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telpis\Documents\DMQ\PRESUPUESTO\COMISIÓN PRESUPUESTO\"/>
    </mc:Choice>
  </mc:AlternateContent>
  <bookViews>
    <workbookView xWindow="0" yWindow="0" windowWidth="20490" windowHeight="7020"/>
  </bookViews>
  <sheets>
    <sheet name="GRUPO DE GASTO CTE INV" sheetId="3" r:id="rId1"/>
    <sheet name="CENTRO GESTOR" sheetId="2" r:id="rId2"/>
    <sheet name="Gráfico grupos" sheetId="7" r:id="rId3"/>
    <sheet name="COMPLETO" sheetId="1" state="hidden" r:id="rId4"/>
    <sheet name="EJECUCIÓN" sheetId="8" r:id="rId5"/>
  </sheets>
  <definedNames>
    <definedName name="SegmentaciónDeDatos_Area">#N/A</definedName>
    <definedName name="SegmentaciónDeDatos_Area1">#N/A</definedName>
    <definedName name="SegmentaciónDeDatos_Des._Proyecto">#N/A</definedName>
    <definedName name="SegmentaciónDeDatos_Des._Proyecto1">#N/A</definedName>
    <definedName name="SegmentaciónDeDatos_Des.Centro_Gestor">#N/A</definedName>
    <definedName name="SegmentaciónDeDatos_Des.Centro_Gestor1">#N/A</definedName>
    <definedName name="SegmentaciónDeDatos_GRUPOS_DE_GASTO">#N/A</definedName>
    <definedName name="SegmentaciónDeDatos_Grupos_de_Gasto1">#N/A</definedName>
    <definedName name="SegmentaciónDeDatos_Partida">#N/A</definedName>
    <definedName name="SegmentaciónDeDatos_Partida___Descripción">#N/A</definedName>
    <definedName name="SegmentaciónDeDatos_Partida___Descripción1">#N/A</definedName>
    <definedName name="SegmentaciónDeDatos_Partida1">#N/A</definedName>
    <definedName name="SegmentaciónDeDatos_Sector_Texto">#N/A</definedName>
    <definedName name="SegmentaciónDeDatos_Sector_Texto1">#N/A</definedName>
  </definedNames>
  <calcPr calcId="162913"/>
  <pivotCaches>
    <pivotCache cacheId="10" r:id="rId6"/>
    <pivotCache cacheId="11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</x15:slicerCaches>
    </ext>
  </extLst>
</workbook>
</file>

<file path=xl/calcChain.xml><?xml version="1.0" encoding="utf-8"?>
<calcChain xmlns="http://schemas.openxmlformats.org/spreadsheetml/2006/main">
  <c r="P3150" i="1" l="1"/>
  <c r="Q3150" i="1"/>
  <c r="R3150" i="1"/>
  <c r="S3150" i="1"/>
  <c r="T3150" i="1"/>
  <c r="V3150" i="1"/>
  <c r="X3150" i="1"/>
  <c r="Y3150" i="1"/>
  <c r="Z3150" i="1"/>
  <c r="O315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7" i="1"/>
  <c r="W8" i="1" l="1"/>
  <c r="W16" i="1"/>
  <c r="W24" i="1"/>
  <c r="W32" i="1"/>
  <c r="W40" i="1"/>
  <c r="W48" i="1"/>
  <c r="W56" i="1"/>
  <c r="W64" i="1"/>
  <c r="W72" i="1"/>
  <c r="W80" i="1"/>
  <c r="W88" i="1"/>
  <c r="W96" i="1"/>
  <c r="W104" i="1"/>
  <c r="W112" i="1"/>
  <c r="W120" i="1"/>
  <c r="W128" i="1"/>
  <c r="W136" i="1"/>
  <c r="W144" i="1"/>
  <c r="W152" i="1"/>
  <c r="W160" i="1"/>
  <c r="W168" i="1"/>
  <c r="W176" i="1"/>
  <c r="W184" i="1"/>
  <c r="W192" i="1"/>
  <c r="W200" i="1"/>
  <c r="W208" i="1"/>
  <c r="W216" i="1"/>
  <c r="W224" i="1"/>
  <c r="W232" i="1"/>
  <c r="W240" i="1"/>
  <c r="W9" i="1"/>
  <c r="W17" i="1"/>
  <c r="W11" i="1"/>
  <c r="W19" i="1"/>
  <c r="W27" i="1"/>
  <c r="W35" i="1"/>
  <c r="W43" i="1"/>
  <c r="W51" i="1"/>
  <c r="W59" i="1"/>
  <c r="W67" i="1"/>
  <c r="W75" i="1"/>
  <c r="W83" i="1"/>
  <c r="W91" i="1"/>
  <c r="W99" i="1"/>
  <c r="W107" i="1"/>
  <c r="W115" i="1"/>
  <c r="W123" i="1"/>
  <c r="W131" i="1"/>
  <c r="W139" i="1"/>
  <c r="W147" i="1"/>
  <c r="W155" i="1"/>
  <c r="W163" i="1"/>
  <c r="W171" i="1"/>
  <c r="W179" i="1"/>
  <c r="W187" i="1"/>
  <c r="W195" i="1"/>
  <c r="W203" i="1"/>
  <c r="W211" i="1"/>
  <c r="W219" i="1"/>
  <c r="W12" i="1"/>
  <c r="W20" i="1"/>
  <c r="W28" i="1"/>
  <c r="W36" i="1"/>
  <c r="W44" i="1"/>
  <c r="W52" i="1"/>
  <c r="W60" i="1"/>
  <c r="W68" i="1"/>
  <c r="W76" i="1"/>
  <c r="W84" i="1"/>
  <c r="W92" i="1"/>
  <c r="W100" i="1"/>
  <c r="W108" i="1"/>
  <c r="W116" i="1"/>
  <c r="W124" i="1"/>
  <c r="W132" i="1"/>
  <c r="W140" i="1"/>
  <c r="W148" i="1"/>
  <c r="W156" i="1"/>
  <c r="W164" i="1"/>
  <c r="W172" i="1"/>
  <c r="W180" i="1"/>
  <c r="W188" i="1"/>
  <c r="W196" i="1"/>
  <c r="W204" i="1"/>
  <c r="W212" i="1"/>
  <c r="W220" i="1"/>
  <c r="W228" i="1"/>
  <c r="W236" i="1"/>
  <c r="W14" i="1"/>
  <c r="W15" i="1"/>
  <c r="W23" i="1"/>
  <c r="W31" i="1"/>
  <c r="W39" i="1"/>
  <c r="W47" i="1"/>
  <c r="W55" i="1"/>
  <c r="W63" i="1"/>
  <c r="W71" i="1"/>
  <c r="W79" i="1"/>
  <c r="W87" i="1"/>
  <c r="W95" i="1"/>
  <c r="W103" i="1"/>
  <c r="W111" i="1"/>
  <c r="W119" i="1"/>
  <c r="W127" i="1"/>
  <c r="W135" i="1"/>
  <c r="W143" i="1"/>
  <c r="W151" i="1"/>
  <c r="W159" i="1"/>
  <c r="W167" i="1"/>
  <c r="W175" i="1"/>
  <c r="W183" i="1"/>
  <c r="W191" i="1"/>
  <c r="W199" i="1"/>
  <c r="W207" i="1"/>
  <c r="W215" i="1"/>
  <c r="W223" i="1"/>
  <c r="W231" i="1"/>
  <c r="W239" i="1"/>
  <c r="W29" i="1"/>
  <c r="W45" i="1"/>
  <c r="W61" i="1"/>
  <c r="W77" i="1"/>
  <c r="W93" i="1"/>
  <c r="W109" i="1"/>
  <c r="W125" i="1"/>
  <c r="W141" i="1"/>
  <c r="W157" i="1"/>
  <c r="W173" i="1"/>
  <c r="W189" i="1"/>
  <c r="W205" i="1"/>
  <c r="W221" i="1"/>
  <c r="W234" i="1"/>
  <c r="W245" i="1"/>
  <c r="W253" i="1"/>
  <c r="W261" i="1"/>
  <c r="W269" i="1"/>
  <c r="W277" i="1"/>
  <c r="W285" i="1"/>
  <c r="W293" i="1"/>
  <c r="W301" i="1"/>
  <c r="W309" i="1"/>
  <c r="W317" i="1"/>
  <c r="W325" i="1"/>
  <c r="W333" i="1"/>
  <c r="W341" i="1"/>
  <c r="W349" i="1"/>
  <c r="W357" i="1"/>
  <c r="W365" i="1"/>
  <c r="W373" i="1"/>
  <c r="W381" i="1"/>
  <c r="W389" i="1"/>
  <c r="W397" i="1"/>
  <c r="W405" i="1"/>
  <c r="W413" i="1"/>
  <c r="W421" i="1"/>
  <c r="W429" i="1"/>
  <c r="W437" i="1"/>
  <c r="W445" i="1"/>
  <c r="W453" i="1"/>
  <c r="W461" i="1"/>
  <c r="W469" i="1"/>
  <c r="W477" i="1"/>
  <c r="W485" i="1"/>
  <c r="W493" i="1"/>
  <c r="W501" i="1"/>
  <c r="W509" i="1"/>
  <c r="W517" i="1"/>
  <c r="W525" i="1"/>
  <c r="W533" i="1"/>
  <c r="W541" i="1"/>
  <c r="W549" i="1"/>
  <c r="W557" i="1"/>
  <c r="W565" i="1"/>
  <c r="W573" i="1"/>
  <c r="W581" i="1"/>
  <c r="W589" i="1"/>
  <c r="W597" i="1"/>
  <c r="W605" i="1"/>
  <c r="W613" i="1"/>
  <c r="W621" i="1"/>
  <c r="W629" i="1"/>
  <c r="W637" i="1"/>
  <c r="W645" i="1"/>
  <c r="W653" i="1"/>
  <c r="W661" i="1"/>
  <c r="W669" i="1"/>
  <c r="W677" i="1"/>
  <c r="W685" i="1"/>
  <c r="W693" i="1"/>
  <c r="W701" i="1"/>
  <c r="W709" i="1"/>
  <c r="W717" i="1"/>
  <c r="W725" i="1"/>
  <c r="W733" i="1"/>
  <c r="W741" i="1"/>
  <c r="W749" i="1"/>
  <c r="W757" i="1"/>
  <c r="W765" i="1"/>
  <c r="W773" i="1"/>
  <c r="W781" i="1"/>
  <c r="W789" i="1"/>
  <c r="W797" i="1"/>
  <c r="W805" i="1"/>
  <c r="W813" i="1"/>
  <c r="W821" i="1"/>
  <c r="W829" i="1"/>
  <c r="W837" i="1"/>
  <c r="W845" i="1"/>
  <c r="W853" i="1"/>
  <c r="W861" i="1"/>
  <c r="W869" i="1"/>
  <c r="W877" i="1"/>
  <c r="W885" i="1"/>
  <c r="W893" i="1"/>
  <c r="W901" i="1"/>
  <c r="W909" i="1"/>
  <c r="W917" i="1"/>
  <c r="W925" i="1"/>
  <c r="W933" i="1"/>
  <c r="W941" i="1"/>
  <c r="W949" i="1"/>
  <c r="W957" i="1"/>
  <c r="W965" i="1"/>
  <c r="W973" i="1"/>
  <c r="W981" i="1"/>
  <c r="W989" i="1"/>
  <c r="W997" i="1"/>
  <c r="W1005" i="1"/>
  <c r="W1013" i="1"/>
  <c r="W1021" i="1"/>
  <c r="W1029" i="1"/>
  <c r="W1037" i="1"/>
  <c r="W1045" i="1"/>
  <c r="W1053" i="1"/>
  <c r="W1061" i="1"/>
  <c r="W10" i="1"/>
  <c r="W30" i="1"/>
  <c r="W46" i="1"/>
  <c r="W62" i="1"/>
  <c r="W78" i="1"/>
  <c r="W94" i="1"/>
  <c r="W110" i="1"/>
  <c r="W126" i="1"/>
  <c r="W142" i="1"/>
  <c r="W158" i="1"/>
  <c r="W174" i="1"/>
  <c r="W190" i="1"/>
  <c r="W206" i="1"/>
  <c r="W222" i="1"/>
  <c r="W235" i="1"/>
  <c r="W246" i="1"/>
  <c r="W254" i="1"/>
  <c r="W262" i="1"/>
  <c r="W270" i="1"/>
  <c r="W278" i="1"/>
  <c r="W286" i="1"/>
  <c r="W294" i="1"/>
  <c r="W302" i="1"/>
  <c r="W310" i="1"/>
  <c r="W318" i="1"/>
  <c r="W326" i="1"/>
  <c r="W334" i="1"/>
  <c r="W342" i="1"/>
  <c r="W350" i="1"/>
  <c r="W358" i="1"/>
  <c r="W366" i="1"/>
  <c r="W374" i="1"/>
  <c r="W382" i="1"/>
  <c r="W390" i="1"/>
  <c r="W398" i="1"/>
  <c r="W406" i="1"/>
  <c r="W414" i="1"/>
  <c r="W422" i="1"/>
  <c r="W430" i="1"/>
  <c r="W438" i="1"/>
  <c r="W446" i="1"/>
  <c r="W454" i="1"/>
  <c r="W462" i="1"/>
  <c r="W470" i="1"/>
  <c r="W478" i="1"/>
  <c r="W486" i="1"/>
  <c r="W494" i="1"/>
  <c r="W502" i="1"/>
  <c r="W510" i="1"/>
  <c r="W518" i="1"/>
  <c r="W526" i="1"/>
  <c r="W534" i="1"/>
  <c r="W542" i="1"/>
  <c r="W550" i="1"/>
  <c r="W558" i="1"/>
  <c r="W566" i="1"/>
  <c r="W574" i="1"/>
  <c r="W582" i="1"/>
  <c r="W590" i="1"/>
  <c r="W598" i="1"/>
  <c r="W606" i="1"/>
  <c r="W614" i="1"/>
  <c r="W622" i="1"/>
  <c r="W630" i="1"/>
  <c r="W638" i="1"/>
  <c r="W646" i="1"/>
  <c r="W654" i="1"/>
  <c r="W662" i="1"/>
  <c r="W670" i="1"/>
  <c r="W678" i="1"/>
  <c r="W686" i="1"/>
  <c r="W694" i="1"/>
  <c r="W702" i="1"/>
  <c r="W710" i="1"/>
  <c r="W718" i="1"/>
  <c r="W726" i="1"/>
  <c r="W734" i="1"/>
  <c r="W742" i="1"/>
  <c r="W750" i="1"/>
  <c r="W758" i="1"/>
  <c r="W766" i="1"/>
  <c r="W13" i="1"/>
  <c r="W33" i="1"/>
  <c r="W49" i="1"/>
  <c r="W65" i="1"/>
  <c r="W81" i="1"/>
  <c r="W97" i="1"/>
  <c r="W113" i="1"/>
  <c r="W129" i="1"/>
  <c r="W145" i="1"/>
  <c r="W161" i="1"/>
  <c r="W177" i="1"/>
  <c r="W193" i="1"/>
  <c r="W209" i="1"/>
  <c r="W225" i="1"/>
  <c r="W237" i="1"/>
  <c r="W247" i="1"/>
  <c r="W255" i="1"/>
  <c r="W263" i="1"/>
  <c r="W271" i="1"/>
  <c r="W279" i="1"/>
  <c r="W287" i="1"/>
  <c r="W295" i="1"/>
  <c r="W303" i="1"/>
  <c r="W311" i="1"/>
  <c r="W319" i="1"/>
  <c r="W327" i="1"/>
  <c r="W335" i="1"/>
  <c r="W343" i="1"/>
  <c r="W351" i="1"/>
  <c r="W359" i="1"/>
  <c r="W367" i="1"/>
  <c r="W375" i="1"/>
  <c r="W383" i="1"/>
  <c r="W391" i="1"/>
  <c r="W399" i="1"/>
  <c r="W407" i="1"/>
  <c r="W415" i="1"/>
  <c r="W423" i="1"/>
  <c r="W431" i="1"/>
  <c r="W439" i="1"/>
  <c r="W447" i="1"/>
  <c r="W455" i="1"/>
  <c r="W463" i="1"/>
  <c r="W471" i="1"/>
  <c r="W479" i="1"/>
  <c r="W487" i="1"/>
  <c r="W495" i="1"/>
  <c r="W503" i="1"/>
  <c r="W511" i="1"/>
  <c r="W519" i="1"/>
  <c r="W527" i="1"/>
  <c r="W535" i="1"/>
  <c r="W543" i="1"/>
  <c r="W551" i="1"/>
  <c r="W559" i="1"/>
  <c r="W567" i="1"/>
  <c r="W575" i="1"/>
  <c r="W583" i="1"/>
  <c r="W591" i="1"/>
  <c r="W599" i="1"/>
  <c r="W607" i="1"/>
  <c r="W615" i="1"/>
  <c r="W623" i="1"/>
  <c r="W631" i="1"/>
  <c r="W639" i="1"/>
  <c r="W647" i="1"/>
  <c r="W655" i="1"/>
  <c r="W663" i="1"/>
  <c r="W671" i="1"/>
  <c r="W679" i="1"/>
  <c r="W687" i="1"/>
  <c r="W695" i="1"/>
  <c r="W703" i="1"/>
  <c r="W711" i="1"/>
  <c r="W719" i="1"/>
  <c r="W727" i="1"/>
  <c r="W735" i="1"/>
  <c r="W743" i="1"/>
  <c r="W751" i="1"/>
  <c r="W759" i="1"/>
  <c r="W767" i="1"/>
  <c r="W18" i="1"/>
  <c r="W34" i="1"/>
  <c r="W50" i="1"/>
  <c r="W66" i="1"/>
  <c r="W82" i="1"/>
  <c r="W98" i="1"/>
  <c r="W114" i="1"/>
  <c r="W130" i="1"/>
  <c r="W146" i="1"/>
  <c r="W162" i="1"/>
  <c r="W178" i="1"/>
  <c r="W194" i="1"/>
  <c r="W210" i="1"/>
  <c r="W226" i="1"/>
  <c r="W238" i="1"/>
  <c r="W248" i="1"/>
  <c r="W256" i="1"/>
  <c r="W264" i="1"/>
  <c r="W272" i="1"/>
  <c r="W280" i="1"/>
  <c r="W288" i="1"/>
  <c r="W296" i="1"/>
  <c r="W304" i="1"/>
  <c r="W312" i="1"/>
  <c r="W320" i="1"/>
  <c r="W328" i="1"/>
  <c r="W336" i="1"/>
  <c r="W344" i="1"/>
  <c r="W352" i="1"/>
  <c r="W360" i="1"/>
  <c r="W368" i="1"/>
  <c r="W376" i="1"/>
  <c r="W384" i="1"/>
  <c r="W392" i="1"/>
  <c r="W400" i="1"/>
  <c r="W408" i="1"/>
  <c r="W416" i="1"/>
  <c r="W424" i="1"/>
  <c r="W432" i="1"/>
  <c r="W440" i="1"/>
  <c r="W448" i="1"/>
  <c r="W456" i="1"/>
  <c r="W464" i="1"/>
  <c r="W472" i="1"/>
  <c r="W480" i="1"/>
  <c r="W488" i="1"/>
  <c r="W496" i="1"/>
  <c r="W504" i="1"/>
  <c r="W512" i="1"/>
  <c r="W520" i="1"/>
  <c r="W528" i="1"/>
  <c r="W536" i="1"/>
  <c r="W544" i="1"/>
  <c r="W552" i="1"/>
  <c r="W560" i="1"/>
  <c r="W568" i="1"/>
  <c r="W576" i="1"/>
  <c r="W584" i="1"/>
  <c r="W592" i="1"/>
  <c r="W600" i="1"/>
  <c r="W608" i="1"/>
  <c r="W616" i="1"/>
  <c r="W624" i="1"/>
  <c r="W632" i="1"/>
  <c r="W640" i="1"/>
  <c r="W648" i="1"/>
  <c r="W656" i="1"/>
  <c r="W664" i="1"/>
  <c r="W672" i="1"/>
  <c r="W680" i="1"/>
  <c r="W688" i="1"/>
  <c r="W696" i="1"/>
  <c r="W704" i="1"/>
  <c r="W712" i="1"/>
  <c r="W720" i="1"/>
  <c r="W728" i="1"/>
  <c r="W736" i="1"/>
  <c r="W744" i="1"/>
  <c r="W752" i="1"/>
  <c r="W760" i="1"/>
  <c r="W768" i="1"/>
  <c r="W776" i="1"/>
  <c r="W784" i="1"/>
  <c r="W792" i="1"/>
  <c r="W800" i="1"/>
  <c r="W808" i="1"/>
  <c r="W816" i="1"/>
  <c r="W824" i="1"/>
  <c r="W832" i="1"/>
  <c r="W840" i="1"/>
  <c r="W848" i="1"/>
  <c r="W856" i="1"/>
  <c r="W864" i="1"/>
  <c r="W872" i="1"/>
  <c r="W880" i="1"/>
  <c r="W888" i="1"/>
  <c r="W896" i="1"/>
  <c r="W904" i="1"/>
  <c r="W912" i="1"/>
  <c r="W920" i="1"/>
  <c r="W928" i="1"/>
  <c r="W936" i="1"/>
  <c r="W944" i="1"/>
  <c r="W952" i="1"/>
  <c r="W960" i="1"/>
  <c r="W968" i="1"/>
  <c r="W976" i="1"/>
  <c r="W984" i="1"/>
  <c r="W992" i="1"/>
  <c r="W1000" i="1"/>
  <c r="W1008" i="1"/>
  <c r="W1016" i="1"/>
  <c r="W1024" i="1"/>
  <c r="W1032" i="1"/>
  <c r="W1040" i="1"/>
  <c r="W1048" i="1"/>
  <c r="W1056" i="1"/>
  <c r="W1064" i="1"/>
  <c r="W1072" i="1"/>
  <c r="W1080" i="1"/>
  <c r="W1088" i="1"/>
  <c r="W1096" i="1"/>
  <c r="W1104" i="1"/>
  <c r="W1112" i="1"/>
  <c r="W1120" i="1"/>
  <c r="W1128" i="1"/>
  <c r="W1136" i="1"/>
  <c r="W1144" i="1"/>
  <c r="W1152" i="1"/>
  <c r="W1160" i="1"/>
  <c r="W1168" i="1"/>
  <c r="W1176" i="1"/>
  <c r="W1184" i="1"/>
  <c r="W1192" i="1"/>
  <c r="W1200" i="1"/>
  <c r="W1208" i="1"/>
  <c r="W1216" i="1"/>
  <c r="W1224" i="1"/>
  <c r="W1232" i="1"/>
  <c r="W1240" i="1"/>
  <c r="W1248" i="1"/>
  <c r="W1256" i="1"/>
  <c r="W1264" i="1"/>
  <c r="W1272" i="1"/>
  <c r="W1280" i="1"/>
  <c r="W1288" i="1"/>
  <c r="W1296" i="1"/>
  <c r="W1304" i="1"/>
  <c r="W1312" i="1"/>
  <c r="W1320" i="1"/>
  <c r="W1328" i="1"/>
  <c r="W1336" i="1"/>
  <c r="W1344" i="1"/>
  <c r="W1352" i="1"/>
  <c r="W1360" i="1"/>
  <c r="W1368" i="1"/>
  <c r="W1376" i="1"/>
  <c r="W1384" i="1"/>
  <c r="W1392" i="1"/>
  <c r="W1400" i="1"/>
  <c r="W1408" i="1"/>
  <c r="W1416" i="1"/>
  <c r="W1424" i="1"/>
  <c r="W1432" i="1"/>
  <c r="W21" i="1"/>
  <c r="W37" i="1"/>
  <c r="W53" i="1"/>
  <c r="W69" i="1"/>
  <c r="W85" i="1"/>
  <c r="W101" i="1"/>
  <c r="W117" i="1"/>
  <c r="W133" i="1"/>
  <c r="W149" i="1"/>
  <c r="W165" i="1"/>
  <c r="W181" i="1"/>
  <c r="W197" i="1"/>
  <c r="W213" i="1"/>
  <c r="W227" i="1"/>
  <c r="W241" i="1"/>
  <c r="W249" i="1"/>
  <c r="W257" i="1"/>
  <c r="W265" i="1"/>
  <c r="W273" i="1"/>
  <c r="W281" i="1"/>
  <c r="W289" i="1"/>
  <c r="W297" i="1"/>
  <c r="W305" i="1"/>
  <c r="W313" i="1"/>
  <c r="W321" i="1"/>
  <c r="W329" i="1"/>
  <c r="W337" i="1"/>
  <c r="W345" i="1"/>
  <c r="W353" i="1"/>
  <c r="W361" i="1"/>
  <c r="W369" i="1"/>
  <c r="W377" i="1"/>
  <c r="W385" i="1"/>
  <c r="W393" i="1"/>
  <c r="W401" i="1"/>
  <c r="W409" i="1"/>
  <c r="W417" i="1"/>
  <c r="W425" i="1"/>
  <c r="W433" i="1"/>
  <c r="W441" i="1"/>
  <c r="W449" i="1"/>
  <c r="W457" i="1"/>
  <c r="W465" i="1"/>
  <c r="W473" i="1"/>
  <c r="W481" i="1"/>
  <c r="W489" i="1"/>
  <c r="W497" i="1"/>
  <c r="W505" i="1"/>
  <c r="W513" i="1"/>
  <c r="W521" i="1"/>
  <c r="W529" i="1"/>
  <c r="W537" i="1"/>
  <c r="W545" i="1"/>
  <c r="W553" i="1"/>
  <c r="W561" i="1"/>
  <c r="W569" i="1"/>
  <c r="W577" i="1"/>
  <c r="W585" i="1"/>
  <c r="W593" i="1"/>
  <c r="W601" i="1"/>
  <c r="W609" i="1"/>
  <c r="W617" i="1"/>
  <c r="W625" i="1"/>
  <c r="W633" i="1"/>
  <c r="W641" i="1"/>
  <c r="W649" i="1"/>
  <c r="W657" i="1"/>
  <c r="W665" i="1"/>
  <c r="W673" i="1"/>
  <c r="W681" i="1"/>
  <c r="W689" i="1"/>
  <c r="W697" i="1"/>
  <c r="W705" i="1"/>
  <c r="W713" i="1"/>
  <c r="W721" i="1"/>
  <c r="W729" i="1"/>
  <c r="W737" i="1"/>
  <c r="W745" i="1"/>
  <c r="W753" i="1"/>
  <c r="W761" i="1"/>
  <c r="W769" i="1"/>
  <c r="W777" i="1"/>
  <c r="W785" i="1"/>
  <c r="W793" i="1"/>
  <c r="W801" i="1"/>
  <c r="W809" i="1"/>
  <c r="W817" i="1"/>
  <c r="W825" i="1"/>
  <c r="W833" i="1"/>
  <c r="W841" i="1"/>
  <c r="W849" i="1"/>
  <c r="W857" i="1"/>
  <c r="W865" i="1"/>
  <c r="W873" i="1"/>
  <c r="W881" i="1"/>
  <c r="W889" i="1"/>
  <c r="W897" i="1"/>
  <c r="W905" i="1"/>
  <c r="W913" i="1"/>
  <c r="W921" i="1"/>
  <c r="W929" i="1"/>
  <c r="W937" i="1"/>
  <c r="W945" i="1"/>
  <c r="W953" i="1"/>
  <c r="W961" i="1"/>
  <c r="W969" i="1"/>
  <c r="W977" i="1"/>
  <c r="W985" i="1"/>
  <c r="W993" i="1"/>
  <c r="W1001" i="1"/>
  <c r="W1009" i="1"/>
  <c r="W1017" i="1"/>
  <c r="W1025" i="1"/>
  <c r="W1033" i="1"/>
  <c r="W1041" i="1"/>
  <c r="W1049" i="1"/>
  <c r="W1057" i="1"/>
  <c r="W22" i="1"/>
  <c r="W38" i="1"/>
  <c r="W54" i="1"/>
  <c r="W70" i="1"/>
  <c r="W86" i="1"/>
  <c r="W102" i="1"/>
  <c r="W118" i="1"/>
  <c r="W134" i="1"/>
  <c r="W150" i="1"/>
  <c r="W166" i="1"/>
  <c r="W182" i="1"/>
  <c r="W198" i="1"/>
  <c r="W214" i="1"/>
  <c r="W229" i="1"/>
  <c r="W242" i="1"/>
  <c r="W250" i="1"/>
  <c r="W258" i="1"/>
  <c r="W266" i="1"/>
  <c r="W274" i="1"/>
  <c r="W282" i="1"/>
  <c r="W290" i="1"/>
  <c r="W298" i="1"/>
  <c r="W306" i="1"/>
  <c r="W314" i="1"/>
  <c r="W322" i="1"/>
  <c r="W330" i="1"/>
  <c r="W338" i="1"/>
  <c r="W346" i="1"/>
  <c r="W354" i="1"/>
  <c r="W362" i="1"/>
  <c r="W370" i="1"/>
  <c r="W378" i="1"/>
  <c r="W386" i="1"/>
  <c r="W394" i="1"/>
  <c r="W402" i="1"/>
  <c r="W410" i="1"/>
  <c r="W418" i="1"/>
  <c r="W426" i="1"/>
  <c r="W434" i="1"/>
  <c r="W442" i="1"/>
  <c r="W450" i="1"/>
  <c r="W458" i="1"/>
  <c r="W466" i="1"/>
  <c r="W474" i="1"/>
  <c r="W482" i="1"/>
  <c r="W490" i="1"/>
  <c r="W498" i="1"/>
  <c r="W506" i="1"/>
  <c r="W514" i="1"/>
  <c r="W522" i="1"/>
  <c r="W530" i="1"/>
  <c r="W538" i="1"/>
  <c r="W546" i="1"/>
  <c r="W554" i="1"/>
  <c r="W562" i="1"/>
  <c r="W570" i="1"/>
  <c r="W578" i="1"/>
  <c r="W586" i="1"/>
  <c r="W594" i="1"/>
  <c r="W602" i="1"/>
  <c r="W610" i="1"/>
  <c r="W618" i="1"/>
  <c r="W626" i="1"/>
  <c r="W634" i="1"/>
  <c r="W642" i="1"/>
  <c r="W650" i="1"/>
  <c r="W658" i="1"/>
  <c r="W666" i="1"/>
  <c r="W674" i="1"/>
  <c r="W682" i="1"/>
  <c r="W690" i="1"/>
  <c r="W698" i="1"/>
  <c r="W706" i="1"/>
  <c r="W714" i="1"/>
  <c r="W722" i="1"/>
  <c r="W730" i="1"/>
  <c r="W738" i="1"/>
  <c r="W746" i="1"/>
  <c r="W754" i="1"/>
  <c r="W762" i="1"/>
  <c r="W770" i="1"/>
  <c r="W778" i="1"/>
  <c r="W25" i="1"/>
  <c r="W41" i="1"/>
  <c r="W57" i="1"/>
  <c r="W73" i="1"/>
  <c r="W89" i="1"/>
  <c r="W105" i="1"/>
  <c r="W121" i="1"/>
  <c r="W137" i="1"/>
  <c r="W153" i="1"/>
  <c r="W169" i="1"/>
  <c r="W185" i="1"/>
  <c r="W201" i="1"/>
  <c r="W217" i="1"/>
  <c r="W230" i="1"/>
  <c r="W243" i="1"/>
  <c r="W251" i="1"/>
  <c r="W259" i="1"/>
  <c r="W267" i="1"/>
  <c r="W275" i="1"/>
  <c r="W283" i="1"/>
  <c r="W291" i="1"/>
  <c r="W299" i="1"/>
  <c r="W307" i="1"/>
  <c r="W315" i="1"/>
  <c r="W323" i="1"/>
  <c r="W331" i="1"/>
  <c r="W339" i="1"/>
  <c r="W347" i="1"/>
  <c r="W355" i="1"/>
  <c r="W363" i="1"/>
  <c r="W371" i="1"/>
  <c r="W379" i="1"/>
  <c r="W387" i="1"/>
  <c r="W395" i="1"/>
  <c r="W403" i="1"/>
  <c r="W411" i="1"/>
  <c r="W419" i="1"/>
  <c r="W427" i="1"/>
  <c r="W435" i="1"/>
  <c r="W443" i="1"/>
  <c r="W451" i="1"/>
  <c r="W459" i="1"/>
  <c r="W467" i="1"/>
  <c r="W475" i="1"/>
  <c r="W483" i="1"/>
  <c r="W491" i="1"/>
  <c r="W499" i="1"/>
  <c r="W507" i="1"/>
  <c r="W515" i="1"/>
  <c r="W523" i="1"/>
  <c r="W531" i="1"/>
  <c r="W539" i="1"/>
  <c r="W547" i="1"/>
  <c r="W555" i="1"/>
  <c r="W563" i="1"/>
  <c r="W571" i="1"/>
  <c r="W579" i="1"/>
  <c r="W587" i="1"/>
  <c r="W595" i="1"/>
  <c r="W603" i="1"/>
  <c r="W611" i="1"/>
  <c r="W619" i="1"/>
  <c r="W627" i="1"/>
  <c r="W635" i="1"/>
  <c r="W643" i="1"/>
  <c r="W651" i="1"/>
  <c r="W659" i="1"/>
  <c r="W667" i="1"/>
  <c r="W675" i="1"/>
  <c r="W683" i="1"/>
  <c r="W691" i="1"/>
  <c r="W699" i="1"/>
  <c r="W707" i="1"/>
  <c r="W715" i="1"/>
  <c r="W723" i="1"/>
  <c r="W731" i="1"/>
  <c r="W739" i="1"/>
  <c r="W747" i="1"/>
  <c r="W755" i="1"/>
  <c r="W763" i="1"/>
  <c r="W26" i="1"/>
  <c r="W42" i="1"/>
  <c r="W58" i="1"/>
  <c r="W74" i="1"/>
  <c r="W90" i="1"/>
  <c r="W106" i="1"/>
  <c r="W122" i="1"/>
  <c r="W138" i="1"/>
  <c r="W154" i="1"/>
  <c r="W170" i="1"/>
  <c r="W186" i="1"/>
  <c r="W202" i="1"/>
  <c r="W218" i="1"/>
  <c r="W233" i="1"/>
  <c r="W244" i="1"/>
  <c r="W252" i="1"/>
  <c r="W260" i="1"/>
  <c r="W268" i="1"/>
  <c r="W276" i="1"/>
  <c r="W284" i="1"/>
  <c r="W292" i="1"/>
  <c r="W300" i="1"/>
  <c r="W308" i="1"/>
  <c r="W316" i="1"/>
  <c r="W324" i="1"/>
  <c r="W332" i="1"/>
  <c r="W340" i="1"/>
  <c r="W348" i="1"/>
  <c r="W356" i="1"/>
  <c r="W364" i="1"/>
  <c r="W372" i="1"/>
  <c r="W380" i="1"/>
  <c r="W388" i="1"/>
  <c r="W396" i="1"/>
  <c r="W404" i="1"/>
  <c r="W412" i="1"/>
  <c r="W420" i="1"/>
  <c r="W428" i="1"/>
  <c r="W436" i="1"/>
  <c r="W444" i="1"/>
  <c r="W452" i="1"/>
  <c r="W460" i="1"/>
  <c r="W468" i="1"/>
  <c r="W476" i="1"/>
  <c r="W484" i="1"/>
  <c r="W492" i="1"/>
  <c r="W500" i="1"/>
  <c r="W508" i="1"/>
  <c r="W516" i="1"/>
  <c r="W524" i="1"/>
  <c r="W532" i="1"/>
  <c r="W540" i="1"/>
  <c r="W548" i="1"/>
  <c r="W556" i="1"/>
  <c r="W564" i="1"/>
  <c r="W572" i="1"/>
  <c r="W580" i="1"/>
  <c r="W588" i="1"/>
  <c r="W596" i="1"/>
  <c r="W604" i="1"/>
  <c r="W612" i="1"/>
  <c r="W620" i="1"/>
  <c r="W628" i="1"/>
  <c r="W636" i="1"/>
  <c r="W644" i="1"/>
  <c r="W652" i="1"/>
  <c r="W660" i="1"/>
  <c r="W668" i="1"/>
  <c r="W676" i="1"/>
  <c r="W684" i="1"/>
  <c r="W692" i="1"/>
  <c r="W700" i="1"/>
  <c r="W708" i="1"/>
  <c r="W716" i="1"/>
  <c r="W724" i="1"/>
  <c r="W732" i="1"/>
  <c r="W740" i="1"/>
  <c r="W748" i="1"/>
  <c r="W756" i="1"/>
  <c r="W764" i="1"/>
  <c r="W772" i="1"/>
  <c r="W780" i="1"/>
  <c r="W788" i="1"/>
  <c r="W796" i="1"/>
  <c r="W804" i="1"/>
  <c r="W812" i="1"/>
  <c r="W820" i="1"/>
  <c r="W828" i="1"/>
  <c r="W836" i="1"/>
  <c r="W844" i="1"/>
  <c r="W852" i="1"/>
  <c r="W860" i="1"/>
  <c r="W868" i="1"/>
  <c r="W876" i="1"/>
  <c r="W884" i="1"/>
  <c r="W892" i="1"/>
  <c r="W900" i="1"/>
  <c r="W908" i="1"/>
  <c r="W916" i="1"/>
  <c r="W924" i="1"/>
  <c r="W932" i="1"/>
  <c r="W940" i="1"/>
  <c r="W948" i="1"/>
  <c r="W956" i="1"/>
  <c r="W964" i="1"/>
  <c r="W972" i="1"/>
  <c r="W980" i="1"/>
  <c r="W988" i="1"/>
  <c r="W996" i="1"/>
  <c r="W1004" i="1"/>
  <c r="W1012" i="1"/>
  <c r="W1020" i="1"/>
  <c r="W1028" i="1"/>
  <c r="W1036" i="1"/>
  <c r="W1044" i="1"/>
  <c r="W1052" i="1"/>
  <c r="W1060" i="1"/>
  <c r="W1068" i="1"/>
  <c r="W1076" i="1"/>
  <c r="W1084" i="1"/>
  <c r="W1092" i="1"/>
  <c r="W1100" i="1"/>
  <c r="W1108" i="1"/>
  <c r="W1116" i="1"/>
  <c r="W1124" i="1"/>
  <c r="W1132" i="1"/>
  <c r="W1140" i="1"/>
  <c r="W1148" i="1"/>
  <c r="W1156" i="1"/>
  <c r="W1164" i="1"/>
  <c r="W1172" i="1"/>
  <c r="W1180" i="1"/>
  <c r="W1188" i="1"/>
  <c r="W1196" i="1"/>
  <c r="W1204" i="1"/>
  <c r="W1212" i="1"/>
  <c r="W1220" i="1"/>
  <c r="W1228" i="1"/>
  <c r="W1236" i="1"/>
  <c r="W1244" i="1"/>
  <c r="W1252" i="1"/>
  <c r="W1260" i="1"/>
  <c r="W1268" i="1"/>
  <c r="W1276" i="1"/>
  <c r="W1284" i="1"/>
  <c r="W1292" i="1"/>
  <c r="W1300" i="1"/>
  <c r="W1308" i="1"/>
  <c r="W1316" i="1"/>
  <c r="W1324" i="1"/>
  <c r="W1332" i="1"/>
  <c r="W1340" i="1"/>
  <c r="W1348" i="1"/>
  <c r="W1356" i="1"/>
  <c r="W1364" i="1"/>
  <c r="W1372" i="1"/>
  <c r="W1380" i="1"/>
  <c r="W1388" i="1"/>
  <c r="W1396" i="1"/>
  <c r="W1404" i="1"/>
  <c r="W1412" i="1"/>
  <c r="W1420" i="1"/>
  <c r="W1428" i="1"/>
  <c r="W1436" i="1"/>
  <c r="W1444" i="1"/>
  <c r="W786" i="1"/>
  <c r="W802" i="1"/>
  <c r="W818" i="1"/>
  <c r="W834" i="1"/>
  <c r="W850" i="1"/>
  <c r="W866" i="1"/>
  <c r="W882" i="1"/>
  <c r="W898" i="1"/>
  <c r="W914" i="1"/>
  <c r="W930" i="1"/>
  <c r="W946" i="1"/>
  <c r="W962" i="1"/>
  <c r="W978" i="1"/>
  <c r="W994" i="1"/>
  <c r="W1010" i="1"/>
  <c r="W1026" i="1"/>
  <c r="W1042" i="1"/>
  <c r="W1058" i="1"/>
  <c r="W1070" i="1"/>
  <c r="W1081" i="1"/>
  <c r="W1091" i="1"/>
  <c r="W1102" i="1"/>
  <c r="W1113" i="1"/>
  <c r="W1123" i="1"/>
  <c r="W1134" i="1"/>
  <c r="W1145" i="1"/>
  <c r="W1155" i="1"/>
  <c r="W1166" i="1"/>
  <c r="W1177" i="1"/>
  <c r="W1187" i="1"/>
  <c r="W1198" i="1"/>
  <c r="W1209" i="1"/>
  <c r="W1219" i="1"/>
  <c r="W1230" i="1"/>
  <c r="W1241" i="1"/>
  <c r="W1251" i="1"/>
  <c r="W1262" i="1"/>
  <c r="W1273" i="1"/>
  <c r="W1283" i="1"/>
  <c r="W1294" i="1"/>
  <c r="W1305" i="1"/>
  <c r="W1315" i="1"/>
  <c r="W1326" i="1"/>
  <c r="W1337" i="1"/>
  <c r="W1347" i="1"/>
  <c r="W1358" i="1"/>
  <c r="W1369" i="1"/>
  <c r="W1379" i="1"/>
  <c r="W1390" i="1"/>
  <c r="W1401" i="1"/>
  <c r="W1411" i="1"/>
  <c r="W1422" i="1"/>
  <c r="W1433" i="1"/>
  <c r="W1442" i="1"/>
  <c r="W1451" i="1"/>
  <c r="W1459" i="1"/>
  <c r="W1467" i="1"/>
  <c r="W1475" i="1"/>
  <c r="W1483" i="1"/>
  <c r="W1491" i="1"/>
  <c r="W1499" i="1"/>
  <c r="W1507" i="1"/>
  <c r="W1515" i="1"/>
  <c r="W1523" i="1"/>
  <c r="W1531" i="1"/>
  <c r="W1539" i="1"/>
  <c r="W1547" i="1"/>
  <c r="W1555" i="1"/>
  <c r="W1563" i="1"/>
  <c r="W1571" i="1"/>
  <c r="W1579" i="1"/>
  <c r="W1587" i="1"/>
  <c r="W1595" i="1"/>
  <c r="W1603" i="1"/>
  <c r="W1611" i="1"/>
  <c r="W1619" i="1"/>
  <c r="W1627" i="1"/>
  <c r="W1635" i="1"/>
  <c r="W1643" i="1"/>
  <c r="W1651" i="1"/>
  <c r="W1659" i="1"/>
  <c r="W1667" i="1"/>
  <c r="W1675" i="1"/>
  <c r="W1683" i="1"/>
  <c r="W1691" i="1"/>
  <c r="W1699" i="1"/>
  <c r="W1707" i="1"/>
  <c r="W1715" i="1"/>
  <c r="W1723" i="1"/>
  <c r="W1731" i="1"/>
  <c r="W1739" i="1"/>
  <c r="W1747" i="1"/>
  <c r="W1755" i="1"/>
  <c r="W1763" i="1"/>
  <c r="W1771" i="1"/>
  <c r="W1779" i="1"/>
  <c r="W1787" i="1"/>
  <c r="W1795" i="1"/>
  <c r="W1803" i="1"/>
  <c r="W1811" i="1"/>
  <c r="W1819" i="1"/>
  <c r="W1827" i="1"/>
  <c r="W1835" i="1"/>
  <c r="W1843" i="1"/>
  <c r="W1851" i="1"/>
  <c r="W1859" i="1"/>
  <c r="W1867" i="1"/>
  <c r="W1875" i="1"/>
  <c r="W1883" i="1"/>
  <c r="W1891" i="1"/>
  <c r="W1899" i="1"/>
  <c r="W1907" i="1"/>
  <c r="W1915" i="1"/>
  <c r="W1923" i="1"/>
  <c r="W1931" i="1"/>
  <c r="W1939" i="1"/>
  <c r="W1947" i="1"/>
  <c r="W1955" i="1"/>
  <c r="W1963" i="1"/>
  <c r="W1971" i="1"/>
  <c r="W1979" i="1"/>
  <c r="W1987" i="1"/>
  <c r="W1995" i="1"/>
  <c r="W2003" i="1"/>
  <c r="W2011" i="1"/>
  <c r="W787" i="1"/>
  <c r="W803" i="1"/>
  <c r="W819" i="1"/>
  <c r="W835" i="1"/>
  <c r="W851" i="1"/>
  <c r="W867" i="1"/>
  <c r="W883" i="1"/>
  <c r="W899" i="1"/>
  <c r="W915" i="1"/>
  <c r="W931" i="1"/>
  <c r="W947" i="1"/>
  <c r="W963" i="1"/>
  <c r="W979" i="1"/>
  <c r="W995" i="1"/>
  <c r="W1011" i="1"/>
  <c r="W1027" i="1"/>
  <c r="W1043" i="1"/>
  <c r="W1059" i="1"/>
  <c r="W1071" i="1"/>
  <c r="W1082" i="1"/>
  <c r="W1093" i="1"/>
  <c r="W1103" i="1"/>
  <c r="W1114" i="1"/>
  <c r="W1125" i="1"/>
  <c r="W1135" i="1"/>
  <c r="W1146" i="1"/>
  <c r="W1157" i="1"/>
  <c r="W1167" i="1"/>
  <c r="W1178" i="1"/>
  <c r="W1189" i="1"/>
  <c r="W1199" i="1"/>
  <c r="W1210" i="1"/>
  <c r="W1221" i="1"/>
  <c r="W1231" i="1"/>
  <c r="W1242" i="1"/>
  <c r="W1253" i="1"/>
  <c r="W1263" i="1"/>
  <c r="W1274" i="1"/>
  <c r="W1285" i="1"/>
  <c r="W1295" i="1"/>
  <c r="W1306" i="1"/>
  <c r="W1317" i="1"/>
  <c r="W1327" i="1"/>
  <c r="W1338" i="1"/>
  <c r="W1349" i="1"/>
  <c r="W1359" i="1"/>
  <c r="W1370" i="1"/>
  <c r="W1381" i="1"/>
  <c r="W1391" i="1"/>
  <c r="W1402" i="1"/>
  <c r="W1413" i="1"/>
  <c r="W1423" i="1"/>
  <c r="W1434" i="1"/>
  <c r="W1443" i="1"/>
  <c r="W1452" i="1"/>
  <c r="W1460" i="1"/>
  <c r="W771" i="1"/>
  <c r="W790" i="1"/>
  <c r="W806" i="1"/>
  <c r="W822" i="1"/>
  <c r="W838" i="1"/>
  <c r="W854" i="1"/>
  <c r="W870" i="1"/>
  <c r="W886" i="1"/>
  <c r="W902" i="1"/>
  <c r="W918" i="1"/>
  <c r="W934" i="1"/>
  <c r="W950" i="1"/>
  <c r="W966" i="1"/>
  <c r="W982" i="1"/>
  <c r="W998" i="1"/>
  <c r="W1014" i="1"/>
  <c r="W1030" i="1"/>
  <c r="W1046" i="1"/>
  <c r="W1062" i="1"/>
  <c r="W1073" i="1"/>
  <c r="W1083" i="1"/>
  <c r="W1094" i="1"/>
  <c r="W1105" i="1"/>
  <c r="W1115" i="1"/>
  <c r="W1126" i="1"/>
  <c r="W1137" i="1"/>
  <c r="W1147" i="1"/>
  <c r="W1158" i="1"/>
  <c r="W1169" i="1"/>
  <c r="W1179" i="1"/>
  <c r="W1190" i="1"/>
  <c r="W1201" i="1"/>
  <c r="W1211" i="1"/>
  <c r="W1222" i="1"/>
  <c r="W1233" i="1"/>
  <c r="W1243" i="1"/>
  <c r="W1254" i="1"/>
  <c r="W1265" i="1"/>
  <c r="W1275" i="1"/>
  <c r="W1286" i="1"/>
  <c r="W1297" i="1"/>
  <c r="W1307" i="1"/>
  <c r="W1318" i="1"/>
  <c r="W1329" i="1"/>
  <c r="W1339" i="1"/>
  <c r="W1350" i="1"/>
  <c r="W1361" i="1"/>
  <c r="W1371" i="1"/>
  <c r="W1382" i="1"/>
  <c r="W1393" i="1"/>
  <c r="W1403" i="1"/>
  <c r="W1414" i="1"/>
  <c r="W1425" i="1"/>
  <c r="W1435" i="1"/>
  <c r="W1445" i="1"/>
  <c r="W1453" i="1"/>
  <c r="W1461" i="1"/>
  <c r="W1469" i="1"/>
  <c r="W1477" i="1"/>
  <c r="W1485" i="1"/>
  <c r="W1493" i="1"/>
  <c r="W1501" i="1"/>
  <c r="W1509" i="1"/>
  <c r="W1517" i="1"/>
  <c r="W1525" i="1"/>
  <c r="W1533" i="1"/>
  <c r="W1541" i="1"/>
  <c r="W1549" i="1"/>
  <c r="W1557" i="1"/>
  <c r="W1565" i="1"/>
  <c r="W1573" i="1"/>
  <c r="W1581" i="1"/>
  <c r="W1589" i="1"/>
  <c r="W1597" i="1"/>
  <c r="W1605" i="1"/>
  <c r="W1613" i="1"/>
  <c r="W1621" i="1"/>
  <c r="W774" i="1"/>
  <c r="W791" i="1"/>
  <c r="W807" i="1"/>
  <c r="W823" i="1"/>
  <c r="W839" i="1"/>
  <c r="W855" i="1"/>
  <c r="W871" i="1"/>
  <c r="W887" i="1"/>
  <c r="W903" i="1"/>
  <c r="W919" i="1"/>
  <c r="W935" i="1"/>
  <c r="W951" i="1"/>
  <c r="W967" i="1"/>
  <c r="W983" i="1"/>
  <c r="W999" i="1"/>
  <c r="W1015" i="1"/>
  <c r="W1031" i="1"/>
  <c r="W1047" i="1"/>
  <c r="W1063" i="1"/>
  <c r="W1074" i="1"/>
  <c r="W1085" i="1"/>
  <c r="W1095" i="1"/>
  <c r="W1106" i="1"/>
  <c r="W1117" i="1"/>
  <c r="W1127" i="1"/>
  <c r="W1138" i="1"/>
  <c r="W1149" i="1"/>
  <c r="W1159" i="1"/>
  <c r="W1170" i="1"/>
  <c r="W1181" i="1"/>
  <c r="W1191" i="1"/>
  <c r="W1202" i="1"/>
  <c r="W1213" i="1"/>
  <c r="W1223" i="1"/>
  <c r="W1234" i="1"/>
  <c r="W1245" i="1"/>
  <c r="W1255" i="1"/>
  <c r="W1266" i="1"/>
  <c r="W1277" i="1"/>
  <c r="W1287" i="1"/>
  <c r="W1298" i="1"/>
  <c r="W1309" i="1"/>
  <c r="W1319" i="1"/>
  <c r="W1330" i="1"/>
  <c r="W1341" i="1"/>
  <c r="W1351" i="1"/>
  <c r="W1362" i="1"/>
  <c r="W1373" i="1"/>
  <c r="W1383" i="1"/>
  <c r="W1394" i="1"/>
  <c r="W1405" i="1"/>
  <c r="W1415" i="1"/>
  <c r="W1426" i="1"/>
  <c r="W1437" i="1"/>
  <c r="W1446" i="1"/>
  <c r="W1454" i="1"/>
  <c r="W1462" i="1"/>
  <c r="W1470" i="1"/>
  <c r="W1478" i="1"/>
  <c r="W1486" i="1"/>
  <c r="W1494" i="1"/>
  <c r="W1502" i="1"/>
  <c r="W1510" i="1"/>
  <c r="W1518" i="1"/>
  <c r="W1526" i="1"/>
  <c r="W1534" i="1"/>
  <c r="W1542" i="1"/>
  <c r="W1550" i="1"/>
  <c r="W1558" i="1"/>
  <c r="W1566" i="1"/>
  <c r="W1574" i="1"/>
  <c r="W1582" i="1"/>
  <c r="W1590" i="1"/>
  <c r="W1598" i="1"/>
  <c r="W1606" i="1"/>
  <c r="W1614" i="1"/>
  <c r="W1622" i="1"/>
  <c r="W1630" i="1"/>
  <c r="W1638" i="1"/>
  <c r="W1646" i="1"/>
  <c r="W1654" i="1"/>
  <c r="W1662" i="1"/>
  <c r="W1670" i="1"/>
  <c r="W1678" i="1"/>
  <c r="W1686" i="1"/>
  <c r="W1694" i="1"/>
  <c r="W1702" i="1"/>
  <c r="W1710" i="1"/>
  <c r="W1718" i="1"/>
  <c r="W1726" i="1"/>
  <c r="W1734" i="1"/>
  <c r="W1742" i="1"/>
  <c r="W1750" i="1"/>
  <c r="W1758" i="1"/>
  <c r="W1766" i="1"/>
  <c r="W1774" i="1"/>
  <c r="W1782" i="1"/>
  <c r="W1790" i="1"/>
  <c r="W1798" i="1"/>
  <c r="W1806" i="1"/>
  <c r="W1814" i="1"/>
  <c r="W1822" i="1"/>
  <c r="W1830" i="1"/>
  <c r="W1838" i="1"/>
  <c r="W1846" i="1"/>
  <c r="W1854" i="1"/>
  <c r="W1862" i="1"/>
  <c r="W1870" i="1"/>
  <c r="W1878" i="1"/>
  <c r="W1886" i="1"/>
  <c r="W1894" i="1"/>
  <c r="W1902" i="1"/>
  <c r="W1910" i="1"/>
  <c r="W1918" i="1"/>
  <c r="W1926" i="1"/>
  <c r="W1934" i="1"/>
  <c r="W1942" i="1"/>
  <c r="W1950" i="1"/>
  <c r="W1958" i="1"/>
  <c r="W1966" i="1"/>
  <c r="W1974" i="1"/>
  <c r="W775" i="1"/>
  <c r="W794" i="1"/>
  <c r="W810" i="1"/>
  <c r="W826" i="1"/>
  <c r="W842" i="1"/>
  <c r="W858" i="1"/>
  <c r="W874" i="1"/>
  <c r="W890" i="1"/>
  <c r="W906" i="1"/>
  <c r="W922" i="1"/>
  <c r="W938" i="1"/>
  <c r="W954" i="1"/>
  <c r="W970" i="1"/>
  <c r="W986" i="1"/>
  <c r="W1002" i="1"/>
  <c r="W1018" i="1"/>
  <c r="W1034" i="1"/>
  <c r="W1050" i="1"/>
  <c r="W1065" i="1"/>
  <c r="W1075" i="1"/>
  <c r="W1086" i="1"/>
  <c r="W1097" i="1"/>
  <c r="W1107" i="1"/>
  <c r="W1118" i="1"/>
  <c r="W1129" i="1"/>
  <c r="W1139" i="1"/>
  <c r="W1150" i="1"/>
  <c r="W1161" i="1"/>
  <c r="W1171" i="1"/>
  <c r="W1182" i="1"/>
  <c r="W1193" i="1"/>
  <c r="W1203" i="1"/>
  <c r="W1214" i="1"/>
  <c r="W1225" i="1"/>
  <c r="W1235" i="1"/>
  <c r="W1246" i="1"/>
  <c r="W1257" i="1"/>
  <c r="W1267" i="1"/>
  <c r="W1278" i="1"/>
  <c r="W1289" i="1"/>
  <c r="W1299" i="1"/>
  <c r="W1310" i="1"/>
  <c r="W1321" i="1"/>
  <c r="W1331" i="1"/>
  <c r="W1342" i="1"/>
  <c r="W1353" i="1"/>
  <c r="W1363" i="1"/>
  <c r="W1374" i="1"/>
  <c r="W1385" i="1"/>
  <c r="W1395" i="1"/>
  <c r="W1406" i="1"/>
  <c r="W1417" i="1"/>
  <c r="W1427" i="1"/>
  <c r="W1438" i="1"/>
  <c r="W1447" i="1"/>
  <c r="W1455" i="1"/>
  <c r="W1463" i="1"/>
  <c r="W1471" i="1"/>
  <c r="W1479" i="1"/>
  <c r="W1487" i="1"/>
  <c r="W1495" i="1"/>
  <c r="W1503" i="1"/>
  <c r="W1511" i="1"/>
  <c r="W1519" i="1"/>
  <c r="W1527" i="1"/>
  <c r="W1535" i="1"/>
  <c r="W1543" i="1"/>
  <c r="W1551" i="1"/>
  <c r="W1559" i="1"/>
  <c r="W1567" i="1"/>
  <c r="W1575" i="1"/>
  <c r="W1583" i="1"/>
  <c r="W1591" i="1"/>
  <c r="W1599" i="1"/>
  <c r="W1607" i="1"/>
  <c r="W1615" i="1"/>
  <c r="W1623" i="1"/>
  <c r="W1631" i="1"/>
  <c r="W1639" i="1"/>
  <c r="W1647" i="1"/>
  <c r="W1655" i="1"/>
  <c r="W1663" i="1"/>
  <c r="W1671" i="1"/>
  <c r="W1679" i="1"/>
  <c r="W1687" i="1"/>
  <c r="W1695" i="1"/>
  <c r="W1703" i="1"/>
  <c r="W1711" i="1"/>
  <c r="W1719" i="1"/>
  <c r="W1727" i="1"/>
  <c r="W1735" i="1"/>
  <c r="W1743" i="1"/>
  <c r="W1751" i="1"/>
  <c r="W1759" i="1"/>
  <c r="W1767" i="1"/>
  <c r="W1775" i="1"/>
  <c r="W1783" i="1"/>
  <c r="W1791" i="1"/>
  <c r="W1799" i="1"/>
  <c r="W1807" i="1"/>
  <c r="W1815" i="1"/>
  <c r="W1823" i="1"/>
  <c r="W1831" i="1"/>
  <c r="W1839" i="1"/>
  <c r="W1847" i="1"/>
  <c r="W1855" i="1"/>
  <c r="W1863" i="1"/>
  <c r="W1871" i="1"/>
  <c r="W1879" i="1"/>
  <c r="W1887" i="1"/>
  <c r="W1895" i="1"/>
  <c r="W1903" i="1"/>
  <c r="W1911" i="1"/>
  <c r="W1919" i="1"/>
  <c r="W1927" i="1"/>
  <c r="W1935" i="1"/>
  <c r="W1943" i="1"/>
  <c r="W1951" i="1"/>
  <c r="W1959" i="1"/>
  <c r="W1967" i="1"/>
  <c r="W1975" i="1"/>
  <c r="W1983" i="1"/>
  <c r="W1991" i="1"/>
  <c r="W1999" i="1"/>
  <c r="W779" i="1"/>
  <c r="W795" i="1"/>
  <c r="W811" i="1"/>
  <c r="W827" i="1"/>
  <c r="W843" i="1"/>
  <c r="W859" i="1"/>
  <c r="W875" i="1"/>
  <c r="W891" i="1"/>
  <c r="W907" i="1"/>
  <c r="W923" i="1"/>
  <c r="W939" i="1"/>
  <c r="W955" i="1"/>
  <c r="W971" i="1"/>
  <c r="W987" i="1"/>
  <c r="W1003" i="1"/>
  <c r="W1019" i="1"/>
  <c r="W1035" i="1"/>
  <c r="W1051" i="1"/>
  <c r="W1066" i="1"/>
  <c r="W1077" i="1"/>
  <c r="W1087" i="1"/>
  <c r="W1098" i="1"/>
  <c r="W1109" i="1"/>
  <c r="W1119" i="1"/>
  <c r="W1130" i="1"/>
  <c r="W1141" i="1"/>
  <c r="W1151" i="1"/>
  <c r="W1162" i="1"/>
  <c r="W1173" i="1"/>
  <c r="W1183" i="1"/>
  <c r="W1194" i="1"/>
  <c r="W1205" i="1"/>
  <c r="W1215" i="1"/>
  <c r="W1226" i="1"/>
  <c r="W1237" i="1"/>
  <c r="W1247" i="1"/>
  <c r="W1258" i="1"/>
  <c r="W1269" i="1"/>
  <c r="W1279" i="1"/>
  <c r="W1290" i="1"/>
  <c r="W1301" i="1"/>
  <c r="W1311" i="1"/>
  <c r="W1322" i="1"/>
  <c r="W1333" i="1"/>
  <c r="W1343" i="1"/>
  <c r="W1354" i="1"/>
  <c r="W1365" i="1"/>
  <c r="W1375" i="1"/>
  <c r="W1386" i="1"/>
  <c r="W1397" i="1"/>
  <c r="W1407" i="1"/>
  <c r="W1418" i="1"/>
  <c r="W1429" i="1"/>
  <c r="W1439" i="1"/>
  <c r="W1448" i="1"/>
  <c r="W1456" i="1"/>
  <c r="W1464" i="1"/>
  <c r="W1472" i="1"/>
  <c r="W1480" i="1"/>
  <c r="W1488" i="1"/>
  <c r="W1496" i="1"/>
  <c r="W1504" i="1"/>
  <c r="W1512" i="1"/>
  <c r="W1520" i="1"/>
  <c r="W1528" i="1"/>
  <c r="W1536" i="1"/>
  <c r="W1544" i="1"/>
  <c r="W1552" i="1"/>
  <c r="W1560" i="1"/>
  <c r="W1568" i="1"/>
  <c r="W1576" i="1"/>
  <c r="W1584" i="1"/>
  <c r="W1592" i="1"/>
  <c r="W1600" i="1"/>
  <c r="W1608" i="1"/>
  <c r="W1616" i="1"/>
  <c r="W1624" i="1"/>
  <c r="W1632" i="1"/>
  <c r="W1640" i="1"/>
  <c r="W1648" i="1"/>
  <c r="W1656" i="1"/>
  <c r="W1664" i="1"/>
  <c r="W1672" i="1"/>
  <c r="W1680" i="1"/>
  <c r="W1688" i="1"/>
  <c r="W1696" i="1"/>
  <c r="W1704" i="1"/>
  <c r="W1712" i="1"/>
  <c r="W1720" i="1"/>
  <c r="W1728" i="1"/>
  <c r="W1736" i="1"/>
  <c r="W1744" i="1"/>
  <c r="W1752" i="1"/>
  <c r="W1760" i="1"/>
  <c r="W1768" i="1"/>
  <c r="W1776" i="1"/>
  <c r="W1784" i="1"/>
  <c r="W1792" i="1"/>
  <c r="W1800" i="1"/>
  <c r="W1808" i="1"/>
  <c r="W1816" i="1"/>
  <c r="W782" i="1"/>
  <c r="W798" i="1"/>
  <c r="W814" i="1"/>
  <c r="W830" i="1"/>
  <c r="W846" i="1"/>
  <c r="W862" i="1"/>
  <c r="W878" i="1"/>
  <c r="W894" i="1"/>
  <c r="W910" i="1"/>
  <c r="W926" i="1"/>
  <c r="W942" i="1"/>
  <c r="W958" i="1"/>
  <c r="W974" i="1"/>
  <c r="W990" i="1"/>
  <c r="W1006" i="1"/>
  <c r="W1022" i="1"/>
  <c r="W1038" i="1"/>
  <c r="W1054" i="1"/>
  <c r="W1067" i="1"/>
  <c r="W1078" i="1"/>
  <c r="W1089" i="1"/>
  <c r="W1099" i="1"/>
  <c r="W1110" i="1"/>
  <c r="W1121" i="1"/>
  <c r="W1131" i="1"/>
  <c r="W1142" i="1"/>
  <c r="W1153" i="1"/>
  <c r="W1163" i="1"/>
  <c r="W1174" i="1"/>
  <c r="W1185" i="1"/>
  <c r="W1195" i="1"/>
  <c r="W1206" i="1"/>
  <c r="W1217" i="1"/>
  <c r="W1227" i="1"/>
  <c r="W1238" i="1"/>
  <c r="W1249" i="1"/>
  <c r="W1259" i="1"/>
  <c r="W1270" i="1"/>
  <c r="W1281" i="1"/>
  <c r="W1291" i="1"/>
  <c r="W1302" i="1"/>
  <c r="W1313" i="1"/>
  <c r="W1323" i="1"/>
  <c r="W1334" i="1"/>
  <c r="W1345" i="1"/>
  <c r="W1355" i="1"/>
  <c r="W1366" i="1"/>
  <c r="W1377" i="1"/>
  <c r="W1387" i="1"/>
  <c r="W1398" i="1"/>
  <c r="W1409" i="1"/>
  <c r="W1419" i="1"/>
  <c r="W1430" i="1"/>
  <c r="W1440" i="1"/>
  <c r="W1449" i="1"/>
  <c r="W1457" i="1"/>
  <c r="W1465" i="1"/>
  <c r="W1473" i="1"/>
  <c r="W1481" i="1"/>
  <c r="W1489" i="1"/>
  <c r="W1497" i="1"/>
  <c r="W1505" i="1"/>
  <c r="W1513" i="1"/>
  <c r="W1521" i="1"/>
  <c r="W1529" i="1"/>
  <c r="W1537" i="1"/>
  <c r="W1545" i="1"/>
  <c r="W1553" i="1"/>
  <c r="W1561" i="1"/>
  <c r="W1569" i="1"/>
  <c r="W1577" i="1"/>
  <c r="W1585" i="1"/>
  <c r="W1593" i="1"/>
  <c r="W1601" i="1"/>
  <c r="W1609" i="1"/>
  <c r="W1617" i="1"/>
  <c r="W1625" i="1"/>
  <c r="W1633" i="1"/>
  <c r="W1641" i="1"/>
  <c r="W1649" i="1"/>
  <c r="W1657" i="1"/>
  <c r="W1665" i="1"/>
  <c r="W1673" i="1"/>
  <c r="W1681" i="1"/>
  <c r="W1689" i="1"/>
  <c r="W783" i="1"/>
  <c r="W799" i="1"/>
  <c r="W815" i="1"/>
  <c r="W831" i="1"/>
  <c r="W847" i="1"/>
  <c r="W863" i="1"/>
  <c r="W879" i="1"/>
  <c r="W895" i="1"/>
  <c r="W911" i="1"/>
  <c r="W927" i="1"/>
  <c r="W943" i="1"/>
  <c r="W959" i="1"/>
  <c r="W975" i="1"/>
  <c r="W991" i="1"/>
  <c r="W1007" i="1"/>
  <c r="W1023" i="1"/>
  <c r="W1039" i="1"/>
  <c r="W1055" i="1"/>
  <c r="W1069" i="1"/>
  <c r="W1079" i="1"/>
  <c r="W1090" i="1"/>
  <c r="W1101" i="1"/>
  <c r="W1111" i="1"/>
  <c r="W1122" i="1"/>
  <c r="W1133" i="1"/>
  <c r="W1143" i="1"/>
  <c r="W1154" i="1"/>
  <c r="W1165" i="1"/>
  <c r="W1175" i="1"/>
  <c r="W1186" i="1"/>
  <c r="W1197" i="1"/>
  <c r="W1207" i="1"/>
  <c r="W1218" i="1"/>
  <c r="W1229" i="1"/>
  <c r="W1239" i="1"/>
  <c r="W1250" i="1"/>
  <c r="W1261" i="1"/>
  <c r="W1271" i="1"/>
  <c r="W1282" i="1"/>
  <c r="W1293" i="1"/>
  <c r="W1303" i="1"/>
  <c r="W1314" i="1"/>
  <c r="W1325" i="1"/>
  <c r="W1335" i="1"/>
  <c r="W1346" i="1"/>
  <c r="W1357" i="1"/>
  <c r="W1367" i="1"/>
  <c r="W1378" i="1"/>
  <c r="W1389" i="1"/>
  <c r="W1399" i="1"/>
  <c r="W1410" i="1"/>
  <c r="W1421" i="1"/>
  <c r="W1431" i="1"/>
  <c r="W1441" i="1"/>
  <c r="W1450" i="1"/>
  <c r="W1458" i="1"/>
  <c r="W1466" i="1"/>
  <c r="W1474" i="1"/>
  <c r="W1482" i="1"/>
  <c r="W1490" i="1"/>
  <c r="W1498" i="1"/>
  <c r="W1506" i="1"/>
  <c r="W1514" i="1"/>
  <c r="W1522" i="1"/>
  <c r="W1530" i="1"/>
  <c r="W1538" i="1"/>
  <c r="W1546" i="1"/>
  <c r="W1554" i="1"/>
  <c r="W1562" i="1"/>
  <c r="W1570" i="1"/>
  <c r="W1578" i="1"/>
  <c r="W1586" i="1"/>
  <c r="W1594" i="1"/>
  <c r="W1602" i="1"/>
  <c r="W1610" i="1"/>
  <c r="W1618" i="1"/>
  <c r="W1626" i="1"/>
  <c r="W1634" i="1"/>
  <c r="W1642" i="1"/>
  <c r="W1650" i="1"/>
  <c r="W1658" i="1"/>
  <c r="W1666" i="1"/>
  <c r="W1674" i="1"/>
  <c r="W1682" i="1"/>
  <c r="W1690" i="1"/>
  <c r="W1698" i="1"/>
  <c r="W1706" i="1"/>
  <c r="W1714" i="1"/>
  <c r="W1722" i="1"/>
  <c r="W1730" i="1"/>
  <c r="W1738" i="1"/>
  <c r="W1746" i="1"/>
  <c r="W1754" i="1"/>
  <c r="W1762" i="1"/>
  <c r="W1770" i="1"/>
  <c r="W1778" i="1"/>
  <c r="W1786" i="1"/>
  <c r="W1794" i="1"/>
  <c r="W1802" i="1"/>
  <c r="W1810" i="1"/>
  <c r="W1818" i="1"/>
  <c r="W1826" i="1"/>
  <c r="W1834" i="1"/>
  <c r="W1842" i="1"/>
  <c r="W1850" i="1"/>
  <c r="W1858" i="1"/>
  <c r="W1866" i="1"/>
  <c r="W1874" i="1"/>
  <c r="W1882" i="1"/>
  <c r="W1890" i="1"/>
  <c r="W1898" i="1"/>
  <c r="W1906" i="1"/>
  <c r="W1914" i="1"/>
  <c r="W1922" i="1"/>
  <c r="W1930" i="1"/>
  <c r="W1938" i="1"/>
  <c r="W1946" i="1"/>
  <c r="W1954" i="1"/>
  <c r="W1962" i="1"/>
  <c r="W1970" i="1"/>
  <c r="W1978" i="1"/>
  <c r="W1516" i="1"/>
  <c r="W1580" i="1"/>
  <c r="W1636" i="1"/>
  <c r="W1668" i="1"/>
  <c r="W1697" i="1"/>
  <c r="W1717" i="1"/>
  <c r="W1740" i="1"/>
  <c r="W1761" i="1"/>
  <c r="W1781" i="1"/>
  <c r="W1804" i="1"/>
  <c r="W1824" i="1"/>
  <c r="W1840" i="1"/>
  <c r="W1856" i="1"/>
  <c r="W1872" i="1"/>
  <c r="W1888" i="1"/>
  <c r="W1904" i="1"/>
  <c r="W1920" i="1"/>
  <c r="W1936" i="1"/>
  <c r="W1952" i="1"/>
  <c r="W1968" i="1"/>
  <c r="W1982" i="1"/>
  <c r="W1993" i="1"/>
  <c r="W2004" i="1"/>
  <c r="W2013" i="1"/>
  <c r="W2021" i="1"/>
  <c r="W2029" i="1"/>
  <c r="W2037" i="1"/>
  <c r="W2045" i="1"/>
  <c r="W2053" i="1"/>
  <c r="W2061" i="1"/>
  <c r="W2069" i="1"/>
  <c r="W2077" i="1"/>
  <c r="W2085" i="1"/>
  <c r="W2093" i="1"/>
  <c r="W2101" i="1"/>
  <c r="W2109" i="1"/>
  <c r="W2117" i="1"/>
  <c r="W2125" i="1"/>
  <c r="W2133" i="1"/>
  <c r="W2141" i="1"/>
  <c r="W2149" i="1"/>
  <c r="W2157" i="1"/>
  <c r="W2165" i="1"/>
  <c r="W2173" i="1"/>
  <c r="W2181" i="1"/>
  <c r="W2189" i="1"/>
  <c r="W2197" i="1"/>
  <c r="W2205" i="1"/>
  <c r="W2213" i="1"/>
  <c r="W2221" i="1"/>
  <c r="W2229" i="1"/>
  <c r="W2237" i="1"/>
  <c r="W2245" i="1"/>
  <c r="W2253" i="1"/>
  <c r="W2261" i="1"/>
  <c r="W2269" i="1"/>
  <c r="W2277" i="1"/>
  <c r="W2285" i="1"/>
  <c r="W2293" i="1"/>
  <c r="W2301" i="1"/>
  <c r="W2309" i="1"/>
  <c r="W2317" i="1"/>
  <c r="W2325" i="1"/>
  <c r="W2333" i="1"/>
  <c r="W2341" i="1"/>
  <c r="W2349" i="1"/>
  <c r="W2357" i="1"/>
  <c r="W2365" i="1"/>
  <c r="W2373" i="1"/>
  <c r="W2381" i="1"/>
  <c r="W2389" i="1"/>
  <c r="W2397" i="1"/>
  <c r="W2405" i="1"/>
  <c r="W2413" i="1"/>
  <c r="W2421" i="1"/>
  <c r="W2429" i="1"/>
  <c r="W2437" i="1"/>
  <c r="W2445" i="1"/>
  <c r="W2453" i="1"/>
  <c r="W2461" i="1"/>
  <c r="W2469" i="1"/>
  <c r="W2477" i="1"/>
  <c r="W2485" i="1"/>
  <c r="W2493" i="1"/>
  <c r="W2501" i="1"/>
  <c r="W2509" i="1"/>
  <c r="W2517" i="1"/>
  <c r="W2525" i="1"/>
  <c r="W2533" i="1"/>
  <c r="W2541" i="1"/>
  <c r="W2549" i="1"/>
  <c r="W2557" i="1"/>
  <c r="W2565" i="1"/>
  <c r="W2573" i="1"/>
  <c r="W2581" i="1"/>
  <c r="W2589" i="1"/>
  <c r="W2597" i="1"/>
  <c r="W2605" i="1"/>
  <c r="W2613" i="1"/>
  <c r="W2621" i="1"/>
  <c r="W2629" i="1"/>
  <c r="W2637" i="1"/>
  <c r="W2645" i="1"/>
  <c r="W2653" i="1"/>
  <c r="W2661" i="1"/>
  <c r="W2669" i="1"/>
  <c r="W2677" i="1"/>
  <c r="W2685" i="1"/>
  <c r="W2693" i="1"/>
  <c r="W2701" i="1"/>
  <c r="W1524" i="1"/>
  <c r="W1588" i="1"/>
  <c r="W1637" i="1"/>
  <c r="W1669" i="1"/>
  <c r="W1700" i="1"/>
  <c r="W1721" i="1"/>
  <c r="W1741" i="1"/>
  <c r="W1764" i="1"/>
  <c r="W1785" i="1"/>
  <c r="W1805" i="1"/>
  <c r="W1825" i="1"/>
  <c r="W1841" i="1"/>
  <c r="W1857" i="1"/>
  <c r="W1873" i="1"/>
  <c r="W1889" i="1"/>
  <c r="W1905" i="1"/>
  <c r="W1921" i="1"/>
  <c r="W1937" i="1"/>
  <c r="W1953" i="1"/>
  <c r="W1969" i="1"/>
  <c r="W1984" i="1"/>
  <c r="W1994" i="1"/>
  <c r="W2005" i="1"/>
  <c r="W2014" i="1"/>
  <c r="W2022" i="1"/>
  <c r="W2030" i="1"/>
  <c r="W2038" i="1"/>
  <c r="W2046" i="1"/>
  <c r="W2054" i="1"/>
  <c r="W2062" i="1"/>
  <c r="W2070" i="1"/>
  <c r="W2078" i="1"/>
  <c r="W2086" i="1"/>
  <c r="W2094" i="1"/>
  <c r="W2102" i="1"/>
  <c r="W2110" i="1"/>
  <c r="W2118" i="1"/>
  <c r="W2126" i="1"/>
  <c r="W2134" i="1"/>
  <c r="W2142" i="1"/>
  <c r="W2150" i="1"/>
  <c r="W2158" i="1"/>
  <c r="W2166" i="1"/>
  <c r="W2174" i="1"/>
  <c r="W2182" i="1"/>
  <c r="W2190" i="1"/>
  <c r="W2198" i="1"/>
  <c r="W2206" i="1"/>
  <c r="W2214" i="1"/>
  <c r="W2222" i="1"/>
  <c r="W2230" i="1"/>
  <c r="W2238" i="1"/>
  <c r="W2246" i="1"/>
  <c r="W2254" i="1"/>
  <c r="W2262" i="1"/>
  <c r="W2270" i="1"/>
  <c r="W2278" i="1"/>
  <c r="W2286" i="1"/>
  <c r="W2294" i="1"/>
  <c r="W2302" i="1"/>
  <c r="W2310" i="1"/>
  <c r="W2318" i="1"/>
  <c r="W2326" i="1"/>
  <c r="W2334" i="1"/>
  <c r="W2342" i="1"/>
  <c r="W2350" i="1"/>
  <c r="W2358" i="1"/>
  <c r="W2366" i="1"/>
  <c r="W2374" i="1"/>
  <c r="W2382" i="1"/>
  <c r="W2390" i="1"/>
  <c r="W2398" i="1"/>
  <c r="W2406" i="1"/>
  <c r="W2414" i="1"/>
  <c r="W2422" i="1"/>
  <c r="W2430" i="1"/>
  <c r="W2438" i="1"/>
  <c r="W2446" i="1"/>
  <c r="W2454" i="1"/>
  <c r="W2462" i="1"/>
  <c r="W2470" i="1"/>
  <c r="W2478" i="1"/>
  <c r="W2486" i="1"/>
  <c r="W2494" i="1"/>
  <c r="W2502" i="1"/>
  <c r="W1468" i="1"/>
  <c r="W1532" i="1"/>
  <c r="W1596" i="1"/>
  <c r="W1644" i="1"/>
  <c r="W1676" i="1"/>
  <c r="W1701" i="1"/>
  <c r="W1724" i="1"/>
  <c r="W1745" i="1"/>
  <c r="W1765" i="1"/>
  <c r="W1788" i="1"/>
  <c r="W1809" i="1"/>
  <c r="W1828" i="1"/>
  <c r="W1844" i="1"/>
  <c r="W1860" i="1"/>
  <c r="W1876" i="1"/>
  <c r="W1892" i="1"/>
  <c r="W1908" i="1"/>
  <c r="W1924" i="1"/>
  <c r="W1940" i="1"/>
  <c r="W1956" i="1"/>
  <c r="W1972" i="1"/>
  <c r="W1985" i="1"/>
  <c r="W1996" i="1"/>
  <c r="W2006" i="1"/>
  <c r="W2015" i="1"/>
  <c r="W2023" i="1"/>
  <c r="W2031" i="1"/>
  <c r="W2039" i="1"/>
  <c r="W2047" i="1"/>
  <c r="W2055" i="1"/>
  <c r="W2063" i="1"/>
  <c r="W2071" i="1"/>
  <c r="W2079" i="1"/>
  <c r="W2087" i="1"/>
  <c r="W2095" i="1"/>
  <c r="W2103" i="1"/>
  <c r="W2111" i="1"/>
  <c r="W2119" i="1"/>
  <c r="W2127" i="1"/>
  <c r="W2135" i="1"/>
  <c r="W2143" i="1"/>
  <c r="W2151" i="1"/>
  <c r="W2159" i="1"/>
  <c r="W2167" i="1"/>
  <c r="W2175" i="1"/>
  <c r="W2183" i="1"/>
  <c r="W2191" i="1"/>
  <c r="W2199" i="1"/>
  <c r="W2207" i="1"/>
  <c r="W2215" i="1"/>
  <c r="W2223" i="1"/>
  <c r="W2231" i="1"/>
  <c r="W2239" i="1"/>
  <c r="W2247" i="1"/>
  <c r="W2255" i="1"/>
  <c r="W2263" i="1"/>
  <c r="W2271" i="1"/>
  <c r="W2279" i="1"/>
  <c r="W2287" i="1"/>
  <c r="W2295" i="1"/>
  <c r="W2303" i="1"/>
  <c r="W2311" i="1"/>
  <c r="W2319" i="1"/>
  <c r="W2327" i="1"/>
  <c r="W2335" i="1"/>
  <c r="W2343" i="1"/>
  <c r="W2351" i="1"/>
  <c r="W2359" i="1"/>
  <c r="W2367" i="1"/>
  <c r="W2375" i="1"/>
  <c r="W2383" i="1"/>
  <c r="W2391" i="1"/>
  <c r="W2399" i="1"/>
  <c r="W2407" i="1"/>
  <c r="W2415" i="1"/>
  <c r="W2423" i="1"/>
  <c r="W2431" i="1"/>
  <c r="W2439" i="1"/>
  <c r="W2447" i="1"/>
  <c r="W2455" i="1"/>
  <c r="W2463" i="1"/>
  <c r="W2471" i="1"/>
  <c r="W2479" i="1"/>
  <c r="W2487" i="1"/>
  <c r="W2495" i="1"/>
  <c r="W2503" i="1"/>
  <c r="W2511" i="1"/>
  <c r="W2519" i="1"/>
  <c r="W2527" i="1"/>
  <c r="W2535" i="1"/>
  <c r="W2543" i="1"/>
  <c r="W2551" i="1"/>
  <c r="W2559" i="1"/>
  <c r="W2567" i="1"/>
  <c r="W2575" i="1"/>
  <c r="W2583" i="1"/>
  <c r="W2591" i="1"/>
  <c r="W2599" i="1"/>
  <c r="W2607" i="1"/>
  <c r="W2615" i="1"/>
  <c r="W2623" i="1"/>
  <c r="W2631" i="1"/>
  <c r="W2639" i="1"/>
  <c r="W2647" i="1"/>
  <c r="W2655" i="1"/>
  <c r="W2663" i="1"/>
  <c r="W2671" i="1"/>
  <c r="W2679" i="1"/>
  <c r="W2687" i="1"/>
  <c r="W2695" i="1"/>
  <c r="W2703" i="1"/>
  <c r="W2711" i="1"/>
  <c r="W2719" i="1"/>
  <c r="W2727" i="1"/>
  <c r="W2735" i="1"/>
  <c r="W2743" i="1"/>
  <c r="W2751" i="1"/>
  <c r="W2759" i="1"/>
  <c r="W2767" i="1"/>
  <c r="W2775" i="1"/>
  <c r="W2783" i="1"/>
  <c r="W2791" i="1"/>
  <c r="W2799" i="1"/>
  <c r="W1476" i="1"/>
  <c r="W1540" i="1"/>
  <c r="W1604" i="1"/>
  <c r="W1645" i="1"/>
  <c r="W1677" i="1"/>
  <c r="W1705" i="1"/>
  <c r="W1725" i="1"/>
  <c r="W1748" i="1"/>
  <c r="W1769" i="1"/>
  <c r="W1789" i="1"/>
  <c r="W1812" i="1"/>
  <c r="W1829" i="1"/>
  <c r="W1845" i="1"/>
  <c r="W1861" i="1"/>
  <c r="W1877" i="1"/>
  <c r="W1893" i="1"/>
  <c r="W1909" i="1"/>
  <c r="W1925" i="1"/>
  <c r="W1941" i="1"/>
  <c r="W1957" i="1"/>
  <c r="W1973" i="1"/>
  <c r="W1986" i="1"/>
  <c r="W1997" i="1"/>
  <c r="W2007" i="1"/>
  <c r="W2016" i="1"/>
  <c r="W2024" i="1"/>
  <c r="W2032" i="1"/>
  <c r="W2040" i="1"/>
  <c r="W2048" i="1"/>
  <c r="W2056" i="1"/>
  <c r="W2064" i="1"/>
  <c r="W2072" i="1"/>
  <c r="W2080" i="1"/>
  <c r="W2088" i="1"/>
  <c r="W2096" i="1"/>
  <c r="W2104" i="1"/>
  <c r="W2112" i="1"/>
  <c r="W2120" i="1"/>
  <c r="W2128" i="1"/>
  <c r="W2136" i="1"/>
  <c r="W2144" i="1"/>
  <c r="W2152" i="1"/>
  <c r="W2160" i="1"/>
  <c r="W2168" i="1"/>
  <c r="W2176" i="1"/>
  <c r="W2184" i="1"/>
  <c r="W2192" i="1"/>
  <c r="W2200" i="1"/>
  <c r="W2208" i="1"/>
  <c r="W2216" i="1"/>
  <c r="W2224" i="1"/>
  <c r="W2232" i="1"/>
  <c r="W2240" i="1"/>
  <c r="W2248" i="1"/>
  <c r="W2256" i="1"/>
  <c r="W2264" i="1"/>
  <c r="W2272" i="1"/>
  <c r="W2280" i="1"/>
  <c r="W2288" i="1"/>
  <c r="W2296" i="1"/>
  <c r="W2304" i="1"/>
  <c r="W2312" i="1"/>
  <c r="W2320" i="1"/>
  <c r="W2328" i="1"/>
  <c r="W2336" i="1"/>
  <c r="W2344" i="1"/>
  <c r="W2352" i="1"/>
  <c r="W2360" i="1"/>
  <c r="W2368" i="1"/>
  <c r="W2376" i="1"/>
  <c r="W2384" i="1"/>
  <c r="W2392" i="1"/>
  <c r="W2400" i="1"/>
  <c r="W2408" i="1"/>
  <c r="W2416" i="1"/>
  <c r="W2424" i="1"/>
  <c r="W2432" i="1"/>
  <c r="W2440" i="1"/>
  <c r="W2448" i="1"/>
  <c r="W2456" i="1"/>
  <c r="W2464" i="1"/>
  <c r="W2472" i="1"/>
  <c r="W2480" i="1"/>
  <c r="W2488" i="1"/>
  <c r="W2496" i="1"/>
  <c r="W1484" i="1"/>
  <c r="W1548" i="1"/>
  <c r="W1612" i="1"/>
  <c r="W1652" i="1"/>
  <c r="W1684" i="1"/>
  <c r="W1708" i="1"/>
  <c r="W1729" i="1"/>
  <c r="W1749" i="1"/>
  <c r="W1772" i="1"/>
  <c r="W1793" i="1"/>
  <c r="W1813" i="1"/>
  <c r="W1832" i="1"/>
  <c r="W1848" i="1"/>
  <c r="W1864" i="1"/>
  <c r="W1880" i="1"/>
  <c r="W1896" i="1"/>
  <c r="W1912" i="1"/>
  <c r="W1928" i="1"/>
  <c r="W1944" i="1"/>
  <c r="W1960" i="1"/>
  <c r="W1976" i="1"/>
  <c r="W1988" i="1"/>
  <c r="W1998" i="1"/>
  <c r="W2008" i="1"/>
  <c r="W2017" i="1"/>
  <c r="W2025" i="1"/>
  <c r="W2033" i="1"/>
  <c r="W2041" i="1"/>
  <c r="W2049" i="1"/>
  <c r="W2057" i="1"/>
  <c r="W2065" i="1"/>
  <c r="W2073" i="1"/>
  <c r="W2081" i="1"/>
  <c r="W2089" i="1"/>
  <c r="W2097" i="1"/>
  <c r="W2105" i="1"/>
  <c r="W2113" i="1"/>
  <c r="W2121" i="1"/>
  <c r="W2129" i="1"/>
  <c r="W2137" i="1"/>
  <c r="W2145" i="1"/>
  <c r="W2153" i="1"/>
  <c r="W2161" i="1"/>
  <c r="W2169" i="1"/>
  <c r="W2177" i="1"/>
  <c r="W2185" i="1"/>
  <c r="W2193" i="1"/>
  <c r="W2201" i="1"/>
  <c r="W2209" i="1"/>
  <c r="W2217" i="1"/>
  <c r="W2225" i="1"/>
  <c r="W2233" i="1"/>
  <c r="W2241" i="1"/>
  <c r="W2249" i="1"/>
  <c r="W2257" i="1"/>
  <c r="W2265" i="1"/>
  <c r="W2273" i="1"/>
  <c r="W2281" i="1"/>
  <c r="W2289" i="1"/>
  <c r="W2297" i="1"/>
  <c r="W2305" i="1"/>
  <c r="W2313" i="1"/>
  <c r="W2321" i="1"/>
  <c r="W2329" i="1"/>
  <c r="W2337" i="1"/>
  <c r="W2345" i="1"/>
  <c r="W2353" i="1"/>
  <c r="W2361" i="1"/>
  <c r="W2369" i="1"/>
  <c r="W2377" i="1"/>
  <c r="W2385" i="1"/>
  <c r="W2393" i="1"/>
  <c r="W2401" i="1"/>
  <c r="W2409" i="1"/>
  <c r="W2417" i="1"/>
  <c r="W2425" i="1"/>
  <c r="W2433" i="1"/>
  <c r="W2441" i="1"/>
  <c r="W2449" i="1"/>
  <c r="W2457" i="1"/>
  <c r="W2465" i="1"/>
  <c r="W2473" i="1"/>
  <c r="W2481" i="1"/>
  <c r="W2489" i="1"/>
  <c r="W2497" i="1"/>
  <c r="W2505" i="1"/>
  <c r="W2513" i="1"/>
  <c r="W2521" i="1"/>
  <c r="W2529" i="1"/>
  <c r="W2537" i="1"/>
  <c r="W2545" i="1"/>
  <c r="W2553" i="1"/>
  <c r="W2561" i="1"/>
  <c r="W2569" i="1"/>
  <c r="W2577" i="1"/>
  <c r="W2585" i="1"/>
  <c r="W2593" i="1"/>
  <c r="W2601" i="1"/>
  <c r="W2609" i="1"/>
  <c r="W2617" i="1"/>
  <c r="W2625" i="1"/>
  <c r="W2633" i="1"/>
  <c r="W2641" i="1"/>
  <c r="W2649" i="1"/>
  <c r="W2657" i="1"/>
  <c r="W2665" i="1"/>
  <c r="W2673" i="1"/>
  <c r="W2681" i="1"/>
  <c r="W2689" i="1"/>
  <c r="W2697" i="1"/>
  <c r="W2705" i="1"/>
  <c r="W1492" i="1"/>
  <c r="W1556" i="1"/>
  <c r="W1620" i="1"/>
  <c r="W1653" i="1"/>
  <c r="W1685" i="1"/>
  <c r="W1709" i="1"/>
  <c r="W1732" i="1"/>
  <c r="W1753" i="1"/>
  <c r="W1773" i="1"/>
  <c r="W1796" i="1"/>
  <c r="W1817" i="1"/>
  <c r="W1833" i="1"/>
  <c r="W1849" i="1"/>
  <c r="W1865" i="1"/>
  <c r="W1881" i="1"/>
  <c r="W1897" i="1"/>
  <c r="W1913" i="1"/>
  <c r="W1929" i="1"/>
  <c r="W1945" i="1"/>
  <c r="W1961" i="1"/>
  <c r="W1977" i="1"/>
  <c r="W1989" i="1"/>
  <c r="W2000" i="1"/>
  <c r="W2009" i="1"/>
  <c r="W2018" i="1"/>
  <c r="W2026" i="1"/>
  <c r="W2034" i="1"/>
  <c r="W2042" i="1"/>
  <c r="W2050" i="1"/>
  <c r="W2058" i="1"/>
  <c r="W2066" i="1"/>
  <c r="W2074" i="1"/>
  <c r="W2082" i="1"/>
  <c r="W2090" i="1"/>
  <c r="W2098" i="1"/>
  <c r="W2106" i="1"/>
  <c r="W2114" i="1"/>
  <c r="W2122" i="1"/>
  <c r="W2130" i="1"/>
  <c r="W2138" i="1"/>
  <c r="W2146" i="1"/>
  <c r="W2154" i="1"/>
  <c r="W2162" i="1"/>
  <c r="W2170" i="1"/>
  <c r="W2178" i="1"/>
  <c r="W2186" i="1"/>
  <c r="W2194" i="1"/>
  <c r="W2202" i="1"/>
  <c r="W2210" i="1"/>
  <c r="W2218" i="1"/>
  <c r="W2226" i="1"/>
  <c r="W2234" i="1"/>
  <c r="W2242" i="1"/>
  <c r="W2250" i="1"/>
  <c r="W2258" i="1"/>
  <c r="W2266" i="1"/>
  <c r="W2274" i="1"/>
  <c r="W2282" i="1"/>
  <c r="W2290" i="1"/>
  <c r="W1508" i="1"/>
  <c r="W1572" i="1"/>
  <c r="W1629" i="1"/>
  <c r="W1661" i="1"/>
  <c r="W1693" i="1"/>
  <c r="W1716" i="1"/>
  <c r="W1737" i="1"/>
  <c r="W1757" i="1"/>
  <c r="W1780" i="1"/>
  <c r="W1801" i="1"/>
  <c r="W1821" i="1"/>
  <c r="W1837" i="1"/>
  <c r="W1853" i="1"/>
  <c r="W1869" i="1"/>
  <c r="W1885" i="1"/>
  <c r="W1901" i="1"/>
  <c r="W1917" i="1"/>
  <c r="W1933" i="1"/>
  <c r="W1949" i="1"/>
  <c r="W1965" i="1"/>
  <c r="W1981" i="1"/>
  <c r="W1992" i="1"/>
  <c r="W2002" i="1"/>
  <c r="W2012" i="1"/>
  <c r="W2020" i="1"/>
  <c r="W2028" i="1"/>
  <c r="W2036" i="1"/>
  <c r="W2044" i="1"/>
  <c r="W2052" i="1"/>
  <c r="W2060" i="1"/>
  <c r="W2068" i="1"/>
  <c r="W2076" i="1"/>
  <c r="W2084" i="1"/>
  <c r="W2092" i="1"/>
  <c r="W2100" i="1"/>
  <c r="W2108" i="1"/>
  <c r="W2116" i="1"/>
  <c r="W2124" i="1"/>
  <c r="W2132" i="1"/>
  <c r="W2140" i="1"/>
  <c r="W2148" i="1"/>
  <c r="W2156" i="1"/>
  <c r="W2164" i="1"/>
  <c r="W2172" i="1"/>
  <c r="W2180" i="1"/>
  <c r="W2188" i="1"/>
  <c r="W2196" i="1"/>
  <c r="W2204" i="1"/>
  <c r="W2212" i="1"/>
  <c r="W2220" i="1"/>
  <c r="W2228" i="1"/>
  <c r="W2236" i="1"/>
  <c r="W2244" i="1"/>
  <c r="W2252" i="1"/>
  <c r="W2260" i="1"/>
  <c r="W2268" i="1"/>
  <c r="W2276" i="1"/>
  <c r="W2284" i="1"/>
  <c r="W2292" i="1"/>
  <c r="W2300" i="1"/>
  <c r="W2308" i="1"/>
  <c r="W2316" i="1"/>
  <c r="W2324" i="1"/>
  <c r="W2332" i="1"/>
  <c r="W2340" i="1"/>
  <c r="W2348" i="1"/>
  <c r="W2356" i="1"/>
  <c r="W2364" i="1"/>
  <c r="W2372" i="1"/>
  <c r="W2380" i="1"/>
  <c r="W2388" i="1"/>
  <c r="W2396" i="1"/>
  <c r="W2404" i="1"/>
  <c r="W2412" i="1"/>
  <c r="W2420" i="1"/>
  <c r="W2428" i="1"/>
  <c r="W2436" i="1"/>
  <c r="W2444" i="1"/>
  <c r="W2452" i="1"/>
  <c r="W2460" i="1"/>
  <c r="W2468" i="1"/>
  <c r="W2476" i="1"/>
  <c r="W2484" i="1"/>
  <c r="W2492" i="1"/>
  <c r="W2500" i="1"/>
  <c r="W2508" i="1"/>
  <c r="W2516" i="1"/>
  <c r="W2524" i="1"/>
  <c r="W2532" i="1"/>
  <c r="W2540" i="1"/>
  <c r="W2548" i="1"/>
  <c r="W2556" i="1"/>
  <c r="W2564" i="1"/>
  <c r="W2572" i="1"/>
  <c r="W2580" i="1"/>
  <c r="W2588" i="1"/>
  <c r="W2596" i="1"/>
  <c r="W2604" i="1"/>
  <c r="W2612" i="1"/>
  <c r="W2620" i="1"/>
  <c r="W2628" i="1"/>
  <c r="W2636" i="1"/>
  <c r="W2644" i="1"/>
  <c r="W2652" i="1"/>
  <c r="W2660" i="1"/>
  <c r="W2668" i="1"/>
  <c r="W2676" i="1"/>
  <c r="W2684" i="1"/>
  <c r="W2692" i="1"/>
  <c r="W2700" i="1"/>
  <c r="W2708" i="1"/>
  <c r="W2716" i="1"/>
  <c r="W2724" i="1"/>
  <c r="W2732" i="1"/>
  <c r="W2740" i="1"/>
  <c r="W2748" i="1"/>
  <c r="W2756" i="1"/>
  <c r="W2764" i="1"/>
  <c r="W2772" i="1"/>
  <c r="W2780" i="1"/>
  <c r="W2788" i="1"/>
  <c r="W2796" i="1"/>
  <c r="W3147" i="1"/>
  <c r="W3139" i="1"/>
  <c r="W3131" i="1"/>
  <c r="W3123" i="1"/>
  <c r="W3115" i="1"/>
  <c r="W3107" i="1"/>
  <c r="W3099" i="1"/>
  <c r="W3091" i="1"/>
  <c r="W3083" i="1"/>
  <c r="W3075" i="1"/>
  <c r="W3067" i="1"/>
  <c r="W3059" i="1"/>
  <c r="W3051" i="1"/>
  <c r="W3043" i="1"/>
  <c r="W3035" i="1"/>
  <c r="W3027" i="1"/>
  <c r="W3019" i="1"/>
  <c r="W3011" i="1"/>
  <c r="W3003" i="1"/>
  <c r="W2995" i="1"/>
  <c r="W2987" i="1"/>
  <c r="W2979" i="1"/>
  <c r="W2971" i="1"/>
  <c r="W2963" i="1"/>
  <c r="W2955" i="1"/>
  <c r="W2947" i="1"/>
  <c r="W2939" i="1"/>
  <c r="W2931" i="1"/>
  <c r="W2923" i="1"/>
  <c r="W2915" i="1"/>
  <c r="W2907" i="1"/>
  <c r="W2899" i="1"/>
  <c r="W2891" i="1"/>
  <c r="W2883" i="1"/>
  <c r="W2875" i="1"/>
  <c r="W2867" i="1"/>
  <c r="W2859" i="1"/>
  <c r="W2851" i="1"/>
  <c r="W2843" i="1"/>
  <c r="W2835" i="1"/>
  <c r="W2827" i="1"/>
  <c r="W2819" i="1"/>
  <c r="W2811" i="1"/>
  <c r="W2803" i="1"/>
  <c r="W2793" i="1"/>
  <c r="W2782" i="1"/>
  <c r="W2771" i="1"/>
  <c r="W2761" i="1"/>
  <c r="W2750" i="1"/>
  <c r="W2739" i="1"/>
  <c r="W2729" i="1"/>
  <c r="W2718" i="1"/>
  <c r="W2707" i="1"/>
  <c r="W2691" i="1"/>
  <c r="W2675" i="1"/>
  <c r="W2659" i="1"/>
  <c r="W2643" i="1"/>
  <c r="W2627" i="1"/>
  <c r="W2611" i="1"/>
  <c r="W2595" i="1"/>
  <c r="W2579" i="1"/>
  <c r="W2563" i="1"/>
  <c r="W2547" i="1"/>
  <c r="W2531" i="1"/>
  <c r="W2515" i="1"/>
  <c r="W2498" i="1"/>
  <c r="W2466" i="1"/>
  <c r="W2434" i="1"/>
  <c r="W2402" i="1"/>
  <c r="W2370" i="1"/>
  <c r="W2338" i="1"/>
  <c r="W2306" i="1"/>
  <c r="W2251" i="1"/>
  <c r="W2187" i="1"/>
  <c r="W2123" i="1"/>
  <c r="W2059" i="1"/>
  <c r="W1990" i="1"/>
  <c r="W1868" i="1"/>
  <c r="W1713" i="1"/>
  <c r="U14" i="1"/>
  <c r="U22" i="1"/>
  <c r="U30" i="1"/>
  <c r="U38" i="1"/>
  <c r="U46" i="1"/>
  <c r="U54" i="1"/>
  <c r="U62" i="1"/>
  <c r="U70" i="1"/>
  <c r="U78" i="1"/>
  <c r="U86" i="1"/>
  <c r="U94" i="1"/>
  <c r="U102" i="1"/>
  <c r="U110" i="1"/>
  <c r="U118" i="1"/>
  <c r="U126" i="1"/>
  <c r="U134" i="1"/>
  <c r="U142" i="1"/>
  <c r="U150" i="1"/>
  <c r="U158" i="1"/>
  <c r="U166" i="1"/>
  <c r="U174" i="1"/>
  <c r="U182" i="1"/>
  <c r="U190" i="1"/>
  <c r="U198" i="1"/>
  <c r="U206" i="1"/>
  <c r="U214" i="1"/>
  <c r="U222" i="1"/>
  <c r="U230" i="1"/>
  <c r="U238" i="1"/>
  <c r="U246" i="1"/>
  <c r="U254" i="1"/>
  <c r="U262" i="1"/>
  <c r="U270" i="1"/>
  <c r="U278" i="1"/>
  <c r="U286" i="1"/>
  <c r="U294" i="1"/>
  <c r="U302" i="1"/>
  <c r="U310" i="1"/>
  <c r="U318" i="1"/>
  <c r="U326" i="1"/>
  <c r="U334" i="1"/>
  <c r="U342" i="1"/>
  <c r="U350" i="1"/>
  <c r="U358" i="1"/>
  <c r="U366" i="1"/>
  <c r="U374" i="1"/>
  <c r="U382" i="1"/>
  <c r="U390" i="1"/>
  <c r="U398" i="1"/>
  <c r="U406" i="1"/>
  <c r="U414" i="1"/>
  <c r="U422" i="1"/>
  <c r="U430" i="1"/>
  <c r="U8" i="1"/>
  <c r="U16" i="1"/>
  <c r="U24" i="1"/>
  <c r="U32" i="1"/>
  <c r="U40" i="1"/>
  <c r="U48" i="1"/>
  <c r="U56" i="1"/>
  <c r="U64" i="1"/>
  <c r="U72" i="1"/>
  <c r="U80" i="1"/>
  <c r="U88" i="1"/>
  <c r="U96" i="1"/>
  <c r="U104" i="1"/>
  <c r="U112" i="1"/>
  <c r="U120" i="1"/>
  <c r="U128" i="1"/>
  <c r="U136" i="1"/>
  <c r="U144" i="1"/>
  <c r="U152" i="1"/>
  <c r="U160" i="1"/>
  <c r="U168" i="1"/>
  <c r="U176" i="1"/>
  <c r="U184" i="1"/>
  <c r="U192" i="1"/>
  <c r="U200" i="1"/>
  <c r="U208" i="1"/>
  <c r="U216" i="1"/>
  <c r="U224" i="1"/>
  <c r="U232" i="1"/>
  <c r="U240" i="1"/>
  <c r="U248" i="1"/>
  <c r="U256" i="1"/>
  <c r="U264" i="1"/>
  <c r="U272" i="1"/>
  <c r="U280" i="1"/>
  <c r="U288" i="1"/>
  <c r="U296" i="1"/>
  <c r="U304" i="1"/>
  <c r="U312" i="1"/>
  <c r="U320" i="1"/>
  <c r="U328" i="1"/>
  <c r="U336" i="1"/>
  <c r="U344" i="1"/>
  <c r="U352" i="1"/>
  <c r="U360" i="1"/>
  <c r="U368" i="1"/>
  <c r="U376" i="1"/>
  <c r="U384" i="1"/>
  <c r="U392" i="1"/>
  <c r="U400" i="1"/>
  <c r="U408" i="1"/>
  <c r="U416" i="1"/>
  <c r="U424" i="1"/>
  <c r="U432" i="1"/>
  <c r="U440" i="1"/>
  <c r="U448" i="1"/>
  <c r="U456" i="1"/>
  <c r="U464" i="1"/>
  <c r="U472" i="1"/>
  <c r="U480" i="1"/>
  <c r="U488" i="1"/>
  <c r="U496" i="1"/>
  <c r="U504" i="1"/>
  <c r="U512" i="1"/>
  <c r="U520" i="1"/>
  <c r="U528" i="1"/>
  <c r="U536" i="1"/>
  <c r="U544" i="1"/>
  <c r="U552" i="1"/>
  <c r="U560" i="1"/>
  <c r="U568" i="1"/>
  <c r="U576" i="1"/>
  <c r="U584" i="1"/>
  <c r="U592" i="1"/>
  <c r="U600" i="1"/>
  <c r="U608" i="1"/>
  <c r="U616" i="1"/>
  <c r="U624" i="1"/>
  <c r="U632" i="1"/>
  <c r="U640" i="1"/>
  <c r="U648" i="1"/>
  <c r="U656" i="1"/>
  <c r="U664" i="1"/>
  <c r="U672" i="1"/>
  <c r="U680" i="1"/>
  <c r="U9" i="1"/>
  <c r="U17" i="1"/>
  <c r="U25" i="1"/>
  <c r="U33" i="1"/>
  <c r="U41" i="1"/>
  <c r="U49" i="1"/>
  <c r="U57" i="1"/>
  <c r="U65" i="1"/>
  <c r="U73" i="1"/>
  <c r="U81" i="1"/>
  <c r="U89" i="1"/>
  <c r="U97" i="1"/>
  <c r="U105" i="1"/>
  <c r="U113" i="1"/>
  <c r="U121" i="1"/>
  <c r="U129" i="1"/>
  <c r="U137" i="1"/>
  <c r="U145" i="1"/>
  <c r="U153" i="1"/>
  <c r="U161" i="1"/>
  <c r="U169" i="1"/>
  <c r="U177" i="1"/>
  <c r="U185" i="1"/>
  <c r="U193" i="1"/>
  <c r="U201" i="1"/>
  <c r="U209" i="1"/>
  <c r="U217" i="1"/>
  <c r="U225" i="1"/>
  <c r="U233" i="1"/>
  <c r="U241" i="1"/>
  <c r="U249" i="1"/>
  <c r="U257" i="1"/>
  <c r="U265" i="1"/>
  <c r="U273" i="1"/>
  <c r="U281" i="1"/>
  <c r="U289" i="1"/>
  <c r="U297" i="1"/>
  <c r="U305" i="1"/>
  <c r="U313" i="1"/>
  <c r="U321" i="1"/>
  <c r="U329" i="1"/>
  <c r="U337" i="1"/>
  <c r="U345" i="1"/>
  <c r="U353" i="1"/>
  <c r="U361" i="1"/>
  <c r="U369" i="1"/>
  <c r="U377" i="1"/>
  <c r="U385" i="1"/>
  <c r="U393" i="1"/>
  <c r="U401" i="1"/>
  <c r="U409" i="1"/>
  <c r="U417" i="1"/>
  <c r="U425" i="1"/>
  <c r="U433" i="1"/>
  <c r="U441" i="1"/>
  <c r="U10" i="1"/>
  <c r="U18" i="1"/>
  <c r="U26" i="1"/>
  <c r="U34" i="1"/>
  <c r="U42" i="1"/>
  <c r="U50" i="1"/>
  <c r="U58" i="1"/>
  <c r="U66" i="1"/>
  <c r="U74" i="1"/>
  <c r="U82" i="1"/>
  <c r="U90" i="1"/>
  <c r="U98" i="1"/>
  <c r="U106" i="1"/>
  <c r="U114" i="1"/>
  <c r="U122" i="1"/>
  <c r="U130" i="1"/>
  <c r="U138" i="1"/>
  <c r="U146" i="1"/>
  <c r="U154" i="1"/>
  <c r="U162" i="1"/>
  <c r="U170" i="1"/>
  <c r="U178" i="1"/>
  <c r="U186" i="1"/>
  <c r="U194" i="1"/>
  <c r="U202" i="1"/>
  <c r="U210" i="1"/>
  <c r="U218" i="1"/>
  <c r="U226" i="1"/>
  <c r="U234" i="1"/>
  <c r="U242" i="1"/>
  <c r="U250" i="1"/>
  <c r="U258" i="1"/>
  <c r="U266" i="1"/>
  <c r="U274" i="1"/>
  <c r="U282" i="1"/>
  <c r="U290" i="1"/>
  <c r="U298" i="1"/>
  <c r="U11" i="1"/>
  <c r="U19" i="1"/>
  <c r="U27" i="1"/>
  <c r="U35" i="1"/>
  <c r="U43" i="1"/>
  <c r="U51" i="1"/>
  <c r="U59" i="1"/>
  <c r="U67" i="1"/>
  <c r="U75" i="1"/>
  <c r="U83" i="1"/>
  <c r="U91" i="1"/>
  <c r="U99" i="1"/>
  <c r="U107" i="1"/>
  <c r="U115" i="1"/>
  <c r="U123" i="1"/>
  <c r="U131" i="1"/>
  <c r="U139" i="1"/>
  <c r="U147" i="1"/>
  <c r="U155" i="1"/>
  <c r="U163" i="1"/>
  <c r="U171" i="1"/>
  <c r="U179" i="1"/>
  <c r="U187" i="1"/>
  <c r="U195" i="1"/>
  <c r="U203" i="1"/>
  <c r="U211" i="1"/>
  <c r="U219" i="1"/>
  <c r="U227" i="1"/>
  <c r="U235" i="1"/>
  <c r="U243" i="1"/>
  <c r="U251" i="1"/>
  <c r="U259" i="1"/>
  <c r="U267" i="1"/>
  <c r="U275" i="1"/>
  <c r="U283" i="1"/>
  <c r="U291" i="1"/>
  <c r="U299" i="1"/>
  <c r="U307" i="1"/>
  <c r="U315" i="1"/>
  <c r="U323" i="1"/>
  <c r="U331" i="1"/>
  <c r="U339" i="1"/>
  <c r="U347" i="1"/>
  <c r="U355" i="1"/>
  <c r="U363" i="1"/>
  <c r="U371" i="1"/>
  <c r="U379" i="1"/>
  <c r="U387" i="1"/>
  <c r="U395" i="1"/>
  <c r="U403" i="1"/>
  <c r="U411" i="1"/>
  <c r="U419" i="1"/>
  <c r="U427" i="1"/>
  <c r="U435" i="1"/>
  <c r="U443" i="1"/>
  <c r="U451" i="1"/>
  <c r="U459" i="1"/>
  <c r="U467" i="1"/>
  <c r="U475" i="1"/>
  <c r="U483" i="1"/>
  <c r="U491" i="1"/>
  <c r="U499" i="1"/>
  <c r="U507" i="1"/>
  <c r="U515" i="1"/>
  <c r="U523" i="1"/>
  <c r="U531" i="1"/>
  <c r="U539" i="1"/>
  <c r="U547" i="1"/>
  <c r="U555" i="1"/>
  <c r="U563" i="1"/>
  <c r="U571" i="1"/>
  <c r="U579" i="1"/>
  <c r="U587" i="1"/>
  <c r="U595" i="1"/>
  <c r="U603" i="1"/>
  <c r="U611" i="1"/>
  <c r="U619" i="1"/>
  <c r="U627" i="1"/>
  <c r="U635" i="1"/>
  <c r="U643" i="1"/>
  <c r="U651" i="1"/>
  <c r="U659" i="1"/>
  <c r="U667" i="1"/>
  <c r="U675" i="1"/>
  <c r="U683" i="1"/>
  <c r="U12" i="1"/>
  <c r="U20" i="1"/>
  <c r="U28" i="1"/>
  <c r="U36" i="1"/>
  <c r="U44" i="1"/>
  <c r="U52" i="1"/>
  <c r="U60" i="1"/>
  <c r="U68" i="1"/>
  <c r="U76" i="1"/>
  <c r="U84" i="1"/>
  <c r="U92" i="1"/>
  <c r="U100" i="1"/>
  <c r="U108" i="1"/>
  <c r="U116" i="1"/>
  <c r="U124" i="1"/>
  <c r="U132" i="1"/>
  <c r="U140" i="1"/>
  <c r="U148" i="1"/>
  <c r="U156" i="1"/>
  <c r="U164" i="1"/>
  <c r="U172" i="1"/>
  <c r="U180" i="1"/>
  <c r="U188" i="1"/>
  <c r="U196" i="1"/>
  <c r="U204" i="1"/>
  <c r="U212" i="1"/>
  <c r="U220" i="1"/>
  <c r="U228" i="1"/>
  <c r="U236" i="1"/>
  <c r="U244" i="1"/>
  <c r="U252" i="1"/>
  <c r="U260" i="1"/>
  <c r="U268" i="1"/>
  <c r="U276" i="1"/>
  <c r="U284" i="1"/>
  <c r="U292" i="1"/>
  <c r="U300" i="1"/>
  <c r="U308" i="1"/>
  <c r="U316" i="1"/>
  <c r="U324" i="1"/>
  <c r="U332" i="1"/>
  <c r="U340" i="1"/>
  <c r="U348" i="1"/>
  <c r="U356" i="1"/>
  <c r="U364" i="1"/>
  <c r="U372" i="1"/>
  <c r="U380" i="1"/>
  <c r="U388" i="1"/>
  <c r="U396" i="1"/>
  <c r="U404" i="1"/>
  <c r="U412" i="1"/>
  <c r="U420" i="1"/>
  <c r="U428" i="1"/>
  <c r="U436" i="1"/>
  <c r="U444" i="1"/>
  <c r="U452" i="1"/>
  <c r="U460" i="1"/>
  <c r="U468" i="1"/>
  <c r="U476" i="1"/>
  <c r="U484" i="1"/>
  <c r="U492" i="1"/>
  <c r="U500" i="1"/>
  <c r="U508" i="1"/>
  <c r="U516" i="1"/>
  <c r="U524" i="1"/>
  <c r="U532" i="1"/>
  <c r="U540" i="1"/>
  <c r="U548" i="1"/>
  <c r="U556" i="1"/>
  <c r="U564" i="1"/>
  <c r="U572" i="1"/>
  <c r="U580" i="1"/>
  <c r="U588" i="1"/>
  <c r="U596" i="1"/>
  <c r="U604" i="1"/>
  <c r="U612" i="1"/>
  <c r="U620" i="1"/>
  <c r="U628" i="1"/>
  <c r="U636" i="1"/>
  <c r="U644" i="1"/>
  <c r="U652" i="1"/>
  <c r="U660" i="1"/>
  <c r="U668" i="1"/>
  <c r="U676" i="1"/>
  <c r="U684" i="1"/>
  <c r="U13" i="1"/>
  <c r="U21" i="1"/>
  <c r="U29" i="1"/>
  <c r="U37" i="1"/>
  <c r="U45" i="1"/>
  <c r="U53" i="1"/>
  <c r="U61" i="1"/>
  <c r="U69" i="1"/>
  <c r="U77" i="1"/>
  <c r="U85" i="1"/>
  <c r="U93" i="1"/>
  <c r="U101" i="1"/>
  <c r="U109" i="1"/>
  <c r="U117" i="1"/>
  <c r="U125" i="1"/>
  <c r="U133" i="1"/>
  <c r="U141" i="1"/>
  <c r="U149" i="1"/>
  <c r="U157" i="1"/>
  <c r="U165" i="1"/>
  <c r="U173" i="1"/>
  <c r="U181" i="1"/>
  <c r="U189" i="1"/>
  <c r="U197" i="1"/>
  <c r="U205" i="1"/>
  <c r="U213" i="1"/>
  <c r="U221" i="1"/>
  <c r="U229" i="1"/>
  <c r="U237" i="1"/>
  <c r="U245" i="1"/>
  <c r="U253" i="1"/>
  <c r="U261" i="1"/>
  <c r="U269" i="1"/>
  <c r="U277" i="1"/>
  <c r="U285" i="1"/>
  <c r="U293" i="1"/>
  <c r="U301" i="1"/>
  <c r="U309" i="1"/>
  <c r="U317" i="1"/>
  <c r="U325" i="1"/>
  <c r="U333" i="1"/>
  <c r="U341" i="1"/>
  <c r="U349" i="1"/>
  <c r="U357" i="1"/>
  <c r="U365" i="1"/>
  <c r="U373" i="1"/>
  <c r="U381" i="1"/>
  <c r="U389" i="1"/>
  <c r="U397" i="1"/>
  <c r="U405" i="1"/>
  <c r="U413" i="1"/>
  <c r="U421" i="1"/>
  <c r="U429" i="1"/>
  <c r="U437" i="1"/>
  <c r="U445" i="1"/>
  <c r="U453" i="1"/>
  <c r="U461" i="1"/>
  <c r="U469" i="1"/>
  <c r="U477" i="1"/>
  <c r="U485" i="1"/>
  <c r="U493" i="1"/>
  <c r="U501" i="1"/>
  <c r="U509" i="1"/>
  <c r="U517" i="1"/>
  <c r="U525" i="1"/>
  <c r="U533" i="1"/>
  <c r="U541" i="1"/>
  <c r="U549" i="1"/>
  <c r="U557" i="1"/>
  <c r="U565" i="1"/>
  <c r="U573" i="1"/>
  <c r="U581" i="1"/>
  <c r="U589" i="1"/>
  <c r="U597" i="1"/>
  <c r="U605" i="1"/>
  <c r="U613" i="1"/>
  <c r="U621" i="1"/>
  <c r="U629" i="1"/>
  <c r="U637" i="1"/>
  <c r="U645" i="1"/>
  <c r="U653" i="1"/>
  <c r="U661" i="1"/>
  <c r="U669" i="1"/>
  <c r="U677" i="1"/>
  <c r="U685" i="1"/>
  <c r="U63" i="1"/>
  <c r="U127" i="1"/>
  <c r="U191" i="1"/>
  <c r="U255" i="1"/>
  <c r="U311" i="1"/>
  <c r="U343" i="1"/>
  <c r="U375" i="1"/>
  <c r="U407" i="1"/>
  <c r="U438" i="1"/>
  <c r="U455" i="1"/>
  <c r="U471" i="1"/>
  <c r="U487" i="1"/>
  <c r="U503" i="1"/>
  <c r="U519" i="1"/>
  <c r="U535" i="1"/>
  <c r="U551" i="1"/>
  <c r="U567" i="1"/>
  <c r="U583" i="1"/>
  <c r="U599" i="1"/>
  <c r="U615" i="1"/>
  <c r="U631" i="1"/>
  <c r="U647" i="1"/>
  <c r="U663" i="1"/>
  <c r="U679" i="1"/>
  <c r="U691" i="1"/>
  <c r="U699" i="1"/>
  <c r="U707" i="1"/>
  <c r="U715" i="1"/>
  <c r="U723" i="1"/>
  <c r="U731" i="1"/>
  <c r="U739" i="1"/>
  <c r="U747" i="1"/>
  <c r="U755" i="1"/>
  <c r="U763" i="1"/>
  <c r="U771" i="1"/>
  <c r="U779" i="1"/>
  <c r="U787" i="1"/>
  <c r="U795" i="1"/>
  <c r="U803" i="1"/>
  <c r="U811" i="1"/>
  <c r="U819" i="1"/>
  <c r="U827" i="1"/>
  <c r="U835" i="1"/>
  <c r="U843" i="1"/>
  <c r="U851" i="1"/>
  <c r="U859" i="1"/>
  <c r="U867" i="1"/>
  <c r="U875" i="1"/>
  <c r="U883" i="1"/>
  <c r="U891" i="1"/>
  <c r="U899" i="1"/>
  <c r="U907" i="1"/>
  <c r="U915" i="1"/>
  <c r="U923" i="1"/>
  <c r="U931" i="1"/>
  <c r="U939" i="1"/>
  <c r="U947" i="1"/>
  <c r="U955" i="1"/>
  <c r="U963" i="1"/>
  <c r="U971" i="1"/>
  <c r="U979" i="1"/>
  <c r="U987" i="1"/>
  <c r="U995" i="1"/>
  <c r="U1003" i="1"/>
  <c r="U1011" i="1"/>
  <c r="U1019" i="1"/>
  <c r="U1027" i="1"/>
  <c r="U1035" i="1"/>
  <c r="U1043" i="1"/>
  <c r="U71" i="1"/>
  <c r="U135" i="1"/>
  <c r="U199" i="1"/>
  <c r="U263" i="1"/>
  <c r="U314" i="1"/>
  <c r="U346" i="1"/>
  <c r="U378" i="1"/>
  <c r="U410" i="1"/>
  <c r="U439" i="1"/>
  <c r="U457" i="1"/>
  <c r="U473" i="1"/>
  <c r="U489" i="1"/>
  <c r="U505" i="1"/>
  <c r="U521" i="1"/>
  <c r="U537" i="1"/>
  <c r="U553" i="1"/>
  <c r="U569" i="1"/>
  <c r="U585" i="1"/>
  <c r="U601" i="1"/>
  <c r="U617" i="1"/>
  <c r="U633" i="1"/>
  <c r="U649" i="1"/>
  <c r="U665" i="1"/>
  <c r="U681" i="1"/>
  <c r="U692" i="1"/>
  <c r="U700" i="1"/>
  <c r="U708" i="1"/>
  <c r="U716" i="1"/>
  <c r="U724" i="1"/>
  <c r="U732" i="1"/>
  <c r="U740" i="1"/>
  <c r="U748" i="1"/>
  <c r="U756" i="1"/>
  <c r="U764" i="1"/>
  <c r="U772" i="1"/>
  <c r="U780" i="1"/>
  <c r="U788" i="1"/>
  <c r="U796" i="1"/>
  <c r="U804" i="1"/>
  <c r="U812" i="1"/>
  <c r="U820" i="1"/>
  <c r="U828" i="1"/>
  <c r="U836" i="1"/>
  <c r="U844" i="1"/>
  <c r="U852" i="1"/>
  <c r="U860" i="1"/>
  <c r="U868" i="1"/>
  <c r="U876" i="1"/>
  <c r="U884" i="1"/>
  <c r="U892" i="1"/>
  <c r="U900" i="1"/>
  <c r="U908" i="1"/>
  <c r="U916" i="1"/>
  <c r="U924" i="1"/>
  <c r="U932" i="1"/>
  <c r="U940" i="1"/>
  <c r="U948" i="1"/>
  <c r="U956" i="1"/>
  <c r="U964" i="1"/>
  <c r="U972" i="1"/>
  <c r="U980" i="1"/>
  <c r="U988" i="1"/>
  <c r="U996" i="1"/>
  <c r="U1004" i="1"/>
  <c r="U1012" i="1"/>
  <c r="U1020" i="1"/>
  <c r="U1028" i="1"/>
  <c r="U1036" i="1"/>
  <c r="U1044" i="1"/>
  <c r="U1052" i="1"/>
  <c r="U1060" i="1"/>
  <c r="U1068" i="1"/>
  <c r="U1076" i="1"/>
  <c r="U1084" i="1"/>
  <c r="U1092" i="1"/>
  <c r="U1100" i="1"/>
  <c r="U1108" i="1"/>
  <c r="U1116" i="1"/>
  <c r="U1124" i="1"/>
  <c r="U1132" i="1"/>
  <c r="U1140" i="1"/>
  <c r="U1148" i="1"/>
  <c r="U1156" i="1"/>
  <c r="U1164" i="1"/>
  <c r="U15" i="1"/>
  <c r="U79" i="1"/>
  <c r="U143" i="1"/>
  <c r="U207" i="1"/>
  <c r="U271" i="1"/>
  <c r="U319" i="1"/>
  <c r="U351" i="1"/>
  <c r="U383" i="1"/>
  <c r="U415" i="1"/>
  <c r="U442" i="1"/>
  <c r="U458" i="1"/>
  <c r="U474" i="1"/>
  <c r="U490" i="1"/>
  <c r="U506" i="1"/>
  <c r="U522" i="1"/>
  <c r="U538" i="1"/>
  <c r="U554" i="1"/>
  <c r="U570" i="1"/>
  <c r="U586" i="1"/>
  <c r="U602" i="1"/>
  <c r="U618" i="1"/>
  <c r="U634" i="1"/>
  <c r="U650" i="1"/>
  <c r="U666" i="1"/>
  <c r="U682" i="1"/>
  <c r="U693" i="1"/>
  <c r="U701" i="1"/>
  <c r="U709" i="1"/>
  <c r="U717" i="1"/>
  <c r="U725" i="1"/>
  <c r="U733" i="1"/>
  <c r="U741" i="1"/>
  <c r="U749" i="1"/>
  <c r="U757" i="1"/>
  <c r="U765" i="1"/>
  <c r="U773" i="1"/>
  <c r="U781" i="1"/>
  <c r="U789" i="1"/>
  <c r="U797" i="1"/>
  <c r="U805" i="1"/>
  <c r="U813" i="1"/>
  <c r="U821" i="1"/>
  <c r="U829" i="1"/>
  <c r="U837" i="1"/>
  <c r="U845" i="1"/>
  <c r="U853" i="1"/>
  <c r="U861" i="1"/>
  <c r="U869" i="1"/>
  <c r="U877" i="1"/>
  <c r="U885" i="1"/>
  <c r="U893" i="1"/>
  <c r="U901" i="1"/>
  <c r="U909" i="1"/>
  <c r="U917" i="1"/>
  <c r="U925" i="1"/>
  <c r="U933" i="1"/>
  <c r="U941" i="1"/>
  <c r="U949" i="1"/>
  <c r="U957" i="1"/>
  <c r="U965" i="1"/>
  <c r="U973" i="1"/>
  <c r="U981" i="1"/>
  <c r="U989" i="1"/>
  <c r="U997" i="1"/>
  <c r="U1005" i="1"/>
  <c r="U1013" i="1"/>
  <c r="U1021" i="1"/>
  <c r="U1029" i="1"/>
  <c r="U1037" i="1"/>
  <c r="U1045" i="1"/>
  <c r="U1053" i="1"/>
  <c r="U1061" i="1"/>
  <c r="U1069" i="1"/>
  <c r="U1077" i="1"/>
  <c r="U1085" i="1"/>
  <c r="U1093" i="1"/>
  <c r="U1101" i="1"/>
  <c r="U1109" i="1"/>
  <c r="U1117" i="1"/>
  <c r="U1125" i="1"/>
  <c r="U1133" i="1"/>
  <c r="U1141" i="1"/>
  <c r="U1149" i="1"/>
  <c r="U1157" i="1"/>
  <c r="U1165" i="1"/>
  <c r="U23" i="1"/>
  <c r="U87" i="1"/>
  <c r="U151" i="1"/>
  <c r="U215" i="1"/>
  <c r="U279" i="1"/>
  <c r="U322" i="1"/>
  <c r="U354" i="1"/>
  <c r="U386" i="1"/>
  <c r="U418" i="1"/>
  <c r="U446" i="1"/>
  <c r="U462" i="1"/>
  <c r="U478" i="1"/>
  <c r="U494" i="1"/>
  <c r="U510" i="1"/>
  <c r="U526" i="1"/>
  <c r="U542" i="1"/>
  <c r="U558" i="1"/>
  <c r="U574" i="1"/>
  <c r="U590" i="1"/>
  <c r="U606" i="1"/>
  <c r="U622" i="1"/>
  <c r="U638" i="1"/>
  <c r="U654" i="1"/>
  <c r="U670" i="1"/>
  <c r="U686" i="1"/>
  <c r="U694" i="1"/>
  <c r="U702" i="1"/>
  <c r="U710" i="1"/>
  <c r="U718" i="1"/>
  <c r="U726" i="1"/>
  <c r="U734" i="1"/>
  <c r="U742" i="1"/>
  <c r="U750" i="1"/>
  <c r="U758" i="1"/>
  <c r="U766" i="1"/>
  <c r="U774" i="1"/>
  <c r="U782" i="1"/>
  <c r="U790" i="1"/>
  <c r="U798" i="1"/>
  <c r="U806" i="1"/>
  <c r="U814" i="1"/>
  <c r="U822" i="1"/>
  <c r="U830" i="1"/>
  <c r="U838" i="1"/>
  <c r="U846" i="1"/>
  <c r="U854" i="1"/>
  <c r="U862" i="1"/>
  <c r="U870" i="1"/>
  <c r="U878" i="1"/>
  <c r="U886" i="1"/>
  <c r="U894" i="1"/>
  <c r="U902" i="1"/>
  <c r="U910" i="1"/>
  <c r="U918" i="1"/>
  <c r="U926" i="1"/>
  <c r="U934" i="1"/>
  <c r="U942" i="1"/>
  <c r="U950" i="1"/>
  <c r="U958" i="1"/>
  <c r="U966" i="1"/>
  <c r="U974" i="1"/>
  <c r="U982" i="1"/>
  <c r="U990" i="1"/>
  <c r="U998" i="1"/>
  <c r="U1006" i="1"/>
  <c r="U1014" i="1"/>
  <c r="U1022" i="1"/>
  <c r="U1030" i="1"/>
  <c r="U1038" i="1"/>
  <c r="U1046" i="1"/>
  <c r="U1054" i="1"/>
  <c r="U1062" i="1"/>
  <c r="U1070" i="1"/>
  <c r="U1078" i="1"/>
  <c r="U1086" i="1"/>
  <c r="U1094" i="1"/>
  <c r="U1102" i="1"/>
  <c r="U1110" i="1"/>
  <c r="U1118" i="1"/>
  <c r="U31" i="1"/>
  <c r="U95" i="1"/>
  <c r="U159" i="1"/>
  <c r="U223" i="1"/>
  <c r="U287" i="1"/>
  <c r="U327" i="1"/>
  <c r="U359" i="1"/>
  <c r="U391" i="1"/>
  <c r="U423" i="1"/>
  <c r="U447" i="1"/>
  <c r="U463" i="1"/>
  <c r="U479" i="1"/>
  <c r="U495" i="1"/>
  <c r="U511" i="1"/>
  <c r="U527" i="1"/>
  <c r="U543" i="1"/>
  <c r="U559" i="1"/>
  <c r="U575" i="1"/>
  <c r="U591" i="1"/>
  <c r="U607" i="1"/>
  <c r="U623" i="1"/>
  <c r="U639" i="1"/>
  <c r="U655" i="1"/>
  <c r="U671" i="1"/>
  <c r="U687" i="1"/>
  <c r="U695" i="1"/>
  <c r="U703" i="1"/>
  <c r="U711" i="1"/>
  <c r="U719" i="1"/>
  <c r="U727" i="1"/>
  <c r="U735" i="1"/>
  <c r="U743" i="1"/>
  <c r="U751" i="1"/>
  <c r="U759" i="1"/>
  <c r="U767" i="1"/>
  <c r="U775" i="1"/>
  <c r="U783" i="1"/>
  <c r="U791" i="1"/>
  <c r="U799" i="1"/>
  <c r="U807" i="1"/>
  <c r="U815" i="1"/>
  <c r="U823" i="1"/>
  <c r="U831" i="1"/>
  <c r="U839" i="1"/>
  <c r="U847" i="1"/>
  <c r="U855" i="1"/>
  <c r="U863" i="1"/>
  <c r="U871" i="1"/>
  <c r="U879" i="1"/>
  <c r="U887" i="1"/>
  <c r="U895" i="1"/>
  <c r="U903" i="1"/>
  <c r="U911" i="1"/>
  <c r="U919" i="1"/>
  <c r="U927" i="1"/>
  <c r="U935" i="1"/>
  <c r="U943" i="1"/>
  <c r="U951" i="1"/>
  <c r="U959" i="1"/>
  <c r="U967" i="1"/>
  <c r="U975" i="1"/>
  <c r="U983" i="1"/>
  <c r="U991" i="1"/>
  <c r="U999" i="1"/>
  <c r="U1007" i="1"/>
  <c r="U1015" i="1"/>
  <c r="U1023" i="1"/>
  <c r="U1031" i="1"/>
  <c r="U1039" i="1"/>
  <c r="U1047" i="1"/>
  <c r="U39" i="1"/>
  <c r="U103" i="1"/>
  <c r="U167" i="1"/>
  <c r="U231" i="1"/>
  <c r="U295" i="1"/>
  <c r="U330" i="1"/>
  <c r="U362" i="1"/>
  <c r="U394" i="1"/>
  <c r="U426" i="1"/>
  <c r="U449" i="1"/>
  <c r="U465" i="1"/>
  <c r="U481" i="1"/>
  <c r="U497" i="1"/>
  <c r="U513" i="1"/>
  <c r="U529" i="1"/>
  <c r="U545" i="1"/>
  <c r="U561" i="1"/>
  <c r="U577" i="1"/>
  <c r="U593" i="1"/>
  <c r="U609" i="1"/>
  <c r="U625" i="1"/>
  <c r="U641" i="1"/>
  <c r="U657" i="1"/>
  <c r="U673" i="1"/>
  <c r="U688" i="1"/>
  <c r="U696" i="1"/>
  <c r="U704" i="1"/>
  <c r="U712" i="1"/>
  <c r="U720" i="1"/>
  <c r="U728" i="1"/>
  <c r="U736" i="1"/>
  <c r="U744" i="1"/>
  <c r="U752" i="1"/>
  <c r="U760" i="1"/>
  <c r="U768" i="1"/>
  <c r="U776" i="1"/>
  <c r="U784" i="1"/>
  <c r="U792" i="1"/>
  <c r="U800" i="1"/>
  <c r="U808" i="1"/>
  <c r="U816" i="1"/>
  <c r="U824" i="1"/>
  <c r="U832" i="1"/>
  <c r="U840" i="1"/>
  <c r="U848" i="1"/>
  <c r="U856" i="1"/>
  <c r="U864" i="1"/>
  <c r="U872" i="1"/>
  <c r="U880" i="1"/>
  <c r="U888" i="1"/>
  <c r="U896" i="1"/>
  <c r="U904" i="1"/>
  <c r="U912" i="1"/>
  <c r="U920" i="1"/>
  <c r="U928" i="1"/>
  <c r="U936" i="1"/>
  <c r="U944" i="1"/>
  <c r="U952" i="1"/>
  <c r="U960" i="1"/>
  <c r="U968" i="1"/>
  <c r="U976" i="1"/>
  <c r="U984" i="1"/>
  <c r="U992" i="1"/>
  <c r="U1000" i="1"/>
  <c r="U1008" i="1"/>
  <c r="U1016" i="1"/>
  <c r="U1024" i="1"/>
  <c r="U1032" i="1"/>
  <c r="U1040" i="1"/>
  <c r="U1048" i="1"/>
  <c r="U1056" i="1"/>
  <c r="U1064" i="1"/>
  <c r="U1072" i="1"/>
  <c r="U1080" i="1"/>
  <c r="U1088" i="1"/>
  <c r="U1096" i="1"/>
  <c r="U1104" i="1"/>
  <c r="U1112" i="1"/>
  <c r="U1120" i="1"/>
  <c r="U1128" i="1"/>
  <c r="U1136" i="1"/>
  <c r="U1144" i="1"/>
  <c r="U1152" i="1"/>
  <c r="U1160" i="1"/>
  <c r="U1168" i="1"/>
  <c r="U55" i="1"/>
  <c r="U119" i="1"/>
  <c r="U183" i="1"/>
  <c r="U247" i="1"/>
  <c r="U306" i="1"/>
  <c r="U338" i="1"/>
  <c r="U370" i="1"/>
  <c r="U402" i="1"/>
  <c r="U434" i="1"/>
  <c r="U454" i="1"/>
  <c r="U470" i="1"/>
  <c r="U486" i="1"/>
  <c r="U502" i="1"/>
  <c r="U518" i="1"/>
  <c r="U534" i="1"/>
  <c r="U550" i="1"/>
  <c r="U566" i="1"/>
  <c r="U582" i="1"/>
  <c r="U598" i="1"/>
  <c r="U614" i="1"/>
  <c r="U630" i="1"/>
  <c r="U646" i="1"/>
  <c r="U662" i="1"/>
  <c r="U678" i="1"/>
  <c r="U690" i="1"/>
  <c r="U698" i="1"/>
  <c r="U706" i="1"/>
  <c r="U714" i="1"/>
  <c r="U722" i="1"/>
  <c r="U730" i="1"/>
  <c r="U738" i="1"/>
  <c r="U746" i="1"/>
  <c r="U754" i="1"/>
  <c r="U762" i="1"/>
  <c r="U770" i="1"/>
  <c r="U778" i="1"/>
  <c r="U786" i="1"/>
  <c r="U794" i="1"/>
  <c r="U802" i="1"/>
  <c r="U810" i="1"/>
  <c r="U818" i="1"/>
  <c r="U826" i="1"/>
  <c r="U834" i="1"/>
  <c r="U842" i="1"/>
  <c r="U850" i="1"/>
  <c r="U858" i="1"/>
  <c r="U866" i="1"/>
  <c r="U874" i="1"/>
  <c r="U882" i="1"/>
  <c r="U890" i="1"/>
  <c r="U898" i="1"/>
  <c r="U906" i="1"/>
  <c r="U914" i="1"/>
  <c r="U922" i="1"/>
  <c r="U930" i="1"/>
  <c r="U938" i="1"/>
  <c r="U946" i="1"/>
  <c r="U954" i="1"/>
  <c r="U962" i="1"/>
  <c r="U970" i="1"/>
  <c r="U978" i="1"/>
  <c r="U986" i="1"/>
  <c r="U994" i="1"/>
  <c r="U1002" i="1"/>
  <c r="U1010" i="1"/>
  <c r="U1018" i="1"/>
  <c r="U1026" i="1"/>
  <c r="U1034" i="1"/>
  <c r="U1042" i="1"/>
  <c r="U1050" i="1"/>
  <c r="U1058" i="1"/>
  <c r="U1066" i="1"/>
  <c r="U1074" i="1"/>
  <c r="U1082" i="1"/>
  <c r="U1090" i="1"/>
  <c r="U1098" i="1"/>
  <c r="U1106" i="1"/>
  <c r="U1114" i="1"/>
  <c r="U1122" i="1"/>
  <c r="U1130" i="1"/>
  <c r="U1138" i="1"/>
  <c r="U1146" i="1"/>
  <c r="U1154" i="1"/>
  <c r="U1162" i="1"/>
  <c r="U1170" i="1"/>
  <c r="U367" i="1"/>
  <c r="U530" i="1"/>
  <c r="U658" i="1"/>
  <c r="U737" i="1"/>
  <c r="U801" i="1"/>
  <c r="U865" i="1"/>
  <c r="U929" i="1"/>
  <c r="U993" i="1"/>
  <c r="U1051" i="1"/>
  <c r="U1073" i="1"/>
  <c r="U1095" i="1"/>
  <c r="U1115" i="1"/>
  <c r="U1134" i="1"/>
  <c r="U1150" i="1"/>
  <c r="U1166" i="1"/>
  <c r="U1176" i="1"/>
  <c r="U1184" i="1"/>
  <c r="U1192" i="1"/>
  <c r="U1200" i="1"/>
  <c r="U1208" i="1"/>
  <c r="U1216" i="1"/>
  <c r="U1224" i="1"/>
  <c r="U1232" i="1"/>
  <c r="U1240" i="1"/>
  <c r="U1248" i="1"/>
  <c r="U1256" i="1"/>
  <c r="U1264" i="1"/>
  <c r="U1272" i="1"/>
  <c r="U1280" i="1"/>
  <c r="U1288" i="1"/>
  <c r="U1296" i="1"/>
  <c r="U1304" i="1"/>
  <c r="U1312" i="1"/>
  <c r="U1320" i="1"/>
  <c r="U1328" i="1"/>
  <c r="U1336" i="1"/>
  <c r="U1344" i="1"/>
  <c r="U1352" i="1"/>
  <c r="U1360" i="1"/>
  <c r="U1368" i="1"/>
  <c r="U1376" i="1"/>
  <c r="U1384" i="1"/>
  <c r="U1392" i="1"/>
  <c r="U1400" i="1"/>
  <c r="U1408" i="1"/>
  <c r="U1416" i="1"/>
  <c r="U1424" i="1"/>
  <c r="U1432" i="1"/>
  <c r="U1440" i="1"/>
  <c r="U1448" i="1"/>
  <c r="U1456" i="1"/>
  <c r="U1464" i="1"/>
  <c r="U1472" i="1"/>
  <c r="U1480" i="1"/>
  <c r="U1488" i="1"/>
  <c r="U1496" i="1"/>
  <c r="U1504" i="1"/>
  <c r="U1512" i="1"/>
  <c r="U1520" i="1"/>
  <c r="U1528" i="1"/>
  <c r="U1536" i="1"/>
  <c r="U1544" i="1"/>
  <c r="U1552" i="1"/>
  <c r="U1560" i="1"/>
  <c r="U1568" i="1"/>
  <c r="U1576" i="1"/>
  <c r="U1584" i="1"/>
  <c r="U1592" i="1"/>
  <c r="U1600" i="1"/>
  <c r="U1608" i="1"/>
  <c r="U1616" i="1"/>
  <c r="U1624" i="1"/>
  <c r="U1632" i="1"/>
  <c r="U1640" i="1"/>
  <c r="U1648" i="1"/>
  <c r="U1656" i="1"/>
  <c r="U1664" i="1"/>
  <c r="U1672" i="1"/>
  <c r="U1680" i="1"/>
  <c r="U1688" i="1"/>
  <c r="U1696" i="1"/>
  <c r="U1704" i="1"/>
  <c r="U1712" i="1"/>
  <c r="U1720" i="1"/>
  <c r="U1728" i="1"/>
  <c r="U399" i="1"/>
  <c r="U546" i="1"/>
  <c r="U674" i="1"/>
  <c r="U745" i="1"/>
  <c r="U809" i="1"/>
  <c r="U873" i="1"/>
  <c r="U937" i="1"/>
  <c r="U1001" i="1"/>
  <c r="U1055" i="1"/>
  <c r="U1075" i="1"/>
  <c r="U1097" i="1"/>
  <c r="U1119" i="1"/>
  <c r="U1135" i="1"/>
  <c r="U1151" i="1"/>
  <c r="U1167" i="1"/>
  <c r="U1177" i="1"/>
  <c r="U1185" i="1"/>
  <c r="U1193" i="1"/>
  <c r="U1201" i="1"/>
  <c r="U1209" i="1"/>
  <c r="U1217" i="1"/>
  <c r="U1225" i="1"/>
  <c r="U1233" i="1"/>
  <c r="U1241" i="1"/>
  <c r="U1249" i="1"/>
  <c r="U1257" i="1"/>
  <c r="U1265" i="1"/>
  <c r="U1273" i="1"/>
  <c r="U1281" i="1"/>
  <c r="U1289" i="1"/>
  <c r="U1297" i="1"/>
  <c r="U1305" i="1"/>
  <c r="U1313" i="1"/>
  <c r="U1321" i="1"/>
  <c r="U1329" i="1"/>
  <c r="U1337" i="1"/>
  <c r="U1345" i="1"/>
  <c r="U1353" i="1"/>
  <c r="U1361" i="1"/>
  <c r="U1369" i="1"/>
  <c r="U1377" i="1"/>
  <c r="U1385" i="1"/>
  <c r="U1393" i="1"/>
  <c r="U1401" i="1"/>
  <c r="U1409" i="1"/>
  <c r="U1417" i="1"/>
  <c r="U1425" i="1"/>
  <c r="U1433" i="1"/>
  <c r="U1441" i="1"/>
  <c r="U1449" i="1"/>
  <c r="U1457" i="1"/>
  <c r="U1465" i="1"/>
  <c r="U1473" i="1"/>
  <c r="U1481" i="1"/>
  <c r="U1489" i="1"/>
  <c r="U1497" i="1"/>
  <c r="U1505" i="1"/>
  <c r="U1513" i="1"/>
  <c r="U1521" i="1"/>
  <c r="U1529" i="1"/>
  <c r="U1537" i="1"/>
  <c r="U1545" i="1"/>
  <c r="U1553" i="1"/>
  <c r="U1561" i="1"/>
  <c r="U1569" i="1"/>
  <c r="U1577" i="1"/>
  <c r="U1585" i="1"/>
  <c r="U1593" i="1"/>
  <c r="U1601" i="1"/>
  <c r="U1609" i="1"/>
  <c r="U1617" i="1"/>
  <c r="U1625" i="1"/>
  <c r="U1633" i="1"/>
  <c r="U1641" i="1"/>
  <c r="U1649" i="1"/>
  <c r="U1657" i="1"/>
  <c r="U1665" i="1"/>
  <c r="U1673" i="1"/>
  <c r="U1681" i="1"/>
  <c r="U1689" i="1"/>
  <c r="U1697" i="1"/>
  <c r="U1705" i="1"/>
  <c r="U1713" i="1"/>
  <c r="U1721" i="1"/>
  <c r="U1729" i="1"/>
  <c r="U47" i="1"/>
  <c r="U431" i="1"/>
  <c r="U562" i="1"/>
  <c r="U689" i="1"/>
  <c r="U753" i="1"/>
  <c r="U817" i="1"/>
  <c r="U881" i="1"/>
  <c r="U945" i="1"/>
  <c r="U1009" i="1"/>
  <c r="U1057" i="1"/>
  <c r="U1079" i="1"/>
  <c r="U1099" i="1"/>
  <c r="U1121" i="1"/>
  <c r="U1137" i="1"/>
  <c r="U1153" i="1"/>
  <c r="U1169" i="1"/>
  <c r="U1178" i="1"/>
  <c r="U1186" i="1"/>
  <c r="U1194" i="1"/>
  <c r="U1202" i="1"/>
  <c r="U1210" i="1"/>
  <c r="U1218" i="1"/>
  <c r="U1226" i="1"/>
  <c r="U1234" i="1"/>
  <c r="U1242" i="1"/>
  <c r="U1250" i="1"/>
  <c r="U1258" i="1"/>
  <c r="U1266" i="1"/>
  <c r="U1274" i="1"/>
  <c r="U1282" i="1"/>
  <c r="U1290" i="1"/>
  <c r="U1298" i="1"/>
  <c r="U1306" i="1"/>
  <c r="U1314" i="1"/>
  <c r="U1322" i="1"/>
  <c r="U1330" i="1"/>
  <c r="U1338" i="1"/>
  <c r="U1346" i="1"/>
  <c r="U1354" i="1"/>
  <c r="U1362" i="1"/>
  <c r="U1370" i="1"/>
  <c r="U1378" i="1"/>
  <c r="U1386" i="1"/>
  <c r="U1394" i="1"/>
  <c r="U1402" i="1"/>
  <c r="U1410" i="1"/>
  <c r="U1418" i="1"/>
  <c r="U1426" i="1"/>
  <c r="U1434" i="1"/>
  <c r="U1442" i="1"/>
  <c r="U1450" i="1"/>
  <c r="U1458" i="1"/>
  <c r="U1466" i="1"/>
  <c r="U1474" i="1"/>
  <c r="U1482" i="1"/>
  <c r="U1490" i="1"/>
  <c r="U1498" i="1"/>
  <c r="U1506" i="1"/>
  <c r="U1514" i="1"/>
  <c r="U1522" i="1"/>
  <c r="U1530" i="1"/>
  <c r="U1538" i="1"/>
  <c r="U1546" i="1"/>
  <c r="U1554" i="1"/>
  <c r="U1562" i="1"/>
  <c r="U1570" i="1"/>
  <c r="U1578" i="1"/>
  <c r="U1586" i="1"/>
  <c r="U1594" i="1"/>
  <c r="U1602" i="1"/>
  <c r="U1610" i="1"/>
  <c r="U1618" i="1"/>
  <c r="U1626" i="1"/>
  <c r="U1634" i="1"/>
  <c r="U1642" i="1"/>
  <c r="U1650" i="1"/>
  <c r="U1658" i="1"/>
  <c r="U1666" i="1"/>
  <c r="U1674" i="1"/>
  <c r="U1682" i="1"/>
  <c r="U1690" i="1"/>
  <c r="U1698" i="1"/>
  <c r="U1706" i="1"/>
  <c r="U1714" i="1"/>
  <c r="U1722" i="1"/>
  <c r="U1730" i="1"/>
  <c r="U111" i="1"/>
  <c r="U450" i="1"/>
  <c r="U578" i="1"/>
  <c r="U697" i="1"/>
  <c r="U761" i="1"/>
  <c r="U825" i="1"/>
  <c r="U889" i="1"/>
  <c r="U953" i="1"/>
  <c r="U1017" i="1"/>
  <c r="U1059" i="1"/>
  <c r="U1081" i="1"/>
  <c r="U1103" i="1"/>
  <c r="U1123" i="1"/>
  <c r="U1139" i="1"/>
  <c r="U1155" i="1"/>
  <c r="U1171" i="1"/>
  <c r="U1179" i="1"/>
  <c r="U1187" i="1"/>
  <c r="U1195" i="1"/>
  <c r="U1203" i="1"/>
  <c r="U1211" i="1"/>
  <c r="U1219" i="1"/>
  <c r="U1227" i="1"/>
  <c r="U1235" i="1"/>
  <c r="U1243" i="1"/>
  <c r="U1251" i="1"/>
  <c r="U1259" i="1"/>
  <c r="U1267" i="1"/>
  <c r="U1275" i="1"/>
  <c r="U1283" i="1"/>
  <c r="U1291" i="1"/>
  <c r="U175" i="1"/>
  <c r="U466" i="1"/>
  <c r="U594" i="1"/>
  <c r="U705" i="1"/>
  <c r="U769" i="1"/>
  <c r="U833" i="1"/>
  <c r="U897" i="1"/>
  <c r="U961" i="1"/>
  <c r="U1025" i="1"/>
  <c r="U1063" i="1"/>
  <c r="U1083" i="1"/>
  <c r="U1105" i="1"/>
  <c r="U1126" i="1"/>
  <c r="U1142" i="1"/>
  <c r="U1158" i="1"/>
  <c r="U1172" i="1"/>
  <c r="U1180" i="1"/>
  <c r="U1188" i="1"/>
  <c r="U1196" i="1"/>
  <c r="U1204" i="1"/>
  <c r="U1212" i="1"/>
  <c r="U1220" i="1"/>
  <c r="U1228" i="1"/>
  <c r="U1236" i="1"/>
  <c r="U1244" i="1"/>
  <c r="U1252" i="1"/>
  <c r="U1260" i="1"/>
  <c r="U1268" i="1"/>
  <c r="U1276" i="1"/>
  <c r="U1284" i="1"/>
  <c r="U1292" i="1"/>
  <c r="U1300" i="1"/>
  <c r="U1308" i="1"/>
  <c r="U1316" i="1"/>
  <c r="U1324" i="1"/>
  <c r="U1332" i="1"/>
  <c r="U1340" i="1"/>
  <c r="U1348" i="1"/>
  <c r="U1356" i="1"/>
  <c r="U1364" i="1"/>
  <c r="U1372" i="1"/>
  <c r="U1380" i="1"/>
  <c r="U1388" i="1"/>
  <c r="U1396" i="1"/>
  <c r="U1404" i="1"/>
  <c r="U1412" i="1"/>
  <c r="U1420" i="1"/>
  <c r="U1428" i="1"/>
  <c r="U1436" i="1"/>
  <c r="U1444" i="1"/>
  <c r="U1452" i="1"/>
  <c r="U1460" i="1"/>
  <c r="U1468" i="1"/>
  <c r="U1476" i="1"/>
  <c r="U1484" i="1"/>
  <c r="U1492" i="1"/>
  <c r="U1500" i="1"/>
  <c r="U1508" i="1"/>
  <c r="U1516" i="1"/>
  <c r="U1524" i="1"/>
  <c r="U1532" i="1"/>
  <c r="U1540" i="1"/>
  <c r="U1548" i="1"/>
  <c r="U1556" i="1"/>
  <c r="U1564" i="1"/>
  <c r="U1572" i="1"/>
  <c r="U1580" i="1"/>
  <c r="U1588" i="1"/>
  <c r="U1596" i="1"/>
  <c r="U1604" i="1"/>
  <c r="U1612" i="1"/>
  <c r="U1620" i="1"/>
  <c r="U1628" i="1"/>
  <c r="U1636" i="1"/>
  <c r="U1644" i="1"/>
  <c r="U1652" i="1"/>
  <c r="U1660" i="1"/>
  <c r="U1668" i="1"/>
  <c r="U1676" i="1"/>
  <c r="U1684" i="1"/>
  <c r="U1692" i="1"/>
  <c r="U1700" i="1"/>
  <c r="U1708" i="1"/>
  <c r="U1716" i="1"/>
  <c r="U1724" i="1"/>
  <c r="U239" i="1"/>
  <c r="U482" i="1"/>
  <c r="U610" i="1"/>
  <c r="U713" i="1"/>
  <c r="U777" i="1"/>
  <c r="U841" i="1"/>
  <c r="U905" i="1"/>
  <c r="U969" i="1"/>
  <c r="U1033" i="1"/>
  <c r="U1065" i="1"/>
  <c r="U1087" i="1"/>
  <c r="U1107" i="1"/>
  <c r="U1127" i="1"/>
  <c r="U1143" i="1"/>
  <c r="U1159" i="1"/>
  <c r="U1173" i="1"/>
  <c r="U1181" i="1"/>
  <c r="U1189" i="1"/>
  <c r="U1197" i="1"/>
  <c r="U1205" i="1"/>
  <c r="U1213" i="1"/>
  <c r="U1221" i="1"/>
  <c r="U1229" i="1"/>
  <c r="U1237" i="1"/>
  <c r="U1245" i="1"/>
  <c r="U1253" i="1"/>
  <c r="U1261" i="1"/>
  <c r="U1269" i="1"/>
  <c r="U1277" i="1"/>
  <c r="U1285" i="1"/>
  <c r="U1293" i="1"/>
  <c r="U1301" i="1"/>
  <c r="U1309" i="1"/>
  <c r="U1317" i="1"/>
  <c r="U1325" i="1"/>
  <c r="U1333" i="1"/>
  <c r="U1341" i="1"/>
  <c r="U1349" i="1"/>
  <c r="U1357" i="1"/>
  <c r="U1365" i="1"/>
  <c r="U1373" i="1"/>
  <c r="U1381" i="1"/>
  <c r="U1389" i="1"/>
  <c r="U1397" i="1"/>
  <c r="U1405" i="1"/>
  <c r="U1413" i="1"/>
  <c r="U1421" i="1"/>
  <c r="U1429" i="1"/>
  <c r="U1437" i="1"/>
  <c r="U1445" i="1"/>
  <c r="U1453" i="1"/>
  <c r="U1461" i="1"/>
  <c r="U1469" i="1"/>
  <c r="U1477" i="1"/>
  <c r="U1485" i="1"/>
  <c r="U1493" i="1"/>
  <c r="U1501" i="1"/>
  <c r="U1509" i="1"/>
  <c r="U1517" i="1"/>
  <c r="U1525" i="1"/>
  <c r="U1533" i="1"/>
  <c r="U1541" i="1"/>
  <c r="U1549" i="1"/>
  <c r="U1557" i="1"/>
  <c r="U1565" i="1"/>
  <c r="U1573" i="1"/>
  <c r="U1581" i="1"/>
  <c r="U1589" i="1"/>
  <c r="U1597" i="1"/>
  <c r="U1605" i="1"/>
  <c r="U1613" i="1"/>
  <c r="U1621" i="1"/>
  <c r="U1629" i="1"/>
  <c r="U1637" i="1"/>
  <c r="U1645" i="1"/>
  <c r="U1653" i="1"/>
  <c r="U1661" i="1"/>
  <c r="U1669" i="1"/>
  <c r="U1677" i="1"/>
  <c r="U1685" i="1"/>
  <c r="U1693" i="1"/>
  <c r="U1701" i="1"/>
  <c r="U1709" i="1"/>
  <c r="U1717" i="1"/>
  <c r="U1725" i="1"/>
  <c r="U1733" i="1"/>
  <c r="U303" i="1"/>
  <c r="U498" i="1"/>
  <c r="U626" i="1"/>
  <c r="U721" i="1"/>
  <c r="U785" i="1"/>
  <c r="U849" i="1"/>
  <c r="U913" i="1"/>
  <c r="U977" i="1"/>
  <c r="U1041" i="1"/>
  <c r="U1067" i="1"/>
  <c r="U1089" i="1"/>
  <c r="U1111" i="1"/>
  <c r="U1129" i="1"/>
  <c r="U1145" i="1"/>
  <c r="U1161" i="1"/>
  <c r="U1174" i="1"/>
  <c r="U1182" i="1"/>
  <c r="U1190" i="1"/>
  <c r="U1198" i="1"/>
  <c r="U1206" i="1"/>
  <c r="U1214" i="1"/>
  <c r="U1222" i="1"/>
  <c r="U1230" i="1"/>
  <c r="U1238" i="1"/>
  <c r="U1246" i="1"/>
  <c r="U1254" i="1"/>
  <c r="U1262" i="1"/>
  <c r="U1270" i="1"/>
  <c r="U1278" i="1"/>
  <c r="U1286" i="1"/>
  <c r="U1294" i="1"/>
  <c r="U1302" i="1"/>
  <c r="U1310" i="1"/>
  <c r="U1318" i="1"/>
  <c r="U1326" i="1"/>
  <c r="U1334" i="1"/>
  <c r="U1342" i="1"/>
  <c r="U1350" i="1"/>
  <c r="U1358" i="1"/>
  <c r="U1366" i="1"/>
  <c r="U1374" i="1"/>
  <c r="U1382" i="1"/>
  <c r="U1390" i="1"/>
  <c r="U1398" i="1"/>
  <c r="U1406" i="1"/>
  <c r="U1414" i="1"/>
  <c r="U1422" i="1"/>
  <c r="U1430" i="1"/>
  <c r="U1438" i="1"/>
  <c r="U1446" i="1"/>
  <c r="U1454" i="1"/>
  <c r="U1462" i="1"/>
  <c r="U1470" i="1"/>
  <c r="U1478" i="1"/>
  <c r="U1486" i="1"/>
  <c r="U1494" i="1"/>
  <c r="U1502" i="1"/>
  <c r="U1510" i="1"/>
  <c r="U1518" i="1"/>
  <c r="U1526" i="1"/>
  <c r="U1534" i="1"/>
  <c r="U1542" i="1"/>
  <c r="U1550" i="1"/>
  <c r="U1558" i="1"/>
  <c r="U1566" i="1"/>
  <c r="U1574" i="1"/>
  <c r="U1582" i="1"/>
  <c r="U1590" i="1"/>
  <c r="U1598" i="1"/>
  <c r="U1606" i="1"/>
  <c r="U1614" i="1"/>
  <c r="U1622" i="1"/>
  <c r="U1630" i="1"/>
  <c r="U1638" i="1"/>
  <c r="U1646" i="1"/>
  <c r="U1654" i="1"/>
  <c r="U1662" i="1"/>
  <c r="U1670" i="1"/>
  <c r="U1678" i="1"/>
  <c r="U1686" i="1"/>
  <c r="U1694" i="1"/>
  <c r="U1702" i="1"/>
  <c r="U1710" i="1"/>
  <c r="U921" i="1"/>
  <c r="U1163" i="1"/>
  <c r="U1231" i="1"/>
  <c r="U1295" i="1"/>
  <c r="U1327" i="1"/>
  <c r="U1359" i="1"/>
  <c r="U1391" i="1"/>
  <c r="U1423" i="1"/>
  <c r="U1455" i="1"/>
  <c r="U1487" i="1"/>
  <c r="U1519" i="1"/>
  <c r="U1551" i="1"/>
  <c r="U1583" i="1"/>
  <c r="U1615" i="1"/>
  <c r="U1647" i="1"/>
  <c r="U1679" i="1"/>
  <c r="U1711" i="1"/>
  <c r="U1732" i="1"/>
  <c r="U1741" i="1"/>
  <c r="U1749" i="1"/>
  <c r="U1757" i="1"/>
  <c r="U1765" i="1"/>
  <c r="U1773" i="1"/>
  <c r="U1781" i="1"/>
  <c r="U1789" i="1"/>
  <c r="U1797" i="1"/>
  <c r="U1805" i="1"/>
  <c r="U1813" i="1"/>
  <c r="U1821" i="1"/>
  <c r="U1829" i="1"/>
  <c r="U1837" i="1"/>
  <c r="U1845" i="1"/>
  <c r="U1853" i="1"/>
  <c r="U1861" i="1"/>
  <c r="U1869" i="1"/>
  <c r="U1877" i="1"/>
  <c r="U1885" i="1"/>
  <c r="U1893" i="1"/>
  <c r="U1901" i="1"/>
  <c r="U1909" i="1"/>
  <c r="U1917" i="1"/>
  <c r="U1925" i="1"/>
  <c r="U1933" i="1"/>
  <c r="U1941" i="1"/>
  <c r="U1949" i="1"/>
  <c r="U1957" i="1"/>
  <c r="U1965" i="1"/>
  <c r="U1973" i="1"/>
  <c r="U1981" i="1"/>
  <c r="U1989" i="1"/>
  <c r="U1997" i="1"/>
  <c r="U2005" i="1"/>
  <c r="U2013" i="1"/>
  <c r="U2021" i="1"/>
  <c r="U2029" i="1"/>
  <c r="U2037" i="1"/>
  <c r="U2045" i="1"/>
  <c r="U2053" i="1"/>
  <c r="U2061" i="1"/>
  <c r="U2069" i="1"/>
  <c r="U2077" i="1"/>
  <c r="U2085" i="1"/>
  <c r="U2093" i="1"/>
  <c r="U2101" i="1"/>
  <c r="U2109" i="1"/>
  <c r="U2117" i="1"/>
  <c r="U2125" i="1"/>
  <c r="U2133" i="1"/>
  <c r="U2141" i="1"/>
  <c r="U2149" i="1"/>
  <c r="U2157" i="1"/>
  <c r="U2165" i="1"/>
  <c r="U2173" i="1"/>
  <c r="U2181" i="1"/>
  <c r="U2189" i="1"/>
  <c r="U2197" i="1"/>
  <c r="U2205" i="1"/>
  <c r="U2213" i="1"/>
  <c r="U2221" i="1"/>
  <c r="U2229" i="1"/>
  <c r="U2237" i="1"/>
  <c r="U2245" i="1"/>
  <c r="U2253" i="1"/>
  <c r="U2261" i="1"/>
  <c r="U2269" i="1"/>
  <c r="U985" i="1"/>
  <c r="U1175" i="1"/>
  <c r="U1239" i="1"/>
  <c r="U1299" i="1"/>
  <c r="U1331" i="1"/>
  <c r="U1363" i="1"/>
  <c r="U1395" i="1"/>
  <c r="U1427" i="1"/>
  <c r="U1459" i="1"/>
  <c r="U1491" i="1"/>
  <c r="U1523" i="1"/>
  <c r="U1555" i="1"/>
  <c r="U1587" i="1"/>
  <c r="U1619" i="1"/>
  <c r="U1651" i="1"/>
  <c r="U1683" i="1"/>
  <c r="U1715" i="1"/>
  <c r="U1734" i="1"/>
  <c r="U1742" i="1"/>
  <c r="U1750" i="1"/>
  <c r="U1758" i="1"/>
  <c r="U1766" i="1"/>
  <c r="U1774" i="1"/>
  <c r="U1782" i="1"/>
  <c r="U1790" i="1"/>
  <c r="U1798" i="1"/>
  <c r="U1806" i="1"/>
  <c r="U1814" i="1"/>
  <c r="U1822" i="1"/>
  <c r="U1830" i="1"/>
  <c r="U1838" i="1"/>
  <c r="U1846" i="1"/>
  <c r="U1854" i="1"/>
  <c r="U335" i="1"/>
  <c r="U1049" i="1"/>
  <c r="U1183" i="1"/>
  <c r="U1247" i="1"/>
  <c r="U1303" i="1"/>
  <c r="U1335" i="1"/>
  <c r="U1367" i="1"/>
  <c r="U1399" i="1"/>
  <c r="U1431" i="1"/>
  <c r="U1463" i="1"/>
  <c r="U1495" i="1"/>
  <c r="U1527" i="1"/>
  <c r="U1559" i="1"/>
  <c r="U1591" i="1"/>
  <c r="U1623" i="1"/>
  <c r="U1655" i="1"/>
  <c r="U1687" i="1"/>
  <c r="U1718" i="1"/>
  <c r="U1735" i="1"/>
  <c r="U1743" i="1"/>
  <c r="U1751" i="1"/>
  <c r="U1759" i="1"/>
  <c r="U1767" i="1"/>
  <c r="U1775" i="1"/>
  <c r="U1783" i="1"/>
  <c r="U1791" i="1"/>
  <c r="U1799" i="1"/>
  <c r="U1807" i="1"/>
  <c r="U1815" i="1"/>
  <c r="U1823" i="1"/>
  <c r="U1831" i="1"/>
  <c r="U1839" i="1"/>
  <c r="U1847" i="1"/>
  <c r="U1855" i="1"/>
  <c r="U1863" i="1"/>
  <c r="U1871" i="1"/>
  <c r="U1879" i="1"/>
  <c r="U1887" i="1"/>
  <c r="U1895" i="1"/>
  <c r="U1903" i="1"/>
  <c r="U1911" i="1"/>
  <c r="U1919" i="1"/>
  <c r="U1927" i="1"/>
  <c r="U1935" i="1"/>
  <c r="U1943" i="1"/>
  <c r="U1951" i="1"/>
  <c r="U1959" i="1"/>
  <c r="U1967" i="1"/>
  <c r="U1975" i="1"/>
  <c r="U1983" i="1"/>
  <c r="U1991" i="1"/>
  <c r="U1999" i="1"/>
  <c r="U2007" i="1"/>
  <c r="U2015" i="1"/>
  <c r="U2023" i="1"/>
  <c r="U2031" i="1"/>
  <c r="U2039" i="1"/>
  <c r="U2047" i="1"/>
  <c r="U2055" i="1"/>
  <c r="U2063" i="1"/>
  <c r="U2071" i="1"/>
  <c r="U2079" i="1"/>
  <c r="U2087" i="1"/>
  <c r="U2095" i="1"/>
  <c r="U2103" i="1"/>
  <c r="U2111" i="1"/>
  <c r="U2119" i="1"/>
  <c r="U2127" i="1"/>
  <c r="U2135" i="1"/>
  <c r="U2143" i="1"/>
  <c r="U2151" i="1"/>
  <c r="U2159" i="1"/>
  <c r="U2167" i="1"/>
  <c r="U2175" i="1"/>
  <c r="U2183" i="1"/>
  <c r="U2191" i="1"/>
  <c r="U2199" i="1"/>
  <c r="U2207" i="1"/>
  <c r="U2215" i="1"/>
  <c r="U2223" i="1"/>
  <c r="U514" i="1"/>
  <c r="U1071" i="1"/>
  <c r="U1191" i="1"/>
  <c r="U1255" i="1"/>
  <c r="U1307" i="1"/>
  <c r="U1339" i="1"/>
  <c r="U1371" i="1"/>
  <c r="U1403" i="1"/>
  <c r="U1435" i="1"/>
  <c r="U1467" i="1"/>
  <c r="U1499" i="1"/>
  <c r="U1531" i="1"/>
  <c r="U1563" i="1"/>
  <c r="U1595" i="1"/>
  <c r="U1627" i="1"/>
  <c r="U1659" i="1"/>
  <c r="U1691" i="1"/>
  <c r="U1719" i="1"/>
  <c r="U1736" i="1"/>
  <c r="U1744" i="1"/>
  <c r="U1752" i="1"/>
  <c r="U1760" i="1"/>
  <c r="U1768" i="1"/>
  <c r="U1776" i="1"/>
  <c r="U1784" i="1"/>
  <c r="U1792" i="1"/>
  <c r="U1800" i="1"/>
  <c r="U1808" i="1"/>
  <c r="U1816" i="1"/>
  <c r="U1824" i="1"/>
  <c r="U1832" i="1"/>
  <c r="U1840" i="1"/>
  <c r="U1848" i="1"/>
  <c r="U1856" i="1"/>
  <c r="U642" i="1"/>
  <c r="U1091" i="1"/>
  <c r="U1199" i="1"/>
  <c r="U1263" i="1"/>
  <c r="U1311" i="1"/>
  <c r="U1343" i="1"/>
  <c r="U1375" i="1"/>
  <c r="U1407" i="1"/>
  <c r="U1439" i="1"/>
  <c r="U1471" i="1"/>
  <c r="U1503" i="1"/>
  <c r="U1535" i="1"/>
  <c r="U1567" i="1"/>
  <c r="U1599" i="1"/>
  <c r="U1631" i="1"/>
  <c r="U1663" i="1"/>
  <c r="U1695" i="1"/>
  <c r="U1723" i="1"/>
  <c r="U1737" i="1"/>
  <c r="U1745" i="1"/>
  <c r="U1753" i="1"/>
  <c r="U1761" i="1"/>
  <c r="U1769" i="1"/>
  <c r="U1777" i="1"/>
  <c r="U1785" i="1"/>
  <c r="U1793" i="1"/>
  <c r="U1801" i="1"/>
  <c r="U1809" i="1"/>
  <c r="U1817" i="1"/>
  <c r="U1825" i="1"/>
  <c r="U1833" i="1"/>
  <c r="U1841" i="1"/>
  <c r="U1849" i="1"/>
  <c r="U1857" i="1"/>
  <c r="U1865" i="1"/>
  <c r="U1873" i="1"/>
  <c r="U1881" i="1"/>
  <c r="U1889" i="1"/>
  <c r="U1897" i="1"/>
  <c r="U1905" i="1"/>
  <c r="U1913" i="1"/>
  <c r="U1921" i="1"/>
  <c r="U1929" i="1"/>
  <c r="U1937" i="1"/>
  <c r="U1945" i="1"/>
  <c r="U1953" i="1"/>
  <c r="U1961" i="1"/>
  <c r="U1969" i="1"/>
  <c r="U1977" i="1"/>
  <c r="U1985" i="1"/>
  <c r="U1993" i="1"/>
  <c r="U2001" i="1"/>
  <c r="U2009" i="1"/>
  <c r="U2017" i="1"/>
  <c r="U2025" i="1"/>
  <c r="U2033" i="1"/>
  <c r="U2041" i="1"/>
  <c r="U2049" i="1"/>
  <c r="U2057" i="1"/>
  <c r="U2065" i="1"/>
  <c r="U2073" i="1"/>
  <c r="U2081" i="1"/>
  <c r="U2089" i="1"/>
  <c r="U2097" i="1"/>
  <c r="U2105" i="1"/>
  <c r="U2113" i="1"/>
  <c r="U2121" i="1"/>
  <c r="U2129" i="1"/>
  <c r="U2137" i="1"/>
  <c r="U2145" i="1"/>
  <c r="U2153" i="1"/>
  <c r="U2161" i="1"/>
  <c r="U2169" i="1"/>
  <c r="U2177" i="1"/>
  <c r="U2185" i="1"/>
  <c r="U2193" i="1"/>
  <c r="U2201" i="1"/>
  <c r="U2209" i="1"/>
  <c r="U2217" i="1"/>
  <c r="U2225" i="1"/>
  <c r="U2233" i="1"/>
  <c r="U2241" i="1"/>
  <c r="U2249" i="1"/>
  <c r="U2257" i="1"/>
  <c r="U2265" i="1"/>
  <c r="U729" i="1"/>
  <c r="U1113" i="1"/>
  <c r="U1207" i="1"/>
  <c r="U1271" i="1"/>
  <c r="U1315" i="1"/>
  <c r="U1347" i="1"/>
  <c r="U1379" i="1"/>
  <c r="U1411" i="1"/>
  <c r="U1443" i="1"/>
  <c r="U1475" i="1"/>
  <c r="U1507" i="1"/>
  <c r="U1539" i="1"/>
  <c r="U1571" i="1"/>
  <c r="U1603" i="1"/>
  <c r="U1635" i="1"/>
  <c r="U1667" i="1"/>
  <c r="U1699" i="1"/>
  <c r="U1726" i="1"/>
  <c r="U1738" i="1"/>
  <c r="U1746" i="1"/>
  <c r="U1754" i="1"/>
  <c r="U1762" i="1"/>
  <c r="U1770" i="1"/>
  <c r="U1778" i="1"/>
  <c r="U1786" i="1"/>
  <c r="U1794" i="1"/>
  <c r="U1802" i="1"/>
  <c r="U1810" i="1"/>
  <c r="U1818" i="1"/>
  <c r="U1826" i="1"/>
  <c r="U1834" i="1"/>
  <c r="U1842" i="1"/>
  <c r="U1850" i="1"/>
  <c r="U1858" i="1"/>
  <c r="U1866" i="1"/>
  <c r="U1874" i="1"/>
  <c r="U1882" i="1"/>
  <c r="U1890" i="1"/>
  <c r="U1898" i="1"/>
  <c r="U1906" i="1"/>
  <c r="U1914" i="1"/>
  <c r="U1922" i="1"/>
  <c r="U1930" i="1"/>
  <c r="U1938" i="1"/>
  <c r="U1946" i="1"/>
  <c r="U1954" i="1"/>
  <c r="U1962" i="1"/>
  <c r="U1970" i="1"/>
  <c r="U1978" i="1"/>
  <c r="U1986" i="1"/>
  <c r="U1994" i="1"/>
  <c r="U2002" i="1"/>
  <c r="U2010" i="1"/>
  <c r="U2018" i="1"/>
  <c r="U2026" i="1"/>
  <c r="U2034" i="1"/>
  <c r="U2042" i="1"/>
  <c r="U2050" i="1"/>
  <c r="U2058" i="1"/>
  <c r="U2066" i="1"/>
  <c r="U2074" i="1"/>
  <c r="U2082" i="1"/>
  <c r="U2090" i="1"/>
  <c r="U2098" i="1"/>
  <c r="U2106" i="1"/>
  <c r="U2114" i="1"/>
  <c r="U2122" i="1"/>
  <c r="U2130" i="1"/>
  <c r="U2138" i="1"/>
  <c r="U2146" i="1"/>
  <c r="U2154" i="1"/>
  <c r="U2162" i="1"/>
  <c r="U2170" i="1"/>
  <c r="U2178" i="1"/>
  <c r="U2186" i="1"/>
  <c r="U2194" i="1"/>
  <c r="U2202" i="1"/>
  <c r="U2210" i="1"/>
  <c r="U2218" i="1"/>
  <c r="U793" i="1"/>
  <c r="U1131" i="1"/>
  <c r="U1215" i="1"/>
  <c r="U1279" i="1"/>
  <c r="U1319" i="1"/>
  <c r="U1351" i="1"/>
  <c r="U1383" i="1"/>
  <c r="U1415" i="1"/>
  <c r="U1447" i="1"/>
  <c r="U1479" i="1"/>
  <c r="U1511" i="1"/>
  <c r="U1543" i="1"/>
  <c r="U1575" i="1"/>
  <c r="U1607" i="1"/>
  <c r="U1639" i="1"/>
  <c r="U1671" i="1"/>
  <c r="U1703" i="1"/>
  <c r="U1727" i="1"/>
  <c r="U1739" i="1"/>
  <c r="U1747" i="1"/>
  <c r="U1755" i="1"/>
  <c r="U1763" i="1"/>
  <c r="U1771" i="1"/>
  <c r="U1779" i="1"/>
  <c r="U1787" i="1"/>
  <c r="U1795" i="1"/>
  <c r="U1803" i="1"/>
  <c r="U1811" i="1"/>
  <c r="U1819" i="1"/>
  <c r="U1827" i="1"/>
  <c r="U1835" i="1"/>
  <c r="U1843" i="1"/>
  <c r="U1851" i="1"/>
  <c r="U1859" i="1"/>
  <c r="U1867" i="1"/>
  <c r="U1875" i="1"/>
  <c r="U1883" i="1"/>
  <c r="U1891" i="1"/>
  <c r="U1899" i="1"/>
  <c r="U1907" i="1"/>
  <c r="U1915" i="1"/>
  <c r="U1923" i="1"/>
  <c r="U1931" i="1"/>
  <c r="U1939" i="1"/>
  <c r="U1947" i="1"/>
  <c r="U1955" i="1"/>
  <c r="U1963" i="1"/>
  <c r="U1971" i="1"/>
  <c r="U1979" i="1"/>
  <c r="U1987" i="1"/>
  <c r="U1995" i="1"/>
  <c r="U2003" i="1"/>
  <c r="U2011" i="1"/>
  <c r="U2019" i="1"/>
  <c r="U2027" i="1"/>
  <c r="U2035" i="1"/>
  <c r="U2043" i="1"/>
  <c r="U2051" i="1"/>
  <c r="U2059" i="1"/>
  <c r="U2067" i="1"/>
  <c r="U2075" i="1"/>
  <c r="U2083" i="1"/>
  <c r="U2091" i="1"/>
  <c r="U2099" i="1"/>
  <c r="U2107" i="1"/>
  <c r="U2115" i="1"/>
  <c r="U2123" i="1"/>
  <c r="U2131" i="1"/>
  <c r="U2139" i="1"/>
  <c r="U2147" i="1"/>
  <c r="U2155" i="1"/>
  <c r="U2163" i="1"/>
  <c r="U2171" i="1"/>
  <c r="U2179" i="1"/>
  <c r="U2187" i="1"/>
  <c r="U2195" i="1"/>
  <c r="U2203" i="1"/>
  <c r="U2211" i="1"/>
  <c r="U2219" i="1"/>
  <c r="U2227" i="1"/>
  <c r="U1387" i="1"/>
  <c r="U1643" i="1"/>
  <c r="U1772" i="1"/>
  <c r="U1836" i="1"/>
  <c r="U1872" i="1"/>
  <c r="U1894" i="1"/>
  <c r="U1916" i="1"/>
  <c r="U1936" i="1"/>
  <c r="U1958" i="1"/>
  <c r="U1980" i="1"/>
  <c r="U2000" i="1"/>
  <c r="U2022" i="1"/>
  <c r="U2044" i="1"/>
  <c r="U2064" i="1"/>
  <c r="U2086" i="1"/>
  <c r="U2108" i="1"/>
  <c r="U2128" i="1"/>
  <c r="U2150" i="1"/>
  <c r="U2172" i="1"/>
  <c r="U2192" i="1"/>
  <c r="U2214" i="1"/>
  <c r="U2231" i="1"/>
  <c r="U2242" i="1"/>
  <c r="U2252" i="1"/>
  <c r="U2263" i="1"/>
  <c r="U2273" i="1"/>
  <c r="U2281" i="1"/>
  <c r="U2289" i="1"/>
  <c r="U2297" i="1"/>
  <c r="U2305" i="1"/>
  <c r="U2313" i="1"/>
  <c r="U2321" i="1"/>
  <c r="U2329" i="1"/>
  <c r="U2337" i="1"/>
  <c r="U2345" i="1"/>
  <c r="U2353" i="1"/>
  <c r="U2361" i="1"/>
  <c r="U2369" i="1"/>
  <c r="U2377" i="1"/>
  <c r="U2385" i="1"/>
  <c r="U2393" i="1"/>
  <c r="U2401" i="1"/>
  <c r="U2409" i="1"/>
  <c r="U2417" i="1"/>
  <c r="U2425" i="1"/>
  <c r="U2433" i="1"/>
  <c r="U2441" i="1"/>
  <c r="U2449" i="1"/>
  <c r="U2457" i="1"/>
  <c r="U2465" i="1"/>
  <c r="U2473" i="1"/>
  <c r="U2481" i="1"/>
  <c r="U2489" i="1"/>
  <c r="U2497" i="1"/>
  <c r="U2505" i="1"/>
  <c r="U2513" i="1"/>
  <c r="U2521" i="1"/>
  <c r="U2529" i="1"/>
  <c r="U2537" i="1"/>
  <c r="U2545" i="1"/>
  <c r="U2553" i="1"/>
  <c r="U2561" i="1"/>
  <c r="U2569" i="1"/>
  <c r="U2577" i="1"/>
  <c r="U2585" i="1"/>
  <c r="U2593" i="1"/>
  <c r="U2601" i="1"/>
  <c r="U2609" i="1"/>
  <c r="U2617" i="1"/>
  <c r="U2625" i="1"/>
  <c r="U2633" i="1"/>
  <c r="U2641" i="1"/>
  <c r="U2649" i="1"/>
  <c r="U2657" i="1"/>
  <c r="U2665" i="1"/>
  <c r="U2673" i="1"/>
  <c r="U2681" i="1"/>
  <c r="U2689" i="1"/>
  <c r="U2697" i="1"/>
  <c r="U2705" i="1"/>
  <c r="U2713" i="1"/>
  <c r="U2721" i="1"/>
  <c r="U2729" i="1"/>
  <c r="U2737" i="1"/>
  <c r="U2745" i="1"/>
  <c r="U2753" i="1"/>
  <c r="U2761" i="1"/>
  <c r="U2769" i="1"/>
  <c r="U2777" i="1"/>
  <c r="U2785" i="1"/>
  <c r="U1419" i="1"/>
  <c r="U1675" i="1"/>
  <c r="U1780" i="1"/>
  <c r="U1844" i="1"/>
  <c r="U1876" i="1"/>
  <c r="U1896" i="1"/>
  <c r="U1918" i="1"/>
  <c r="U1940" i="1"/>
  <c r="U1960" i="1"/>
  <c r="U1982" i="1"/>
  <c r="U2004" i="1"/>
  <c r="U2024" i="1"/>
  <c r="U2046" i="1"/>
  <c r="U2068" i="1"/>
  <c r="U2088" i="1"/>
  <c r="U2110" i="1"/>
  <c r="U2132" i="1"/>
  <c r="U2152" i="1"/>
  <c r="U2174" i="1"/>
  <c r="U2196" i="1"/>
  <c r="U2216" i="1"/>
  <c r="U2232" i="1"/>
  <c r="U2243" i="1"/>
  <c r="U2254" i="1"/>
  <c r="U2264" i="1"/>
  <c r="U2274" i="1"/>
  <c r="U2282" i="1"/>
  <c r="U2290" i="1"/>
  <c r="U2298" i="1"/>
  <c r="U2306" i="1"/>
  <c r="U2314" i="1"/>
  <c r="U2322" i="1"/>
  <c r="U2330" i="1"/>
  <c r="U2338" i="1"/>
  <c r="U2346" i="1"/>
  <c r="U2354" i="1"/>
  <c r="U2362" i="1"/>
  <c r="U2370" i="1"/>
  <c r="U2378" i="1"/>
  <c r="U2386" i="1"/>
  <c r="U2394" i="1"/>
  <c r="U2402" i="1"/>
  <c r="U2410" i="1"/>
  <c r="U2418" i="1"/>
  <c r="U2426" i="1"/>
  <c r="U2434" i="1"/>
  <c r="U2442" i="1"/>
  <c r="U2450" i="1"/>
  <c r="U2458" i="1"/>
  <c r="U2466" i="1"/>
  <c r="U2474" i="1"/>
  <c r="U2482" i="1"/>
  <c r="U2490" i="1"/>
  <c r="U2498" i="1"/>
  <c r="U2506" i="1"/>
  <c r="U2514" i="1"/>
  <c r="U2522" i="1"/>
  <c r="U2530" i="1"/>
  <c r="U2538" i="1"/>
  <c r="U2546" i="1"/>
  <c r="U2554" i="1"/>
  <c r="U2562" i="1"/>
  <c r="U2570" i="1"/>
  <c r="U2578" i="1"/>
  <c r="U2586" i="1"/>
  <c r="U2594" i="1"/>
  <c r="U2602" i="1"/>
  <c r="U2610" i="1"/>
  <c r="U2618" i="1"/>
  <c r="U2626" i="1"/>
  <c r="U2634" i="1"/>
  <c r="U2642" i="1"/>
  <c r="U2650" i="1"/>
  <c r="U2658" i="1"/>
  <c r="U2666" i="1"/>
  <c r="U2674" i="1"/>
  <c r="U2682" i="1"/>
  <c r="U2690" i="1"/>
  <c r="U2698" i="1"/>
  <c r="U2706" i="1"/>
  <c r="U2714" i="1"/>
  <c r="U2722" i="1"/>
  <c r="U2730" i="1"/>
  <c r="U2738" i="1"/>
  <c r="U2746" i="1"/>
  <c r="U857" i="1"/>
  <c r="U1451" i="1"/>
  <c r="U1707" i="1"/>
  <c r="U1788" i="1"/>
  <c r="U1852" i="1"/>
  <c r="U1878" i="1"/>
  <c r="U1900" i="1"/>
  <c r="U1920" i="1"/>
  <c r="U1942" i="1"/>
  <c r="U1964" i="1"/>
  <c r="U1984" i="1"/>
  <c r="U2006" i="1"/>
  <c r="U2028" i="1"/>
  <c r="U2048" i="1"/>
  <c r="U2070" i="1"/>
  <c r="U2092" i="1"/>
  <c r="U2112" i="1"/>
  <c r="U2134" i="1"/>
  <c r="U2156" i="1"/>
  <c r="U2176" i="1"/>
  <c r="U2198" i="1"/>
  <c r="U2220" i="1"/>
  <c r="U2234" i="1"/>
  <c r="U2244" i="1"/>
  <c r="U2255" i="1"/>
  <c r="U2266" i="1"/>
  <c r="U2275" i="1"/>
  <c r="U2283" i="1"/>
  <c r="U2291" i="1"/>
  <c r="U2299" i="1"/>
  <c r="U2307" i="1"/>
  <c r="U2315" i="1"/>
  <c r="U2323" i="1"/>
  <c r="U2331" i="1"/>
  <c r="U2339" i="1"/>
  <c r="U2347" i="1"/>
  <c r="U2355" i="1"/>
  <c r="U2363" i="1"/>
  <c r="U2371" i="1"/>
  <c r="U2379" i="1"/>
  <c r="U2387" i="1"/>
  <c r="U2395" i="1"/>
  <c r="U2403" i="1"/>
  <c r="U2411" i="1"/>
  <c r="U2419" i="1"/>
  <c r="U2427" i="1"/>
  <c r="U2435" i="1"/>
  <c r="U2443" i="1"/>
  <c r="U2451" i="1"/>
  <c r="U2459" i="1"/>
  <c r="U2467" i="1"/>
  <c r="U2475" i="1"/>
  <c r="U2483" i="1"/>
  <c r="U2491" i="1"/>
  <c r="U2499" i="1"/>
  <c r="U2507" i="1"/>
  <c r="U2515" i="1"/>
  <c r="U2523" i="1"/>
  <c r="U2531" i="1"/>
  <c r="U2539" i="1"/>
  <c r="U2547" i="1"/>
  <c r="U2555" i="1"/>
  <c r="U2563" i="1"/>
  <c r="U2571" i="1"/>
  <c r="U2579" i="1"/>
  <c r="U2587" i="1"/>
  <c r="U2595" i="1"/>
  <c r="U2603" i="1"/>
  <c r="U2611" i="1"/>
  <c r="U2619" i="1"/>
  <c r="U2627" i="1"/>
  <c r="U2635" i="1"/>
  <c r="U2643" i="1"/>
  <c r="U2651" i="1"/>
  <c r="U2659" i="1"/>
  <c r="U2667" i="1"/>
  <c r="U2675" i="1"/>
  <c r="U2683" i="1"/>
  <c r="U2691" i="1"/>
  <c r="U2699" i="1"/>
  <c r="U2707" i="1"/>
  <c r="U2715" i="1"/>
  <c r="U2723" i="1"/>
  <c r="U2731" i="1"/>
  <c r="U2739" i="1"/>
  <c r="U2747" i="1"/>
  <c r="U2755" i="1"/>
  <c r="U2763" i="1"/>
  <c r="U2771" i="1"/>
  <c r="U2779" i="1"/>
  <c r="U2787" i="1"/>
  <c r="U1147" i="1"/>
  <c r="U1483" i="1"/>
  <c r="U1731" i="1"/>
  <c r="U1796" i="1"/>
  <c r="U1860" i="1"/>
  <c r="U1880" i="1"/>
  <c r="U1902" i="1"/>
  <c r="U1924" i="1"/>
  <c r="U1944" i="1"/>
  <c r="U1966" i="1"/>
  <c r="U1988" i="1"/>
  <c r="U2008" i="1"/>
  <c r="U2030" i="1"/>
  <c r="U2052" i="1"/>
  <c r="U2072" i="1"/>
  <c r="U2094" i="1"/>
  <c r="U2116" i="1"/>
  <c r="U2136" i="1"/>
  <c r="U2158" i="1"/>
  <c r="U2180" i="1"/>
  <c r="U2200" i="1"/>
  <c r="U2222" i="1"/>
  <c r="U2235" i="1"/>
  <c r="U2246" i="1"/>
  <c r="U2256" i="1"/>
  <c r="U2267" i="1"/>
  <c r="U2276" i="1"/>
  <c r="U2284" i="1"/>
  <c r="U2292" i="1"/>
  <c r="U2300" i="1"/>
  <c r="U2308" i="1"/>
  <c r="U2316" i="1"/>
  <c r="U2324" i="1"/>
  <c r="U2332" i="1"/>
  <c r="U2340" i="1"/>
  <c r="U2348" i="1"/>
  <c r="U2356" i="1"/>
  <c r="U2364" i="1"/>
  <c r="U2372" i="1"/>
  <c r="U2380" i="1"/>
  <c r="U2388" i="1"/>
  <c r="U2396" i="1"/>
  <c r="U2404" i="1"/>
  <c r="U2412" i="1"/>
  <c r="U2420" i="1"/>
  <c r="U2428" i="1"/>
  <c r="U2436" i="1"/>
  <c r="U2444" i="1"/>
  <c r="U2452" i="1"/>
  <c r="U2460" i="1"/>
  <c r="U2468" i="1"/>
  <c r="U2476" i="1"/>
  <c r="U2484" i="1"/>
  <c r="U2492" i="1"/>
  <c r="U2500" i="1"/>
  <c r="U2508" i="1"/>
  <c r="U2516" i="1"/>
  <c r="U2524" i="1"/>
  <c r="U2532" i="1"/>
  <c r="U2540" i="1"/>
  <c r="U2548" i="1"/>
  <c r="U2556" i="1"/>
  <c r="U2564" i="1"/>
  <c r="U2572" i="1"/>
  <c r="U2580" i="1"/>
  <c r="U2588" i="1"/>
  <c r="U2596" i="1"/>
  <c r="U2604" i="1"/>
  <c r="U2612" i="1"/>
  <c r="U2620" i="1"/>
  <c r="U2628" i="1"/>
  <c r="U2636" i="1"/>
  <c r="U2644" i="1"/>
  <c r="U2652" i="1"/>
  <c r="U2660" i="1"/>
  <c r="U2668" i="1"/>
  <c r="U2676" i="1"/>
  <c r="U2684" i="1"/>
  <c r="U2692" i="1"/>
  <c r="U2700" i="1"/>
  <c r="U2708" i="1"/>
  <c r="U2716" i="1"/>
  <c r="U2724" i="1"/>
  <c r="U2732" i="1"/>
  <c r="U2740" i="1"/>
  <c r="U1223" i="1"/>
  <c r="U1515" i="1"/>
  <c r="U1740" i="1"/>
  <c r="U1804" i="1"/>
  <c r="U1862" i="1"/>
  <c r="U1884" i="1"/>
  <c r="U1904" i="1"/>
  <c r="U1926" i="1"/>
  <c r="U1948" i="1"/>
  <c r="U1968" i="1"/>
  <c r="U1990" i="1"/>
  <c r="U2012" i="1"/>
  <c r="U2032" i="1"/>
  <c r="U2054" i="1"/>
  <c r="U2076" i="1"/>
  <c r="U2096" i="1"/>
  <c r="U2118" i="1"/>
  <c r="U2140" i="1"/>
  <c r="U2160" i="1"/>
  <c r="U2182" i="1"/>
  <c r="U2204" i="1"/>
  <c r="U2224" i="1"/>
  <c r="U2236" i="1"/>
  <c r="U2247" i="1"/>
  <c r="U2258" i="1"/>
  <c r="U2268" i="1"/>
  <c r="U2277" i="1"/>
  <c r="U2285" i="1"/>
  <c r="U2293" i="1"/>
  <c r="U2301" i="1"/>
  <c r="U2309" i="1"/>
  <c r="U2317" i="1"/>
  <c r="U2325" i="1"/>
  <c r="U2333" i="1"/>
  <c r="U2341" i="1"/>
  <c r="U2349" i="1"/>
  <c r="U2357" i="1"/>
  <c r="U2365" i="1"/>
  <c r="U2373" i="1"/>
  <c r="U2381" i="1"/>
  <c r="U2389" i="1"/>
  <c r="U2397" i="1"/>
  <c r="U2405" i="1"/>
  <c r="U2413" i="1"/>
  <c r="U2421" i="1"/>
  <c r="U2429" i="1"/>
  <c r="U2437" i="1"/>
  <c r="U2445" i="1"/>
  <c r="U2453" i="1"/>
  <c r="U2461" i="1"/>
  <c r="U2469" i="1"/>
  <c r="U2477" i="1"/>
  <c r="U2485" i="1"/>
  <c r="U2493" i="1"/>
  <c r="U2501" i="1"/>
  <c r="U2509" i="1"/>
  <c r="U2517" i="1"/>
  <c r="U2525" i="1"/>
  <c r="U2533" i="1"/>
  <c r="U2541" i="1"/>
  <c r="U2549" i="1"/>
  <c r="U2557" i="1"/>
  <c r="U2565" i="1"/>
  <c r="U2573" i="1"/>
  <c r="U2581" i="1"/>
  <c r="U2589" i="1"/>
  <c r="U2597" i="1"/>
  <c r="U2605" i="1"/>
  <c r="U2613" i="1"/>
  <c r="U2621" i="1"/>
  <c r="U2629" i="1"/>
  <c r="U2637" i="1"/>
  <c r="U2645" i="1"/>
  <c r="U2653" i="1"/>
  <c r="U2661" i="1"/>
  <c r="U2669" i="1"/>
  <c r="U2677" i="1"/>
  <c r="U2685" i="1"/>
  <c r="U2693" i="1"/>
  <c r="U2701" i="1"/>
  <c r="U2709" i="1"/>
  <c r="U2717" i="1"/>
  <c r="U2725" i="1"/>
  <c r="U2733" i="1"/>
  <c r="U2741" i="1"/>
  <c r="U2749" i="1"/>
  <c r="U2757" i="1"/>
  <c r="U2765" i="1"/>
  <c r="U2773" i="1"/>
  <c r="U2781" i="1"/>
  <c r="U2789" i="1"/>
  <c r="U1287" i="1"/>
  <c r="U1547" i="1"/>
  <c r="U1748" i="1"/>
  <c r="U1812" i="1"/>
  <c r="U1864" i="1"/>
  <c r="U1886" i="1"/>
  <c r="U1908" i="1"/>
  <c r="U1928" i="1"/>
  <c r="U1950" i="1"/>
  <c r="U1972" i="1"/>
  <c r="U1992" i="1"/>
  <c r="U2014" i="1"/>
  <c r="U2036" i="1"/>
  <c r="U2056" i="1"/>
  <c r="U2078" i="1"/>
  <c r="U2100" i="1"/>
  <c r="U2120" i="1"/>
  <c r="U2142" i="1"/>
  <c r="U2164" i="1"/>
  <c r="U2184" i="1"/>
  <c r="U2206" i="1"/>
  <c r="U2226" i="1"/>
  <c r="U2238" i="1"/>
  <c r="U2248" i="1"/>
  <c r="U2259" i="1"/>
  <c r="U2270" i="1"/>
  <c r="U2278" i="1"/>
  <c r="U2286" i="1"/>
  <c r="U2294" i="1"/>
  <c r="U2302" i="1"/>
  <c r="U2310" i="1"/>
  <c r="U2318" i="1"/>
  <c r="U2326" i="1"/>
  <c r="U2334" i="1"/>
  <c r="U2342" i="1"/>
  <c r="U2350" i="1"/>
  <c r="U2358" i="1"/>
  <c r="U2366" i="1"/>
  <c r="U2374" i="1"/>
  <c r="U2382" i="1"/>
  <c r="U2390" i="1"/>
  <c r="U2398" i="1"/>
  <c r="U2406" i="1"/>
  <c r="U2414" i="1"/>
  <c r="U2422" i="1"/>
  <c r="U2430" i="1"/>
  <c r="U2438" i="1"/>
  <c r="U2446" i="1"/>
  <c r="U2454" i="1"/>
  <c r="U2462" i="1"/>
  <c r="U2470" i="1"/>
  <c r="U2478" i="1"/>
  <c r="U2486" i="1"/>
  <c r="U2494" i="1"/>
  <c r="U2502" i="1"/>
  <c r="U2510" i="1"/>
  <c r="U2518" i="1"/>
  <c r="U2526" i="1"/>
  <c r="U2534" i="1"/>
  <c r="U2542" i="1"/>
  <c r="U2550" i="1"/>
  <c r="U2558" i="1"/>
  <c r="U2566" i="1"/>
  <c r="U2574" i="1"/>
  <c r="U2582" i="1"/>
  <c r="U2590" i="1"/>
  <c r="U2598" i="1"/>
  <c r="U2606" i="1"/>
  <c r="U2614" i="1"/>
  <c r="U2622" i="1"/>
  <c r="U2630" i="1"/>
  <c r="U2638" i="1"/>
  <c r="U2646" i="1"/>
  <c r="U2654" i="1"/>
  <c r="U2662" i="1"/>
  <c r="U2670" i="1"/>
  <c r="U2678" i="1"/>
  <c r="U2686" i="1"/>
  <c r="U2694" i="1"/>
  <c r="U2702" i="1"/>
  <c r="U2710" i="1"/>
  <c r="U2718" i="1"/>
  <c r="U2726" i="1"/>
  <c r="U2734" i="1"/>
  <c r="U2742" i="1"/>
  <c r="U2750" i="1"/>
  <c r="U2758" i="1"/>
  <c r="U2766" i="1"/>
  <c r="U2774" i="1"/>
  <c r="U2782" i="1"/>
  <c r="U2790" i="1"/>
  <c r="U1323" i="1"/>
  <c r="U1579" i="1"/>
  <c r="U1756" i="1"/>
  <c r="U1355" i="1"/>
  <c r="U1611" i="1"/>
  <c r="U1764" i="1"/>
  <c r="U1828" i="1"/>
  <c r="U1870" i="1"/>
  <c r="U1892" i="1"/>
  <c r="U1912" i="1"/>
  <c r="U1934" i="1"/>
  <c r="U1956" i="1"/>
  <c r="U1976" i="1"/>
  <c r="U1998" i="1"/>
  <c r="U2020" i="1"/>
  <c r="U2040" i="1"/>
  <c r="U2062" i="1"/>
  <c r="U2084" i="1"/>
  <c r="U2104" i="1"/>
  <c r="U2126" i="1"/>
  <c r="U2148" i="1"/>
  <c r="U2168" i="1"/>
  <c r="U2190" i="1"/>
  <c r="U2212" i="1"/>
  <c r="U2230" i="1"/>
  <c r="U2240" i="1"/>
  <c r="U2251" i="1"/>
  <c r="U2262" i="1"/>
  <c r="U2272" i="1"/>
  <c r="U2280" i="1"/>
  <c r="U2288" i="1"/>
  <c r="U2296" i="1"/>
  <c r="U2304" i="1"/>
  <c r="U2312" i="1"/>
  <c r="U2320" i="1"/>
  <c r="U2328" i="1"/>
  <c r="U2336" i="1"/>
  <c r="U2344" i="1"/>
  <c r="U2352" i="1"/>
  <c r="U2360" i="1"/>
  <c r="U2368" i="1"/>
  <c r="U2376" i="1"/>
  <c r="U2384" i="1"/>
  <c r="U2392" i="1"/>
  <c r="U2400" i="1"/>
  <c r="U2408" i="1"/>
  <c r="U2416" i="1"/>
  <c r="U2424" i="1"/>
  <c r="U2432" i="1"/>
  <c r="U2440" i="1"/>
  <c r="U2448" i="1"/>
  <c r="U2456" i="1"/>
  <c r="U2464" i="1"/>
  <c r="U2472" i="1"/>
  <c r="U2480" i="1"/>
  <c r="U2488" i="1"/>
  <c r="U2496" i="1"/>
  <c r="U2504" i="1"/>
  <c r="U2512" i="1"/>
  <c r="U2520" i="1"/>
  <c r="U2528" i="1"/>
  <c r="U2536" i="1"/>
  <c r="U2544" i="1"/>
  <c r="U2552" i="1"/>
  <c r="U2560" i="1"/>
  <c r="U2568" i="1"/>
  <c r="U2576" i="1"/>
  <c r="U2584" i="1"/>
  <c r="U2592" i="1"/>
  <c r="U2600" i="1"/>
  <c r="U2608" i="1"/>
  <c r="U2616" i="1"/>
  <c r="U2624" i="1"/>
  <c r="U2632" i="1"/>
  <c r="U2640" i="1"/>
  <c r="U2648" i="1"/>
  <c r="U2656" i="1"/>
  <c r="U2664" i="1"/>
  <c r="U2672" i="1"/>
  <c r="U2680" i="1"/>
  <c r="U2688" i="1"/>
  <c r="U2696" i="1"/>
  <c r="U2704" i="1"/>
  <c r="U2712" i="1"/>
  <c r="U2720" i="1"/>
  <c r="U2728" i="1"/>
  <c r="U2736" i="1"/>
  <c r="U2744" i="1"/>
  <c r="U1974" i="1"/>
  <c r="U2144" i="1"/>
  <c r="U2271" i="1"/>
  <c r="U2335" i="1"/>
  <c r="U2399" i="1"/>
  <c r="U2463" i="1"/>
  <c r="U2527" i="1"/>
  <c r="U2591" i="1"/>
  <c r="U2655" i="1"/>
  <c r="U2719" i="1"/>
  <c r="U2756" i="1"/>
  <c r="U2772" i="1"/>
  <c r="U2788" i="1"/>
  <c r="U2798" i="1"/>
  <c r="U2806" i="1"/>
  <c r="U2814" i="1"/>
  <c r="U2822" i="1"/>
  <c r="U2830" i="1"/>
  <c r="U2838" i="1"/>
  <c r="U2846" i="1"/>
  <c r="U2854" i="1"/>
  <c r="U2862" i="1"/>
  <c r="U2870" i="1"/>
  <c r="U2878" i="1"/>
  <c r="U2886" i="1"/>
  <c r="U2894" i="1"/>
  <c r="U2902" i="1"/>
  <c r="U2910" i="1"/>
  <c r="U2918" i="1"/>
  <c r="U2926" i="1"/>
  <c r="U2934" i="1"/>
  <c r="U2942" i="1"/>
  <c r="U2950" i="1"/>
  <c r="U2958" i="1"/>
  <c r="U2966" i="1"/>
  <c r="U2974" i="1"/>
  <c r="U2982" i="1"/>
  <c r="U2990" i="1"/>
  <c r="U2998" i="1"/>
  <c r="U3006" i="1"/>
  <c r="U3014" i="1"/>
  <c r="U3022" i="1"/>
  <c r="U3030" i="1"/>
  <c r="U3038" i="1"/>
  <c r="U3046" i="1"/>
  <c r="U3054" i="1"/>
  <c r="U3062" i="1"/>
  <c r="U3070" i="1"/>
  <c r="U3078" i="1"/>
  <c r="U3086" i="1"/>
  <c r="U3094" i="1"/>
  <c r="U3102" i="1"/>
  <c r="U3110" i="1"/>
  <c r="U3118" i="1"/>
  <c r="U3126" i="1"/>
  <c r="U3134" i="1"/>
  <c r="U3142" i="1"/>
  <c r="U1996" i="1"/>
  <c r="U2166" i="1"/>
  <c r="U2279" i="1"/>
  <c r="U2343" i="1"/>
  <c r="U2407" i="1"/>
  <c r="U2471" i="1"/>
  <c r="U2535" i="1"/>
  <c r="U2599" i="1"/>
  <c r="U2663" i="1"/>
  <c r="U2727" i="1"/>
  <c r="U2759" i="1"/>
  <c r="U2775" i="1"/>
  <c r="U2791" i="1"/>
  <c r="U2799" i="1"/>
  <c r="U2807" i="1"/>
  <c r="U2815" i="1"/>
  <c r="U2823" i="1"/>
  <c r="U2831" i="1"/>
  <c r="U2839" i="1"/>
  <c r="U2847" i="1"/>
  <c r="U2855" i="1"/>
  <c r="U2863" i="1"/>
  <c r="U2871" i="1"/>
  <c r="U2879" i="1"/>
  <c r="U2887" i="1"/>
  <c r="U2895" i="1"/>
  <c r="U2903" i="1"/>
  <c r="U2911" i="1"/>
  <c r="U2919" i="1"/>
  <c r="U2927" i="1"/>
  <c r="U2935" i="1"/>
  <c r="U2943" i="1"/>
  <c r="U2951" i="1"/>
  <c r="U2959" i="1"/>
  <c r="U2967" i="1"/>
  <c r="U2975" i="1"/>
  <c r="U2983" i="1"/>
  <c r="U2991" i="1"/>
  <c r="U2999" i="1"/>
  <c r="U3007" i="1"/>
  <c r="U3015" i="1"/>
  <c r="U3023" i="1"/>
  <c r="U3031" i="1"/>
  <c r="U3039" i="1"/>
  <c r="U3047" i="1"/>
  <c r="U3055" i="1"/>
  <c r="U3063" i="1"/>
  <c r="U3071" i="1"/>
  <c r="U3079" i="1"/>
  <c r="U3087" i="1"/>
  <c r="U3095" i="1"/>
  <c r="U3103" i="1"/>
  <c r="U3111" i="1"/>
  <c r="U3119" i="1"/>
  <c r="U3127" i="1"/>
  <c r="U3135" i="1"/>
  <c r="U3143" i="1"/>
  <c r="U1820" i="1"/>
  <c r="U2016" i="1"/>
  <c r="U2188" i="1"/>
  <c r="U2287" i="1"/>
  <c r="U2351" i="1"/>
  <c r="U2415" i="1"/>
  <c r="U2479" i="1"/>
  <c r="U2543" i="1"/>
  <c r="U2607" i="1"/>
  <c r="U2671" i="1"/>
  <c r="U2735" i="1"/>
  <c r="U2760" i="1"/>
  <c r="U2776" i="1"/>
  <c r="U2792" i="1"/>
  <c r="U2800" i="1"/>
  <c r="U2808" i="1"/>
  <c r="U2816" i="1"/>
  <c r="U2824" i="1"/>
  <c r="U2832" i="1"/>
  <c r="U2840" i="1"/>
  <c r="U2848" i="1"/>
  <c r="U2856" i="1"/>
  <c r="U2864" i="1"/>
  <c r="U2872" i="1"/>
  <c r="U2880" i="1"/>
  <c r="U2888" i="1"/>
  <c r="U2896" i="1"/>
  <c r="U2904" i="1"/>
  <c r="U2912" i="1"/>
  <c r="U2920" i="1"/>
  <c r="U2928" i="1"/>
  <c r="U2936" i="1"/>
  <c r="U2944" i="1"/>
  <c r="U2952" i="1"/>
  <c r="U2960" i="1"/>
  <c r="U2968" i="1"/>
  <c r="U2976" i="1"/>
  <c r="U2984" i="1"/>
  <c r="U2992" i="1"/>
  <c r="U1868" i="1"/>
  <c r="U2038" i="1"/>
  <c r="U2208" i="1"/>
  <c r="U2295" i="1"/>
  <c r="U2359" i="1"/>
  <c r="U2423" i="1"/>
  <c r="U2487" i="1"/>
  <c r="U2551" i="1"/>
  <c r="U2615" i="1"/>
  <c r="U2679" i="1"/>
  <c r="U2743" i="1"/>
  <c r="U2762" i="1"/>
  <c r="U2778" i="1"/>
  <c r="U2793" i="1"/>
  <c r="U2801" i="1"/>
  <c r="U2809" i="1"/>
  <c r="U2817" i="1"/>
  <c r="U2825" i="1"/>
  <c r="U2833" i="1"/>
  <c r="U2841" i="1"/>
  <c r="U2849" i="1"/>
  <c r="U2857" i="1"/>
  <c r="U2865" i="1"/>
  <c r="U2873" i="1"/>
  <c r="U2881" i="1"/>
  <c r="U2889" i="1"/>
  <c r="U2897" i="1"/>
  <c r="U2905" i="1"/>
  <c r="U2913" i="1"/>
  <c r="U2921" i="1"/>
  <c r="U2929" i="1"/>
  <c r="U2937" i="1"/>
  <c r="U2945" i="1"/>
  <c r="U2953" i="1"/>
  <c r="U2961" i="1"/>
  <c r="U2969" i="1"/>
  <c r="U2977" i="1"/>
  <c r="U2985" i="1"/>
  <c r="U2993" i="1"/>
  <c r="U3001" i="1"/>
  <c r="U3009" i="1"/>
  <c r="U3017" i="1"/>
  <c r="U3025" i="1"/>
  <c r="U3033" i="1"/>
  <c r="U3041" i="1"/>
  <c r="U3049" i="1"/>
  <c r="U3057" i="1"/>
  <c r="U3065" i="1"/>
  <c r="U3073" i="1"/>
  <c r="U3081" i="1"/>
  <c r="U3089" i="1"/>
  <c r="U3097" i="1"/>
  <c r="U3105" i="1"/>
  <c r="U3113" i="1"/>
  <c r="U3121" i="1"/>
  <c r="U3129" i="1"/>
  <c r="U3137" i="1"/>
  <c r="U3145" i="1"/>
  <c r="U1888" i="1"/>
  <c r="U2060" i="1"/>
  <c r="U2228" i="1"/>
  <c r="U2303" i="1"/>
  <c r="U2367" i="1"/>
  <c r="U2431" i="1"/>
  <c r="U2495" i="1"/>
  <c r="U2559" i="1"/>
  <c r="U2623" i="1"/>
  <c r="U2687" i="1"/>
  <c r="U2748" i="1"/>
  <c r="U2764" i="1"/>
  <c r="U2780" i="1"/>
  <c r="U2794" i="1"/>
  <c r="U2802" i="1"/>
  <c r="U2810" i="1"/>
  <c r="U2818" i="1"/>
  <c r="U2826" i="1"/>
  <c r="U2834" i="1"/>
  <c r="U2842" i="1"/>
  <c r="U2850" i="1"/>
  <c r="U2858" i="1"/>
  <c r="U2866" i="1"/>
  <c r="U2874" i="1"/>
  <c r="U2882" i="1"/>
  <c r="U2890" i="1"/>
  <c r="U2898" i="1"/>
  <c r="U2906" i="1"/>
  <c r="U2914" i="1"/>
  <c r="U2922" i="1"/>
  <c r="U2930" i="1"/>
  <c r="U2938" i="1"/>
  <c r="U2946" i="1"/>
  <c r="U2954" i="1"/>
  <c r="U2962" i="1"/>
  <c r="U2970" i="1"/>
  <c r="U2978" i="1"/>
  <c r="U2986" i="1"/>
  <c r="U2994" i="1"/>
  <c r="U3002" i="1"/>
  <c r="U3010" i="1"/>
  <c r="U3018" i="1"/>
  <c r="U3026" i="1"/>
  <c r="U3034" i="1"/>
  <c r="U3042" i="1"/>
  <c r="U3050" i="1"/>
  <c r="U3058" i="1"/>
  <c r="U3066" i="1"/>
  <c r="U3074" i="1"/>
  <c r="U3082" i="1"/>
  <c r="U3090" i="1"/>
  <c r="U3098" i="1"/>
  <c r="U3106" i="1"/>
  <c r="U3114" i="1"/>
  <c r="U3122" i="1"/>
  <c r="U3130" i="1"/>
  <c r="U3138" i="1"/>
  <c r="U3146" i="1"/>
  <c r="U1910" i="1"/>
  <c r="U2080" i="1"/>
  <c r="U2239" i="1"/>
  <c r="U2311" i="1"/>
  <c r="U2375" i="1"/>
  <c r="U2439" i="1"/>
  <c r="U2503" i="1"/>
  <c r="U2567" i="1"/>
  <c r="U2631" i="1"/>
  <c r="U2695" i="1"/>
  <c r="U2751" i="1"/>
  <c r="U2767" i="1"/>
  <c r="U2783" i="1"/>
  <c r="U2795" i="1"/>
  <c r="U2803" i="1"/>
  <c r="U2811" i="1"/>
  <c r="U2819" i="1"/>
  <c r="U2827" i="1"/>
  <c r="U2835" i="1"/>
  <c r="U2843" i="1"/>
  <c r="U2851" i="1"/>
  <c r="U2859" i="1"/>
  <c r="U2867" i="1"/>
  <c r="U2875" i="1"/>
  <c r="U2883" i="1"/>
  <c r="U2891" i="1"/>
  <c r="U2899" i="1"/>
  <c r="U2907" i="1"/>
  <c r="U2915" i="1"/>
  <c r="U2923" i="1"/>
  <c r="U2931" i="1"/>
  <c r="U2939" i="1"/>
  <c r="U2947" i="1"/>
  <c r="U2955" i="1"/>
  <c r="U2963" i="1"/>
  <c r="U2971" i="1"/>
  <c r="U2979" i="1"/>
  <c r="U2987" i="1"/>
  <c r="U1932" i="1"/>
  <c r="U2102" i="1"/>
  <c r="U2250" i="1"/>
  <c r="U2319" i="1"/>
  <c r="U2383" i="1"/>
  <c r="U2447" i="1"/>
  <c r="U2511" i="1"/>
  <c r="U2575" i="1"/>
  <c r="U2639" i="1"/>
  <c r="U2703" i="1"/>
  <c r="U2752" i="1"/>
  <c r="U2768" i="1"/>
  <c r="U2784" i="1"/>
  <c r="U2796" i="1"/>
  <c r="U2804" i="1"/>
  <c r="U2812" i="1"/>
  <c r="U2820" i="1"/>
  <c r="U2828" i="1"/>
  <c r="U2836" i="1"/>
  <c r="U2844" i="1"/>
  <c r="U2852" i="1"/>
  <c r="U2860" i="1"/>
  <c r="U2868" i="1"/>
  <c r="U2876" i="1"/>
  <c r="U2884" i="1"/>
  <c r="U2892" i="1"/>
  <c r="U2900" i="1"/>
  <c r="U2908" i="1"/>
  <c r="U2916" i="1"/>
  <c r="U2924" i="1"/>
  <c r="U2932" i="1"/>
  <c r="U2940" i="1"/>
  <c r="U2948" i="1"/>
  <c r="U2956" i="1"/>
  <c r="U2964" i="1"/>
  <c r="U2972" i="1"/>
  <c r="U2980" i="1"/>
  <c r="U2988" i="1"/>
  <c r="U2996" i="1"/>
  <c r="U3004" i="1"/>
  <c r="U3012" i="1"/>
  <c r="U3020" i="1"/>
  <c r="U3028" i="1"/>
  <c r="U3036" i="1"/>
  <c r="U3044" i="1"/>
  <c r="U3052" i="1"/>
  <c r="U3060" i="1"/>
  <c r="U3068" i="1"/>
  <c r="U3076" i="1"/>
  <c r="U3084" i="1"/>
  <c r="U3092" i="1"/>
  <c r="U3100" i="1"/>
  <c r="U3108" i="1"/>
  <c r="U3116" i="1"/>
  <c r="U3124" i="1"/>
  <c r="U3132" i="1"/>
  <c r="U3140" i="1"/>
  <c r="U3148" i="1"/>
  <c r="U1952" i="1"/>
  <c r="U2124" i="1"/>
  <c r="U2260" i="1"/>
  <c r="U2327" i="1"/>
  <c r="U2391" i="1"/>
  <c r="U2455" i="1"/>
  <c r="U2519" i="1"/>
  <c r="U2583" i="1"/>
  <c r="U2647" i="1"/>
  <c r="U2711" i="1"/>
  <c r="U2754" i="1"/>
  <c r="U2770" i="1"/>
  <c r="U2786" i="1"/>
  <c r="U2797" i="1"/>
  <c r="U2805" i="1"/>
  <c r="U2813" i="1"/>
  <c r="U2821" i="1"/>
  <c r="U2829" i="1"/>
  <c r="U2837" i="1"/>
  <c r="U2845" i="1"/>
  <c r="U2853" i="1"/>
  <c r="U2861" i="1"/>
  <c r="U2869" i="1"/>
  <c r="U2877" i="1"/>
  <c r="U2885" i="1"/>
  <c r="U2893" i="1"/>
  <c r="U2901" i="1"/>
  <c r="U2909" i="1"/>
  <c r="U2917" i="1"/>
  <c r="U2925" i="1"/>
  <c r="U2933" i="1"/>
  <c r="U2941" i="1"/>
  <c r="U2949" i="1"/>
  <c r="U2957" i="1"/>
  <c r="U2965" i="1"/>
  <c r="U2973" i="1"/>
  <c r="U2981" i="1"/>
  <c r="U2989" i="1"/>
  <c r="U2997" i="1"/>
  <c r="U3005" i="1"/>
  <c r="U3013" i="1"/>
  <c r="U3021" i="1"/>
  <c r="U3029" i="1"/>
  <c r="U3037" i="1"/>
  <c r="U3045" i="1"/>
  <c r="U3053" i="1"/>
  <c r="U3061" i="1"/>
  <c r="U3069" i="1"/>
  <c r="U3077" i="1"/>
  <c r="U3085" i="1"/>
  <c r="U3093" i="1"/>
  <c r="U3101" i="1"/>
  <c r="U3109" i="1"/>
  <c r="U3117" i="1"/>
  <c r="U3125" i="1"/>
  <c r="U3133" i="1"/>
  <c r="U3141" i="1"/>
  <c r="U3149" i="1"/>
  <c r="U3019" i="1"/>
  <c r="U3051" i="1"/>
  <c r="U3083" i="1"/>
  <c r="U3115" i="1"/>
  <c r="U3147" i="1"/>
  <c r="U3024" i="1"/>
  <c r="U3056" i="1"/>
  <c r="U3088" i="1"/>
  <c r="U3120" i="1"/>
  <c r="U2995" i="1"/>
  <c r="U3027" i="1"/>
  <c r="U3059" i="1"/>
  <c r="U3091" i="1"/>
  <c r="U3123" i="1"/>
  <c r="U3000" i="1"/>
  <c r="U3032" i="1"/>
  <c r="U3064" i="1"/>
  <c r="U3096" i="1"/>
  <c r="U3128" i="1"/>
  <c r="U3003" i="1"/>
  <c r="U3035" i="1"/>
  <c r="U3067" i="1"/>
  <c r="U3099" i="1"/>
  <c r="U3131" i="1"/>
  <c r="U3008" i="1"/>
  <c r="U3040" i="1"/>
  <c r="U3072" i="1"/>
  <c r="U3104" i="1"/>
  <c r="U3136" i="1"/>
  <c r="U3011" i="1"/>
  <c r="U3043" i="1"/>
  <c r="U3075" i="1"/>
  <c r="U3107" i="1"/>
  <c r="U3139" i="1"/>
  <c r="U3016" i="1"/>
  <c r="U3048" i="1"/>
  <c r="U3080" i="1"/>
  <c r="U3112" i="1"/>
  <c r="U3144" i="1"/>
  <c r="W3146" i="1"/>
  <c r="W3138" i="1"/>
  <c r="W3130" i="1"/>
  <c r="W3122" i="1"/>
  <c r="W3114" i="1"/>
  <c r="W3106" i="1"/>
  <c r="W3098" i="1"/>
  <c r="W3090" i="1"/>
  <c r="W3082" i="1"/>
  <c r="W3074" i="1"/>
  <c r="W3066" i="1"/>
  <c r="W3058" i="1"/>
  <c r="W3050" i="1"/>
  <c r="W3042" i="1"/>
  <c r="W3034" i="1"/>
  <c r="W3026" i="1"/>
  <c r="W3018" i="1"/>
  <c r="W3010" i="1"/>
  <c r="W3002" i="1"/>
  <c r="W2994" i="1"/>
  <c r="W2986" i="1"/>
  <c r="W2978" i="1"/>
  <c r="W2970" i="1"/>
  <c r="W2962" i="1"/>
  <c r="W2954" i="1"/>
  <c r="W2946" i="1"/>
  <c r="W2938" i="1"/>
  <c r="W2930" i="1"/>
  <c r="W2922" i="1"/>
  <c r="W2914" i="1"/>
  <c r="W2906" i="1"/>
  <c r="W2898" i="1"/>
  <c r="W2890" i="1"/>
  <c r="W2882" i="1"/>
  <c r="W2874" i="1"/>
  <c r="W2866" i="1"/>
  <c r="W2858" i="1"/>
  <c r="W2850" i="1"/>
  <c r="W2842" i="1"/>
  <c r="W2834" i="1"/>
  <c r="W2826" i="1"/>
  <c r="W2818" i="1"/>
  <c r="W2810" i="1"/>
  <c r="W2802" i="1"/>
  <c r="W2792" i="1"/>
  <c r="W2781" i="1"/>
  <c r="W2770" i="1"/>
  <c r="W2760" i="1"/>
  <c r="W2749" i="1"/>
  <c r="W2738" i="1"/>
  <c r="W2728" i="1"/>
  <c r="W2717" i="1"/>
  <c r="W2706" i="1"/>
  <c r="W2690" i="1"/>
  <c r="W2674" i="1"/>
  <c r="W2658" i="1"/>
  <c r="W2642" i="1"/>
  <c r="W2626" i="1"/>
  <c r="W2610" i="1"/>
  <c r="W2594" i="1"/>
  <c r="W2578" i="1"/>
  <c r="W2562" i="1"/>
  <c r="W2546" i="1"/>
  <c r="W2530" i="1"/>
  <c r="W2514" i="1"/>
  <c r="W2491" i="1"/>
  <c r="W2459" i="1"/>
  <c r="W2427" i="1"/>
  <c r="W2395" i="1"/>
  <c r="W2363" i="1"/>
  <c r="W2331" i="1"/>
  <c r="W2299" i="1"/>
  <c r="W2243" i="1"/>
  <c r="W2179" i="1"/>
  <c r="W2115" i="1"/>
  <c r="W2051" i="1"/>
  <c r="W1980" i="1"/>
  <c r="W1852" i="1"/>
  <c r="W1692" i="1"/>
  <c r="W3145" i="1"/>
  <c r="W3137" i="1"/>
  <c r="W3129" i="1"/>
  <c r="W3121" i="1"/>
  <c r="W3113" i="1"/>
  <c r="W3105" i="1"/>
  <c r="W3097" i="1"/>
  <c r="W3089" i="1"/>
  <c r="W3081" i="1"/>
  <c r="W3073" i="1"/>
  <c r="W3065" i="1"/>
  <c r="W3057" i="1"/>
  <c r="W3049" i="1"/>
  <c r="W3041" i="1"/>
  <c r="W3033" i="1"/>
  <c r="W3025" i="1"/>
  <c r="W3017" i="1"/>
  <c r="W3009" i="1"/>
  <c r="W3001" i="1"/>
  <c r="W2993" i="1"/>
  <c r="W2985" i="1"/>
  <c r="W2977" i="1"/>
  <c r="W2969" i="1"/>
  <c r="W2961" i="1"/>
  <c r="W2953" i="1"/>
  <c r="W2945" i="1"/>
  <c r="W2937" i="1"/>
  <c r="W2929" i="1"/>
  <c r="W2921" i="1"/>
  <c r="W2913" i="1"/>
  <c r="W2905" i="1"/>
  <c r="W2897" i="1"/>
  <c r="W2889" i="1"/>
  <c r="W2881" i="1"/>
  <c r="W2873" i="1"/>
  <c r="W2865" i="1"/>
  <c r="W2857" i="1"/>
  <c r="W2849" i="1"/>
  <c r="W2841" i="1"/>
  <c r="W2833" i="1"/>
  <c r="W2825" i="1"/>
  <c r="W2817" i="1"/>
  <c r="W2809" i="1"/>
  <c r="W2801" i="1"/>
  <c r="W2790" i="1"/>
  <c r="W2779" i="1"/>
  <c r="W2769" i="1"/>
  <c r="W2758" i="1"/>
  <c r="W2747" i="1"/>
  <c r="W2737" i="1"/>
  <c r="W2726" i="1"/>
  <c r="W2715" i="1"/>
  <c r="W2704" i="1"/>
  <c r="W2688" i="1"/>
  <c r="W2672" i="1"/>
  <c r="W2656" i="1"/>
  <c r="W2640" i="1"/>
  <c r="W2624" i="1"/>
  <c r="W2608" i="1"/>
  <c r="W2592" i="1"/>
  <c r="W2576" i="1"/>
  <c r="W2560" i="1"/>
  <c r="W2544" i="1"/>
  <c r="W2528" i="1"/>
  <c r="W2512" i="1"/>
  <c r="W2490" i="1"/>
  <c r="W2458" i="1"/>
  <c r="W2426" i="1"/>
  <c r="W2394" i="1"/>
  <c r="W2362" i="1"/>
  <c r="W2330" i="1"/>
  <c r="W2298" i="1"/>
  <c r="W2235" i="1"/>
  <c r="W2171" i="1"/>
  <c r="W2107" i="1"/>
  <c r="W2043" i="1"/>
  <c r="W1964" i="1"/>
  <c r="W1836" i="1"/>
  <c r="W1660" i="1"/>
  <c r="W3144" i="1"/>
  <c r="W3136" i="1"/>
  <c r="W3128" i="1"/>
  <c r="W3120" i="1"/>
  <c r="W3112" i="1"/>
  <c r="W3104" i="1"/>
  <c r="W3096" i="1"/>
  <c r="W3088" i="1"/>
  <c r="W3080" i="1"/>
  <c r="W3072" i="1"/>
  <c r="W3064" i="1"/>
  <c r="W3056" i="1"/>
  <c r="W3048" i="1"/>
  <c r="W3040" i="1"/>
  <c r="W3032" i="1"/>
  <c r="W3024" i="1"/>
  <c r="W3016" i="1"/>
  <c r="W3008" i="1"/>
  <c r="W3000" i="1"/>
  <c r="W2992" i="1"/>
  <c r="W2984" i="1"/>
  <c r="W2976" i="1"/>
  <c r="W2968" i="1"/>
  <c r="W2960" i="1"/>
  <c r="W2952" i="1"/>
  <c r="W2944" i="1"/>
  <c r="W2936" i="1"/>
  <c r="W2928" i="1"/>
  <c r="W2920" i="1"/>
  <c r="W2912" i="1"/>
  <c r="W2904" i="1"/>
  <c r="W2896" i="1"/>
  <c r="W2888" i="1"/>
  <c r="W2880" i="1"/>
  <c r="W2872" i="1"/>
  <c r="W2864" i="1"/>
  <c r="W2856" i="1"/>
  <c r="W2848" i="1"/>
  <c r="W2840" i="1"/>
  <c r="W2832" i="1"/>
  <c r="W2824" i="1"/>
  <c r="W2816" i="1"/>
  <c r="W2808" i="1"/>
  <c r="W2800" i="1"/>
  <c r="W2789" i="1"/>
  <c r="W2778" i="1"/>
  <c r="W2768" i="1"/>
  <c r="W2757" i="1"/>
  <c r="W2746" i="1"/>
  <c r="W2736" i="1"/>
  <c r="W2725" i="1"/>
  <c r="W2714" i="1"/>
  <c r="W2702" i="1"/>
  <c r="W2686" i="1"/>
  <c r="W2670" i="1"/>
  <c r="W2654" i="1"/>
  <c r="W2638" i="1"/>
  <c r="W2622" i="1"/>
  <c r="W2606" i="1"/>
  <c r="W2590" i="1"/>
  <c r="W2574" i="1"/>
  <c r="W2558" i="1"/>
  <c r="W2542" i="1"/>
  <c r="W2526" i="1"/>
  <c r="W2510" i="1"/>
  <c r="W2483" i="1"/>
  <c r="W2451" i="1"/>
  <c r="W2419" i="1"/>
  <c r="W2387" i="1"/>
  <c r="W2355" i="1"/>
  <c r="W2323" i="1"/>
  <c r="W2291" i="1"/>
  <c r="W2227" i="1"/>
  <c r="W2163" i="1"/>
  <c r="W2099" i="1"/>
  <c r="W2035" i="1"/>
  <c r="W1948" i="1"/>
  <c r="W1820" i="1"/>
  <c r="W1628" i="1"/>
  <c r="W3143" i="1"/>
  <c r="W3135" i="1"/>
  <c r="W3127" i="1"/>
  <c r="W3119" i="1"/>
  <c r="W3111" i="1"/>
  <c r="W3103" i="1"/>
  <c r="W3095" i="1"/>
  <c r="W3087" i="1"/>
  <c r="W3079" i="1"/>
  <c r="W3071" i="1"/>
  <c r="W3063" i="1"/>
  <c r="W3055" i="1"/>
  <c r="W3047" i="1"/>
  <c r="W3039" i="1"/>
  <c r="W3031" i="1"/>
  <c r="W3023" i="1"/>
  <c r="W3015" i="1"/>
  <c r="W3007" i="1"/>
  <c r="W2999" i="1"/>
  <c r="W2991" i="1"/>
  <c r="W2983" i="1"/>
  <c r="W2975" i="1"/>
  <c r="W2967" i="1"/>
  <c r="W2959" i="1"/>
  <c r="W2951" i="1"/>
  <c r="W2943" i="1"/>
  <c r="W2935" i="1"/>
  <c r="W2927" i="1"/>
  <c r="W2919" i="1"/>
  <c r="W2911" i="1"/>
  <c r="W2903" i="1"/>
  <c r="W2895" i="1"/>
  <c r="W2887" i="1"/>
  <c r="W2879" i="1"/>
  <c r="W2871" i="1"/>
  <c r="W2863" i="1"/>
  <c r="W2855" i="1"/>
  <c r="W2847" i="1"/>
  <c r="W2839" i="1"/>
  <c r="W2831" i="1"/>
  <c r="W2823" i="1"/>
  <c r="W2815" i="1"/>
  <c r="W2807" i="1"/>
  <c r="W2798" i="1"/>
  <c r="W2787" i="1"/>
  <c r="W2777" i="1"/>
  <c r="W2766" i="1"/>
  <c r="W2755" i="1"/>
  <c r="W2745" i="1"/>
  <c r="W2734" i="1"/>
  <c r="W2723" i="1"/>
  <c r="W2713" i="1"/>
  <c r="W2699" i="1"/>
  <c r="W2683" i="1"/>
  <c r="W2667" i="1"/>
  <c r="W2651" i="1"/>
  <c r="W2635" i="1"/>
  <c r="W2619" i="1"/>
  <c r="W2603" i="1"/>
  <c r="W2587" i="1"/>
  <c r="W2571" i="1"/>
  <c r="W2555" i="1"/>
  <c r="W2539" i="1"/>
  <c r="W2523" i="1"/>
  <c r="W2507" i="1"/>
  <c r="W2482" i="1"/>
  <c r="W2450" i="1"/>
  <c r="W2418" i="1"/>
  <c r="W2386" i="1"/>
  <c r="W2354" i="1"/>
  <c r="W2322" i="1"/>
  <c r="W2283" i="1"/>
  <c r="W2219" i="1"/>
  <c r="W2155" i="1"/>
  <c r="W2091" i="1"/>
  <c r="W2027" i="1"/>
  <c r="W1932" i="1"/>
  <c r="W1797" i="1"/>
  <c r="W1564" i="1"/>
  <c r="W3142" i="1"/>
  <c r="W3134" i="1"/>
  <c r="W3126" i="1"/>
  <c r="W3118" i="1"/>
  <c r="W3110" i="1"/>
  <c r="W3102" i="1"/>
  <c r="W3094" i="1"/>
  <c r="W3086" i="1"/>
  <c r="W3078" i="1"/>
  <c r="W3070" i="1"/>
  <c r="W3062" i="1"/>
  <c r="W3054" i="1"/>
  <c r="W3046" i="1"/>
  <c r="W3038" i="1"/>
  <c r="W3030" i="1"/>
  <c r="W3022" i="1"/>
  <c r="W3014" i="1"/>
  <c r="W3006" i="1"/>
  <c r="W2998" i="1"/>
  <c r="W2990" i="1"/>
  <c r="W2982" i="1"/>
  <c r="W2974" i="1"/>
  <c r="W2966" i="1"/>
  <c r="W2958" i="1"/>
  <c r="W2950" i="1"/>
  <c r="W2942" i="1"/>
  <c r="W2934" i="1"/>
  <c r="W2926" i="1"/>
  <c r="W2918" i="1"/>
  <c r="W2910" i="1"/>
  <c r="W2902" i="1"/>
  <c r="W2894" i="1"/>
  <c r="W2886" i="1"/>
  <c r="W2878" i="1"/>
  <c r="W2870" i="1"/>
  <c r="W2862" i="1"/>
  <c r="W2854" i="1"/>
  <c r="W2846" i="1"/>
  <c r="W2838" i="1"/>
  <c r="W2830" i="1"/>
  <c r="W2822" i="1"/>
  <c r="W2814" i="1"/>
  <c r="W2806" i="1"/>
  <c r="W2797" i="1"/>
  <c r="W2786" i="1"/>
  <c r="W2776" i="1"/>
  <c r="W2765" i="1"/>
  <c r="W2754" i="1"/>
  <c r="W2744" i="1"/>
  <c r="W2733" i="1"/>
  <c r="W2722" i="1"/>
  <c r="W2712" i="1"/>
  <c r="W2698" i="1"/>
  <c r="W2682" i="1"/>
  <c r="W2666" i="1"/>
  <c r="W2650" i="1"/>
  <c r="W2634" i="1"/>
  <c r="W2618" i="1"/>
  <c r="W2602" i="1"/>
  <c r="W2586" i="1"/>
  <c r="W2570" i="1"/>
  <c r="W2554" i="1"/>
  <c r="W2538" i="1"/>
  <c r="W2522" i="1"/>
  <c r="W2506" i="1"/>
  <c r="W2475" i="1"/>
  <c r="W2443" i="1"/>
  <c r="W2411" i="1"/>
  <c r="W2379" i="1"/>
  <c r="W2347" i="1"/>
  <c r="W2315" i="1"/>
  <c r="W2275" i="1"/>
  <c r="W2211" i="1"/>
  <c r="W2147" i="1"/>
  <c r="W2083" i="1"/>
  <c r="W2019" i="1"/>
  <c r="W1916" i="1"/>
  <c r="W1777" i="1"/>
  <c r="W1500" i="1"/>
  <c r="W3149" i="1"/>
  <c r="W3141" i="1"/>
  <c r="W3133" i="1"/>
  <c r="W3125" i="1"/>
  <c r="W3117" i="1"/>
  <c r="W3109" i="1"/>
  <c r="W3101" i="1"/>
  <c r="W3093" i="1"/>
  <c r="W3085" i="1"/>
  <c r="W3077" i="1"/>
  <c r="W3069" i="1"/>
  <c r="W3061" i="1"/>
  <c r="W3053" i="1"/>
  <c r="W3045" i="1"/>
  <c r="W3037" i="1"/>
  <c r="W3029" i="1"/>
  <c r="W3021" i="1"/>
  <c r="W3013" i="1"/>
  <c r="W3005" i="1"/>
  <c r="W2997" i="1"/>
  <c r="W2989" i="1"/>
  <c r="W2981" i="1"/>
  <c r="W2973" i="1"/>
  <c r="W2965" i="1"/>
  <c r="W2957" i="1"/>
  <c r="W2949" i="1"/>
  <c r="W2941" i="1"/>
  <c r="W2933" i="1"/>
  <c r="W2925" i="1"/>
  <c r="W2917" i="1"/>
  <c r="W2909" i="1"/>
  <c r="W2901" i="1"/>
  <c r="W2893" i="1"/>
  <c r="W2885" i="1"/>
  <c r="W2877" i="1"/>
  <c r="W2869" i="1"/>
  <c r="W2861" i="1"/>
  <c r="W2853" i="1"/>
  <c r="W2845" i="1"/>
  <c r="W2837" i="1"/>
  <c r="W2829" i="1"/>
  <c r="W2821" i="1"/>
  <c r="W2813" i="1"/>
  <c r="W2805" i="1"/>
  <c r="W2795" i="1"/>
  <c r="W2785" i="1"/>
  <c r="W2774" i="1"/>
  <c r="W2763" i="1"/>
  <c r="W2753" i="1"/>
  <c r="W2742" i="1"/>
  <c r="W2731" i="1"/>
  <c r="W2721" i="1"/>
  <c r="W2710" i="1"/>
  <c r="W2696" i="1"/>
  <c r="W2680" i="1"/>
  <c r="W2664" i="1"/>
  <c r="W2648" i="1"/>
  <c r="W2632" i="1"/>
  <c r="W2616" i="1"/>
  <c r="W2600" i="1"/>
  <c r="W2584" i="1"/>
  <c r="W2568" i="1"/>
  <c r="W2552" i="1"/>
  <c r="W2536" i="1"/>
  <c r="W2520" i="1"/>
  <c r="W2504" i="1"/>
  <c r="W2474" i="1"/>
  <c r="W2442" i="1"/>
  <c r="W2410" i="1"/>
  <c r="W2378" i="1"/>
  <c r="W2346" i="1"/>
  <c r="W2314" i="1"/>
  <c r="W2267" i="1"/>
  <c r="W2203" i="1"/>
  <c r="W2139" i="1"/>
  <c r="W2075" i="1"/>
  <c r="W2010" i="1"/>
  <c r="W1900" i="1"/>
  <c r="W1756" i="1"/>
  <c r="W3148" i="1"/>
  <c r="W3140" i="1"/>
  <c r="W3132" i="1"/>
  <c r="W3124" i="1"/>
  <c r="W3116" i="1"/>
  <c r="W3108" i="1"/>
  <c r="W3100" i="1"/>
  <c r="W3092" i="1"/>
  <c r="W3084" i="1"/>
  <c r="W3076" i="1"/>
  <c r="W3068" i="1"/>
  <c r="W3060" i="1"/>
  <c r="W3052" i="1"/>
  <c r="W3044" i="1"/>
  <c r="W3036" i="1"/>
  <c r="W3028" i="1"/>
  <c r="W3020" i="1"/>
  <c r="W3012" i="1"/>
  <c r="W3004" i="1"/>
  <c r="W2996" i="1"/>
  <c r="W2988" i="1"/>
  <c r="W2980" i="1"/>
  <c r="W2972" i="1"/>
  <c r="W2964" i="1"/>
  <c r="W2956" i="1"/>
  <c r="W2948" i="1"/>
  <c r="W2940" i="1"/>
  <c r="W2932" i="1"/>
  <c r="W2924" i="1"/>
  <c r="W2916" i="1"/>
  <c r="W2908" i="1"/>
  <c r="W2900" i="1"/>
  <c r="W2892" i="1"/>
  <c r="W2884" i="1"/>
  <c r="W2876" i="1"/>
  <c r="W2868" i="1"/>
  <c r="W2860" i="1"/>
  <c r="W2852" i="1"/>
  <c r="W2844" i="1"/>
  <c r="W2836" i="1"/>
  <c r="W2828" i="1"/>
  <c r="W2820" i="1"/>
  <c r="W2812" i="1"/>
  <c r="W2804" i="1"/>
  <c r="W2794" i="1"/>
  <c r="W2784" i="1"/>
  <c r="W2773" i="1"/>
  <c r="W2762" i="1"/>
  <c r="W2752" i="1"/>
  <c r="W2741" i="1"/>
  <c r="W2730" i="1"/>
  <c r="W2720" i="1"/>
  <c r="W2709" i="1"/>
  <c r="W2694" i="1"/>
  <c r="W2678" i="1"/>
  <c r="W2662" i="1"/>
  <c r="W2646" i="1"/>
  <c r="W2630" i="1"/>
  <c r="W2614" i="1"/>
  <c r="W2598" i="1"/>
  <c r="W2582" i="1"/>
  <c r="W2566" i="1"/>
  <c r="W2550" i="1"/>
  <c r="W2534" i="1"/>
  <c r="W2518" i="1"/>
  <c r="W2499" i="1"/>
  <c r="W2467" i="1"/>
  <c r="W2435" i="1"/>
  <c r="W2403" i="1"/>
  <c r="W2371" i="1"/>
  <c r="W2339" i="1"/>
  <c r="W2307" i="1"/>
  <c r="W2259" i="1"/>
  <c r="W2195" i="1"/>
  <c r="W2131" i="1"/>
  <c r="W2067" i="1"/>
  <c r="W2001" i="1"/>
  <c r="W1884" i="1"/>
  <c r="W1733" i="1"/>
  <c r="W6" i="1"/>
  <c r="W7" i="1"/>
  <c r="U6" i="1"/>
  <c r="U7" i="1"/>
  <c r="U3150" i="1" l="1"/>
  <c r="W3150" i="1"/>
  <c r="I6" i="1"/>
  <c r="E30" i="3"/>
  <c r="B30" i="3"/>
  <c r="D30" i="3"/>
  <c r="H30" i="3"/>
  <c r="F30" i="3"/>
  <c r="C30" i="3"/>
  <c r="I30" i="3" l="1"/>
  <c r="G30" i="3"/>
</calcChain>
</file>

<file path=xl/sharedStrings.xml><?xml version="1.0" encoding="utf-8"?>
<sst xmlns="http://schemas.openxmlformats.org/spreadsheetml/2006/main" count="41080" uniqueCount="956">
  <si>
    <t>GENERALES</t>
  </si>
  <si>
    <t>ADMINISTRACION GENERAL</t>
  </si>
  <si>
    <t>ZA01A002</t>
  </si>
  <si>
    <t>DM de Recursos Humanos</t>
  </si>
  <si>
    <t>A101</t>
  </si>
  <si>
    <t>FORTALECIMIENTO INSTITUCIONAL</t>
  </si>
  <si>
    <t>GC00A10100001D</t>
  </si>
  <si>
    <t>GC00A10100001D GASTOS ADMINISTRATIVOS</t>
  </si>
  <si>
    <t>510606</t>
  </si>
  <si>
    <t>510606 Asignación Global de Jubilación Patronal pa</t>
  </si>
  <si>
    <t>51 GASTOS EN PERSONAL</t>
  </si>
  <si>
    <t>002</t>
  </si>
  <si>
    <t>G/510606/1AA101</t>
  </si>
  <si>
    <t>510706</t>
  </si>
  <si>
    <t>510706 Beneficio por Jubilación</t>
  </si>
  <si>
    <t>G/510706/1AA101</t>
  </si>
  <si>
    <t>COORDINACION DE ALCALDIA Y SECRETARIA DEL CONCEJO</t>
  </si>
  <si>
    <t>ZA01C002</t>
  </si>
  <si>
    <t>DM Relaciones Internacionales</t>
  </si>
  <si>
    <t>GC00A10100004D</t>
  </si>
  <si>
    <t>GC00A10100004D REMUNERACION PERSONAL</t>
  </si>
  <si>
    <t>510105</t>
  </si>
  <si>
    <t>510105 Remuneraciones Unificadas</t>
  </si>
  <si>
    <t>COMUNALES</t>
  </si>
  <si>
    <t>COORDINACION TERRITORIAL Y PARTICIPACION CIUDADANA</t>
  </si>
  <si>
    <t>ZD07F070</t>
  </si>
  <si>
    <t>Adm Zonal Equinoccia - La Delicia</t>
  </si>
  <si>
    <t>ZA01C000</t>
  </si>
  <si>
    <t>Alcaldía Metropolitana</t>
  </si>
  <si>
    <t>ZM04F040</t>
  </si>
  <si>
    <t>Administración Zonal Manuela Sáenz</t>
  </si>
  <si>
    <t>TECNOLOGÍA</t>
  </si>
  <si>
    <t>ZA01R000</t>
  </si>
  <si>
    <t>Secretaría de Tecnología de Información</t>
  </si>
  <si>
    <t>ZN02F020</t>
  </si>
  <si>
    <t>Administración Z Eugenio Espejo (Norte)</t>
  </si>
  <si>
    <t>ZA01C030</t>
  </si>
  <si>
    <t>Concejo Metropolitano</t>
  </si>
  <si>
    <t>ZA01C060</t>
  </si>
  <si>
    <t>IMPU</t>
  </si>
  <si>
    <t>ZT06F060</t>
  </si>
  <si>
    <t>Administración Zonal Valle de Tumbaco</t>
  </si>
  <si>
    <t>ZC09F090</t>
  </si>
  <si>
    <t>Administración Zonal Calderón</t>
  </si>
  <si>
    <t>ZV05F050</t>
  </si>
  <si>
    <t>Administración Zonal Valle los Chillos</t>
  </si>
  <si>
    <t>TERRITORIO HABITAT Y VIVIENDA</t>
  </si>
  <si>
    <t>FS66P020</t>
  </si>
  <si>
    <t>Instituto Metropolitano de Patrimonio</t>
  </si>
  <si>
    <t>MOVILIDAD</t>
  </si>
  <si>
    <t>ZA01K000</t>
  </si>
  <si>
    <t>Secretaría De Movilidad</t>
  </si>
  <si>
    <t>ECONÓMICOS</t>
  </si>
  <si>
    <t>DESARROLLO PRODUCTIVO Y COMPETITIVIDAD</t>
  </si>
  <si>
    <t>ZA01H000</t>
  </si>
  <si>
    <t>Secretaría Desarrollo Productivo Competi</t>
  </si>
  <si>
    <t>AT69K040</t>
  </si>
  <si>
    <t>Agencia Metrop Control Transito Seg vial</t>
  </si>
  <si>
    <t>ZA01A000</t>
  </si>
  <si>
    <t>Administración General</t>
  </si>
  <si>
    <t>RB34F010</t>
  </si>
  <si>
    <t>Unidad Especial Regula Tu Barrio</t>
  </si>
  <si>
    <t>SOCIALES</t>
  </si>
  <si>
    <t>INCLUSION SOCIAL</t>
  </si>
  <si>
    <t>UP72J010</t>
  </si>
  <si>
    <t>Unidad Patronato Municipal San José</t>
  </si>
  <si>
    <t>EDUCACION, RECREACION Y DEPORTE</t>
  </si>
  <si>
    <t>OL41I060</t>
  </si>
  <si>
    <t>Unidad Educativa Oswaldo Lombeyda</t>
  </si>
  <si>
    <t>SEGURIDAD Y GOBERNABILIDAD</t>
  </si>
  <si>
    <t>PM71N010</t>
  </si>
  <si>
    <t>Cuerpo de Agentes de Control</t>
  </si>
  <si>
    <t>ZQ08F080</t>
  </si>
  <si>
    <t>Administración Zonal Quitumbe</t>
  </si>
  <si>
    <t>MB42I090</t>
  </si>
  <si>
    <t>Unidad Educativa Milenio Bicentenario</t>
  </si>
  <si>
    <t>SF43I080</t>
  </si>
  <si>
    <t>Unidad Educativa San Francisco de Quito</t>
  </si>
  <si>
    <t>JM40I070</t>
  </si>
  <si>
    <t>Unidad Educativa Julio E.Moreno</t>
  </si>
  <si>
    <t>SALUD</t>
  </si>
  <si>
    <t>UA38M040</t>
  </si>
  <si>
    <t>Unidad de Bienestar Animal</t>
  </si>
  <si>
    <t>AGENCIA DE COORDINACIÓN DISTRITAL DE COMERCIO</t>
  </si>
  <si>
    <t>AC67Q000</t>
  </si>
  <si>
    <t>Agencia de Coord. Distrital del Comercio</t>
  </si>
  <si>
    <t>ZS03F030</t>
  </si>
  <si>
    <t>Administración Zonal Eloy Alfaro (Sur)</t>
  </si>
  <si>
    <t>RP36A010</t>
  </si>
  <si>
    <t>Registro de la Propiedad</t>
  </si>
  <si>
    <t>UC32M020</t>
  </si>
  <si>
    <t>Unidad de Salud Centro</t>
  </si>
  <si>
    <t>UN31M010</t>
  </si>
  <si>
    <t>Unidad de Salud Norte</t>
  </si>
  <si>
    <t>US33M030</t>
  </si>
  <si>
    <t>Unidad de Salud Sur</t>
  </si>
  <si>
    <t>AMBIENTE</t>
  </si>
  <si>
    <t>ZA01D000</t>
  </si>
  <si>
    <t>Secretaría De Ambiente</t>
  </si>
  <si>
    <t>ZA01J000</t>
  </si>
  <si>
    <t>Secretaría De Inclusión Social</t>
  </si>
  <si>
    <t>TM68F100</t>
  </si>
  <si>
    <t>Unidad Especial Turística La Mariscal</t>
  </si>
  <si>
    <t>ZA01F000</t>
  </si>
  <si>
    <t>Secretaría General Coordinac Territorial</t>
  </si>
  <si>
    <t>AGENCIA METROPOLITANA DE CONTROL</t>
  </si>
  <si>
    <t>MC37B000</t>
  </si>
  <si>
    <t>Agencia Metropolitana de Control</t>
  </si>
  <si>
    <t>CB21I040</t>
  </si>
  <si>
    <t>COLEGIO BENALCAZAR</t>
  </si>
  <si>
    <t>CULTURA</t>
  </si>
  <si>
    <t>ZA01G000</t>
  </si>
  <si>
    <t>Secretaría De Cultura</t>
  </si>
  <si>
    <t>ZA01I000</t>
  </si>
  <si>
    <t>Secretaría Educación, Recreación Deporte</t>
  </si>
  <si>
    <t>PLANIFICACION</t>
  </si>
  <si>
    <t>ZA01L000</t>
  </si>
  <si>
    <t>Secretaría General de Planificación</t>
  </si>
  <si>
    <t>CF22I050</t>
  </si>
  <si>
    <t>Colegio Fernández Madrid</t>
  </si>
  <si>
    <t>EE11I010</t>
  </si>
  <si>
    <t>Unidad Educativa Espejo</t>
  </si>
  <si>
    <t>ZA01M000</t>
  </si>
  <si>
    <t>Secretaría De Salud</t>
  </si>
  <si>
    <t>EQ13I030</t>
  </si>
  <si>
    <t>Unidad Educativa Quitumbe</t>
  </si>
  <si>
    <t>COMUNICACION</t>
  </si>
  <si>
    <t>ZA01E000</t>
  </si>
  <si>
    <t>Secretaría De Comunicación</t>
  </si>
  <si>
    <t>ES12I020</t>
  </si>
  <si>
    <t>Unidad Educativa Sucre</t>
  </si>
  <si>
    <t>ZA01N000</t>
  </si>
  <si>
    <t>Secretaría General Seguridad Gobernabili</t>
  </si>
  <si>
    <t>ZA01P000</t>
  </si>
  <si>
    <t>Secretaría Territorio, Hábitat  Vivienda</t>
  </si>
  <si>
    <t>510106</t>
  </si>
  <si>
    <t>510106 Salarios Unificados</t>
  </si>
  <si>
    <t>510108</t>
  </si>
  <si>
    <t>510108 Remuneración Mensual Unificada de Docentes</t>
  </si>
  <si>
    <t>510203</t>
  </si>
  <si>
    <t>510203 Decimotercer Sueldo</t>
  </si>
  <si>
    <t>510204</t>
  </si>
  <si>
    <t>510204 Decimocuarto Sueldo</t>
  </si>
  <si>
    <t>510304</t>
  </si>
  <si>
    <t>510304 Compensación por Transporte</t>
  </si>
  <si>
    <t>510306</t>
  </si>
  <si>
    <t>510306 Alimentación</t>
  </si>
  <si>
    <t>510401</t>
  </si>
  <si>
    <t>510401 Por Cargas Familiares</t>
  </si>
  <si>
    <t>510408</t>
  </si>
  <si>
    <t>510408 Subsidio de Antigüedad</t>
  </si>
  <si>
    <t>510409</t>
  </si>
  <si>
    <t>510409 Beneficios Sociales</t>
  </si>
  <si>
    <t>510507</t>
  </si>
  <si>
    <t>510507 Honorarios</t>
  </si>
  <si>
    <t>510509</t>
  </si>
  <si>
    <t>510509 Horas Extraordinarias y Suplementarias</t>
  </si>
  <si>
    <t>510510</t>
  </si>
  <si>
    <t>510510 Servicios Personales por Contrato</t>
  </si>
  <si>
    <t>510512</t>
  </si>
  <si>
    <t>510512 Subrogación</t>
  </si>
  <si>
    <t>510513</t>
  </si>
  <si>
    <t>510513 Encargos</t>
  </si>
  <si>
    <t>510601</t>
  </si>
  <si>
    <t>510601 Aporte Patronal</t>
  </si>
  <si>
    <t>510602</t>
  </si>
  <si>
    <t>510602 Fondo de Reserva</t>
  </si>
  <si>
    <t>510704</t>
  </si>
  <si>
    <t>510704 Compensación por Desahucio</t>
  </si>
  <si>
    <t>510707</t>
  </si>
  <si>
    <t>510707 Compensación por Vacaciones no Gozadas por</t>
  </si>
  <si>
    <t>530101</t>
  </si>
  <si>
    <t>530101 Agua Potable</t>
  </si>
  <si>
    <t>53 BIENES Y SERVICIOS DE CONSUMO</t>
  </si>
  <si>
    <t>ZA01A001</t>
  </si>
  <si>
    <t>DM Administrativa</t>
  </si>
  <si>
    <t>530104</t>
  </si>
  <si>
    <t>530104 Energía Eléctrica</t>
  </si>
  <si>
    <t>530105</t>
  </si>
  <si>
    <t>530105 Telecomunicaciones</t>
  </si>
  <si>
    <t>ZA01A009</t>
  </si>
  <si>
    <t>DM de Servicios Ciudadanos</t>
  </si>
  <si>
    <t>530106</t>
  </si>
  <si>
    <t>530106 Servicio de Correo</t>
  </si>
  <si>
    <t>530201</t>
  </si>
  <si>
    <t>530201 Transporte de Personal</t>
  </si>
  <si>
    <t>530202</t>
  </si>
  <si>
    <t>530202 Fletes y Maniobras</t>
  </si>
  <si>
    <t>530203</t>
  </si>
  <si>
    <t>530203 Almacenamiento, Embalaje, Desembalaje, Enva</t>
  </si>
  <si>
    <t>530204</t>
  </si>
  <si>
    <t>530204 Edición, Impresión, Reproducción, Public</t>
  </si>
  <si>
    <t>ZA01A003</t>
  </si>
  <si>
    <t>DM Financiera</t>
  </si>
  <si>
    <t>001</t>
  </si>
  <si>
    <t>530205</t>
  </si>
  <si>
    <t>530205 Espectáculos Culturales y Sociales</t>
  </si>
  <si>
    <t>530207</t>
  </si>
  <si>
    <t>530207 Difusión, Información y Publicidad</t>
  </si>
  <si>
    <t>530208</t>
  </si>
  <si>
    <t>530208 Servicio de Seguridad y Vigilancia</t>
  </si>
  <si>
    <t>530209</t>
  </si>
  <si>
    <t>530209 Servicios de Aseo, Lavado de Vestimenta</t>
  </si>
  <si>
    <t>ZA01A006</t>
  </si>
  <si>
    <t>DM de Gestión documental y Archivo</t>
  </si>
  <si>
    <t>530225</t>
  </si>
  <si>
    <t>530225 Servicio de Incineración de Documentos Públ</t>
  </si>
  <si>
    <t>530230</t>
  </si>
  <si>
    <t>530230 Digitalización de Información y Datos Públi</t>
  </si>
  <si>
    <t>530235</t>
  </si>
  <si>
    <t>530235 Servicio de Alimentación</t>
  </si>
  <si>
    <t>530239</t>
  </si>
  <si>
    <t>530239 Membrecías</t>
  </si>
  <si>
    <t>530243</t>
  </si>
  <si>
    <t>530243 Garantía extendida de bienes</t>
  </si>
  <si>
    <t>530246</t>
  </si>
  <si>
    <t>530246 Servicios de Identificación, Marcación, Aut</t>
  </si>
  <si>
    <t>530248</t>
  </si>
  <si>
    <t>530248 Eventos Oficiales</t>
  </si>
  <si>
    <t>530249</t>
  </si>
  <si>
    <t>530249 Eventos Públicos Promocionales</t>
  </si>
  <si>
    <t>530255</t>
  </si>
  <si>
    <t>530255 Combustibles</t>
  </si>
  <si>
    <t>530301</t>
  </si>
  <si>
    <t>530301 Pasajes al Interior</t>
  </si>
  <si>
    <t>530302</t>
  </si>
  <si>
    <t>530302 Pasajes al Exterior</t>
  </si>
  <si>
    <t>530303</t>
  </si>
  <si>
    <t>530303 Viáticos y Subsistencias en el Interior</t>
  </si>
  <si>
    <t>530304</t>
  </si>
  <si>
    <t>530304 Viáticos y Subsistencias en el Exterior</t>
  </si>
  <si>
    <t>530402</t>
  </si>
  <si>
    <t>530402 Edificios, Locales, Residencias y Cablea</t>
  </si>
  <si>
    <t>530403</t>
  </si>
  <si>
    <t>530403 Mobiliarios (Instalación, Mantenimiento</t>
  </si>
  <si>
    <t>530404</t>
  </si>
  <si>
    <t>530404 Maquinarias y Equipos (Instalación, Mant</t>
  </si>
  <si>
    <t>530405</t>
  </si>
  <si>
    <t>530405 Vehículos (Servicio para Mantenimiento y Re</t>
  </si>
  <si>
    <t>530408</t>
  </si>
  <si>
    <t>530408 Bienes Artísticos y Culturales</t>
  </si>
  <si>
    <t>530415</t>
  </si>
  <si>
    <t>530415 Bienes Biológicos</t>
  </si>
  <si>
    <t>530417</t>
  </si>
  <si>
    <t>530417 Infraestructura</t>
  </si>
  <si>
    <t>530418</t>
  </si>
  <si>
    <t>530418 Mantenimiento de Áreas Verdes y Arreglo de</t>
  </si>
  <si>
    <t>530502</t>
  </si>
  <si>
    <t>530502 Edificios, Locales y Residencias, Parque</t>
  </si>
  <si>
    <t>ZA01A008</t>
  </si>
  <si>
    <t>DM de Gestión de Bienes Inmuebles</t>
  </si>
  <si>
    <t>530504</t>
  </si>
  <si>
    <t>530504 Maquinarias y Equipos (Arrendamiento)</t>
  </si>
  <si>
    <t>530505</t>
  </si>
  <si>
    <t>530505 Vehículos (Arrendamiento)</t>
  </si>
  <si>
    <t>530601</t>
  </si>
  <si>
    <t>530601 Consultoría, Asesoría e Investigación Espec</t>
  </si>
  <si>
    <t>530602</t>
  </si>
  <si>
    <t>530602 Servicio de Auditoría</t>
  </si>
  <si>
    <t>530604</t>
  </si>
  <si>
    <t>530604 Fiscalización e Inspecciones Técnicas</t>
  </si>
  <si>
    <t>530605</t>
  </si>
  <si>
    <t>530605 Estudio y Diseño de Proyectos</t>
  </si>
  <si>
    <t>530606</t>
  </si>
  <si>
    <t>530606 Honorarios por Contratos Civiles de Servici</t>
  </si>
  <si>
    <t>530609</t>
  </si>
  <si>
    <t>530609 Investigaciones Profesionales y Análisis</t>
  </si>
  <si>
    <t>530612</t>
  </si>
  <si>
    <t>530612 Capacitación a Servidores Públicos</t>
  </si>
  <si>
    <t>530701</t>
  </si>
  <si>
    <t>530701 Desarrollo, Actualización, Asistencia Técni</t>
  </si>
  <si>
    <t>530702</t>
  </si>
  <si>
    <t>530702 Arrendamiento y Licencias de Uso de Paquete</t>
  </si>
  <si>
    <t>530704</t>
  </si>
  <si>
    <t>530704 Mantenimiento y Reparación de Equipos y Sis</t>
  </si>
  <si>
    <t>530801</t>
  </si>
  <si>
    <t>530801 Alimentos y Bebidas</t>
  </si>
  <si>
    <t>530802</t>
  </si>
  <si>
    <t>530802 Vestuario, Lencería, Prendas de Protecc</t>
  </si>
  <si>
    <t>530803</t>
  </si>
  <si>
    <t>530803 Lubricantes</t>
  </si>
  <si>
    <t>530804</t>
  </si>
  <si>
    <t>530804 Materiales de Oficina</t>
  </si>
  <si>
    <t>530805</t>
  </si>
  <si>
    <t>530805 Materiales de Aseo</t>
  </si>
  <si>
    <t>530807</t>
  </si>
  <si>
    <t>530807 Materiales de Impresión, Fotografía, Rep</t>
  </si>
  <si>
    <t>530809</t>
  </si>
  <si>
    <t>530809 Medicamentos</t>
  </si>
  <si>
    <t>530810</t>
  </si>
  <si>
    <t>530810 Dispositivos Médicos para Laboratorio Cl</t>
  </si>
  <si>
    <t>530811</t>
  </si>
  <si>
    <t>530811 Insumos, Materiales y Suministros para Cons</t>
  </si>
  <si>
    <t>530812</t>
  </si>
  <si>
    <t>530812 Materiales Didácticos</t>
  </si>
  <si>
    <t>530813</t>
  </si>
  <si>
    <t>530813 Repuestos y Accesorios</t>
  </si>
  <si>
    <t>530814</t>
  </si>
  <si>
    <t>530814 Suministros para Actividades Agropecuarias,</t>
  </si>
  <si>
    <t>530819</t>
  </si>
  <si>
    <t>530819 Accesorios e Insumos Químicos y Orgánicos</t>
  </si>
  <si>
    <t>530820</t>
  </si>
  <si>
    <t>530820 Menaje y Accesorios Descartables</t>
  </si>
  <si>
    <t>530822</t>
  </si>
  <si>
    <t>530822 Condecoraciones</t>
  </si>
  <si>
    <t>530823</t>
  </si>
  <si>
    <t>530823 Egresos para Sanidad Agropecuaria</t>
  </si>
  <si>
    <t>530824</t>
  </si>
  <si>
    <t>530824 Insumos, Bienes y Materiales para Producció</t>
  </si>
  <si>
    <t>530826</t>
  </si>
  <si>
    <t>530826 Dispositivos Médicos de Uso General</t>
  </si>
  <si>
    <t>530829</t>
  </si>
  <si>
    <t>530829 Insumos, Materiales, Suministros y Bienes p</t>
  </si>
  <si>
    <t>530832</t>
  </si>
  <si>
    <t>530832 Dispositivos Médicos para Odontología</t>
  </si>
  <si>
    <t>531403</t>
  </si>
  <si>
    <t>531403 Mobiliario</t>
  </si>
  <si>
    <t>531404</t>
  </si>
  <si>
    <t>531404 Maquinarias y Equipos</t>
  </si>
  <si>
    <t>531406</t>
  </si>
  <si>
    <t>531406 Herramientas y Equipos menores</t>
  </si>
  <si>
    <t>531407</t>
  </si>
  <si>
    <t>531407 Equipos, Sistemas y Paquetes Informáticos</t>
  </si>
  <si>
    <t>531408</t>
  </si>
  <si>
    <t>531408 Bienes Artísticos, Culturales, Deportivos y</t>
  </si>
  <si>
    <t>531411</t>
  </si>
  <si>
    <t>531411 Partes y Repuestos</t>
  </si>
  <si>
    <t>560201</t>
  </si>
  <si>
    <t>560201 Sector Público Financiero</t>
  </si>
  <si>
    <t>56 GASTOS FINANCIEROS</t>
  </si>
  <si>
    <t>560301</t>
  </si>
  <si>
    <t>560301 A Organismos Multilaterales</t>
  </si>
  <si>
    <t>560304</t>
  </si>
  <si>
    <t>560304 Al Sector Privado No Financiero</t>
  </si>
  <si>
    <t>570102</t>
  </si>
  <si>
    <t>570102 Tasas Generales, Impuestos, Contribuciones,</t>
  </si>
  <si>
    <t>57 OTROS GASTOS CORRIENTES</t>
  </si>
  <si>
    <t>570201</t>
  </si>
  <si>
    <t>570201 Seguros</t>
  </si>
  <si>
    <t>570203</t>
  </si>
  <si>
    <t>570203 Comisiones Bancarias</t>
  </si>
  <si>
    <t>570206</t>
  </si>
  <si>
    <t>570206 Costas Judiciales, Trámites Notariales, Leg</t>
  </si>
  <si>
    <t>ZA01C010</t>
  </si>
  <si>
    <t>Procuraduría Metropolitana</t>
  </si>
  <si>
    <t>570215</t>
  </si>
  <si>
    <t>570215 Indemnizaciones por Sentencias Judiciales</t>
  </si>
  <si>
    <t>570219</t>
  </si>
  <si>
    <t>570219 Devoluciones</t>
  </si>
  <si>
    <t>580101</t>
  </si>
  <si>
    <t>580101 A Entidades del Presupuesto General del</t>
  </si>
  <si>
    <t>58 TRANSFERENCIAS Y DONACIONES CORRIENTES</t>
  </si>
  <si>
    <t>580102</t>
  </si>
  <si>
    <t>580102 A Entidades Descentralizadas y Autónomas</t>
  </si>
  <si>
    <t>580103</t>
  </si>
  <si>
    <t>580103 A Empresas Públicas</t>
  </si>
  <si>
    <t>580209</t>
  </si>
  <si>
    <t>580209 A Jubilados Patronales</t>
  </si>
  <si>
    <t>ZA01H040</t>
  </si>
  <si>
    <t>EMPRESA DE RASTRO</t>
  </si>
  <si>
    <t>A102</t>
  </si>
  <si>
    <t>TRANSFERENCIA</t>
  </si>
  <si>
    <t>GI00A10200002T</t>
  </si>
  <si>
    <t>GI00A10200002T SISTEMA DE FAENAMIENTO Y COMERCIALIZACIO</t>
  </si>
  <si>
    <t>ZA01C050</t>
  </si>
  <si>
    <t>QUITO HONESTO</t>
  </si>
  <si>
    <t>GI00A10200005T</t>
  </si>
  <si>
    <t>GI00A10200005T PREVENCION Y CONTROL DE ACTOS DE CORRUPC</t>
  </si>
  <si>
    <t>ZA01K010</t>
  </si>
  <si>
    <t>EPM MOVILIDAD Y OBRAS PUBLICAS</t>
  </si>
  <si>
    <t>GI00A10200011T</t>
  </si>
  <si>
    <t>GI00A10200011T MOVILIDAD Y OBRAS PUBLICAS</t>
  </si>
  <si>
    <t>ZA01P050</t>
  </si>
  <si>
    <t>EPM HABITAT Y VIVENDA</t>
  </si>
  <si>
    <t>GI00A10200016T</t>
  </si>
  <si>
    <t>GI00A10200016T PLAN DE VIVIENDA</t>
  </si>
  <si>
    <t>ZA01H020</t>
  </si>
  <si>
    <t>EPM SERVICIOS AEROPORTUARIOS Y GESTION D</t>
  </si>
  <si>
    <t>GI00A10200017T</t>
  </si>
  <si>
    <t>GI00A10200017T SERVICIOS AEROPORTUARIOS Y GESTION DE ZO</t>
  </si>
  <si>
    <t>M402</t>
  </si>
  <si>
    <t>SALUD AL DIA</t>
  </si>
  <si>
    <t>GI22M40200005D</t>
  </si>
  <si>
    <t>GI22M40200005D ATENCIÓN INTEGRAL DE SALUD</t>
  </si>
  <si>
    <t>710203</t>
  </si>
  <si>
    <t>710203 Decimo Tercer Sueldo</t>
  </si>
  <si>
    <t>71 GASTOS EN PERSONAL PARA INVERSIÓN</t>
  </si>
  <si>
    <t>710204</t>
  </si>
  <si>
    <t>710204 Decimo Cuarto Sueldo</t>
  </si>
  <si>
    <t>710510</t>
  </si>
  <si>
    <t>710510 Servicios Personales por Contrato</t>
  </si>
  <si>
    <t>710601</t>
  </si>
  <si>
    <t>710601 Aporte Patronal</t>
  </si>
  <si>
    <t>710602</t>
  </si>
  <si>
    <t>710602 Fondo de Reserva</t>
  </si>
  <si>
    <t>710707</t>
  </si>
  <si>
    <t>710707 Compensación por Vacaciones no Gozadas p</t>
  </si>
  <si>
    <t>D201</t>
  </si>
  <si>
    <t>CALIDAD AMBIENTAL</t>
  </si>
  <si>
    <t>GI22D20100001D</t>
  </si>
  <si>
    <t>GI22D20100001D ACCIÓN CIMÁTICA PARA LA REDUCCIÓN DE LA</t>
  </si>
  <si>
    <t>730205</t>
  </si>
  <si>
    <t>730205 Espectáculos Culturales y Sociales</t>
  </si>
  <si>
    <t>73 BIENES Y SERVICIOS PARA INVERSIÓN</t>
  </si>
  <si>
    <t>GI22D20100002D</t>
  </si>
  <si>
    <t>GI22D20100002D MONITOREO CONTINUO DE LA CONTAMINACIÓN D</t>
  </si>
  <si>
    <t>730105</t>
  </si>
  <si>
    <t>730105 Telecomunicaciones</t>
  </si>
  <si>
    <t>730203</t>
  </si>
  <si>
    <t>730203 Almacenamiento, Embalaje, Desembalaje, Enva</t>
  </si>
  <si>
    <t>730225</t>
  </si>
  <si>
    <t>730225 Servicio de Incineración de Documentos Públ</t>
  </si>
  <si>
    <t>730404</t>
  </si>
  <si>
    <t>730404 Maquinarias y Equipos (Instalación, Manteni</t>
  </si>
  <si>
    <t>730505</t>
  </si>
  <si>
    <t>730505 Vehículos (Arrendamiento)</t>
  </si>
  <si>
    <t>730602</t>
  </si>
  <si>
    <t>730602 Servicio de Auditoría</t>
  </si>
  <si>
    <t>730701</t>
  </si>
  <si>
    <t>730701 Desarrollo, Actualización, Asistencia Técni</t>
  </si>
  <si>
    <t>730704</t>
  </si>
  <si>
    <t>730704 Mantenimiento y Reparación de Equipos y Sis</t>
  </si>
  <si>
    <t>730804</t>
  </si>
  <si>
    <t>730804 Materiales de Oficina</t>
  </si>
  <si>
    <t>730810</t>
  </si>
  <si>
    <t>730810 Dispositivos Médicos para Laboratorio Cl</t>
  </si>
  <si>
    <t>730811</t>
  </si>
  <si>
    <t>730811 Insumos, Materiales y Suministros para Cons</t>
  </si>
  <si>
    <t>730813</t>
  </si>
  <si>
    <t>730813 Repuestos y Accesorios</t>
  </si>
  <si>
    <t>730819</t>
  </si>
  <si>
    <t>730819 Accesorios e Insumos Químicos y Orgánicos</t>
  </si>
  <si>
    <t>730826</t>
  </si>
  <si>
    <t>730826 Dispositivos Médicos de Uso General</t>
  </si>
  <si>
    <t>730829</t>
  </si>
  <si>
    <t>730829 Insumos, Materiales, Suministros y Bienes p</t>
  </si>
  <si>
    <t>731406</t>
  </si>
  <si>
    <t>731406 Herramientas y equipos menores</t>
  </si>
  <si>
    <t>D203</t>
  </si>
  <si>
    <t>PATRIMONIO NATURAL</t>
  </si>
  <si>
    <t>GI22D20300001D</t>
  </si>
  <si>
    <t>GI22D20300001D FORTALECIMIENTO DEL SISTEMA METROPOLITAN</t>
  </si>
  <si>
    <t>730601</t>
  </si>
  <si>
    <t>730601 Consultoría, Asesoría e Investigación</t>
  </si>
  <si>
    <t>731404</t>
  </si>
  <si>
    <t>731404 Maquinarias y Equipos</t>
  </si>
  <si>
    <t>GI22D20300002D</t>
  </si>
  <si>
    <t>GI22D20300002D RECUPERACIÓN,PROTECCIÓN Y MONITOREO DE L</t>
  </si>
  <si>
    <t>730236</t>
  </si>
  <si>
    <t>730236 Servicios en Plantaciones Forestales</t>
  </si>
  <si>
    <t>730605</t>
  </si>
  <si>
    <t>730605 Estudio y Diseño de Proyectos</t>
  </si>
  <si>
    <t>730814</t>
  </si>
  <si>
    <t>730814 Suministros para Actividades Agropecuarias</t>
  </si>
  <si>
    <t>GI22D20300003D</t>
  </si>
  <si>
    <t>GI22D20300003D ARBOLADO URBANO Y CONFORMACIÓN DE INTERC</t>
  </si>
  <si>
    <t>730204</t>
  </si>
  <si>
    <t>730204 Edición, Impresión, Reproducción, Publicaci</t>
  </si>
  <si>
    <t>730207</t>
  </si>
  <si>
    <t>730207 Difusión, Información y Publicidad</t>
  </si>
  <si>
    <t>730613</t>
  </si>
  <si>
    <t>730613 Capacitación para la Ciudadanía en General</t>
  </si>
  <si>
    <t>GI22D20300004D</t>
  </si>
  <si>
    <t>GI22D20300004D RECUPERACIÓN DE QUEBRADAS PRIORIZADAS EN</t>
  </si>
  <si>
    <t>F101</t>
  </si>
  <si>
    <t>CORRESPONSABILIDAD CIUDADANA</t>
  </si>
  <si>
    <t>GI22F10100001D</t>
  </si>
  <si>
    <t>GI22F10100001D BUENAS PRÁCTICAS AMBIENTALES EN EL DMQ</t>
  </si>
  <si>
    <t>730249</t>
  </si>
  <si>
    <t>730249 Eventos Públicos Promocionales</t>
  </si>
  <si>
    <t>GI22F10100002D</t>
  </si>
  <si>
    <t>GI22F10100002D INFRAESTRUCTURA COMUNITARIA</t>
  </si>
  <si>
    <t>730418</t>
  </si>
  <si>
    <t>730418 Mantenimiento de Áreas Verdes y Arreglo de</t>
  </si>
  <si>
    <t>730504</t>
  </si>
  <si>
    <t>730504 Maquinarias y Equipos (Arrendamiento)</t>
  </si>
  <si>
    <t>730606</t>
  </si>
  <si>
    <t>730606 Honorarios por Contratos Civiles de Servici</t>
  </si>
  <si>
    <t>730702</t>
  </si>
  <si>
    <t>730702 Arrendamiento y Licencias de Uso de Paquete</t>
  </si>
  <si>
    <t>731403</t>
  </si>
  <si>
    <t>731403 Mobiliarios</t>
  </si>
  <si>
    <t>GI22F10100003D</t>
  </si>
  <si>
    <t>GI22F10100003D PRESUPUESTOS PARTICIPATIVOS</t>
  </si>
  <si>
    <t>730235</t>
  </si>
  <si>
    <t>730235 Servicio de Alimentación</t>
  </si>
  <si>
    <t>730237</t>
  </si>
  <si>
    <t>730237 Remediación, Restauración y Descontaminació</t>
  </si>
  <si>
    <t>730503</t>
  </si>
  <si>
    <t>730503 Mobiliario (Arrendamiento)</t>
  </si>
  <si>
    <t>730807</t>
  </si>
  <si>
    <t>730807 Materiales de Impresión, Fotografía, Reprod</t>
  </si>
  <si>
    <t>730812</t>
  </si>
  <si>
    <t>730812 Materiales Didácticos</t>
  </si>
  <si>
    <t>730824</t>
  </si>
  <si>
    <t>730824 Insumos, Bienes y Materiales para la Produc</t>
  </si>
  <si>
    <t>F102</t>
  </si>
  <si>
    <t>FORTALECIMIENTO DE LA GOBERNANZA DEMOCRÁTICA</t>
  </si>
  <si>
    <t>GI22F10200001D</t>
  </si>
  <si>
    <t>GI22F10200001D  SOMOS QUITO</t>
  </si>
  <si>
    <t>730201</t>
  </si>
  <si>
    <t>730201 Transporte de Personal</t>
  </si>
  <si>
    <t>730402</t>
  </si>
  <si>
    <t>730402 Edificios, Locales, Residencias y Cableado</t>
  </si>
  <si>
    <t>730403</t>
  </si>
  <si>
    <t>730403 Mobiliarios (Instalación, Mantenimiento y R</t>
  </si>
  <si>
    <t>730417</t>
  </si>
  <si>
    <t>730417 Infraestructura</t>
  </si>
  <si>
    <t>730805</t>
  </si>
  <si>
    <t>730805 Materiales de Aseo</t>
  </si>
  <si>
    <t>730820</t>
  </si>
  <si>
    <t>730820 Menaje y Accesorios Descartables</t>
  </si>
  <si>
    <t>GI22F10200002D</t>
  </si>
  <si>
    <t>GI22F10200002D SISTEMA DE PARTICIPACIÓN CIUDADANA</t>
  </si>
  <si>
    <t>730248</t>
  </si>
  <si>
    <t>730248 Eventos Oficiales</t>
  </si>
  <si>
    <t>GI22F10200003D</t>
  </si>
  <si>
    <t>GI22F10200003D VOLUNTARIADO QUITO ACCIÓN</t>
  </si>
  <si>
    <t>GI22F10200004D</t>
  </si>
  <si>
    <t>GI22F10200004D COLONIAS VACACIONALES</t>
  </si>
  <si>
    <t>730802</t>
  </si>
  <si>
    <t>730802 Vestuario, Lencería, Prendas de Protección</t>
  </si>
  <si>
    <t>GI22F10200005D</t>
  </si>
  <si>
    <t>GI22F10200005D FORTALECIMIENTO A PARROQUIAS RURALES Y C</t>
  </si>
  <si>
    <t>GI22F10200006D</t>
  </si>
  <si>
    <t>GI22F10200006D MEGAMINGAS EN BARRIOS DEL DMQ</t>
  </si>
  <si>
    <t>G401</t>
  </si>
  <si>
    <t>ARTE, CULTURA Y PATRIMONIO</t>
  </si>
  <si>
    <t>GI22G40100001D</t>
  </si>
  <si>
    <t>GI22G40100001D AGENDA CULTURAL METROPOLITANA</t>
  </si>
  <si>
    <t>GI22G40100002D</t>
  </si>
  <si>
    <t>GI22G40100002D TERRITORIO Y CULTURA</t>
  </si>
  <si>
    <t>GI22G40100003D</t>
  </si>
  <si>
    <t>GI22G40100003D SERVICIOS CULTURALES COMUNITARIOS Y</t>
  </si>
  <si>
    <t>730209</t>
  </si>
  <si>
    <t>730209 Servicios de Aseo, Lavado de Vestimenta de</t>
  </si>
  <si>
    <t>730425</t>
  </si>
  <si>
    <t>730425 Instalación, Readecuación, Montaje de Expos</t>
  </si>
  <si>
    <t>730803</t>
  </si>
  <si>
    <t>730803 Lubricantes</t>
  </si>
  <si>
    <t>731408</t>
  </si>
  <si>
    <t>731408 Bienes Artísticos, Culturales, Bienes Depor</t>
  </si>
  <si>
    <t>GI22G40100004D</t>
  </si>
  <si>
    <t>GI22G40100004D FOMENTO Y PROTECCIÓN DE LA DIVERSIDAD CU</t>
  </si>
  <si>
    <t>730239</t>
  </si>
  <si>
    <t>730239 Membrecías</t>
  </si>
  <si>
    <t>731409</t>
  </si>
  <si>
    <t>731409 Libros y Colecciones</t>
  </si>
  <si>
    <t>GI22G40100005D</t>
  </si>
  <si>
    <t>GI22G40100005D PROGRAMACIÓN ARTÍSTICO-CULTURAL Y ACADÉM</t>
  </si>
  <si>
    <t>H301</t>
  </si>
  <si>
    <t>FORTALECIMIENTO DE LA COMPETITIVIDAD</t>
  </si>
  <si>
    <t>GI22H30100001D</t>
  </si>
  <si>
    <t>GI22H30100001D QUITO COMPETITIVA Y DE INVERSIONES</t>
  </si>
  <si>
    <t>H302</t>
  </si>
  <si>
    <t>DESARROLLO ECONÓMICO LOCAL</t>
  </si>
  <si>
    <t>GI22H30200004D</t>
  </si>
  <si>
    <t>GI22H30200004D REPOTENCIACIÓN DE INFRAESTRUCTURA DE MER</t>
  </si>
  <si>
    <t>GI22H30200005D</t>
  </si>
  <si>
    <t>GI22H30200005D MEJORAMIENTO DE LA GESTIÓN Y SERVICIO DE</t>
  </si>
  <si>
    <t>H303</t>
  </si>
  <si>
    <t>PRODUCTIVIDAD SOSTENIBLE</t>
  </si>
  <si>
    <t>GI22H30300001D</t>
  </si>
  <si>
    <t>GI22H30300001D SISTEMA DE POTENCIACIÓN Y CREACIÓN DE</t>
  </si>
  <si>
    <t>GI22H30300004D</t>
  </si>
  <si>
    <t>GI22H30300004D FOMENTO PRODUCTIVO TERRITORIAL</t>
  </si>
  <si>
    <t>730823</t>
  </si>
  <si>
    <t>730823 Egresos para Sanidad Agropecuaria</t>
  </si>
  <si>
    <t>I401</t>
  </si>
  <si>
    <t>PRÁCTICAS SALUDABLES</t>
  </si>
  <si>
    <t>GI22I40100001D</t>
  </si>
  <si>
    <t>GI22I40100001D QUITO ACTIVO</t>
  </si>
  <si>
    <t>GI22I40100002D</t>
  </si>
  <si>
    <t>GI22I40100002D QUITO A LA CANCHA</t>
  </si>
  <si>
    <t>I402</t>
  </si>
  <si>
    <t>SUB SISTEMA EDUCATIVO MUNICIPAL</t>
  </si>
  <si>
    <t>GI22I40200001D</t>
  </si>
  <si>
    <t>GI22I40200001D ATENCIÓN PSICOPEDAGÓGICA INTEGRAL PARA E</t>
  </si>
  <si>
    <t>GI22I40200002D</t>
  </si>
  <si>
    <t>GI22I40200002D AMPLIACIÓN DE LA OFERTA EDUCATIVA EXTRAO</t>
  </si>
  <si>
    <t>GI22I40200003D</t>
  </si>
  <si>
    <t>GI22I40200003D INFRAESTRUCTURA EDUCATIVA INTEGRAL E INC</t>
  </si>
  <si>
    <t>GI22I40200004D</t>
  </si>
  <si>
    <t>GI22I40200004D MODELO EDUCATIVO MUNICIPAL INNOVADOR</t>
  </si>
  <si>
    <t>731407</t>
  </si>
  <si>
    <t>731407 Equipos, Sistemas y Paquetes Informáticos</t>
  </si>
  <si>
    <t>GI22I40200005D</t>
  </si>
  <si>
    <t>GI22I40200005D FORTALECIMIENTO PEDAGÓGICO</t>
  </si>
  <si>
    <t>730106</t>
  </si>
  <si>
    <t>730106 Servicio de Correo</t>
  </si>
  <si>
    <t>730604</t>
  </si>
  <si>
    <t>730604 Fiscalización e Inspecciones Técnicas</t>
  </si>
  <si>
    <t>730612</t>
  </si>
  <si>
    <t>730612 Capacitación a Servidores Públicos</t>
  </si>
  <si>
    <t>J401</t>
  </si>
  <si>
    <t>ATENCIÓN A GRUPOS VULNERABLES</t>
  </si>
  <si>
    <t>GI22J40100001D</t>
  </si>
  <si>
    <t>GI22J40100001D INCLUSIÓN EDUCATIVA</t>
  </si>
  <si>
    <t>GI22J40100002D</t>
  </si>
  <si>
    <t>GI22J40100002D ATENCIÓN A HABITANTES DE CALLE</t>
  </si>
  <si>
    <t>730101</t>
  </si>
  <si>
    <t>730101 Agua Potable</t>
  </si>
  <si>
    <t>730104</t>
  </si>
  <si>
    <t>730104 Energía Eléctrica</t>
  </si>
  <si>
    <t>GI22J40100003D</t>
  </si>
  <si>
    <t>GI22J40100003D ATENCIÓN A LA PRIMERA INFANCIA</t>
  </si>
  <si>
    <t>GI22J40100004D</t>
  </si>
  <si>
    <t>GI22J40100004D ATENCIÓN INTEGRAL EN ADICCIONES</t>
  </si>
  <si>
    <t>730202</t>
  </si>
  <si>
    <t>730202 Fletes y Maniobras</t>
  </si>
  <si>
    <t>730255</t>
  </si>
  <si>
    <t>730255 Combustibles</t>
  </si>
  <si>
    <t>GI22J40100005D</t>
  </si>
  <si>
    <t>GI22J40100005D CENTRO DE ATENCIÓN DIURNA AL ADULTO MAYO</t>
  </si>
  <si>
    <t>GI22J40100006D</t>
  </si>
  <si>
    <t>GI22J40100006D CENTROS DE ATENCIÓN DE LAS DIVERSIDADES</t>
  </si>
  <si>
    <t>730808</t>
  </si>
  <si>
    <t>730808 Instrumental Médico Quirúrgico</t>
  </si>
  <si>
    <t>730825</t>
  </si>
  <si>
    <t>730825 Ayudas Técnicas para Compensar Discapacidad</t>
  </si>
  <si>
    <t>731411</t>
  </si>
  <si>
    <t>731411 Partes y Repuestos</t>
  </si>
  <si>
    <t>GI22J40100007D</t>
  </si>
  <si>
    <t>GI22J40100007D ERRADICACIÓN DEL TRABAJO INFANTIL</t>
  </si>
  <si>
    <t>GI22J40100008D</t>
  </si>
  <si>
    <t>GI22J40100008D INCLUSIÓN Y ATENCIÓN A LAS DISCAPACIDADE</t>
  </si>
  <si>
    <t>GI22J40100009D</t>
  </si>
  <si>
    <t>GI22J40100009D RESIDENCIA PARA LA ATENCIÓN INTEGRAL DEL</t>
  </si>
  <si>
    <t>730809</t>
  </si>
  <si>
    <t>730809 Medicamentos</t>
  </si>
  <si>
    <t>GI22J40100010D</t>
  </si>
  <si>
    <t>GI22J40100010D PREVENCIÓN Y ATENCIÓN DE LA VIOLENCIA DE</t>
  </si>
  <si>
    <t>GI22J40100011D</t>
  </si>
  <si>
    <t>GI22J40100011D CIRCO DE LUZ DE QUITO</t>
  </si>
  <si>
    <t>J402</t>
  </si>
  <si>
    <t>PROMOCIÓN DE DERECHOS</t>
  </si>
  <si>
    <t>GI22J40200001D</t>
  </si>
  <si>
    <t>GI22J40200001D PROMOCIÓN DE DERECHOS DE GRUPOS DE ATENC</t>
  </si>
  <si>
    <t>J403</t>
  </si>
  <si>
    <t>PROTECCIÓN DE DERECHOS</t>
  </si>
  <si>
    <t>GI22J40300001D</t>
  </si>
  <si>
    <t>GI22J40300001D IMPLEMENTACIÓN DE POLÍTICAS DE INCLUSIÓN</t>
  </si>
  <si>
    <t>GI22J40300002D</t>
  </si>
  <si>
    <t>GI22J40300002D GARANTÍA DE PROTECCIÓN DE DERECHOS</t>
  </si>
  <si>
    <t>GI22J40300003D</t>
  </si>
  <si>
    <t>GI22J40300003D ATENCIÓN, PREVENCIÓN Y PROTECCIÓN DE VIO</t>
  </si>
  <si>
    <t>730502</t>
  </si>
  <si>
    <t>730502 Edificios, Locales, Residencias, Parqueader</t>
  </si>
  <si>
    <t>K202</t>
  </si>
  <si>
    <t>MOVILIDAD SEGURA</t>
  </si>
  <si>
    <t>GI22K20200001D</t>
  </si>
  <si>
    <t>GI22K20200001D MEJORAMIENTO DE LA CIRCULACIÓN DEL TRÁFI</t>
  </si>
  <si>
    <t>GI22K20200002D</t>
  </si>
  <si>
    <t>GI22K20200002D FOMENTO DE LA SEGURIDAD VIAL Y CONTROL D</t>
  </si>
  <si>
    <t>730208</t>
  </si>
  <si>
    <t>730208 Servicio de Seguridad y Vigilancia</t>
  </si>
  <si>
    <t>730405</t>
  </si>
  <si>
    <t>730405 Vehículos (Servicio para Mantenimiento y</t>
  </si>
  <si>
    <t>730703</t>
  </si>
  <si>
    <t>730703 Arrendamiento de Equipos Informáticos</t>
  </si>
  <si>
    <t>K203</t>
  </si>
  <si>
    <t>MOVILIDAD SOSTENIBLE</t>
  </si>
  <si>
    <t>GI22K20300001D</t>
  </si>
  <si>
    <t>GI22K20300001D PROMOCION DE LOS MODOS DE TRANSPORTE SOS</t>
  </si>
  <si>
    <t>K205</t>
  </si>
  <si>
    <t>SISTEMA DE TRANSPORTE PÚBLICO EFICIENTE</t>
  </si>
  <si>
    <t>GI22K20500001D</t>
  </si>
  <si>
    <t>GI22K20500001D MEJORAMIENTO DEL SERVICIO EN EL SISTEMA</t>
  </si>
  <si>
    <t>GI22K20500002D</t>
  </si>
  <si>
    <t>GI22K20500002D PRIMERA LÍNEA DEL METRO DE QUITO</t>
  </si>
  <si>
    <t>202</t>
  </si>
  <si>
    <t>L101</t>
  </si>
  <si>
    <t>GESTIÓN INSTITUCIONAL EFICIENTE</t>
  </si>
  <si>
    <t>GI22L10100001D</t>
  </si>
  <si>
    <t>GI22L10100001D DIFUSIÓN DE LA GESTIÓN INSTITUCIONAL</t>
  </si>
  <si>
    <t>730222</t>
  </si>
  <si>
    <t>730222 Servicios y Derechos en Producción y Progra</t>
  </si>
  <si>
    <t>730241</t>
  </si>
  <si>
    <t>730241 Servicios de Monitoreo de la Información en</t>
  </si>
  <si>
    <t>GI22L10100002D</t>
  </si>
  <si>
    <t>GI22L10100002D FORTALECIMIENTO DE LA GESTIÓN CATASTRAL</t>
  </si>
  <si>
    <t>730610</t>
  </si>
  <si>
    <t>730610 Servicios de Cartografía</t>
  </si>
  <si>
    <t>GI22L10100003D</t>
  </si>
  <si>
    <t>GI22L10100003D MODERNIZACIÓN DE LA GESTIÓN DOCUMENTAL,</t>
  </si>
  <si>
    <t>GI22L10100004D</t>
  </si>
  <si>
    <t>GI22L10100004D FORTALECIMIENTO DE LA INFRAESTRUCTURA TE</t>
  </si>
  <si>
    <t>GI22L10100005D</t>
  </si>
  <si>
    <t>GI22L10100005D CONECTIVIDAD ACTIVA A INTERNET GRATUITO</t>
  </si>
  <si>
    <t>GI22L10100007D</t>
  </si>
  <si>
    <t>GI22L10100007D  AUTOMATIZACIÓN Y SISTEMATIZACIÓN DE LOS</t>
  </si>
  <si>
    <t>730230</t>
  </si>
  <si>
    <t>730230 Digitalización de Información y Datos Públi</t>
  </si>
  <si>
    <t>GI22L10100008D</t>
  </si>
  <si>
    <t>GI22L10100008D CONTROL DEL CUMPLIMIENTO DE LA NORMATIVA</t>
  </si>
  <si>
    <t>GI22L10100009D</t>
  </si>
  <si>
    <t>GI22L10100009D SEGUIMIENTO Y EVALUACIÓN DE LA GESTIÓN D</t>
  </si>
  <si>
    <t>ZA01L010</t>
  </si>
  <si>
    <t>Instituto Metropolitano de Capacitación</t>
  </si>
  <si>
    <t>GI22L10100010D</t>
  </si>
  <si>
    <t>GI22L10100010D DESARROLLO DE CAPACIDADES DEL TALENTO HU</t>
  </si>
  <si>
    <t>GI22L10100012D</t>
  </si>
  <si>
    <t>GI22L10100012D RELACIONES Y COOPERACIÓN INTERNACIONAL P</t>
  </si>
  <si>
    <t>730302</t>
  </si>
  <si>
    <t>730302 Pasajes al Exterior</t>
  </si>
  <si>
    <t>GI22L10100013D</t>
  </si>
  <si>
    <t>GI22L10100013D FORTALECIMIENTO DE LA PLANFICACIÓN TERRI</t>
  </si>
  <si>
    <t>730304</t>
  </si>
  <si>
    <t>730304 Viáticos y Subsistencias en el Exterior</t>
  </si>
  <si>
    <t>GI22L10100014D</t>
  </si>
  <si>
    <t>GI22L10100014D IMPLEMENTACIÓN DEL PLAN DE OPTIMIZACIÓN,</t>
  </si>
  <si>
    <t>GI22L10100018D</t>
  </si>
  <si>
    <t>GI22L10100018D MODERNIZACIÓN INTEGRAL DEL REGISTRO DE L</t>
  </si>
  <si>
    <t>M401</t>
  </si>
  <si>
    <t>FAUNA URBANA</t>
  </si>
  <si>
    <t>GI22M40100001D</t>
  </si>
  <si>
    <t>GI22M40100001D MANEJO DE FAUNA URBANA DMQ</t>
  </si>
  <si>
    <t>GI22M40200001D</t>
  </si>
  <si>
    <t>GI22M40200001D SEGURIDAD ALIMENTARIA Y NUTRICIÓN</t>
  </si>
  <si>
    <t>730801</t>
  </si>
  <si>
    <t>730801 Alimentos y Bebidas</t>
  </si>
  <si>
    <t>GI22M40200002D</t>
  </si>
  <si>
    <t>GI22M40200002D SISTEMA INTEGRAL DE PROMOCIÓN DE LA SALU</t>
  </si>
  <si>
    <t>GI22M40200003D</t>
  </si>
  <si>
    <t>GI22M40200003D POLITICAS PÚBLICAS DE SALUD EN EL DMQ</t>
  </si>
  <si>
    <t>GI22M40200004D</t>
  </si>
  <si>
    <t>GI22M40200004D FORTALECIMIENTO DE LA GESTIÓN INTEGRAL D</t>
  </si>
  <si>
    <t>730226</t>
  </si>
  <si>
    <t>730226 Servicios Médicos Hospitalarios y Complemen</t>
  </si>
  <si>
    <t>730832</t>
  </si>
  <si>
    <t>730832 Dispositivos Médicos para Odontología</t>
  </si>
  <si>
    <t>730846</t>
  </si>
  <si>
    <t>730846 Insumos para Medicina Alternativa</t>
  </si>
  <si>
    <t>GI22M40200006D</t>
  </si>
  <si>
    <t>GI22M40200006D ADOLESCENTES INFORMADOS EN SEXUALIDAD RE</t>
  </si>
  <si>
    <t>GI22M40200007D</t>
  </si>
  <si>
    <t>GI22M40200007D REHABILITACIÓN DE LA UNIDAD METROPOLIANA</t>
  </si>
  <si>
    <t>730426</t>
  </si>
  <si>
    <t>730426 Demoliciones de Edificios, Locales, Residen</t>
  </si>
  <si>
    <t>N201</t>
  </si>
  <si>
    <t>GESTIÓN DE RIESGOS</t>
  </si>
  <si>
    <t>GI22N20100001D</t>
  </si>
  <si>
    <t>GI22N20100001D ANÁLISIS DE RIESGOS NATURALES Y ANTRÓPIC</t>
  </si>
  <si>
    <t>GI22N20100002D</t>
  </si>
  <si>
    <t>GI22N20100002D REDUCCIÓN DE RIESGOS DE DESASTRES EN EL</t>
  </si>
  <si>
    <t>730406</t>
  </si>
  <si>
    <t>730406 Herramientas (Mantenimiento y Reparación)</t>
  </si>
  <si>
    <t>N402</t>
  </si>
  <si>
    <t>QUITO SIN MIEDO</t>
  </si>
  <si>
    <t>GI22N40200001D</t>
  </si>
  <si>
    <t>GI22N40200001D PREVENCIÓN SITUACIONAL Y CONVIVENCIA PAC</t>
  </si>
  <si>
    <t>730415</t>
  </si>
  <si>
    <t>730415 Bienes Biológicos</t>
  </si>
  <si>
    <t>P201</t>
  </si>
  <si>
    <t>GESTION INTEGRAL DEL PATRIMONIO CULTURAL</t>
  </si>
  <si>
    <t>GI22P20100002D</t>
  </si>
  <si>
    <t>GI22P20100002D CONSERVACIÓN DE EDIFICACIONES PATRIMONIA</t>
  </si>
  <si>
    <t>GI22P20100004D</t>
  </si>
  <si>
    <t>GI22P20100004D CONSERVACIÓN DEL ESPACIO PÚBLICO EN EL C</t>
  </si>
  <si>
    <t>GI22P20100005D</t>
  </si>
  <si>
    <t>GI22P20100005D SISTEMA DE INFORMACIÓN DE PATRIMONIO CUL</t>
  </si>
  <si>
    <t>GI22P20100006D</t>
  </si>
  <si>
    <t>GI22P20100006D INTERVENCIÓN Y CONSERVACIÓN DEL PATRIMON</t>
  </si>
  <si>
    <t>730609</t>
  </si>
  <si>
    <t>730609 Investigaciones Profesionales y Análisis de</t>
  </si>
  <si>
    <t>P204</t>
  </si>
  <si>
    <t>USO Y GESTIÓN DEL SUELO</t>
  </si>
  <si>
    <t>GI22P20400001D</t>
  </si>
  <si>
    <t>GI22P20400001D PLANIFICACIÓN Y REGULACIÓN DEL USO Y GES</t>
  </si>
  <si>
    <t>GI22P20400002D</t>
  </si>
  <si>
    <t>GI22P20400002D REGULA TU BARRIO</t>
  </si>
  <si>
    <t>750104</t>
  </si>
  <si>
    <t>750104 Urbanización y Embellecimiento</t>
  </si>
  <si>
    <t>75 OBRAS PÚBLICAS</t>
  </si>
  <si>
    <t>750105</t>
  </si>
  <si>
    <t>750105 Transporte y Vías</t>
  </si>
  <si>
    <t>750107</t>
  </si>
  <si>
    <t>750107 Construcciones y Edificaciones</t>
  </si>
  <si>
    <t>750501</t>
  </si>
  <si>
    <t>750501 Obras de Infraestructura</t>
  </si>
  <si>
    <t>750108</t>
  </si>
  <si>
    <t>750108 Hospitales, Centros de Asistencia Social</t>
  </si>
  <si>
    <t>GI22P20100001D</t>
  </si>
  <si>
    <t>GI22P20100001D CONSERVACIÓN DE BIENES MUEBLES CULTURALE</t>
  </si>
  <si>
    <t>GI22P20100003D</t>
  </si>
  <si>
    <t>GI22P20100003D CONSERVACIÓN DE LA ARQUITECTURA RELIGIOS</t>
  </si>
  <si>
    <t>770206</t>
  </si>
  <si>
    <t>770206 Costas Judiciales, Trámites Notariales, Leg</t>
  </si>
  <si>
    <t>77 OTROS GASTOS DE INVERSIÓN</t>
  </si>
  <si>
    <t>770102</t>
  </si>
  <si>
    <t>770102 Tasas Generales, Impuestos, Contribuciones,</t>
  </si>
  <si>
    <t>770201</t>
  </si>
  <si>
    <t>770201 Seguros</t>
  </si>
  <si>
    <t>770203</t>
  </si>
  <si>
    <t>770203 Comisiones Bancarias</t>
  </si>
  <si>
    <t>ZA01Q010</t>
  </si>
  <si>
    <t>EPM MERCADO MAYORISTA</t>
  </si>
  <si>
    <t>GI00A10200001T</t>
  </si>
  <si>
    <t>GI00A10200001T EPM MERCADO MAYORISTA</t>
  </si>
  <si>
    <t>780103</t>
  </si>
  <si>
    <t>780103 A Empresas Públicas</t>
  </si>
  <si>
    <t>78 TRANSFERENCIAS Y DONACIONES PARA INVERSIÓN</t>
  </si>
  <si>
    <t>ZA01D020</t>
  </si>
  <si>
    <t>EPM GESTION INTEGRAL DE RESIDUOS SOLIDOS</t>
  </si>
  <si>
    <t>GI00A10200003T</t>
  </si>
  <si>
    <t>GI00A10200003T EPM GESTION INTEGRAL DE RESIDUOS SOLIDOS</t>
  </si>
  <si>
    <t>ZA01D010</t>
  </si>
  <si>
    <t>EMASEO</t>
  </si>
  <si>
    <t>GI00A10200004T</t>
  </si>
  <si>
    <t>GI00A10200004T EMASEO</t>
  </si>
  <si>
    <t>780102</t>
  </si>
  <si>
    <t>780102 A Entidades Descentralizadas y Autónomas</t>
  </si>
  <si>
    <t>ZA01G020</t>
  </si>
  <si>
    <t>FUNDACION MUSEOS DE LA CIUDAD</t>
  </si>
  <si>
    <t>GI00A10200006T</t>
  </si>
  <si>
    <t>GI00A10200006T GESTION DE MUSEOS Y CENTROS CULTURALES</t>
  </si>
  <si>
    <t>780204</t>
  </si>
  <si>
    <t>780204 Transferencias o Donaciones al Sector Priva</t>
  </si>
  <si>
    <t>ZA01G010</t>
  </si>
  <si>
    <t>FUNDACION TEATRO NACIONAL SUCRE</t>
  </si>
  <si>
    <t>GI00A10200007T</t>
  </si>
  <si>
    <t>GI00A10200007T GESTION CULTURAL DE TEATROS</t>
  </si>
  <si>
    <t>ZA01H030</t>
  </si>
  <si>
    <t>CONQUITO</t>
  </si>
  <si>
    <t>GI00A10200008T</t>
  </si>
  <si>
    <t>GI00A10200008T PROMOCION DEL DESARROLLO ECONOMICO</t>
  </si>
  <si>
    <t>ZA01H010</t>
  </si>
  <si>
    <t>EPM GESTION DE DESTINO TURISTICO</t>
  </si>
  <si>
    <t>GI00A10200009T</t>
  </si>
  <si>
    <t>GI00A10200009T PROMOCION Y COMERCIALIZACION DE PRODUCTO</t>
  </si>
  <si>
    <t>ZA01K020</t>
  </si>
  <si>
    <t>EPM TRANSPORTE DE PASAJEROS</t>
  </si>
  <si>
    <t>GI00A10200012T</t>
  </si>
  <si>
    <t>GI00A10200012T OPERACIÓN DEL SERVICIO DE TRANSPORTE PUB</t>
  </si>
  <si>
    <t>ZA01K030</t>
  </si>
  <si>
    <t>EPM METRO QUITO</t>
  </si>
  <si>
    <t>GI00A10200013T</t>
  </si>
  <si>
    <t>GI00A10200013T METRO DE QUITO</t>
  </si>
  <si>
    <t>ZA01L020</t>
  </si>
  <si>
    <t>INSTITUTO DE LA CIUDAD</t>
  </si>
  <si>
    <t>GI00A10200014T</t>
  </si>
  <si>
    <t>GI00A10200014T INVESTIGACION DE LA CIUDAD</t>
  </si>
  <si>
    <t>ZA01J020</t>
  </si>
  <si>
    <t>CONSEJO DE PROTECCION DE DERECHOS</t>
  </si>
  <si>
    <t>GI00A10200018T</t>
  </si>
  <si>
    <t>GI00A10200018T VELAR EL EJERCICIO DE DERECHOS DE NIÑOS</t>
  </si>
  <si>
    <t>780104</t>
  </si>
  <si>
    <t>780104 A Gobiernos Autónomos Descentralizados</t>
  </si>
  <si>
    <t>780206</t>
  </si>
  <si>
    <t>780206 Becas</t>
  </si>
  <si>
    <t>780301</t>
  </si>
  <si>
    <t>780301 Al Exterior</t>
  </si>
  <si>
    <t>701</t>
  </si>
  <si>
    <t>840103</t>
  </si>
  <si>
    <t>840103 Mobiliarios</t>
  </si>
  <si>
    <t>84 BIENES DE LARGA DURACIÓN</t>
  </si>
  <si>
    <t>840104</t>
  </si>
  <si>
    <t>840104 Maquinarias y Equipos</t>
  </si>
  <si>
    <t>840105</t>
  </si>
  <si>
    <t>840105 Vehículos</t>
  </si>
  <si>
    <t>840106</t>
  </si>
  <si>
    <t>840106 Herramientas</t>
  </si>
  <si>
    <t>840107</t>
  </si>
  <si>
    <t>840107 Equipos, Sistemas y Paquetes Informáticos</t>
  </si>
  <si>
    <t>840111</t>
  </si>
  <si>
    <t>840111 Partes y Repuestos</t>
  </si>
  <si>
    <t>840301</t>
  </si>
  <si>
    <t>840301 Terrenos (Expropiación)</t>
  </si>
  <si>
    <t>840402</t>
  </si>
  <si>
    <t>840402 Licencias Computacionales</t>
  </si>
  <si>
    <t>840401</t>
  </si>
  <si>
    <t>840401 Patentes, Derechos de Autor, Marcas Registr</t>
  </si>
  <si>
    <t>840113</t>
  </si>
  <si>
    <t>840113 Equipos Médicos</t>
  </si>
  <si>
    <t>840404</t>
  </si>
  <si>
    <t>840404 Páginas Web</t>
  </si>
  <si>
    <t>840115</t>
  </si>
  <si>
    <t>840115 Equipos Odontológicos</t>
  </si>
  <si>
    <t>840302</t>
  </si>
  <si>
    <t>840302 Edificios, Locales y Residencias (Expropiac</t>
  </si>
  <si>
    <t>840512</t>
  </si>
  <si>
    <t>840512 Semovientes</t>
  </si>
  <si>
    <t>GI22L10100006D</t>
  </si>
  <si>
    <t>GI22L10100006D ADMINISTRACIÓN FINANCIERA</t>
  </si>
  <si>
    <t>960201</t>
  </si>
  <si>
    <t>960201 Al Sector Público Financiero</t>
  </si>
  <si>
    <t>96 AMORTIZACIÓN DE LA DEUDA PÚBLICA</t>
  </si>
  <si>
    <t>960301</t>
  </si>
  <si>
    <t>960301 A Organismos Multilaterales</t>
  </si>
  <si>
    <t>960604</t>
  </si>
  <si>
    <t>960604 Al Sector Privado no Financiero</t>
  </si>
  <si>
    <t>990101</t>
  </si>
  <si>
    <t>990101 Obligaciones de Ejercicios Anteriores por</t>
  </si>
  <si>
    <t>99 OTROS PASIVOS</t>
  </si>
  <si>
    <t>990102</t>
  </si>
  <si>
    <t>990102 Obligaciones de Ejercicios Anteriores por E</t>
  </si>
  <si>
    <t>Area</t>
  </si>
  <si>
    <t>Sector Texto</t>
  </si>
  <si>
    <t>Centro gestor</t>
  </si>
  <si>
    <t>Des.Centro Gestor</t>
  </si>
  <si>
    <t>Programa</t>
  </si>
  <si>
    <t>Programa Texto</t>
  </si>
  <si>
    <t>Proyecto</t>
  </si>
  <si>
    <t>Des.Proyecto</t>
  </si>
  <si>
    <t>Clas económica</t>
  </si>
  <si>
    <t>Partida</t>
  </si>
  <si>
    <t>Partida - Descripción</t>
  </si>
  <si>
    <t>Fondo</t>
  </si>
  <si>
    <t>Asignación inicial</t>
  </si>
  <si>
    <t>Traspasos</t>
  </si>
  <si>
    <t>Reformas</t>
  </si>
  <si>
    <t>Codificado</t>
  </si>
  <si>
    <t>Certificado</t>
  </si>
  <si>
    <t>Comprometido</t>
  </si>
  <si>
    <t>Devengado</t>
  </si>
  <si>
    <t>Saldo por Comprometer</t>
  </si>
  <si>
    <t>Saldo por Devengar</t>
  </si>
  <si>
    <t>Disponible</t>
  </si>
  <si>
    <t>Posición Presupuestaria</t>
  </si>
  <si>
    <t>Total general</t>
  </si>
  <si>
    <t xml:space="preserve">Asignación inicial </t>
  </si>
  <si>
    <t xml:space="preserve">Codificado </t>
  </si>
  <si>
    <t xml:space="preserve">Certificado </t>
  </si>
  <si>
    <t xml:space="preserve">Comprometido </t>
  </si>
  <si>
    <t xml:space="preserve">% Comp </t>
  </si>
  <si>
    <t xml:space="preserve">Devengado </t>
  </si>
  <si>
    <t xml:space="preserve">% Dev </t>
  </si>
  <si>
    <t xml:space="preserve">Disponible </t>
  </si>
  <si>
    <t>(Varios elementos)</t>
  </si>
  <si>
    <t xml:space="preserve">Traspasos </t>
  </si>
  <si>
    <t>CÉDULA DE GASTOS GAD DMQ</t>
  </si>
  <si>
    <t xml:space="preserve">AREA/SECTOR/CENTRO GESTOR </t>
  </si>
  <si>
    <t>GRUPO DE GASTO CORRIENTE</t>
  </si>
  <si>
    <t xml:space="preserve">Total Corriente </t>
  </si>
  <si>
    <t xml:space="preserve">GRUPO DE GASTO INVERSIÓN </t>
  </si>
  <si>
    <t>Total Inversión</t>
  </si>
  <si>
    <t>TOTAL GENERAL</t>
  </si>
  <si>
    <t>Etiquetas de fila</t>
  </si>
  <si>
    <t>Gasto Corriente</t>
  </si>
  <si>
    <t>Gasto de Inversión</t>
  </si>
  <si>
    <t>Grupos de Gasto</t>
  </si>
  <si>
    <t>Des. Proyecto</t>
  </si>
  <si>
    <t>ACUMULADO MENSUAL</t>
  </si>
  <si>
    <t xml:space="preserve">ENERO </t>
  </si>
  <si>
    <t>FEBRERO</t>
  </si>
  <si>
    <t>MARZO</t>
  </si>
  <si>
    <t>ABRIL</t>
  </si>
  <si>
    <t>MAYO</t>
  </si>
  <si>
    <t>COMPROMETIDO</t>
  </si>
  <si>
    <t>DEVENGADO</t>
  </si>
  <si>
    <t>MENSUAL</t>
  </si>
  <si>
    <t>%Deven</t>
  </si>
  <si>
    <t>%Compr</t>
  </si>
  <si>
    <t>AL 31 DE MAYO DE 2023</t>
  </si>
  <si>
    <t xml:space="preserve"> Codificado</t>
  </si>
  <si>
    <t xml:space="preserve">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</si>
</sst>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43" fontId="0" fillId="0" borderId="0" xfId="0" applyNumberFormat="1" applyAlignment="1">
      <alignment vertical="top"/>
    </xf>
    <xf numFmtId="9" fontId="0" fillId="0" borderId="0" xfId="0" applyNumberFormat="1" applyAlignment="1">
      <alignment horizontal="center" vertical="top"/>
    </xf>
    <xf numFmtId="4" fontId="2" fillId="3" borderId="0" xfId="0" applyNumberFormat="1" applyFont="1" applyFill="1" applyAlignment="1">
      <alignment vertical="top"/>
    </xf>
    <xf numFmtId="4" fontId="2" fillId="3" borderId="0" xfId="1" applyNumberFormat="1" applyFont="1" applyFill="1" applyAlignment="1">
      <alignment vertical="top"/>
    </xf>
    <xf numFmtId="43" fontId="2" fillId="3" borderId="0" xfId="1" applyFont="1" applyFill="1" applyAlignment="1">
      <alignment vertical="top"/>
    </xf>
    <xf numFmtId="9" fontId="2" fillId="3" borderId="0" xfId="2" applyFont="1" applyFill="1" applyAlignment="1">
      <alignment horizontal="center"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9" fontId="0" fillId="0" borderId="0" xfId="0" applyNumberFormat="1" applyAlignment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indent="2"/>
    </xf>
    <xf numFmtId="0" fontId="2" fillId="0" borderId="0" xfId="0" applyFont="1" applyAlignment="1">
      <alignment vertical="top"/>
    </xf>
    <xf numFmtId="10" fontId="0" fillId="0" borderId="0" xfId="2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10" fontId="0" fillId="0" borderId="0" xfId="0" applyNumberFormat="1" applyAlignment="1">
      <alignment horizontal="right" vertical="top"/>
    </xf>
    <xf numFmtId="0" fontId="3" fillId="0" borderId="2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4" fontId="0" fillId="2" borderId="1" xfId="0" applyNumberFormat="1" applyFill="1" applyBorder="1" applyAlignment="1">
      <alignment vertical="top"/>
    </xf>
    <xf numFmtId="4" fontId="0" fillId="2" borderId="2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 wrapText="1"/>
    </xf>
    <xf numFmtId="9" fontId="1" fillId="0" borderId="0" xfId="0" applyNumberFormat="1" applyFont="1" applyAlignment="1">
      <alignment horizontal="righ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5" fillId="0" borderId="2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78">
    <dxf>
      <numFmt numFmtId="2" formatCode="0.00"/>
    </dxf>
    <dxf>
      <numFmt numFmtId="2" formatCode="0.00"/>
    </dxf>
    <dxf>
      <numFmt numFmtId="2" formatCode="0.00"/>
    </dxf>
    <dxf>
      <numFmt numFmtId="4" formatCode="#,##0.00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numFmt numFmtId="2" formatCode="0.00"/>
    </dxf>
    <dxf>
      <numFmt numFmtId="4" formatCode="#,##0.00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numFmt numFmtId="2" formatCode="0.00"/>
    </dxf>
    <dxf>
      <numFmt numFmtId="4" formatCode="#,##0.00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numFmt numFmtId="2" formatCode="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right" vertical="top" textRotation="0" wrapText="0" indent="0" justifyLastLine="0" shrinkToFit="0" readingOrder="0"/>
    </dxf>
    <dxf>
      <numFmt numFmtId="14" formatCode="0.00%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right" vertical="top" textRotation="0" wrapText="0" indent="0" justifyLastLine="0" shrinkToFit="0" readingOrder="0"/>
    </dxf>
    <dxf>
      <numFmt numFmtId="14" formatCode="0.00%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alignment horizontal="righ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numFmt numFmtId="13" formatCode="0%"/>
    </dxf>
    <dxf>
      <numFmt numFmtId="35" formatCode="_ * #,##0.00_ ;_ * \-#,##0.00_ ;_ * &quot;-&quot;??_ ;_ @_ "/>
    </dxf>
    <dxf>
      <alignment horizontal="center" readingOrder="0"/>
    </dxf>
    <dxf>
      <numFmt numFmtId="13" formatCode="0%"/>
    </dxf>
    <dxf>
      <numFmt numFmtId="35" formatCode="_ * #,##0.00_ ;_ * \-#,##0.00_ ;_ * &quot;-&quot;??_ ;_ @_ "/>
    </dxf>
    <dxf>
      <numFmt numFmtId="13" formatCode="0%"/>
    </dxf>
    <dxf>
      <numFmt numFmtId="164" formatCode="0.0%"/>
    </dxf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  <dxf>
      <alignment horizontal="center" readingOrder="0"/>
    </dxf>
    <dxf>
      <numFmt numFmtId="13" formatCode="0%"/>
    </dxf>
    <dxf>
      <numFmt numFmtId="35" formatCode="_ * #,##0.00_ ;_ * \-#,##0.00_ ;_ * &quot;-&quot;??_ ;_ @_ 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8"/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SlicerStyleLight1 2" pivot="0" table="0" count="10">
      <tableStyleElement type="wholeTable" dxfId="77"/>
      <tableStyleElement type="headerRow" dxfId="7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microsoft.com/office/2007/relationships/slicerCache" Target="slicerCaches/slicerCache6.xml"/><Relationship Id="rId18" Type="http://schemas.microsoft.com/office/2007/relationships/slicerCache" Target="slicerCaches/slicerCache11.xml"/><Relationship Id="rId3" Type="http://schemas.openxmlformats.org/officeDocument/2006/relationships/worksheet" Target="worksheets/sheet3.xml"/><Relationship Id="rId21" Type="http://schemas.microsoft.com/office/2007/relationships/slicerCache" Target="slicerCaches/slicerCache14.xml"/><Relationship Id="rId7" Type="http://schemas.openxmlformats.org/officeDocument/2006/relationships/pivotCacheDefinition" Target="pivotCache/pivotCacheDefinition2.xml"/><Relationship Id="rId12" Type="http://schemas.microsoft.com/office/2007/relationships/slicerCache" Target="slicerCaches/slicerCache5.xml"/><Relationship Id="rId17" Type="http://schemas.microsoft.com/office/2007/relationships/slicerCache" Target="slicerCaches/slicerCache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07/relationships/slicerCache" Target="slicerCaches/slicerCache9.xml"/><Relationship Id="rId20" Type="http://schemas.microsoft.com/office/2007/relationships/slicerCache" Target="slicerCaches/slicerCache1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07/relationships/slicerCache" Target="slicerCaches/slicerCache8.xml"/><Relationship Id="rId23" Type="http://schemas.openxmlformats.org/officeDocument/2006/relationships/styles" Target="styles.xml"/><Relationship Id="rId10" Type="http://schemas.microsoft.com/office/2007/relationships/slicerCache" Target="slicerCaches/slicerCache3.xml"/><Relationship Id="rId19" Type="http://schemas.microsoft.com/office/2007/relationships/slicerCache" Target="slicerCaches/slicerCache12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microsoft.com/office/2007/relationships/slicerCache" Target="slicerCaches/slicerCache7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 Reporte de ejecución may 2023.xlsx]Gráfico grupos!TablaDinámica2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grupos'!$B$3</c:f>
              <c:strCache>
                <c:ptCount val="1"/>
                <c:pt idx="0">
                  <c:v> Codificado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grupos'!$A$4:$A$11</c:f>
              <c:strCache>
                <c:ptCount val="7"/>
                <c:pt idx="0">
                  <c:v>51 GASTOS EN PERSONAL</c:v>
                </c:pt>
                <c:pt idx="1">
                  <c:v>53 BIENES Y SERVICIOS DE CONSUMO</c:v>
                </c:pt>
                <c:pt idx="2">
                  <c:v>56 GASTOS FINANCIEROS</c:v>
                </c:pt>
                <c:pt idx="3">
                  <c:v>57 OTROS GASTOS CORRIENTES</c:v>
                </c:pt>
                <c:pt idx="4">
                  <c:v>58 TRANSFERENCIAS Y DONACIONES CORRIENTES</c:v>
                </c:pt>
                <c:pt idx="5">
                  <c:v>84 BIENES DE LARGA DURACIÓN</c:v>
                </c:pt>
                <c:pt idx="6">
                  <c:v>99 OTROS PASIVOS</c:v>
                </c:pt>
              </c:strCache>
            </c:strRef>
          </c:cat>
          <c:val>
            <c:numRef>
              <c:f>'Gráfico grupos'!$B$4:$B$11</c:f>
              <c:numCache>
                <c:formatCode>#,##0.00</c:formatCode>
                <c:ptCount val="7"/>
                <c:pt idx="0">
                  <c:v>216666702.29999992</c:v>
                </c:pt>
                <c:pt idx="1">
                  <c:v>41930736.909999982</c:v>
                </c:pt>
                <c:pt idx="2">
                  <c:v>24790066.979999997</c:v>
                </c:pt>
                <c:pt idx="3">
                  <c:v>18045493.07</c:v>
                </c:pt>
                <c:pt idx="4">
                  <c:v>10845210.02</c:v>
                </c:pt>
                <c:pt idx="5">
                  <c:v>2516954.4999999995</c:v>
                </c:pt>
                <c:pt idx="6">
                  <c:v>1876624.19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0-4E7D-9B6E-DDE311E9531D}"/>
            </c:ext>
          </c:extLst>
        </c:ser>
        <c:ser>
          <c:idx val="1"/>
          <c:order val="1"/>
          <c:tx>
            <c:strRef>
              <c:f>'Gráfico grupos'!$C$3</c:f>
              <c:strCache>
                <c:ptCount val="1"/>
                <c:pt idx="0">
                  <c:v> Devengado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'Gráfico grupos'!$A$4:$A$11</c:f>
              <c:strCache>
                <c:ptCount val="7"/>
                <c:pt idx="0">
                  <c:v>51 GASTOS EN PERSONAL</c:v>
                </c:pt>
                <c:pt idx="1">
                  <c:v>53 BIENES Y SERVICIOS DE CONSUMO</c:v>
                </c:pt>
                <c:pt idx="2">
                  <c:v>56 GASTOS FINANCIEROS</c:v>
                </c:pt>
                <c:pt idx="3">
                  <c:v>57 OTROS GASTOS CORRIENTES</c:v>
                </c:pt>
                <c:pt idx="4">
                  <c:v>58 TRANSFERENCIAS Y DONACIONES CORRIENTES</c:v>
                </c:pt>
                <c:pt idx="5">
                  <c:v>84 BIENES DE LARGA DURACIÓN</c:v>
                </c:pt>
                <c:pt idx="6">
                  <c:v>99 OTROS PASIVOS</c:v>
                </c:pt>
              </c:strCache>
            </c:strRef>
          </c:cat>
          <c:val>
            <c:numRef>
              <c:f>'Gráfico grupos'!$C$4:$C$11</c:f>
              <c:numCache>
                <c:formatCode>#,##0.00</c:formatCode>
                <c:ptCount val="7"/>
                <c:pt idx="0">
                  <c:v>71823669.029999986</c:v>
                </c:pt>
                <c:pt idx="1">
                  <c:v>14027960.879999999</c:v>
                </c:pt>
                <c:pt idx="2">
                  <c:v>24012742.25</c:v>
                </c:pt>
                <c:pt idx="3">
                  <c:v>10188514.139999999</c:v>
                </c:pt>
                <c:pt idx="4">
                  <c:v>2410762.61</c:v>
                </c:pt>
                <c:pt idx="5">
                  <c:v>523063.95</c:v>
                </c:pt>
                <c:pt idx="6">
                  <c:v>501294.81000000006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10-4E7D-9B6E-DDE311E9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891152"/>
        <c:axId val="233884912"/>
      </c:barChart>
      <c:catAx>
        <c:axId val="23389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3884912"/>
        <c:crosses val="autoZero"/>
        <c:auto val="1"/>
        <c:lblAlgn val="ctr"/>
        <c:lblOffset val="100"/>
        <c:noMultiLvlLbl val="0"/>
      </c:catAx>
      <c:valAx>
        <c:axId val="23388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389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Ejecución</a:t>
            </a:r>
            <a:r>
              <a:rPr lang="es-EC" baseline="0"/>
              <a:t> Mensual Acumulada</a:t>
            </a:r>
            <a:endParaRPr lang="es-EC"/>
          </a:p>
        </c:rich>
      </c:tx>
      <c:layout>
        <c:manualLayout>
          <c:xMode val="edge"/>
          <c:yMode val="edge"/>
          <c:x val="0.3680137795275590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EJECUCIÓN!$A$4</c:f>
              <c:strCache>
                <c:ptCount val="1"/>
                <c:pt idx="0">
                  <c:v>COMPROMETIDO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EJECUCIÓN!$B$3:$F$3</c:f>
              <c:strCache>
                <c:ptCount val="5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EJECUCIÓN!$B$4:$F$4</c:f>
              <c:numCache>
                <c:formatCode>#,##0.00</c:formatCode>
                <c:ptCount val="5"/>
                <c:pt idx="0">
                  <c:v>309828241.26000017</c:v>
                </c:pt>
                <c:pt idx="1">
                  <c:v>414079504.28000039</c:v>
                </c:pt>
                <c:pt idx="2">
                  <c:v>465698372.66999942</c:v>
                </c:pt>
                <c:pt idx="3">
                  <c:v>503176063.84999949</c:v>
                </c:pt>
                <c:pt idx="4">
                  <c:v>543736537.80999982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BF-4BF4-ADA2-0F0638F82D70}"/>
            </c:ext>
          </c:extLst>
        </c:ser>
        <c:ser>
          <c:idx val="1"/>
          <c:order val="1"/>
          <c:tx>
            <c:strRef>
              <c:f>EJECUCIÓN!$A$5</c:f>
              <c:strCache>
                <c:ptCount val="1"/>
                <c:pt idx="0">
                  <c:v>DEVENGADO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EJECUCIÓN!$B$3:$F$3</c:f>
              <c:strCache>
                <c:ptCount val="5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EJECUCIÓN!$B$5:$F$5</c:f>
              <c:numCache>
                <c:formatCode>#,##0.00</c:formatCode>
                <c:ptCount val="5"/>
                <c:pt idx="0">
                  <c:v>21038537.979999974</c:v>
                </c:pt>
                <c:pt idx="1">
                  <c:v>67669543.949999988</c:v>
                </c:pt>
                <c:pt idx="2">
                  <c:v>139356027.06999999</c:v>
                </c:pt>
                <c:pt idx="3">
                  <c:v>196072686.82999972</c:v>
                </c:pt>
                <c:pt idx="4">
                  <c:v>256937805.68999994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F-4BF4-ADA2-0F0638F82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938976"/>
        <c:axId val="1595937312"/>
      </c:lineChart>
      <c:catAx>
        <c:axId val="159593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95937312"/>
        <c:crosses val="autoZero"/>
        <c:auto val="1"/>
        <c:lblAlgn val="ctr"/>
        <c:lblOffset val="100"/>
        <c:noMultiLvlLbl val="0"/>
      </c:catAx>
      <c:valAx>
        <c:axId val="159593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9593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Ejecución</a:t>
            </a:r>
            <a:r>
              <a:rPr lang="es-EC" baseline="0"/>
              <a:t> Mensual</a:t>
            </a:r>
          </a:p>
        </c:rich>
      </c:tx>
      <c:layout>
        <c:manualLayout>
          <c:xMode val="edge"/>
          <c:yMode val="edge"/>
          <c:x val="0.37820589953065525"/>
          <c:y val="2.3952095808383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EJECUCIÓN!$A$24</c:f>
              <c:strCache>
                <c:ptCount val="1"/>
                <c:pt idx="0">
                  <c:v>COMPROMETIDO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EJECUCIÓN!$B$23:$F$23</c:f>
              <c:strCache>
                <c:ptCount val="5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EJECUCIÓN!$B$24:$F$24</c:f>
              <c:numCache>
                <c:formatCode>#,##0.00</c:formatCode>
                <c:ptCount val="5"/>
                <c:pt idx="0">
                  <c:v>309828241.26000017</c:v>
                </c:pt>
                <c:pt idx="1">
                  <c:v>104251263.02</c:v>
                </c:pt>
                <c:pt idx="2">
                  <c:v>51618868.390000001</c:v>
                </c:pt>
                <c:pt idx="3">
                  <c:v>37477691.18</c:v>
                </c:pt>
                <c:pt idx="4">
                  <c:v>40560473.960000001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2-4275-AE73-7EAFCDFC0CD6}"/>
            </c:ext>
          </c:extLst>
        </c:ser>
        <c:ser>
          <c:idx val="1"/>
          <c:order val="1"/>
          <c:tx>
            <c:strRef>
              <c:f>EJECUCIÓN!$A$25</c:f>
              <c:strCache>
                <c:ptCount val="1"/>
                <c:pt idx="0">
                  <c:v>DEVENGADO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EJECUCIÓN!$B$23:$F$23</c:f>
              <c:strCache>
                <c:ptCount val="5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EJECUCIÓN!$B$25:$F$25</c:f>
              <c:numCache>
                <c:formatCode>#,##0.00</c:formatCode>
                <c:ptCount val="5"/>
                <c:pt idx="0">
                  <c:v>21038537.979999974</c:v>
                </c:pt>
                <c:pt idx="1">
                  <c:v>46631005.969999999</c:v>
                </c:pt>
                <c:pt idx="2">
                  <c:v>71686483.120000005</c:v>
                </c:pt>
                <c:pt idx="3">
                  <c:v>56716659.759999998</c:v>
                </c:pt>
                <c:pt idx="4">
                  <c:v>60865118.859999999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2-4275-AE73-7EAFCDFC0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509760"/>
        <c:axId val="1730498112"/>
      </c:lineChart>
      <c:catAx>
        <c:axId val="173050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30498112"/>
        <c:crosses val="autoZero"/>
        <c:auto val="1"/>
        <c:lblAlgn val="ctr"/>
        <c:lblOffset val="100"/>
        <c:noMultiLvlLbl val="0"/>
      </c:catAx>
      <c:valAx>
        <c:axId val="173049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3050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87837</xdr:colOff>
      <xdr:row>1</xdr:row>
      <xdr:rowOff>266701</xdr:rowOff>
    </xdr:from>
    <xdr:to>
      <xdr:col>0</xdr:col>
      <xdr:colOff>1411287</xdr:colOff>
      <xdr:row>1</xdr:row>
      <xdr:rowOff>1168400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Tipo de Gasto"/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837" y="436034"/>
              <a:ext cx="1323450" cy="9016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71960</xdr:colOff>
      <xdr:row>1</xdr:row>
      <xdr:rowOff>1274233</xdr:rowOff>
    </xdr:from>
    <xdr:to>
      <xdr:col>0</xdr:col>
      <xdr:colOff>1395410</xdr:colOff>
      <xdr:row>1</xdr:row>
      <xdr:rowOff>2641600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rea 1"/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re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960" y="1443566"/>
              <a:ext cx="1323450" cy="136736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947215</xdr:colOff>
      <xdr:row>1</xdr:row>
      <xdr:rowOff>275168</xdr:rowOff>
    </xdr:from>
    <xdr:to>
      <xdr:col>9</xdr:col>
      <xdr:colOff>75815</xdr:colOff>
      <xdr:row>1</xdr:row>
      <xdr:rowOff>2656418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artida 1"/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tid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74282" y="444501"/>
              <a:ext cx="1821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129115</xdr:colOff>
      <xdr:row>1</xdr:row>
      <xdr:rowOff>276225</xdr:rowOff>
    </xdr:from>
    <xdr:to>
      <xdr:col>2</xdr:col>
      <xdr:colOff>758449</xdr:colOff>
      <xdr:row>1</xdr:row>
      <xdr:rowOff>2657475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Des.Centro Gestor 1"/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.Centro Gesto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04782" y="445558"/>
              <a:ext cx="1857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1439323</xdr:colOff>
      <xdr:row>1</xdr:row>
      <xdr:rowOff>266700</xdr:rowOff>
    </xdr:from>
    <xdr:to>
      <xdr:col>1</xdr:col>
      <xdr:colOff>93232</xdr:colOff>
      <xdr:row>1</xdr:row>
      <xdr:rowOff>2647950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Sector Texto 1"/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 Tex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39323" y="436033"/>
              <a:ext cx="2929576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726013</xdr:colOff>
      <xdr:row>1</xdr:row>
      <xdr:rowOff>276225</xdr:rowOff>
    </xdr:from>
    <xdr:to>
      <xdr:col>6</xdr:col>
      <xdr:colOff>904479</xdr:colOff>
      <xdr:row>1</xdr:row>
      <xdr:rowOff>2657475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Partida - Descripción 1"/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tida - Descripció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10546" y="445558"/>
              <a:ext cx="1821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802635</xdr:colOff>
      <xdr:row>1</xdr:row>
      <xdr:rowOff>277067</xdr:rowOff>
    </xdr:from>
    <xdr:to>
      <xdr:col>4</xdr:col>
      <xdr:colOff>678435</xdr:colOff>
      <xdr:row>1</xdr:row>
      <xdr:rowOff>2652813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Des. Proyecto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. Proyec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05968" y="446400"/>
              <a:ext cx="1857000" cy="237574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53340</xdr:rowOff>
    </xdr:from>
    <xdr:to>
      <xdr:col>6</xdr:col>
      <xdr:colOff>784860</xdr:colOff>
      <xdr:row>40</xdr:row>
      <xdr:rowOff>53340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63495</xdr:colOff>
      <xdr:row>2</xdr:row>
      <xdr:rowOff>1097278</xdr:rowOff>
    </xdr:from>
    <xdr:to>
      <xdr:col>1</xdr:col>
      <xdr:colOff>853678</xdr:colOff>
      <xdr:row>2</xdr:row>
      <xdr:rowOff>2387598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Area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r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495" y="1461345"/>
              <a:ext cx="1611450" cy="1290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889838</xdr:colOff>
      <xdr:row>2</xdr:row>
      <xdr:rowOff>190496</xdr:rowOff>
    </xdr:from>
    <xdr:to>
      <xdr:col>3</xdr:col>
      <xdr:colOff>1647881</xdr:colOff>
      <xdr:row>2</xdr:row>
      <xdr:rowOff>2379296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ector Texto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 Tex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1105" y="554563"/>
              <a:ext cx="3289576" cy="218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1687393</xdr:colOff>
      <xdr:row>2</xdr:row>
      <xdr:rowOff>198963</xdr:rowOff>
    </xdr:from>
    <xdr:to>
      <xdr:col>8</xdr:col>
      <xdr:colOff>737726</xdr:colOff>
      <xdr:row>2</xdr:row>
      <xdr:rowOff>2388231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Des.Centro Gestor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.Centro Ges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40193" y="563030"/>
              <a:ext cx="1929000" cy="21892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17</xdr:col>
      <xdr:colOff>838202</xdr:colOff>
      <xdr:row>2</xdr:row>
      <xdr:rowOff>199810</xdr:rowOff>
    </xdr:from>
    <xdr:to>
      <xdr:col>19</xdr:col>
      <xdr:colOff>757214</xdr:colOff>
      <xdr:row>2</xdr:row>
      <xdr:rowOff>2389078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Partida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tid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20402" y="563877"/>
              <a:ext cx="1934079" cy="21892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551180</xdr:colOff>
      <xdr:row>2</xdr:row>
      <xdr:rowOff>198963</xdr:rowOff>
    </xdr:from>
    <xdr:to>
      <xdr:col>17</xdr:col>
      <xdr:colOff>820713</xdr:colOff>
      <xdr:row>2</xdr:row>
      <xdr:rowOff>2388231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Partida - Descripción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tida - Descrip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73913" y="563030"/>
              <a:ext cx="1929000" cy="21892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60960</xdr:colOff>
      <xdr:row>2</xdr:row>
      <xdr:rowOff>183396</xdr:rowOff>
    </xdr:from>
    <xdr:to>
      <xdr:col>1</xdr:col>
      <xdr:colOff>851143</xdr:colOff>
      <xdr:row>2</xdr:row>
      <xdr:rowOff>1024466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GRUPOS DE GASTO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UPOS DE GA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" y="547463"/>
              <a:ext cx="1611450" cy="8410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784009</xdr:colOff>
      <xdr:row>2</xdr:row>
      <xdr:rowOff>198116</xdr:rowOff>
    </xdr:from>
    <xdr:to>
      <xdr:col>9</xdr:col>
      <xdr:colOff>521543</xdr:colOff>
      <xdr:row>2</xdr:row>
      <xdr:rowOff>2386916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Des. Proyecto 1"/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. Proyec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15476" y="562183"/>
              <a:ext cx="1828800" cy="218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5</xdr:row>
      <xdr:rowOff>163830</xdr:rowOff>
    </xdr:from>
    <xdr:to>
      <xdr:col>5</xdr:col>
      <xdr:colOff>662940</xdr:colOff>
      <xdr:row>20</xdr:row>
      <xdr:rowOff>624840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487680</xdr:colOff>
      <xdr:row>26</xdr:row>
      <xdr:rowOff>102870</xdr:rowOff>
    </xdr:from>
    <xdr:to>
      <xdr:col>5</xdr:col>
      <xdr:colOff>739140</xdr:colOff>
      <xdr:row>44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a Veronica Sanchez Fray" refreshedDate="45096.588102199072" createdVersion="6" refreshedVersion="6" minRefreshableVersion="3" recordCount="3144">
  <cacheSource type="worksheet">
    <worksheetSource name="Tabla1"/>
  </cacheSource>
  <cacheFields count="27">
    <cacheField name="Area" numFmtId="0">
      <sharedItems/>
    </cacheField>
    <cacheField name="Sector Texto" numFmtId="0">
      <sharedItems/>
    </cacheField>
    <cacheField name="Centro gestor" numFmtId="0">
      <sharedItems/>
    </cacheField>
    <cacheField name="Des.Centro Gestor" numFmtId="0">
      <sharedItems/>
    </cacheField>
    <cacheField name="Programa" numFmtId="0">
      <sharedItems/>
    </cacheField>
    <cacheField name="Programa Texto" numFmtId="0">
      <sharedItems/>
    </cacheField>
    <cacheField name="Proyecto" numFmtId="0">
      <sharedItems/>
    </cacheField>
    <cacheField name="Des.Proyecto" numFmtId="0">
      <sharedItems/>
    </cacheField>
    <cacheField name="Des. Proyecto" numFmtId="0">
      <sharedItems/>
    </cacheField>
    <cacheField name="Clas económica" numFmtId="0">
      <sharedItems/>
    </cacheField>
    <cacheField name="Partida" numFmtId="0">
      <sharedItems/>
    </cacheField>
    <cacheField name="Grupos de Gasto" numFmtId="0">
      <sharedItems count="2">
        <s v="Gasto Corriente"/>
        <s v="Gasto de Inversión"/>
      </sharedItems>
    </cacheField>
    <cacheField name="Partida - Descripción" numFmtId="0">
      <sharedItems count="13">
        <s v="51 GASTOS EN PERSONAL"/>
        <s v="53 BIENES Y SERVICIOS DE CONSUMO"/>
        <s v="56 GASTOS FINANCIEROS"/>
        <s v="57 OTROS GASTOS CORRIENTES"/>
        <s v="58 TRANSFERENCIAS Y DONACIONES CORRIENTES"/>
        <s v="71 GASTOS EN PERSONAL PARA INVERSIÓN"/>
        <s v="73 BIENES Y SERVICIOS PARA INVERSIÓN"/>
        <s v="75 OBRAS PÚBLICAS"/>
        <s v="77 OTROS GASTOS DE INVERSIÓN"/>
        <s v="78 TRANSFERENCIAS Y DONACIONES PARA INVERSIÓN"/>
        <s v="84 BIENES DE LARGA DURACIÓN"/>
        <s v="96 AMORTIZACIÓN DE LA DEUDA PÚBLICA"/>
        <s v="99 OTROS PASIVOS"/>
      </sharedItems>
    </cacheField>
    <cacheField name="Fondo" numFmtId="0">
      <sharedItems/>
    </cacheField>
    <cacheField name="Asignación inicial" numFmtId="4">
      <sharedItems containsSemiMixedTypes="0" containsString="0" containsNumber="1" minValue="0" maxValue="96829898.840000004"/>
    </cacheField>
    <cacheField name="Reformas" numFmtId="4">
      <sharedItems containsSemiMixedTypes="0" containsString="0" containsNumber="1" containsInteger="1" minValue="0" maxValue="0"/>
    </cacheField>
    <cacheField name="Traspasos" numFmtId="4">
      <sharedItems containsSemiMixedTypes="0" containsString="0" containsNumber="1" minValue="-4927271.03" maxValue="3439933.68"/>
    </cacheField>
    <cacheField name="Codificado" numFmtId="4">
      <sharedItems containsSemiMixedTypes="0" containsString="0" containsNumber="1" minValue="0" maxValue="96829898.840000004"/>
    </cacheField>
    <cacheField name="Certificado" numFmtId="4">
      <sharedItems containsSemiMixedTypes="0" containsString="0" containsNumber="1" minValue="0" maxValue="4983520.51"/>
    </cacheField>
    <cacheField name="Comprometido" numFmtId="4">
      <sharedItems containsSemiMixedTypes="0" containsString="0" containsNumber="1" minValue="0" maxValue="96829898.840000004"/>
    </cacheField>
    <cacheField name="%Compr" numFmtId="10">
      <sharedItems containsSemiMixedTypes="0" containsString="0" containsNumber="1" minValue="0" maxValue="0.17808230400247621"/>
    </cacheField>
    <cacheField name="Devengado" numFmtId="4">
      <sharedItems containsSemiMixedTypes="0" containsString="0" containsNumber="1" minValue="0" maxValue="45510176.479999997"/>
    </cacheField>
    <cacheField name="%Deven" numFmtId="10">
      <sharedItems containsSemiMixedTypes="0" containsString="0" containsNumber="1" minValue="0" maxValue="0.17712313266452814"/>
    </cacheField>
    <cacheField name="Saldo por Comprometer" numFmtId="4">
      <sharedItems containsSemiMixedTypes="0" containsString="0" containsNumber="1" minValue="0" maxValue="50437995.450000003"/>
    </cacheField>
    <cacheField name="Saldo por Devengar" numFmtId="4">
      <sharedItems containsSemiMixedTypes="0" containsString="0" containsNumber="1" minValue="0" maxValue="62419899.140000001"/>
    </cacheField>
    <cacheField name="Disponible" numFmtId="4">
      <sharedItems containsSemiMixedTypes="0" containsString="0" containsNumber="1" minValue="0" maxValue="50437995.450000003"/>
    </cacheField>
    <cacheField name="Posición Presupuestari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la Veronica Sanchez Fray" refreshedDate="45096.595428819448" createdVersion="6" refreshedVersion="6" minRefreshableVersion="3" recordCount="3144">
  <cacheSource type="worksheet">
    <worksheetSource ref="A5:AA3149" sheet="COMPLETO"/>
  </cacheSource>
  <cacheFields count="29">
    <cacheField name="Area" numFmtId="0">
      <sharedItems count="4">
        <s v="GENERALES"/>
        <s v="COMUNALES"/>
        <s v="ECONÓMICOS"/>
        <s v="SOCIALES"/>
      </sharedItems>
    </cacheField>
    <cacheField name="Sector Texto" numFmtId="0">
      <sharedItems count="17">
        <s v="ADMINISTRACION GENERAL"/>
        <s v="MOVILIDAD"/>
        <s v="DESARROLLO PRODUCTIVO Y COMPETITIVIDAD"/>
        <s v="COORDINACION DE ALCALDIA Y SECRETARIA DEL CONCEJO"/>
        <s v="SALUD"/>
        <s v="INCLUSION SOCIAL"/>
        <s v="CULTURA"/>
        <s v="EDUCACION, RECREACION Y DEPORTE"/>
        <s v="SEGURIDAD Y GOBERNABILIDAD"/>
        <s v="TECNOLOGÍA"/>
        <s v="AGENCIA DE COORDINACIÓN DISTRITAL DE COMERCIO"/>
        <s v="COORDINACION TERRITORIAL Y PARTICIPACION CIUDADANA"/>
        <s v="AMBIENTE"/>
        <s v="TERRITORIO HABITAT Y VIVIENDA"/>
        <s v="AGENCIA METROPOLITANA DE CONTROL"/>
        <s v="PLANIFICACION"/>
        <s v="COMUNICACION"/>
      </sharedItems>
    </cacheField>
    <cacheField name="Centro gestor" numFmtId="0">
      <sharedItems/>
    </cacheField>
    <cacheField name="Des.Centro Gestor" numFmtId="0">
      <sharedItems count="72">
        <s v="DM de Recursos Humanos"/>
        <s v="Secretaría De Movilidad"/>
        <s v="Secretaría Desarrollo Productivo Competi"/>
        <s v="IMPU"/>
        <s v="Unidad de Salud Sur"/>
        <s v="Concejo Metropolitano"/>
        <s v="Unidad Patronato Municipal San José"/>
        <s v="DM Relaciones Internacionales"/>
        <s v="Alcaldía Metropolitana"/>
        <s v="Secretaría De Cultura"/>
        <s v="Secretaría Educación, Recreación Deporte"/>
        <s v="Secretaría De Inclusión Social"/>
        <s v="Secretaría De Salud"/>
        <s v="Secretaría General Seguridad Gobernabili"/>
        <s v="Secretaría de Tecnología de Información"/>
        <s v="Unidad de Bienestar Animal"/>
        <s v="Agencia de Coord. Distrital del Comercio"/>
        <s v="Secretaría General Coordinac Territorial"/>
        <s v="Unidad Especial Turística La Mariscal"/>
        <s v="Secretaría De Ambiente"/>
        <s v="COLEGIO BENALCAZAR"/>
        <s v="Administración Zonal Calderón"/>
        <s v="Administración Zonal Eloy Alfaro (Sur)"/>
        <s v="Unidad Especial Regula Tu Barrio"/>
        <s v="Colegio Fernández Madrid"/>
        <s v="Unidad Educativa Espejo"/>
        <s v="Administración Zonal Quitumbe"/>
        <s v="Unidad Educativa Quitumbe"/>
        <s v="Adm Zonal Equinoccia - La Delicia"/>
        <s v="Unidad Educativa Sucre"/>
        <s v="Instituto Metropolitano de Patrimonio"/>
        <s v="Unidad Educativa Julio E.Moreno"/>
        <s v="Unidad Educativa Milenio Bicentenario"/>
        <s v="Registro de la Propiedad"/>
        <s v="Agencia Metropolitana de Control"/>
        <s v="Administración Zonal Valle los Chillos"/>
        <s v="Agencia Metrop Control Transito Seg vial"/>
        <s v="Secretaría General de Planificación"/>
        <s v="Unidad Educativa Oswaldo Lombeyda"/>
        <s v="Cuerpo de Agentes de Control"/>
        <s v="Secretaría Territorio, Hábitat  Vivienda"/>
        <s v="Administración Zonal Manuela Sáenz"/>
        <s v="Secretaría De Comunicación"/>
        <s v="Administración Zonal Valle de Tumbaco"/>
        <s v="Administración Z Eugenio Espejo (Norte)"/>
        <s v="Unidad Educativa San Francisco de Quito"/>
        <s v="Administración General"/>
        <s v="Unidad de Salud Centro"/>
        <s v="Unidad de Salud Norte"/>
        <s v="DM Administrativa"/>
        <s v="DM de Servicios Ciudadanos"/>
        <s v="DM Financiera"/>
        <s v="DM de Gestión documental y Archivo"/>
        <s v="DM de Gestión de Bienes Inmuebles"/>
        <s v="Procuraduría Metropolitana"/>
        <s v="EMPRESA DE RASTRO"/>
        <s v="QUITO HONESTO"/>
        <s v="EPM MOVILIDAD Y OBRAS PUBLICAS"/>
        <s v="EPM HABITAT Y VIVENDA"/>
        <s v="EPM SERVICIOS AEROPORTUARIOS Y GESTION D"/>
        <s v="Instituto Metropolitano de Capacitación"/>
        <s v="EPM MERCADO MAYORISTA"/>
        <s v="EPM GESTION INTEGRAL DE RESIDUOS SOLIDOS"/>
        <s v="EMASEO"/>
        <s v="FUNDACION MUSEOS DE LA CIUDAD"/>
        <s v="FUNDACION TEATRO NACIONAL SUCRE"/>
        <s v="CONQUITO"/>
        <s v="EPM GESTION DE DESTINO TURISTICO"/>
        <s v="EPM TRANSPORTE DE PASAJEROS"/>
        <s v="EPM METRO QUITO"/>
        <s v="INSTITUTO DE LA CIUDAD"/>
        <s v="CONSEJO DE PROTECCION DE DERECHOS"/>
      </sharedItems>
    </cacheField>
    <cacheField name="Programa" numFmtId="0">
      <sharedItems/>
    </cacheField>
    <cacheField name="Programa Texto" numFmtId="0">
      <sharedItems/>
    </cacheField>
    <cacheField name="Proyecto" numFmtId="0">
      <sharedItems/>
    </cacheField>
    <cacheField name="Des.Proyecto" numFmtId="0">
      <sharedItems count="103">
        <s v="GC00A10100001D GASTOS ADMINISTRATIVOS"/>
        <s v="GC00A10100004D REMUNERACION PERSONAL"/>
        <s v="GI00A10200002T SISTEMA DE FAENAMIENTO Y COMERCIALIZACIO"/>
        <s v="GI00A10200005T PREVENCION Y CONTROL DE ACTOS DE CORRUPC"/>
        <s v="GI00A10200011T MOVILIDAD Y OBRAS PUBLICAS"/>
        <s v="GI00A10200016T PLAN DE VIVIENDA"/>
        <s v="GI00A10200017T SERVICIOS AEROPORTUARIOS Y GESTION DE ZO"/>
        <s v="GI22M40200005D ATENCIÓN INTEGRAL DE SALUD"/>
        <s v="GI22D20100001D ACCIÓN CIMÁTICA PARA LA REDUCCIÓN DE LA"/>
        <s v="GI22D20100002D MONITOREO CONTINUO DE LA CONTAMINACIÓN D"/>
        <s v="GI22D20300001D FORTALECIMIENTO DEL SISTEMA METROPOLITAN"/>
        <s v="GI22D20300002D RECUPERACIÓN,PROTECCIÓN Y MONITOREO DE L"/>
        <s v="GI22D20300003D ARBOLADO URBANO Y CONFORMACIÓN DE INTERC"/>
        <s v="GI22D20300004D RECUPERACIÓN DE QUEBRADAS PRIORIZADAS EN"/>
        <s v="GI22F10100001D BUENAS PRÁCTICAS AMBIENTALES EN EL DMQ"/>
        <s v="GI22F10100002D INFRAESTRUCTURA COMUNITARIA"/>
        <s v="GI22F10100003D PRESUPUESTOS PARTICIPATIVOS"/>
        <s v="GI22F10200001D  SOMOS QUITO"/>
        <s v="GI22F10200002D SISTEMA DE PARTICIPACIÓN CIUDADANA"/>
        <s v="GI22F10200003D VOLUNTARIADO QUITO ACCIÓN"/>
        <s v="GI22F10200004D COLONIAS VACACIONALES"/>
        <s v="GI22F10200005D FORTALECIMIENTO A PARROQUIAS RURALES Y C"/>
        <s v="GI22F10200006D MEGAMINGAS EN BARRIOS DEL DMQ"/>
        <s v="GI22G40100001D AGENDA CULTURAL METROPOLITANA"/>
        <s v="GI22G40100002D TERRITORIO Y CULTURA"/>
        <s v="GI22G40100003D SERVICIOS CULTURALES COMUNITARIOS Y"/>
        <s v="GI22G40100004D FOMENTO Y PROTECCIÓN DE LA DIVERSIDAD CU"/>
        <s v="GI22G40100005D PROGRAMACIÓN ARTÍSTICO-CULTURAL Y ACADÉM"/>
        <s v="GI22H30100001D QUITO COMPETITIVA Y DE INVERSIONES"/>
        <s v="GI22H30200004D REPOTENCIACIÓN DE INFRAESTRUCTURA DE MER"/>
        <s v="GI22H30200005D MEJORAMIENTO DE LA GESTIÓN Y SERVICIO DE"/>
        <s v="GI22H30300001D SISTEMA DE POTENCIACIÓN Y CREACIÓN DE"/>
        <s v="GI22H30300004D FOMENTO PRODUCTIVO TERRITORIAL"/>
        <s v="GI22I40100001D QUITO ACTIVO"/>
        <s v="GI22I40100002D QUITO A LA CANCHA"/>
        <s v="GI22I40200001D ATENCIÓN PSICOPEDAGÓGICA INTEGRAL PARA E"/>
        <s v="GI22I40200002D AMPLIACIÓN DE LA OFERTA EDUCATIVA EXTRAO"/>
        <s v="GI22I40200003D INFRAESTRUCTURA EDUCATIVA INTEGRAL E INC"/>
        <s v="GI22I40200004D MODELO EDUCATIVO MUNICIPAL INNOVADOR"/>
        <s v="GI22I40200005D FORTALECIMIENTO PEDAGÓGICO"/>
        <s v="GI22J40100001D INCLUSIÓN EDUCATIVA"/>
        <s v="GI22J40100002D ATENCIÓN A HABITANTES DE CALLE"/>
        <s v="GI22J40100003D ATENCIÓN A LA PRIMERA INFANCIA"/>
        <s v="GI22J40100004D ATENCIÓN INTEGRAL EN ADICCIONES"/>
        <s v="GI22J40100005D CENTRO DE ATENCIÓN DIURNA AL ADULTO MAYO"/>
        <s v="GI22J40100006D CENTROS DE ATENCIÓN DE LAS DIVERSIDADES"/>
        <s v="GI22J40100007D ERRADICACIÓN DEL TRABAJO INFANTIL"/>
        <s v="GI22J40100008D INCLUSIÓN Y ATENCIÓN A LAS DISCAPACIDADE"/>
        <s v="GI22J40100009D RESIDENCIA PARA LA ATENCIÓN INTEGRAL DEL"/>
        <s v="GI22J40100010D PREVENCIÓN Y ATENCIÓN DE LA VIOLENCIA DE"/>
        <s v="GI22J40100011D CIRCO DE LUZ DE QUITO"/>
        <s v="GI22J40200001D PROMOCIÓN DE DERECHOS DE GRUPOS DE ATENC"/>
        <s v="GI22J40300001D IMPLEMENTACIÓN DE POLÍTICAS DE INCLUSIÓN"/>
        <s v="GI22J40300002D GARANTÍA DE PROTECCIÓN DE DERECHOS"/>
        <s v="GI22J40300003D ATENCIÓN, PREVENCIÓN Y PROTECCIÓN DE VIO"/>
        <s v="GI22K20200001D MEJORAMIENTO DE LA CIRCULACIÓN DEL TRÁFI"/>
        <s v="GI22K20200002D FOMENTO DE LA SEGURIDAD VIAL Y CONTROL D"/>
        <s v="GI22K20300001D PROMOCION DE LOS MODOS DE TRANSPORTE SOS"/>
        <s v="GI22K20500001D MEJORAMIENTO DEL SERVICIO EN EL SISTEMA"/>
        <s v="GI22K20500002D PRIMERA LÍNEA DEL METRO DE QUITO"/>
        <s v="GI22L10100001D DIFUSIÓN DE LA GESTIÓN INSTITUCIONAL"/>
        <s v="GI22L10100002D FORTALECIMIENTO DE LA GESTIÓN CATASTRAL"/>
        <s v="GI22L10100003D MODERNIZACIÓN DE LA GESTIÓN DOCUMENTAL,"/>
        <s v="GI22L10100004D FORTALECIMIENTO DE LA INFRAESTRUCTURA TE"/>
        <s v="GI22L10100005D CONECTIVIDAD ACTIVA A INTERNET GRATUITO"/>
        <s v="GI22L10100007D  AUTOMATIZACIÓN Y SISTEMATIZACIÓN DE LOS"/>
        <s v="GI22L10100008D CONTROL DEL CUMPLIMIENTO DE LA NORMATIVA"/>
        <s v="GI22L10100009D SEGUIMIENTO Y EVALUACIÓN DE LA GESTIÓN D"/>
        <s v="GI22L10100010D DESARROLLO DE CAPACIDADES DEL TALENTO HU"/>
        <s v="GI22L10100012D RELACIONES Y COOPERACIÓN INTERNACIONAL P"/>
        <s v="GI22L10100013D FORTALECIMIENTO DE LA PLANFICACIÓN TERRI"/>
        <s v="GI22L10100014D IMPLEMENTACIÓN DEL PLAN DE OPTIMIZACIÓN,"/>
        <s v="GI22L10100018D MODERNIZACIÓN INTEGRAL DEL REGISTRO DE L"/>
        <s v="GI22M40100001D MANEJO DE FAUNA URBANA DMQ"/>
        <s v="GI22M40200001D SEGURIDAD ALIMENTARIA Y NUTRICIÓN"/>
        <s v="GI22M40200002D SISTEMA INTEGRAL DE PROMOCIÓN DE LA SALU"/>
        <s v="GI22M40200003D POLITICAS PÚBLICAS DE SALUD EN EL DMQ"/>
        <s v="GI22M40200004D FORTALECIMIENTO DE LA GESTIÓN INTEGRAL D"/>
        <s v="GI22M40200006D ADOLESCENTES INFORMADOS EN SEXUALIDAD RE"/>
        <s v="GI22M40200007D REHABILITACIÓN DE LA UNIDAD METROPOLIANA"/>
        <s v="GI22N20100001D ANÁLISIS DE RIESGOS NATURALES Y ANTRÓPIC"/>
        <s v="GI22N20100002D REDUCCIÓN DE RIESGOS DE DESASTRES EN EL"/>
        <s v="GI22N40200001D PREVENCIÓN SITUACIONAL Y CONVIVENCIA PAC"/>
        <s v="GI22P20100002D CONSERVACIÓN DE EDIFICACIONES PATRIMONIA"/>
        <s v="GI22P20100004D CONSERVACIÓN DEL ESPACIO PÚBLICO EN EL C"/>
        <s v="GI22P20100005D SISTEMA DE INFORMACIÓN DE PATRIMONIO CUL"/>
        <s v="GI22P20100006D INTERVENCIÓN Y CONSERVACIÓN DEL PATRIMON"/>
        <s v="GI22P20400001D PLANIFICACIÓN Y REGULACIÓN DEL USO Y GES"/>
        <s v="GI22P20400002D REGULA TU BARRIO"/>
        <s v="GI22P20100001D CONSERVACIÓN DE BIENES MUEBLES CULTURALE"/>
        <s v="GI22P20100003D CONSERVACIÓN DE LA ARQUITECTURA RELIGIOS"/>
        <s v="GI00A10200001T EPM MERCADO MAYORISTA"/>
        <s v="GI00A10200003T EPM GESTION INTEGRAL DE RESIDUOS SOLIDOS"/>
        <s v="GI00A10200004T EMASEO"/>
        <s v="GI00A10200006T GESTION DE MUSEOS Y CENTROS CULTURALES"/>
        <s v="GI00A10200007T GESTION CULTURAL DE TEATROS"/>
        <s v="GI00A10200008T PROMOCION DEL DESARROLLO ECONOMICO"/>
        <s v="GI00A10200009T PROMOCION Y COMERCIALIZACION DE PRODUCTO"/>
        <s v="GI00A10200012T OPERACIÓN DEL SERVICIO DE TRANSPORTE PUB"/>
        <s v="GI00A10200013T METRO DE QUITO"/>
        <s v="GI00A10200014T INVESTIGACION DE LA CIUDAD"/>
        <s v="GI00A10200018T VELAR EL EJERCICIO DE DERECHOS DE NIÑOS"/>
        <s v="GI22L10100006D ADMINISTRACIÓN FINANCIERA"/>
      </sharedItems>
    </cacheField>
    <cacheField name="Des. Proyecto" numFmtId="0">
      <sharedItems count="103">
        <s v="GASTOS ADMINISTRATIVOS"/>
        <s v="REMUNERACION PERSONAL"/>
        <s v="SISTEMA DE FAENAMIENTO Y COMERCIALIZACIO"/>
        <s v="PREVENCION Y CONTROL DE ACTOS DE CORRUPC"/>
        <s v="MOVILIDAD Y OBRAS PUBLICAS"/>
        <s v="PLAN DE VIVIENDA"/>
        <s v="SERVICIOS AEROPORTUARIOS Y GESTION DE ZO"/>
        <s v="ATENCIÓN INTEGRAL DE SALUD"/>
        <s v="ACCIÓN CIMÁTICA PARA LA REDUCCIÓN DE LA"/>
        <s v="MONITOREO CONTINUO DE LA CONTAMINACIÓN D"/>
        <s v="FORTALECIMIENTO DEL SISTEMA METROPOLITAN"/>
        <s v="RECUPERACIÓN,PROTECCIÓN Y MONITOREO DE L"/>
        <s v="ARBOLADO URBANO Y CONFORMACIÓN DE INTERC"/>
        <s v="RECUPERACIÓN DE QUEBRADAS PRIORIZADAS EN"/>
        <s v="BUENAS PRÁCTICAS AMBIENTALES EN EL DMQ"/>
        <s v="INFRAESTRUCTURA COMUNITARIA"/>
        <s v="PRESUPUESTOS PARTICIPATIVOS"/>
        <s v=" SOMOS QUITO"/>
        <s v="SISTEMA DE PARTICIPACIÓN CIUDADANA"/>
        <s v="VOLUNTARIADO QUITO ACCIÓN"/>
        <s v="COLONIAS VACACIONALES"/>
        <s v="FORTALECIMIENTO A PARROQUIAS RURALES Y C"/>
        <s v="MEGAMINGAS EN BARRIOS DEL DMQ"/>
        <s v="AGENDA CULTURAL METROPOLITANA"/>
        <s v="TERRITORIO Y CULTURA"/>
        <s v="SERVICIOS CULTURALES COMUNITARIOS Y"/>
        <s v="FOMENTO Y PROTECCIÓN DE LA DIVERSIDAD CU"/>
        <s v="PROGRAMACIÓN ARTÍSTICO-CULTURAL Y ACADÉM"/>
        <s v="QUITO COMPETITIVA Y DE INVERSIONES"/>
        <s v="REPOTENCIACIÓN DE INFRAESTRUCTURA DE MER"/>
        <s v="MEJORAMIENTO DE LA GESTIÓN Y SERVICIO DE"/>
        <s v="SISTEMA DE POTENCIACIÓN Y CREACIÓN DE"/>
        <s v="FOMENTO PRODUCTIVO TERRITORIAL"/>
        <s v="QUITO ACTIVO"/>
        <s v="QUITO A LA CANCHA"/>
        <s v="ATENCIÓN PSICOPEDAGÓGICA INTEGRAL PARA E"/>
        <s v="AMPLIACIÓN DE LA OFERTA EDUCATIVA EXTRAO"/>
        <s v="INFRAESTRUCTURA EDUCATIVA INTEGRAL E INC"/>
        <s v="MODELO EDUCATIVO MUNICIPAL INNOVADOR"/>
        <s v="FORTALECIMIENTO PEDAGÓGICO"/>
        <s v="INCLUSIÓN EDUCATIVA"/>
        <s v="ATENCIÓN A HABITANTES DE CALLE"/>
        <s v="ATENCIÓN A LA PRIMERA INFANCIA"/>
        <s v="ATENCIÓN INTEGRAL EN ADICCIONES"/>
        <s v="CENTRO DE ATENCIÓN DIURNA AL ADULTO MAYO"/>
        <s v="CENTROS DE ATENCIÓN DE LAS DIVERSIDADES"/>
        <s v="ERRADICACIÓN DEL TRABAJO INFANTIL"/>
        <s v="INCLUSIÓN Y ATENCIÓN A LAS DISCAPACIDADE"/>
        <s v="RESIDENCIA PARA LA ATENCIÓN INTEGRAL DEL"/>
        <s v="PREVENCIÓN Y ATENCIÓN DE LA VIOLENCIA DE"/>
        <s v="CIRCO DE LUZ DE QUITO"/>
        <s v="PROMOCIÓN DE DERECHOS DE GRUPOS DE ATENC"/>
        <s v="IMPLEMENTACIÓN DE POLÍTICAS DE INCLUSIÓN"/>
        <s v="GARANTÍA DE PROTECCIÓN DE DERECHOS"/>
        <s v="ATENCIÓN, PREVENCIÓN Y PROTECCIÓN DE VIO"/>
        <s v="MEJORAMIENTO DE LA CIRCULACIÓN DEL TRÁFI"/>
        <s v="FOMENTO DE LA SEGURIDAD VIAL Y CONTROL D"/>
        <s v="PROMOCION DE LOS MODOS DE TRANSPORTE SOS"/>
        <s v="MEJORAMIENTO DEL SERVICIO EN EL SISTEMA"/>
        <s v="PRIMERA LÍNEA DEL METRO DE QUITO"/>
        <s v="DIFUSIÓN DE LA GESTIÓN INSTITUCIONAL"/>
        <s v="FORTALECIMIENTO DE LA GESTIÓN CATASTRAL"/>
        <s v="MODERNIZACIÓN DE LA GESTIÓN DOCUMENTAL,"/>
        <s v="FORTALECIMIENTO DE LA INFRAESTRUCTURA TE"/>
        <s v="CONECTIVIDAD ACTIVA A INTERNET GRATUITO"/>
        <s v=" AUTOMATIZACIÓN Y SISTEMATIZACIÓN DE LOS"/>
        <s v="CONTROL DEL CUMPLIMIENTO DE LA NORMATIVA"/>
        <s v="SEGUIMIENTO Y EVALUACIÓN DE LA GESTIÓN D"/>
        <s v="DESARROLLO DE CAPACIDADES DEL TALENTO HU"/>
        <s v="RELACIONES Y COOPERACIÓN INTERNACIONAL P"/>
        <s v="FORTALECIMIENTO DE LA PLANFICACIÓN TERRI"/>
        <s v="IMPLEMENTACIÓN DEL PLAN DE OPTIMIZACIÓN,"/>
        <s v="MODERNIZACIÓN INTEGRAL DEL REGISTRO DE L"/>
        <s v="MANEJO DE FAUNA URBANA DMQ"/>
        <s v="SEGURIDAD ALIMENTARIA Y NUTRICIÓN"/>
        <s v="SISTEMA INTEGRAL DE PROMOCIÓN DE LA SALU"/>
        <s v="POLITICAS PÚBLICAS DE SALUD EN EL DMQ"/>
        <s v="FORTALECIMIENTO DE LA GESTIÓN INTEGRAL D"/>
        <s v="ADOLESCENTES INFORMADOS EN SEXUALIDAD RE"/>
        <s v="REHABILITACIÓN DE LA UNIDAD METROPOLIANA"/>
        <s v="ANÁLISIS DE RIESGOS NATURALES Y ANTRÓPIC"/>
        <s v="REDUCCIÓN DE RIESGOS DE DESASTRES EN EL"/>
        <s v="PREVENCIÓN SITUACIONAL Y CONVIVENCIA PAC"/>
        <s v="CONSERVACIÓN DE EDIFICACIONES PATRIMONIA"/>
        <s v="CONSERVACIÓN DEL ESPACIO PÚBLICO EN EL C"/>
        <s v="SISTEMA DE INFORMACIÓN DE PATRIMONIO CUL"/>
        <s v="INTERVENCIÓN Y CONSERVACIÓN DEL PATRIMON"/>
        <s v="PLANIFICACIÓN Y REGULACIÓN DEL USO Y GES"/>
        <s v="REGULA TU BARRIO"/>
        <s v="CONSERVACIÓN DE BIENES MUEBLES CULTURALE"/>
        <s v="CONSERVACIÓN DE LA ARQUITECTURA RELIGIOS"/>
        <s v="EPM MERCADO MAYORISTA"/>
        <s v="EPM GESTION INTEGRAL DE RESIDUOS SOLIDOS"/>
        <s v="EMASEO"/>
        <s v="GESTION DE MUSEOS Y CENTROS CULTURALES"/>
        <s v="GESTION CULTURAL DE TEATROS"/>
        <s v="PROMOCION DEL DESARROLLO ECONOMICO"/>
        <s v="PROMOCION Y COMERCIALIZACION DE PRODUCTO"/>
        <s v="OPERACIÓN DEL SERVICIO DE TRANSPORTE PUB"/>
        <s v="METRO DE QUITO"/>
        <s v="INVESTIGACION DE LA CIUDAD"/>
        <s v="VELAR EL EJERCICIO DE DERECHOS DE NIÑOS"/>
        <s v="ADMINISTRACIÓN FINANCIERA"/>
      </sharedItems>
    </cacheField>
    <cacheField name="Clas económica" numFmtId="0">
      <sharedItems/>
    </cacheField>
    <cacheField name="Partida" numFmtId="0">
      <sharedItems count="228">
        <s v="510606 Asignación Global de Jubilación Patronal pa"/>
        <s v="510706 Beneficio por Jubilación"/>
        <s v="510105 Remuneraciones Unificadas"/>
        <s v="510106 Salarios Unificados"/>
        <s v="510108 Remuneración Mensual Unificada de Docentes"/>
        <s v="510203 Decimotercer Sueldo"/>
        <s v="510204 Decimocuarto Sueldo"/>
        <s v="510304 Compensación por Transporte"/>
        <s v="510306 Alimentación"/>
        <s v="510401 Por Cargas Familiares"/>
        <s v="510408 Subsidio de Antigüedad"/>
        <s v="510409 Beneficios Sociales"/>
        <s v="510507 Honorarios"/>
        <s v="510509 Horas Extraordinarias y Suplementarias"/>
        <s v="510510 Servicios Personales por Contrato"/>
        <s v="510512 Subrogación"/>
        <s v="510513 Encargos"/>
        <s v="510601 Aporte Patronal"/>
        <s v="510602 Fondo de Reserva"/>
        <s v="510704 Compensación por Desahucio"/>
        <s v="510707 Compensación por Vacaciones no Gozadas por"/>
        <s v="530101 Agua Potable"/>
        <s v="530104 Energía Eléctrica"/>
        <s v="530105 Telecomunicaciones"/>
        <s v="530106 Servicio de Correo"/>
        <s v="530201 Transporte de Personal"/>
        <s v="530202 Fletes y Maniobras"/>
        <s v="530203 Almacenamiento, Embalaje, Desembalaje, Enva"/>
        <s v="530204 Edición, Impresión, Reproducción, Public"/>
        <s v="530205 Espectáculos Culturales y Sociales"/>
        <s v="530207 Difusión, Información y Publicidad"/>
        <s v="530208 Servicio de Seguridad y Vigilancia"/>
        <s v="530209 Servicios de Aseo, Lavado de Vestimenta"/>
        <s v="530225 Servicio de Incineración de Documentos Públ"/>
        <s v="530230 Digitalización de Información y Datos Públi"/>
        <s v="530235 Servicio de Alimentación"/>
        <s v="530239 Membrecías"/>
        <s v="530243 Garantía extendida de bienes"/>
        <s v="530246 Servicios de Identificación, Marcación, Aut"/>
        <s v="530248 Eventos Oficiales"/>
        <s v="530249 Eventos Públicos Promocionales"/>
        <s v="530255 Combustibles"/>
        <s v="530301 Pasajes al Interior"/>
        <s v="530302 Pasajes al Exterior"/>
        <s v="530303 Viáticos y Subsistencias en el Interior"/>
        <s v="530304 Viáticos y Subsistencias en el Exterior"/>
        <s v="530402 Edificios, Locales, Residencias y Cablea"/>
        <s v="530403 Mobiliarios (Instalación, Mantenimiento"/>
        <s v="530404 Maquinarias y Equipos (Instalación, Mant"/>
        <s v="530405 Vehículos (Servicio para Mantenimiento y Re"/>
        <s v="530408 Bienes Artísticos y Culturales"/>
        <s v="530415 Bienes Biológicos"/>
        <s v="530417 Infraestructura"/>
        <s v="530418 Mantenimiento de Áreas Verdes y Arreglo de"/>
        <s v="530502 Edificios, Locales y Residencias, Parque"/>
        <s v="530504 Maquinarias y Equipos (Arrendamiento)"/>
        <s v="530505 Vehículos (Arrendamiento)"/>
        <s v="530601 Consultoría, Asesoría e Investigación Espec"/>
        <s v="530602 Servicio de Auditoría"/>
        <s v="530604 Fiscalización e Inspecciones Técnicas"/>
        <s v="530605 Estudio y Diseño de Proyectos"/>
        <s v="530606 Honorarios por Contratos Civiles de Servici"/>
        <s v="530609 Investigaciones Profesionales y Análisis"/>
        <s v="530612 Capacitación a Servidores Públicos"/>
        <s v="530701 Desarrollo, Actualización, Asistencia Técni"/>
        <s v="530702 Arrendamiento y Licencias de Uso de Paquete"/>
        <s v="530704 Mantenimiento y Reparación de Equipos y Sis"/>
        <s v="530801 Alimentos y Bebidas"/>
        <s v="530802 Vestuario, Lencería, Prendas de Protecc"/>
        <s v="530803 Lubricantes"/>
        <s v="530804 Materiales de Oficina"/>
        <s v="530805 Materiales de Aseo"/>
        <s v="530807 Materiales de Impresión, Fotografía, Rep"/>
        <s v="530809 Medicamentos"/>
        <s v="530810 Dispositivos Médicos para Laboratorio Cl"/>
        <s v="530811 Insumos, Materiales y Suministros para Cons"/>
        <s v="530812 Materiales Didácticos"/>
        <s v="530813 Repuestos y Accesorios"/>
        <s v="530814 Suministros para Actividades Agropecuarias,"/>
        <s v="530819 Accesorios e Insumos Químicos y Orgánicos"/>
        <s v="530820 Menaje y Accesorios Descartables"/>
        <s v="530822 Condecoraciones"/>
        <s v="530823 Egresos para Sanidad Agropecuaria"/>
        <s v="530824 Insumos, Bienes y Materiales para Producció"/>
        <s v="530826 Dispositivos Médicos de Uso General"/>
        <s v="530829 Insumos, Materiales, Suministros y Bienes p"/>
        <s v="530832 Dispositivos Médicos para Odontología"/>
        <s v="531403 Mobiliario"/>
        <s v="531404 Maquinarias y Equipos"/>
        <s v="531406 Herramientas y Equipos menores"/>
        <s v="531407 Equipos, Sistemas y Paquetes Informáticos"/>
        <s v="531408 Bienes Artísticos, Culturales, Deportivos y"/>
        <s v="531411 Partes y Repuestos"/>
        <s v="560201 Sector Público Financiero"/>
        <s v="560301 A Organismos Multilaterales"/>
        <s v="560304 Al Sector Privado No Financiero"/>
        <s v="570102 Tasas Generales, Impuestos, Contribuciones,"/>
        <s v="570201 Seguros"/>
        <s v="570203 Comisiones Bancarias"/>
        <s v="570206 Costas Judiciales, Trámites Notariales, Leg"/>
        <s v="570215 Indemnizaciones por Sentencias Judiciales"/>
        <s v="570219 Devoluciones"/>
        <s v="580101 A Entidades del Presupuesto General del"/>
        <s v="580102 A Entidades Descentralizadas y Autónomas"/>
        <s v="580103 A Empresas Públicas"/>
        <s v="580209 A Jubilados Patronales"/>
        <s v="710203 Decimo Tercer Sueldo"/>
        <s v="710204 Decimo Cuarto Sueldo"/>
        <s v="710510 Servicios Personales por Contrato"/>
        <s v="710601 Aporte Patronal"/>
        <s v="710602 Fondo de Reserva"/>
        <s v="710707 Compensación por Vacaciones no Gozadas p"/>
        <s v="730205 Espectáculos Culturales y Sociales"/>
        <s v="730105 Telecomunicaciones"/>
        <s v="730203 Almacenamiento, Embalaje, Desembalaje, Enva"/>
        <s v="730225 Servicio de Incineración de Documentos Públ"/>
        <s v="730404 Maquinarias y Equipos (Instalación, Manteni"/>
        <s v="730505 Vehículos (Arrendamiento)"/>
        <s v="730602 Servicio de Auditoría"/>
        <s v="730701 Desarrollo, Actualización, Asistencia Técni"/>
        <s v="730704 Mantenimiento y Reparación de Equipos y Sis"/>
        <s v="730804 Materiales de Oficina"/>
        <s v="730810 Dispositivos Médicos para Laboratorio Cl"/>
        <s v="730811 Insumos, Materiales y Suministros para Cons"/>
        <s v="730813 Repuestos y Accesorios"/>
        <s v="730819 Accesorios e Insumos Químicos y Orgánicos"/>
        <s v="730826 Dispositivos Médicos de Uso General"/>
        <s v="730829 Insumos, Materiales, Suministros y Bienes p"/>
        <s v="731406 Herramientas y equipos menores"/>
        <s v="730601 Consultoría, Asesoría e Investigación"/>
        <s v="731404 Maquinarias y Equipos"/>
        <s v="730236 Servicios en Plantaciones Forestales"/>
        <s v="730605 Estudio y Diseño de Proyectos"/>
        <s v="730814 Suministros para Actividades Agropecuarias"/>
        <s v="730204 Edición, Impresión, Reproducción, Publicaci"/>
        <s v="730207 Difusión, Información y Publicidad"/>
        <s v="730613 Capacitación para la Ciudadanía en General"/>
        <s v="730249 Eventos Públicos Promocionales"/>
        <s v="730418 Mantenimiento de Áreas Verdes y Arreglo de"/>
        <s v="730504 Maquinarias y Equipos (Arrendamiento)"/>
        <s v="730606 Honorarios por Contratos Civiles de Servici"/>
        <s v="730702 Arrendamiento y Licencias de Uso de Paquete"/>
        <s v="731403 Mobiliarios"/>
        <s v="730235 Servicio de Alimentación"/>
        <s v="730237 Remediación, Restauración y Descontaminació"/>
        <s v="730503 Mobiliario (Arrendamiento)"/>
        <s v="730807 Materiales de Impresión, Fotografía, Reprod"/>
        <s v="730812 Materiales Didácticos"/>
        <s v="730824 Insumos, Bienes y Materiales para la Produc"/>
        <s v="730201 Transporte de Personal"/>
        <s v="730402 Edificios, Locales, Residencias y Cableado"/>
        <s v="730403 Mobiliarios (Instalación, Mantenimiento y R"/>
        <s v="730417 Infraestructura"/>
        <s v="730805 Materiales de Aseo"/>
        <s v="730820 Menaje y Accesorios Descartables"/>
        <s v="730248 Eventos Oficiales"/>
        <s v="730802 Vestuario, Lencería, Prendas de Protección"/>
        <s v="730209 Servicios de Aseo, Lavado de Vestimenta de"/>
        <s v="730425 Instalación, Readecuación, Montaje de Expos"/>
        <s v="730803 Lubricantes"/>
        <s v="731408 Bienes Artísticos, Culturales, Bienes Depor"/>
        <s v="730239 Membrecías"/>
        <s v="731409 Libros y Colecciones"/>
        <s v="730823 Egresos para Sanidad Agropecuaria"/>
        <s v="731407 Equipos, Sistemas y Paquetes Informáticos"/>
        <s v="730106 Servicio de Correo"/>
        <s v="730604 Fiscalización e Inspecciones Técnicas"/>
        <s v="730612 Capacitación a Servidores Públicos"/>
        <s v="730101 Agua Potable"/>
        <s v="730104 Energía Eléctrica"/>
        <s v="730202 Fletes y Maniobras"/>
        <s v="730255 Combustibles"/>
        <s v="730808 Instrumental Médico Quirúrgico"/>
        <s v="730825 Ayudas Técnicas para Compensar Discapacidad"/>
        <s v="731411 Partes y Repuestos"/>
        <s v="730809 Medicamentos"/>
        <s v="730502 Edificios, Locales, Residencias, Parqueader"/>
        <s v="730208 Servicio de Seguridad y Vigilancia"/>
        <s v="730405 Vehículos (Servicio para Mantenimiento y"/>
        <s v="730703 Arrendamiento de Equipos Informáticos"/>
        <s v="730222 Servicios y Derechos en Producción y Progra"/>
        <s v="730241 Servicios de Monitoreo de la Información en"/>
        <s v="730610 Servicios de Cartografía"/>
        <s v="730230 Digitalización de Información y Datos Públi"/>
        <s v="730302 Pasajes al Exterior"/>
        <s v="730304 Viáticos y Subsistencias en el Exterior"/>
        <s v="730801 Alimentos y Bebidas"/>
        <s v="730226 Servicios Médicos Hospitalarios y Complemen"/>
        <s v="730832 Dispositivos Médicos para Odontología"/>
        <s v="730846 Insumos para Medicina Alternativa"/>
        <s v="730426 Demoliciones de Edificios, Locales, Residen"/>
        <s v="730406 Herramientas (Mantenimiento y Reparación)"/>
        <s v="730415 Bienes Biológicos"/>
        <s v="730609 Investigaciones Profesionales y Análisis de"/>
        <s v="750104 Urbanización y Embellecimiento"/>
        <s v="750105 Transporte y Vías"/>
        <s v="750107 Construcciones y Edificaciones"/>
        <s v="750501 Obras de Infraestructura"/>
        <s v="750108 Hospitales, Centros de Asistencia Social"/>
        <s v="770206 Costas Judiciales, Trámites Notariales, Leg"/>
        <s v="770102 Tasas Generales, Impuestos, Contribuciones,"/>
        <s v="770201 Seguros"/>
        <s v="770203 Comisiones Bancarias"/>
        <s v="780103 A Empresas Públicas"/>
        <s v="780102 A Entidades Descentralizadas y Autónomas"/>
        <s v="780204 Transferencias o Donaciones al Sector Priva"/>
        <s v="780104 A Gobiernos Autónomos Descentralizados"/>
        <s v="780206 Becas"/>
        <s v="780301 Al Exterior"/>
        <s v="840103 Mobiliarios"/>
        <s v="840104 Maquinarias y Equipos"/>
        <s v="840105 Vehículos"/>
        <s v="840106 Herramientas"/>
        <s v="840107 Equipos, Sistemas y Paquetes Informáticos"/>
        <s v="840111 Partes y Repuestos"/>
        <s v="840301 Terrenos (Expropiación)"/>
        <s v="840402 Licencias Computacionales"/>
        <s v="840401 Patentes, Derechos de Autor, Marcas Registr"/>
        <s v="840113 Equipos Médicos"/>
        <s v="840404 Páginas Web"/>
        <s v="840115 Equipos Odontológicos"/>
        <s v="840302 Edificios, Locales y Residencias (Expropiac"/>
        <s v="840512 Semovientes"/>
        <s v="960201 Al Sector Público Financiero"/>
        <s v="960301 A Organismos Multilaterales"/>
        <s v="960604 Al Sector Privado no Financiero"/>
        <s v="990101 Obligaciones de Ejercicios Anteriores por"/>
        <s v="990102 Obligaciones de Ejercicios Anteriores por E"/>
      </sharedItems>
    </cacheField>
    <cacheField name="Grupos de Gasto" numFmtId="0">
      <sharedItems containsBlank="1" count="3">
        <s v="Gasto Corriente"/>
        <s v="Gasto de Inversión"/>
        <m u="1"/>
      </sharedItems>
    </cacheField>
    <cacheField name="Partida - Descripción" numFmtId="0">
      <sharedItems count="13">
        <s v="51 GASTOS EN PERSONAL"/>
        <s v="53 BIENES Y SERVICIOS DE CONSUMO"/>
        <s v="56 GASTOS FINANCIEROS"/>
        <s v="57 OTROS GASTOS CORRIENTES"/>
        <s v="58 TRANSFERENCIAS Y DONACIONES CORRIENTES"/>
        <s v="71 GASTOS EN PERSONAL PARA INVERSIÓN"/>
        <s v="73 BIENES Y SERVICIOS PARA INVERSIÓN"/>
        <s v="75 OBRAS PÚBLICAS"/>
        <s v="77 OTROS GASTOS DE INVERSIÓN"/>
        <s v="78 TRANSFERENCIAS Y DONACIONES PARA INVERSIÓN"/>
        <s v="84 BIENES DE LARGA DURACIÓN"/>
        <s v="96 AMORTIZACIÓN DE LA DEUDA PÚBLICA"/>
        <s v="99 OTROS PASIVOS"/>
      </sharedItems>
    </cacheField>
    <cacheField name="Fondo" numFmtId="0">
      <sharedItems/>
    </cacheField>
    <cacheField name="Asignación inicial" numFmtId="4">
      <sharedItems containsSemiMixedTypes="0" containsString="0" containsNumber="1" minValue="0" maxValue="96829898.840000004"/>
    </cacheField>
    <cacheField name="Reformas" numFmtId="4">
      <sharedItems containsSemiMixedTypes="0" containsString="0" containsNumber="1" containsInteger="1" minValue="0" maxValue="0"/>
    </cacheField>
    <cacheField name="Traspasos" numFmtId="4">
      <sharedItems containsSemiMixedTypes="0" containsString="0" containsNumber="1" minValue="-4927271.03" maxValue="3439933.68"/>
    </cacheField>
    <cacheField name="Codificado" numFmtId="4">
      <sharedItems containsSemiMixedTypes="0" containsString="0" containsNumber="1" minValue="0" maxValue="96829898.840000004"/>
    </cacheField>
    <cacheField name="Certificado" numFmtId="4">
      <sharedItems containsSemiMixedTypes="0" containsString="0" containsNumber="1" minValue="0" maxValue="4983520.51"/>
    </cacheField>
    <cacheField name="Comprometido" numFmtId="4">
      <sharedItems containsSemiMixedTypes="0" containsString="0" containsNumber="1" minValue="0" maxValue="96829898.840000004"/>
    </cacheField>
    <cacheField name="%Compr" numFmtId="10">
      <sharedItems containsSemiMixedTypes="0" containsString="0" containsNumber="1" minValue="0" maxValue="0.17808230400247621"/>
    </cacheField>
    <cacheField name="Devengado" numFmtId="4">
      <sharedItems containsSemiMixedTypes="0" containsString="0" containsNumber="1" minValue="0" maxValue="45510176.479999997"/>
    </cacheField>
    <cacheField name="%Deven" numFmtId="10">
      <sharedItems containsSemiMixedTypes="0" containsString="0" containsNumber="1" minValue="0" maxValue="0.17712313266452814"/>
    </cacheField>
    <cacheField name="Saldo por Comprometer" numFmtId="4">
      <sharedItems containsSemiMixedTypes="0" containsString="0" containsNumber="1" minValue="0" maxValue="50437995.450000003"/>
    </cacheField>
    <cacheField name="Saldo por Devengar" numFmtId="4">
      <sharedItems containsSemiMixedTypes="0" containsString="0" containsNumber="1" minValue="0" maxValue="62419899.140000001"/>
    </cacheField>
    <cacheField name="Disponible" numFmtId="4">
      <sharedItems containsSemiMixedTypes="0" containsString="0" containsNumber="1" minValue="0" maxValue="50437995.450000003"/>
    </cacheField>
    <cacheField name="Posición Presupuestaria" numFmtId="0">
      <sharedItems containsBlank="1"/>
    </cacheField>
    <cacheField name="% Comp" numFmtId="0" formula="IFERROR(Comprometido/Codificado,0)" databaseField="0"/>
    <cacheField name="% Dev" numFmtId="0" formula="IFERROR(Devengado/Codificado,0)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44">
  <r>
    <s v="GENERALES"/>
    <s v="ADMINISTRACION GENERAL"/>
    <s v="ZA01A002"/>
    <s v="DM de Recursos Humanos"/>
    <s v="A101"/>
    <s v="FORTALECIMIENTO INSTITUCIONAL"/>
    <s v="GC00A10100001D"/>
    <s v="GC00A10100001D GASTOS ADMINISTRATIVOS"/>
    <s v="GASTOS ADMINISTRATIVOS"/>
    <s v="510606"/>
    <s v="510606 Asignación Global de Jubilación Patronal pa"/>
    <x v="0"/>
    <x v="0"/>
    <s v="002"/>
    <n v="2834832"/>
    <n v="0"/>
    <n v="0"/>
    <n v="2834832"/>
    <n v="282492"/>
    <n v="664104"/>
    <n v="1.2213703807816606E-3"/>
    <n v="457397.5"/>
    <n v="1.7801662032342776E-3"/>
    <n v="2170728"/>
    <n v="2377434.5"/>
    <n v="1888236"/>
    <s v="G/510606/1AA101"/>
  </r>
  <r>
    <s v="GENERALES"/>
    <s v="ADMINISTRACION GENERAL"/>
    <s v="ZA01A002"/>
    <s v="DM de Recursos Humanos"/>
    <s v="A101"/>
    <s v="FORTALECIMIENTO INSTITUCIONAL"/>
    <s v="GC00A10100001D"/>
    <s v="GC00A10100001D GASTOS ADMINISTRATIVOS"/>
    <s v="GASTOS ADMINISTRATIVOS"/>
    <s v="510706"/>
    <s v="510706 Beneficio por Jubilación"/>
    <x v="0"/>
    <x v="0"/>
    <s v="002"/>
    <n v="5841885"/>
    <n v="0"/>
    <n v="-582728.97"/>
    <n v="5259156.03"/>
    <n v="376125"/>
    <n v="831457.5"/>
    <n v="1.5291544146380197E-3"/>
    <n v="702424.5"/>
    <n v="2.7337979661535882E-3"/>
    <n v="4427698.53"/>
    <n v="4556731.53"/>
    <n v="4051573.53"/>
    <s v="G/510706/1AA101"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051117.44"/>
    <n v="0"/>
    <n v="-24654"/>
    <n v="1026463.44"/>
    <n v="0"/>
    <n v="374798.53"/>
    <n v="6.8930140957215529E-4"/>
    <n v="374798.53"/>
    <n v="1.458695502550601E-3"/>
    <n v="651664.91"/>
    <n v="651664.91"/>
    <n v="651664.91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413436"/>
    <n v="0"/>
    <n v="0"/>
    <n v="413436"/>
    <n v="0"/>
    <n v="160823.32999999999"/>
    <n v="2.9577423385595425E-4"/>
    <n v="160823.32999999999"/>
    <n v="6.2591565707637953E-4"/>
    <n v="252612.67"/>
    <n v="252612.67"/>
    <n v="252612.67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362328"/>
    <n v="0"/>
    <n v="0"/>
    <n v="362328"/>
    <n v="0"/>
    <n v="113328.34"/>
    <n v="2.0842500237787075E-4"/>
    <n v="113328.34"/>
    <n v="4.4106773809791987E-4"/>
    <n v="248999.66"/>
    <n v="248999.66"/>
    <n v="248999.66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901210.21"/>
    <n v="0"/>
    <n v="55289.79"/>
    <n v="2956500"/>
    <n v="0"/>
    <n v="1004895.91"/>
    <n v="1.8481293596223382E-3"/>
    <n v="1004895.91"/>
    <n v="3.9110002497835129E-3"/>
    <n v="1951604.09"/>
    <n v="1951604.09"/>
    <n v="1951604.09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692777.68"/>
    <n v="0"/>
    <n v="4344"/>
    <n v="2697121.68"/>
    <n v="0"/>
    <n v="998815.97"/>
    <n v="1.8369475889464656E-3"/>
    <n v="998815.97"/>
    <n v="3.8873374538441119E-3"/>
    <n v="1698305.71"/>
    <n v="1698305.71"/>
    <n v="1698305.71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942797.82"/>
    <n v="0"/>
    <n v="0"/>
    <n v="942797.82"/>
    <n v="0"/>
    <n v="329533.33"/>
    <n v="6.0605304100313899E-4"/>
    <n v="329533.33"/>
    <n v="1.2825258050278988E-3"/>
    <n v="613264.49"/>
    <n v="613264.49"/>
    <n v="613264.49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02996"/>
    <n v="0"/>
    <n v="0"/>
    <n v="102996"/>
    <n v="0"/>
    <n v="38615"/>
    <n v="7.1017818374657918E-5"/>
    <n v="38615"/>
    <n v="1.5028748066592325E-4"/>
    <n v="64381"/>
    <n v="64381"/>
    <n v="64381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154784"/>
    <n v="0"/>
    <n v="-17236"/>
    <n v="2137548"/>
    <n v="0"/>
    <n v="781100.23"/>
    <n v="1.4365410919731586E-3"/>
    <n v="781100.23"/>
    <n v="3.0399996300472147E-3"/>
    <n v="1356447.77"/>
    <n v="1356447.77"/>
    <n v="1356447.77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288460"/>
    <n v="0"/>
    <n v="-50531.199999999997"/>
    <n v="2237928.7999999998"/>
    <n v="0"/>
    <n v="768057.77"/>
    <n v="1.4125543755303582E-3"/>
    <n v="768057.77"/>
    <n v="2.9892390847905512E-3"/>
    <n v="1469871.03"/>
    <n v="1469871.03"/>
    <n v="1469871.03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209103"/>
    <n v="0"/>
    <n v="-30692"/>
    <n v="2178411"/>
    <n v="0"/>
    <n v="859886.53"/>
    <n v="1.5814389592219303E-3"/>
    <n v="859886.53"/>
    <n v="3.346631626369619E-3"/>
    <n v="1318524.47"/>
    <n v="1318524.47"/>
    <n v="1318524.47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744619"/>
    <n v="0"/>
    <n v="-11997"/>
    <n v="1732622"/>
    <n v="0"/>
    <n v="609584.74"/>
    <n v="1.1211026375575054E-3"/>
    <n v="609584.74"/>
    <n v="2.3724706675383104E-3"/>
    <n v="1123037.26"/>
    <n v="1123037.26"/>
    <n v="1123037.26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838215.36"/>
    <n v="0"/>
    <n v="0"/>
    <n v="838215.36"/>
    <n v="0"/>
    <n v="247423.93"/>
    <n v="4.5504357690752487E-4"/>
    <n v="247423.93"/>
    <n v="9.6296048416837359E-4"/>
    <n v="590791.43000000005"/>
    <n v="590791.43000000005"/>
    <n v="590791.43000000005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564388"/>
    <n v="0"/>
    <n v="0"/>
    <n v="1564388"/>
    <n v="0"/>
    <n v="575068.23"/>
    <n v="1.0576224552939532E-3"/>
    <n v="575068.23"/>
    <n v="2.2381342871348364E-3"/>
    <n v="989319.77"/>
    <n v="989319.77"/>
    <n v="989319.77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62330"/>
    <n v="0"/>
    <n v="1317050"/>
    <n v="1579380"/>
    <n v="0"/>
    <n v="577476.73"/>
    <n v="1.0620519882618507E-3"/>
    <n v="577476.73"/>
    <n v="2.2475080381948874E-3"/>
    <n v="1001903.27"/>
    <n v="1001903.27"/>
    <n v="1001903.27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66304.73000000001"/>
    <n v="0"/>
    <n v="67495.27"/>
    <n v="233800"/>
    <n v="0"/>
    <n v="86886.66"/>
    <n v="1.5979544319722012E-4"/>
    <n v="86886.66"/>
    <n v="3.3815815706012296E-4"/>
    <n v="146913.34"/>
    <n v="146913.34"/>
    <n v="146913.34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148872"/>
    <n v="0"/>
    <n v="-6130"/>
    <n v="1142742"/>
    <n v="0"/>
    <n v="464734.24"/>
    <n v="8.5470443736383999E-4"/>
    <n v="464734.24"/>
    <n v="1.8087203964467834E-3"/>
    <n v="678007.76"/>
    <n v="678007.76"/>
    <n v="678007.76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441624"/>
    <n v="0"/>
    <n v="0"/>
    <n v="441624"/>
    <n v="0"/>
    <n v="176240"/>
    <n v="3.2412741966463058E-4"/>
    <n v="176240"/>
    <n v="6.8591649857729681E-4"/>
    <n v="265384"/>
    <n v="265384"/>
    <n v="265384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438483"/>
    <n v="0"/>
    <n v="-8725.56"/>
    <n v="429757.44"/>
    <n v="0"/>
    <n v="167238.6"/>
    <n v="3.0757271837451936E-4"/>
    <n v="167238.6"/>
    <n v="6.5088353914530815E-4"/>
    <n v="262518.84000000003"/>
    <n v="262518.84000000003"/>
    <n v="262518.84000000003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172988"/>
    <n v="0"/>
    <n v="0"/>
    <n v="1172988"/>
    <n v="0"/>
    <n v="437195.13"/>
    <n v="8.0405656704972048E-4"/>
    <n v="437195.13"/>
    <n v="1.7015396775116097E-3"/>
    <n v="735792.87"/>
    <n v="735792.87"/>
    <n v="735792.87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95502"/>
    <n v="0"/>
    <n v="-58746"/>
    <n v="136756"/>
    <n v="0"/>
    <n v="41406"/>
    <n v="7.6150816719437666E-5"/>
    <n v="41406"/>
    <n v="1.6114990093106871E-4"/>
    <n v="95350"/>
    <n v="95350"/>
    <n v="95350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711708"/>
    <n v="0"/>
    <n v="-72257.52"/>
    <n v="639450.48"/>
    <n v="0"/>
    <n v="261406.97"/>
    <n v="4.8076013770114335E-4"/>
    <n v="261406.97"/>
    <n v="1.0173817156496848E-3"/>
    <n v="378043.51"/>
    <n v="378043.51"/>
    <n v="378043.51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100840"/>
    <n v="0"/>
    <n v="-70676"/>
    <n v="1030164"/>
    <n v="0"/>
    <n v="396730"/>
    <n v="7.2963612802739953E-4"/>
    <n v="396730"/>
    <n v="1.5440515914694221E-3"/>
    <n v="633434"/>
    <n v="633434"/>
    <n v="633434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427140"/>
    <n v="0"/>
    <n v="0"/>
    <n v="427140"/>
    <n v="0"/>
    <n v="149091.67000000001"/>
    <n v="2.7419824268378699E-4"/>
    <n v="148175"/>
    <n v="5.7668904435253599E-4"/>
    <n v="278048.33"/>
    <n v="278965"/>
    <n v="278048.33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34619.26"/>
    <n v="0"/>
    <n v="-42591"/>
    <n v="192028.26"/>
    <n v="0"/>
    <n v="69255"/>
    <n v="1.2736861353196773E-4"/>
    <n v="69255"/>
    <n v="2.6953669489883505E-4"/>
    <n v="122773.26"/>
    <n v="122773.26"/>
    <n v="122773.26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57320.57"/>
    <n v="0"/>
    <n v="-29000"/>
    <n v="128320.57"/>
    <n v="0"/>
    <n v="48540"/>
    <n v="8.9271135670229059E-5"/>
    <n v="48540"/>
    <n v="1.8891504108568989E-4"/>
    <n v="79780.570000000007"/>
    <n v="79780.570000000007"/>
    <n v="79780.570000000007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959838"/>
    <n v="0"/>
    <n v="12198"/>
    <n v="972036"/>
    <n v="0"/>
    <n v="373556.2"/>
    <n v="6.870166092017969E-4"/>
    <n v="373556.2"/>
    <n v="1.4538604217308238E-3"/>
    <n v="598479.80000000005"/>
    <n v="598479.80000000005"/>
    <n v="598479.80000000005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05480"/>
    <n v="0"/>
    <n v="-34270"/>
    <n v="171210"/>
    <n v="0"/>
    <n v="52664.6"/>
    <n v="9.6856791339479712E-5"/>
    <n v="52664.6"/>
    <n v="2.0496776004864901E-4"/>
    <n v="118545.4"/>
    <n v="118545.4"/>
    <n v="118545.4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247682.77"/>
    <n v="0"/>
    <n v="-76633.52"/>
    <n v="1171049.25"/>
    <n v="0"/>
    <n v="422171.55"/>
    <n v="7.7642632295345877E-4"/>
    <n v="422171.55"/>
    <n v="1.6430687209200532E-3"/>
    <n v="748877.7"/>
    <n v="748877.7"/>
    <n v="748877.7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60700"/>
    <n v="0"/>
    <n v="-32120"/>
    <n v="128580"/>
    <n v="0"/>
    <n v="45790"/>
    <n v="8.4213541457350407E-5"/>
    <n v="45790"/>
    <n v="1.7821219059154799E-4"/>
    <n v="82790"/>
    <n v="82790"/>
    <n v="82790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757192.96"/>
    <n v="0"/>
    <n v="45015.040000000001"/>
    <n v="1802208"/>
    <n v="0"/>
    <n v="670810"/>
    <n v="1.2337035541604112E-3"/>
    <n v="670810"/>
    <n v="2.6107560509001158E-3"/>
    <n v="1131398"/>
    <n v="1131398"/>
    <n v="1131398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70368"/>
    <n v="0"/>
    <n v="0"/>
    <n v="70368"/>
    <n v="0"/>
    <n v="29320"/>
    <n v="5.392314993512806E-5"/>
    <n v="29320"/>
    <n v="1.1411184599572368E-4"/>
    <n v="41048"/>
    <n v="41048"/>
    <n v="41048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29272"/>
    <n v="0"/>
    <n v="-8812"/>
    <n v="120460"/>
    <n v="0"/>
    <n v="41526"/>
    <n v="7.6371511739636009E-5"/>
    <n v="41526"/>
    <n v="1.6161693440717672E-4"/>
    <n v="78934"/>
    <n v="78934"/>
    <n v="78934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3190296.36"/>
    <n v="0"/>
    <n v="0"/>
    <n v="3190296.36"/>
    <n v="0"/>
    <n v="1280368.1299999999"/>
    <n v="2.3547572525971874E-3"/>
    <n v="1280368.1299999999"/>
    <n v="4.9831231537650986E-3"/>
    <n v="1909928.23"/>
    <n v="1909928.23"/>
    <n v="1909928.23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338572"/>
    <n v="0"/>
    <n v="0"/>
    <n v="2338572"/>
    <n v="0"/>
    <n v="922165.68"/>
    <n v="1.6959781114484764E-3"/>
    <n v="922165.68"/>
    <n v="3.5890186923158872E-3"/>
    <n v="1416406.32"/>
    <n v="1416406.32"/>
    <n v="1416406.32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978909"/>
    <n v="0"/>
    <n v="-40857"/>
    <n v="938052"/>
    <n v="0"/>
    <n v="382634.29"/>
    <n v="7.0371235300106653E-4"/>
    <n v="382634.29"/>
    <n v="1.4891918544735017E-3"/>
    <n v="555417.71"/>
    <n v="555417.71"/>
    <n v="555417.71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7253824"/>
    <n v="0"/>
    <n v="-122220"/>
    <n v="27131604"/>
    <n v="0"/>
    <n v="11090945.710000001"/>
    <n v="2.0397637395726309E-2"/>
    <n v="11090945.710000001"/>
    <n v="4.3165357735554306E-2"/>
    <n v="16040658.289999999"/>
    <n v="16040658.289999999"/>
    <n v="16040658.289999999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574758.81000000006"/>
    <n v="0"/>
    <n v="821.19"/>
    <n v="575580"/>
    <n v="0"/>
    <n v="223018.33"/>
    <n v="4.1015862369958621E-4"/>
    <n v="223018.33"/>
    <n v="8.6797521579752665E-4"/>
    <n v="352561.67"/>
    <n v="352561.67"/>
    <n v="352561.67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14116"/>
    <n v="0"/>
    <n v="-19240"/>
    <n v="94876"/>
    <n v="0"/>
    <n v="37915"/>
    <n v="6.9730430756834253E-5"/>
    <n v="37915"/>
    <n v="1.4756311872195986E-4"/>
    <n v="56961"/>
    <n v="56961"/>
    <n v="56961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4138388"/>
    <n v="0"/>
    <n v="0"/>
    <n v="14138388"/>
    <n v="0"/>
    <n v="4984822.83"/>
    <n v="9.1677131262666908E-3"/>
    <n v="4984822.83"/>
    <n v="1.9400659450645549E-2"/>
    <n v="9153565.1699999999"/>
    <n v="9153565.1699999999"/>
    <n v="9153565.1699999999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603659"/>
    <n v="0"/>
    <n v="-220000"/>
    <n v="2383659"/>
    <n v="0"/>
    <n v="901896.6"/>
    <n v="1.6587007362817946E-3"/>
    <n v="901896.6"/>
    <n v="3.510132534899959E-3"/>
    <n v="1481762.4"/>
    <n v="1481762.4"/>
    <n v="1481762.4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023494"/>
    <n v="0"/>
    <n v="-36610"/>
    <n v="986884"/>
    <n v="0"/>
    <n v="336043.73"/>
    <n v="6.1802648149896628E-4"/>
    <n v="336043.73"/>
    <n v="1.3078639278850119E-3"/>
    <n v="650840.27"/>
    <n v="650840.27"/>
    <n v="650840.27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744640.57"/>
    <n v="0"/>
    <n v="0"/>
    <n v="744640.57"/>
    <n v="0"/>
    <n v="300088"/>
    <n v="5.5189939351066536E-4"/>
    <n v="300088"/>
    <n v="1.1679261814858365E-3"/>
    <n v="444552.57"/>
    <n v="444552.57"/>
    <n v="444552.57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963454"/>
    <n v="0"/>
    <n v="-91000.28"/>
    <n v="872453.72"/>
    <n v="0"/>
    <n v="274987.99"/>
    <n v="5.0573733339459397E-4"/>
    <n v="274987.99"/>
    <n v="1.0702383071471216E-3"/>
    <n v="597465.73"/>
    <n v="597465.73"/>
    <n v="597465.73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388390"/>
    <n v="0"/>
    <n v="-43139.46"/>
    <n v="1345250.54"/>
    <n v="0"/>
    <n v="492615.2"/>
    <n v="9.0598101261674959E-4"/>
    <n v="492615.2"/>
    <n v="1.9172315769970198E-3"/>
    <n v="852635.34"/>
    <n v="852635.34"/>
    <n v="852635.34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73248"/>
    <n v="0"/>
    <n v="-7130"/>
    <n v="66118"/>
    <n v="0"/>
    <n v="26695"/>
    <n v="4.9095446368289346E-5"/>
    <n v="26695"/>
    <n v="1.0389548870586097E-4"/>
    <n v="39423"/>
    <n v="39423"/>
    <n v="39423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6557929.6399999997"/>
    <n v="0"/>
    <n v="-1429878.14"/>
    <n v="5128051.5"/>
    <n v="0"/>
    <n v="1761606.08"/>
    <n v="3.239814078392674E-3"/>
    <n v="1761606.08"/>
    <n v="6.8560750922950376E-3"/>
    <n v="3366445.42"/>
    <n v="3366445.42"/>
    <n v="3366445.42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1344666"/>
    <n v="0"/>
    <n v="-36000"/>
    <n v="1308666"/>
    <n v="0"/>
    <n v="470387.87"/>
    <n v="8.6510217058920625E-4"/>
    <n v="470387.87"/>
    <n v="1.8307240170428543E-3"/>
    <n v="838278.13"/>
    <n v="838278.13"/>
    <n v="838278.13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105"/>
    <s v="510105 Remuneraciones Unificadas"/>
    <x v="0"/>
    <x v="0"/>
    <s v="002"/>
    <n v="2032957"/>
    <n v="0"/>
    <n v="33923"/>
    <n v="2066880"/>
    <n v="0"/>
    <n v="693125.67"/>
    <n v="1.2747448645053238E-3"/>
    <n v="693125.67"/>
    <n v="2.6976074253316096E-3"/>
    <n v="1373754.33"/>
    <n v="1373754.33"/>
    <n v="1373754.33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7566.36"/>
    <n v="0"/>
    <n v="0"/>
    <n v="7566.36"/>
    <n v="0"/>
    <n v="0"/>
    <n v="0"/>
    <n v="0"/>
    <n v="0"/>
    <n v="7566.36"/>
    <n v="7566.36"/>
    <n v="7566.36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452653.2"/>
    <n v="0"/>
    <n v="-272982"/>
    <n v="179671.2"/>
    <n v="13685"/>
    <n v="54986.68"/>
    <n v="1.0112738711033109E-4"/>
    <n v="54986.68"/>
    <n v="2.1400516916698974E-4"/>
    <n v="124684.52"/>
    <n v="124684.52"/>
    <n v="110999.52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28265.16"/>
    <n v="0"/>
    <n v="0"/>
    <n v="28265.16"/>
    <n v="0"/>
    <n v="11777.15"/>
    <n v="2.1659652976074128E-5"/>
    <n v="11777.15"/>
    <n v="4.5836027526212043E-5"/>
    <n v="16488.009999999998"/>
    <n v="16488.009999999998"/>
    <n v="16488.009999999998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6747.2"/>
    <n v="0"/>
    <n v="0"/>
    <n v="16747.2"/>
    <n v="0"/>
    <n v="2837.15"/>
    <n v="5.2178739712977009E-6"/>
    <n v="2837.15"/>
    <n v="1.1042033556165329E-5"/>
    <n v="13910.05"/>
    <n v="13910.05"/>
    <n v="13910.05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03305.72"/>
    <n v="0"/>
    <n v="-10363.44"/>
    <n v="92942.28"/>
    <n v="0"/>
    <n v="35371.25"/>
    <n v="6.5052156109921498E-5"/>
    <n v="35371.25"/>
    <n v="1.3766298201487863E-4"/>
    <n v="57571.03"/>
    <n v="57571.03"/>
    <n v="57571.03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47081.79999999999"/>
    <n v="0"/>
    <n v="-6316.3"/>
    <n v="140765.5"/>
    <n v="0"/>
    <n v="47947.62"/>
    <n v="8.818167470301995E-5"/>
    <n v="47947.62"/>
    <n v="1.8660953033088271E-4"/>
    <n v="92817.88"/>
    <n v="92817.88"/>
    <n v="92817.88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58459.92"/>
    <n v="0"/>
    <n v="0"/>
    <n v="58459.92"/>
    <n v="0"/>
    <n v="24358.3"/>
    <n v="4.4797962587477139E-5"/>
    <n v="24358.3"/>
    <n v="9.4801179342347751E-5"/>
    <n v="34101.620000000003"/>
    <n v="34101.620000000003"/>
    <n v="34101.620000000003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29502.6"/>
    <n v="0"/>
    <n v="0"/>
    <n v="29502.6"/>
    <n v="0"/>
    <n v="11666.11"/>
    <n v="2.1455436517383929E-5"/>
    <n v="11666.11"/>
    <n v="4.540386588298677E-5"/>
    <n v="17836.490000000002"/>
    <n v="17836.490000000002"/>
    <n v="17836.490000000002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92987.04"/>
    <n v="0"/>
    <n v="-33781.9"/>
    <n v="159205.14000000001"/>
    <n v="0"/>
    <n v="65325.599999999999"/>
    <n v="1.2014195509557304E-4"/>
    <n v="65325.599999999999"/>
    <n v="2.5424368372367829E-4"/>
    <n v="93879.54"/>
    <n v="93879.54"/>
    <n v="93879.54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17360.24"/>
    <n v="0"/>
    <n v="-3987.83"/>
    <n v="113372.41"/>
    <n v="0"/>
    <n v="42495.15"/>
    <n v="7.8153899896512866E-5"/>
    <n v="42495.15"/>
    <n v="1.6538881351859405E-4"/>
    <n v="70877.259999999995"/>
    <n v="70877.259999999995"/>
    <n v="70877.259999999995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380950.88"/>
    <n v="0"/>
    <n v="-5777.36"/>
    <n v="375173.52"/>
    <n v="0"/>
    <n v="156322.29999999999"/>
    <n v="2.8749627629959305E-4"/>
    <n v="156322.29999999999"/>
    <n v="6.0839789301832584E-4"/>
    <n v="218851.22"/>
    <n v="218851.22"/>
    <n v="218851.22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34477.199999999997"/>
    <n v="0"/>
    <n v="0"/>
    <n v="34477.199999999997"/>
    <n v="0"/>
    <n v="10224.65"/>
    <n v="1.8804411152258088E-5"/>
    <n v="10224.65"/>
    <n v="3.9793781929064666E-5"/>
    <n v="24252.55"/>
    <n v="24252.55"/>
    <n v="24252.55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94122.64"/>
    <n v="0"/>
    <n v="-6127"/>
    <n v="87995.64"/>
    <n v="0"/>
    <n v="32967.620000000003"/>
    <n v="6.0631579681593677E-5"/>
    <n v="32967.620000000003"/>
    <n v="1.2830818473006617E-4"/>
    <n v="55028.02"/>
    <n v="55028.02"/>
    <n v="55028.02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07391.96"/>
    <n v="0"/>
    <n v="-20472.72"/>
    <n v="86919.24"/>
    <n v="0"/>
    <n v="35057.800000000003"/>
    <n v="6.447568232591175E-5"/>
    <n v="35057.800000000003"/>
    <n v="1.3644305165582817E-4"/>
    <n v="51861.440000000002"/>
    <n v="51861.440000000002"/>
    <n v="51861.440000000002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89841.600000000006"/>
    <n v="0"/>
    <n v="0"/>
    <n v="89841.600000000006"/>
    <n v="0"/>
    <n v="27487.97"/>
    <n v="5.0553817453011669E-5"/>
    <n v="27487.97"/>
    <n v="1.0698168483543905E-4"/>
    <n v="62353.63"/>
    <n v="62353.63"/>
    <n v="62353.63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74374.490000000005"/>
    <n v="0"/>
    <n v="-5839.83"/>
    <n v="68534.66"/>
    <n v="0"/>
    <n v="26609.66"/>
    <n v="4.893849542642496E-5"/>
    <n v="26609.66"/>
    <n v="1.0356335006543549E-4"/>
    <n v="41925"/>
    <n v="41925"/>
    <n v="41925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6809.16"/>
    <n v="0"/>
    <n v="0"/>
    <n v="6809.16"/>
    <n v="0"/>
    <n v="2837.15"/>
    <n v="5.2178739712977009E-6"/>
    <n v="2837.15"/>
    <n v="1.1042033556165329E-5"/>
    <n v="3972.01"/>
    <n v="3972.01"/>
    <n v="3972.01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4515.92"/>
    <n v="0"/>
    <n v="0"/>
    <n v="14515.92"/>
    <n v="0"/>
    <n v="6048.3"/>
    <n v="1.1123580755546899E-5"/>
    <n v="6048.3"/>
    <n v="2.3539654779533954E-5"/>
    <n v="8467.6200000000008"/>
    <n v="8467.6200000000008"/>
    <n v="8467.6200000000008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32457.72"/>
    <n v="0"/>
    <n v="0"/>
    <n v="32457.72"/>
    <n v="0"/>
    <n v="10371.65"/>
    <n v="1.9074762552001057E-5"/>
    <n v="10371.65"/>
    <n v="4.0365897937296977E-5"/>
    <n v="22086.07"/>
    <n v="22086.07"/>
    <n v="22086.07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715073.82"/>
    <n v="0"/>
    <n v="-48621.03"/>
    <n v="666452.79"/>
    <n v="0"/>
    <n v="238336.07"/>
    <n v="4.3832986485536077E-4"/>
    <n v="238336.07"/>
    <n v="9.275910271168492E-4"/>
    <n v="428116.72"/>
    <n v="428116.72"/>
    <n v="428116.72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36946.32"/>
    <n v="0"/>
    <n v="0"/>
    <n v="36946.32"/>
    <n v="0"/>
    <n v="12314.55"/>
    <n v="2.2647998841529031E-5"/>
    <n v="12314.55"/>
    <n v="4.7927559110049075E-5"/>
    <n v="24631.77"/>
    <n v="24631.77"/>
    <n v="24631.77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3618.32"/>
    <n v="0"/>
    <n v="0"/>
    <n v="13618.32"/>
    <n v="0"/>
    <n v="5674.3"/>
    <n v="1.0435747942595402E-5"/>
    <n v="5674.3"/>
    <n v="2.2084067112330657E-5"/>
    <n v="7944.02"/>
    <n v="7944.02"/>
    <n v="7944.02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37255.919999999998"/>
    <n v="0"/>
    <n v="-4838.6400000000003"/>
    <n v="32417.279999999999"/>
    <n v="0"/>
    <n v="14918.47"/>
    <n v="2.7436933649819572E-5"/>
    <n v="14918.47"/>
    <n v="5.8061874185942146E-5"/>
    <n v="17498.810000000001"/>
    <n v="17498.810000000001"/>
    <n v="17498.810000000001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4664.96"/>
    <n v="0"/>
    <n v="0"/>
    <n v="14664.96"/>
    <n v="0"/>
    <n v="3128.95"/>
    <n v="5.7545306954133332E-6"/>
    <n v="3128.95"/>
    <n v="1.2177703292234637E-5"/>
    <n v="11536.01"/>
    <n v="11536.01"/>
    <n v="11536.01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22124.880000000001"/>
    <n v="0"/>
    <n v="0"/>
    <n v="22124.880000000001"/>
    <n v="0"/>
    <n v="6185.9"/>
    <n v="1.1376644378707662E-5"/>
    <n v="6185.9"/>
    <n v="2.407518649880447E-5"/>
    <n v="15938.98"/>
    <n v="15938.98"/>
    <n v="15938.98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28964.7"/>
    <n v="0"/>
    <n v="0"/>
    <n v="28964.7"/>
    <n v="0"/>
    <n v="8885.4500000000007"/>
    <n v="1.63414547268446E-5"/>
    <n v="8885.4500000000007"/>
    <n v="3.4581688335699284E-5"/>
    <n v="20079.25"/>
    <n v="20079.25"/>
    <n v="20079.25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33001.800000000003"/>
    <n v="0"/>
    <n v="0"/>
    <n v="33001.800000000003"/>
    <n v="0"/>
    <n v="9049.1"/>
    <n v="1.6642427560640089E-5"/>
    <n v="9049.1"/>
    <n v="3.5218605238741585E-5"/>
    <n v="23952.7"/>
    <n v="23952.7"/>
    <n v="23952.7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22239.599999999999"/>
    <n v="0"/>
    <n v="0"/>
    <n v="22239.599999999999"/>
    <n v="0"/>
    <n v="6072.1"/>
    <n v="1.1167351934552903E-5"/>
    <n v="6072.1"/>
    <n v="2.363228308562871E-5"/>
    <n v="16167.5"/>
    <n v="16167.5"/>
    <n v="16167.5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18589.99"/>
    <n v="0"/>
    <n v="4838.6400000000003"/>
    <n v="123428.63"/>
    <n v="0"/>
    <n v="38814.720000000001"/>
    <n v="7.1385128453274691E-5"/>
    <n v="38814.720000000001"/>
    <n v="1.5106478004799236E-4"/>
    <n v="84613.91"/>
    <n v="84613.91"/>
    <n v="84613.91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59401.79"/>
    <n v="0"/>
    <n v="0"/>
    <n v="59401.79"/>
    <n v="0"/>
    <n v="18449.55"/>
    <n v="3.3931031749169229E-5"/>
    <n v="18449.55"/>
    <n v="7.1804645576071068E-5"/>
    <n v="40952.239999999998"/>
    <n v="40952.239999999998"/>
    <n v="40952.239999999998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11562.92"/>
    <n v="0"/>
    <n v="0"/>
    <n v="111562.92"/>
    <n v="0"/>
    <n v="39251.1"/>
    <n v="7.2187685894225956E-5"/>
    <n v="39251.1"/>
    <n v="1.5276314728385911E-4"/>
    <n v="72311.820000000007"/>
    <n v="72311.820000000007"/>
    <n v="72311.820000000007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56915.59"/>
    <n v="0"/>
    <n v="13414.45"/>
    <n v="170330.04"/>
    <n v="0"/>
    <n v="43629.05"/>
    <n v="8.0239283924870365E-5"/>
    <n v="43629.05"/>
    <n v="1.6980189067325132E-4"/>
    <n v="126700.99"/>
    <n v="126700.99"/>
    <n v="126700.99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73916.42"/>
    <n v="0"/>
    <n v="0"/>
    <n v="73916.42"/>
    <n v="0"/>
    <n v="18757.72"/>
    <n v="3.4497794952290259E-5"/>
    <n v="18757.72"/>
    <n v="7.3004026462172793E-5"/>
    <n v="55158.7"/>
    <n v="55158.7"/>
    <n v="55158.7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216415.8"/>
    <n v="0"/>
    <n v="0"/>
    <n v="216415.8"/>
    <n v="0"/>
    <n v="67299.679999999993"/>
    <n v="1.237725353078492E-4"/>
    <n v="67299.679999999993"/>
    <n v="2.6192669576130572E-4"/>
    <n v="149116.12"/>
    <n v="149116.12"/>
    <n v="149116.12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22171.200000000001"/>
    <n v="0"/>
    <n v="0"/>
    <n v="22171.200000000001"/>
    <n v="0"/>
    <n v="9238"/>
    <n v="1.6989838304935641E-5"/>
    <n v="9238"/>
    <n v="3.5953793769048273E-5"/>
    <n v="12933.2"/>
    <n v="12933.2"/>
    <n v="12933.2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54828.24"/>
    <n v="0"/>
    <n v="0"/>
    <n v="54828.24"/>
    <n v="0"/>
    <n v="14006.19"/>
    <n v="2.5759136541265052E-5"/>
    <n v="14006.19"/>
    <n v="5.4511330022743692E-5"/>
    <n v="40822.050000000003"/>
    <n v="40822.050000000003"/>
    <n v="40822.050000000003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08836.28"/>
    <n v="0"/>
    <n v="0"/>
    <n v="108836.28"/>
    <n v="0"/>
    <n v="41508.49"/>
    <n v="7.6339308657938728E-5"/>
    <n v="41508.49"/>
    <n v="1.6154878643912128E-4"/>
    <n v="67327.789999999994"/>
    <n v="67327.789999999994"/>
    <n v="67327.789999999994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7232.52"/>
    <n v="0"/>
    <n v="0"/>
    <n v="7232.52"/>
    <n v="0"/>
    <n v="3013.55"/>
    <n v="5.5422956509892629E-6"/>
    <n v="3013.55"/>
    <n v="1.1728572766044104E-5"/>
    <n v="4218.97"/>
    <n v="4218.97"/>
    <n v="4218.97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51395.75"/>
    <n v="0"/>
    <n v="-17957"/>
    <n v="133438.75"/>
    <n v="0"/>
    <n v="52487.31"/>
    <n v="9.6530732838388347E-5"/>
    <n v="52487.31"/>
    <n v="2.0427775700715577E-4"/>
    <n v="80951.44"/>
    <n v="80951.44"/>
    <n v="80951.44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3714.06"/>
    <n v="0"/>
    <n v="18570.3"/>
    <n v="22284.36"/>
    <n v="0"/>
    <n v="9285.15"/>
    <n v="1.7076553056621906E-5"/>
    <n v="9285.15"/>
    <n v="3.6137299005702376E-5"/>
    <n v="12999.21"/>
    <n v="12999.21"/>
    <n v="12999.21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563892.16"/>
    <n v="0"/>
    <n v="4553.72"/>
    <n v="568445.88"/>
    <n v="0"/>
    <n v="233644.46"/>
    <n v="4.2970140682442121E-4"/>
    <n v="233644.46"/>
    <n v="9.0933153605982336E-4"/>
    <n v="334801.42"/>
    <n v="334801.42"/>
    <n v="334801.42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106"/>
    <s v="510106 Salarios Unificados"/>
    <x v="0"/>
    <x v="0"/>
    <s v="002"/>
    <n v="14304"/>
    <n v="0"/>
    <n v="0"/>
    <n v="14304"/>
    <n v="0"/>
    <n v="5674.3"/>
    <n v="1.0435747942595402E-5"/>
    <n v="5674.3"/>
    <n v="2.2084067112330657E-5"/>
    <n v="8629.7000000000007"/>
    <n v="8629.7000000000007"/>
    <n v="8629.7000000000007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874233"/>
    <n v="0"/>
    <n v="118983"/>
    <n v="993216"/>
    <n v="0"/>
    <n v="366015"/>
    <n v="6.731473984824658E-4"/>
    <n v="366015"/>
    <n v="1.4245104813139428E-3"/>
    <n v="627201"/>
    <n v="627201"/>
    <n v="627201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649541"/>
    <n v="0"/>
    <n v="94771"/>
    <n v="744312"/>
    <n v="0"/>
    <n v="287264.37"/>
    <n v="5.2831513282844823E-4"/>
    <n v="287264.37"/>
    <n v="1.118017310692312E-3"/>
    <n v="457047.63"/>
    <n v="457047.63"/>
    <n v="457047.63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5909256.5199999996"/>
    <n v="0"/>
    <n v="-1362103.33"/>
    <n v="4547153.1900000004"/>
    <n v="0"/>
    <n v="1432398.34"/>
    <n v="2.6343598381530883E-3"/>
    <n v="1432398.34"/>
    <n v="5.5748164658461887E-3"/>
    <n v="3114754.85"/>
    <n v="3114754.85"/>
    <n v="3114754.85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1059176"/>
    <n v="0"/>
    <n v="167656"/>
    <n v="1226832"/>
    <n v="0"/>
    <n v="486255.53"/>
    <n v="8.9428478345754305E-4"/>
    <n v="486255.53"/>
    <n v="1.8924800871053546E-3"/>
    <n v="740576.47"/>
    <n v="740576.47"/>
    <n v="740576.47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840754.17"/>
    <n v="0"/>
    <n v="159625.82999999999"/>
    <n v="1000380"/>
    <n v="0"/>
    <n v="371124.8"/>
    <n v="6.8254496026754483E-4"/>
    <n v="371124.8"/>
    <n v="1.4443975451157486E-3"/>
    <n v="629255.19999999995"/>
    <n v="629255.19999999995"/>
    <n v="629255.19999999995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998112.14"/>
    <n v="0"/>
    <n v="61031.86"/>
    <n v="1059144"/>
    <n v="0"/>
    <n v="352198.3"/>
    <n v="6.4773675776934564E-4"/>
    <n v="352198.3"/>
    <n v="1.37073663606943E-3"/>
    <n v="706945.7"/>
    <n v="706945.7"/>
    <n v="706945.7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1647457"/>
    <n v="0"/>
    <n v="198839"/>
    <n v="1846296"/>
    <n v="0"/>
    <n v="665848.6"/>
    <n v="1.2245789185503107E-3"/>
    <n v="665848.6"/>
    <n v="2.5914465518304302E-3"/>
    <n v="1180447.3999999999"/>
    <n v="1180447.3999999999"/>
    <n v="1180447.3999999999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782531"/>
    <n v="0"/>
    <n v="85537"/>
    <n v="868068"/>
    <n v="0"/>
    <n v="335565.2"/>
    <n v="6.1714640493217043E-4"/>
    <n v="335565.2"/>
    <n v="1.3060015151406623E-3"/>
    <n v="532502.80000000005"/>
    <n v="532502.80000000005"/>
    <n v="532502.80000000005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990491.36"/>
    <n v="0"/>
    <n v="124944.64"/>
    <n v="1115436"/>
    <n v="0"/>
    <n v="437025"/>
    <n v="8.0374367668483424E-4"/>
    <n v="437025"/>
    <n v="1.7008775408008574E-3"/>
    <n v="678411"/>
    <n v="678411"/>
    <n v="678411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108"/>
    <s v="510108 Remuneración Mensual Unificada de Docentes"/>
    <x v="0"/>
    <x v="0"/>
    <s v="002"/>
    <n v="1845503"/>
    <n v="0"/>
    <n v="192661"/>
    <n v="2038164"/>
    <n v="0"/>
    <n v="714775"/>
    <n v="1.3145606921855784E-3"/>
    <n v="714775"/>
    <n v="2.781865440709188E-3"/>
    <n v="1323389"/>
    <n v="1323389"/>
    <n v="1323389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69435.35"/>
    <n v="0"/>
    <n v="0"/>
    <n v="169435.35"/>
    <n v="22399.34"/>
    <n v="15279.13"/>
    <n v="2.8100232533025687E-5"/>
    <n v="15279.13"/>
    <n v="5.946554329838477E-5"/>
    <n v="154156.22"/>
    <n v="154156.22"/>
    <n v="131756.88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39859.67"/>
    <n v="0"/>
    <n v="1089.33"/>
    <n v="40949"/>
    <n v="3641.6"/>
    <n v="4620.49"/>
    <n v="8.4976594489686172E-6"/>
    <n v="4620.49"/>
    <n v="1.7982695883519142E-5"/>
    <n v="36328.51"/>
    <n v="36328.51"/>
    <n v="32686.91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35668.29999999999"/>
    <n v="0"/>
    <n v="0"/>
    <n v="135668.29999999999"/>
    <n v="39761.300000000003"/>
    <n v="9350.86"/>
    <n v="1.7197401971432182E-5"/>
    <n v="9350.86"/>
    <n v="3.639303875332786E-5"/>
    <n v="126317.44"/>
    <n v="126317.44"/>
    <n v="86556.14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18994"/>
    <n v="0"/>
    <n v="0"/>
    <n v="118994"/>
    <n v="11864.95"/>
    <n v="6599.14"/>
    <n v="1.2136644463264018E-5"/>
    <n v="6599.14"/>
    <n v="2.568349411269509E-5"/>
    <n v="112394.86"/>
    <n v="112394.86"/>
    <n v="100529.91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10104.34"/>
    <n v="0"/>
    <n v="0"/>
    <n v="110104.34"/>
    <n v="18431.68"/>
    <n v="13205.67"/>
    <n v="2.4286880061521915E-5"/>
    <n v="13205.67"/>
    <n v="5.139574970362716E-5"/>
    <n v="96898.67"/>
    <n v="96898.67"/>
    <n v="78466.990000000005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5131.53"/>
    <n v="0"/>
    <n v="0"/>
    <n v="15131.53"/>
    <n v="3737.37"/>
    <n v="3758.55"/>
    <n v="6.9124439013872982E-6"/>
    <n v="3640.49"/>
    <n v="1.4168589161970398E-5"/>
    <n v="11372.98"/>
    <n v="11491.04"/>
    <n v="7635.61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85697.84"/>
    <n v="0"/>
    <n v="68939.19"/>
    <n v="154637.03"/>
    <n v="18420.45"/>
    <n v="19358.8"/>
    <n v="3.5603256308463749E-5"/>
    <n v="19358.8"/>
    <n v="7.5343397143997796E-5"/>
    <n v="135278.23000000001"/>
    <n v="135278.23000000001"/>
    <n v="116857.78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23220.89"/>
    <n v="0"/>
    <n v="-510.58"/>
    <n v="122710.31"/>
    <n v="29352.400000000001"/>
    <n v="8180.43"/>
    <n v="1.5044834700675978E-5"/>
    <n v="8180.43"/>
    <n v="3.1837788824652042E-5"/>
    <n v="114529.88"/>
    <n v="114529.88"/>
    <n v="85177.48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56591"/>
    <n v="0"/>
    <n v="0"/>
    <n v="56591"/>
    <n v="17400.48"/>
    <n v="9708.67"/>
    <n v="1.7855459347908588E-5"/>
    <n v="8382.2800000000007"/>
    <n v="3.2623378050922059E-5"/>
    <n v="46882.33"/>
    <n v="48208.72"/>
    <n v="29481.85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30796.71"/>
    <n v="0"/>
    <n v="0"/>
    <n v="30796.71"/>
    <n v="0"/>
    <n v="1366.39"/>
    <n v="2.5129622387400967E-6"/>
    <n v="1366.39"/>
    <n v="5.3179155951601937E-6"/>
    <n v="29430.32"/>
    <n v="29430.32"/>
    <n v="29430.32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712183.08"/>
    <n v="0"/>
    <n v="-51845.71"/>
    <n v="660337.37"/>
    <n v="151334.88"/>
    <n v="55701.5"/>
    <n v="1.0244203056314924E-4"/>
    <n v="55701.5"/>
    <n v="2.1678720974525247E-4"/>
    <n v="604635.87"/>
    <n v="604635.87"/>
    <n v="453300.99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77760.42"/>
    <n v="0"/>
    <n v="-926.79"/>
    <n v="76833.63"/>
    <n v="23118.55"/>
    <n v="13533.83"/>
    <n v="2.4890407376757647E-5"/>
    <n v="13533.83"/>
    <n v="5.2672930582957196E-5"/>
    <n v="63299.8"/>
    <n v="63299.8"/>
    <n v="40181.25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56652"/>
    <n v="0"/>
    <n v="400"/>
    <n v="57052"/>
    <n v="19726.669999999998"/>
    <n v="5672.15"/>
    <n v="1.0431793823483513E-5"/>
    <n v="5672.15"/>
    <n v="2.2075699429217053E-5"/>
    <n v="51379.85"/>
    <n v="51379.85"/>
    <n v="31653.18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78556.57"/>
    <n v="0"/>
    <n v="-16608.11"/>
    <n v="161948.46"/>
    <n v="23488.71"/>
    <n v="11423.13"/>
    <n v="2.1008565883985652E-5"/>
    <n v="11423.13"/>
    <n v="4.4458200932780729E-5"/>
    <n v="150525.32999999999"/>
    <n v="150525.32999999999"/>
    <n v="127036.62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228141.92"/>
    <n v="0"/>
    <n v="1244.28"/>
    <n v="229386.2"/>
    <n v="39272.870000000003"/>
    <n v="22485.13"/>
    <n v="4.1352968495936084E-5"/>
    <n v="22485.13"/>
    <n v="8.7510903538670756E-5"/>
    <n v="206901.07"/>
    <n v="206901.07"/>
    <n v="167628.20000000001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318886.63"/>
    <n v="0"/>
    <n v="765.22"/>
    <n v="319651.84999999998"/>
    <n v="73019.08"/>
    <n v="28316.6"/>
    <n v="5.2077771741236261E-5"/>
    <n v="28299.93"/>
    <n v="1.101417890126112E-4"/>
    <n v="291335.25"/>
    <n v="291351.92"/>
    <n v="218316.17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02150.43"/>
    <n v="0"/>
    <n v="0"/>
    <n v="102150.43"/>
    <n v="1748.9"/>
    <n v="13660.04"/>
    <n v="2.5122523364251254E-5"/>
    <n v="13660.04"/>
    <n v="5.3164133041453798E-5"/>
    <n v="88490.39"/>
    <n v="88490.39"/>
    <n v="86741.49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02878.03"/>
    <n v="0"/>
    <n v="2954.68"/>
    <n v="105832.71"/>
    <n v="13264.73"/>
    <n v="7396.7"/>
    <n v="1.3603457132508926E-5"/>
    <n v="7396.7"/>
    <n v="2.8787554272734288E-5"/>
    <n v="98436.01"/>
    <n v="98436.01"/>
    <n v="85171.28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454662.86"/>
    <n v="0"/>
    <n v="0"/>
    <n v="454662.86"/>
    <n v="212250.7"/>
    <n v="75514.86"/>
    <n v="1.3888127960812429E-4"/>
    <n v="75514.86"/>
    <n v="2.9389972969674744E-4"/>
    <n v="379148"/>
    <n v="379148"/>
    <n v="166897.29999999999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16965.22"/>
    <n v="0"/>
    <n v="1098.47"/>
    <n v="118063.69"/>
    <n v="20590.21"/>
    <n v="13266.3"/>
    <n v="2.4398386220477128E-5"/>
    <n v="13266.3"/>
    <n v="5.1631718367430727E-5"/>
    <n v="104797.39"/>
    <n v="104797.39"/>
    <n v="84207.18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02656.15"/>
    <n v="0"/>
    <n v="0"/>
    <n v="102656.15"/>
    <n v="31839.5"/>
    <n v="3764.51"/>
    <n v="6.9234050873904822E-6"/>
    <n v="3764.51"/>
    <n v="1.4651268259528028E-5"/>
    <n v="98891.64"/>
    <n v="98891.64"/>
    <n v="67052.14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285302.53000000003"/>
    <n v="0"/>
    <n v="0"/>
    <n v="285302.53000000003"/>
    <n v="17787.3"/>
    <n v="16836.169999999998"/>
    <n v="3.0963823985105897E-5"/>
    <n v="16836.169999999998"/>
    <n v="6.5525458328711565E-5"/>
    <n v="268466.36"/>
    <n v="268466.36"/>
    <n v="250679.06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12373.32"/>
    <n v="0"/>
    <n v="1076.97"/>
    <n v="113450.29"/>
    <n v="21026.36"/>
    <n v="6873.4"/>
    <n v="1.2641042931927325E-5"/>
    <n v="6873.4"/>
    <n v="2.6750899122339942E-5"/>
    <n v="106576.89"/>
    <n v="106576.89"/>
    <n v="85550.53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39503"/>
    <n v="0"/>
    <n v="0"/>
    <n v="39503"/>
    <n v="1366.68"/>
    <n v="10232.799999999999"/>
    <n v="1.8819400022379889E-5"/>
    <n v="10232.799999999999"/>
    <n v="3.9825501285983669E-5"/>
    <n v="29270.2"/>
    <n v="29270.2"/>
    <n v="27903.52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72459.350000000006"/>
    <n v="0"/>
    <n v="7945.08"/>
    <n v="80404.429999999993"/>
    <n v="1456.99"/>
    <n v="3341.16"/>
    <n v="6.1448114473824173E-6"/>
    <n v="3341.16"/>
    <n v="1.3003613075275311E-5"/>
    <n v="77063.27"/>
    <n v="77063.27"/>
    <n v="75606.28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30663.25"/>
    <n v="0"/>
    <n v="-7698.16"/>
    <n v="122965.09"/>
    <n v="22446.46"/>
    <n v="7000.95"/>
    <n v="1.2875623347146479E-5"/>
    <n v="7000.95"/>
    <n v="2.7247316787986416E-5"/>
    <n v="115964.14"/>
    <n v="115964.14"/>
    <n v="93517.68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579739.91"/>
    <n v="0"/>
    <n v="10661.58"/>
    <n v="590401.49"/>
    <n v="431581.89"/>
    <n v="47037.38"/>
    <n v="8.6507629409808795E-5"/>
    <n v="47037.38"/>
    <n v="1.8306692573677807E-4"/>
    <n v="543364.11"/>
    <n v="543364.11"/>
    <n v="111782.22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80928.88"/>
    <n v="0"/>
    <n v="9744.42"/>
    <n v="90673.3"/>
    <n v="415.9"/>
    <n v="4593.3999999999996"/>
    <n v="8.4478375481588408E-6"/>
    <n v="4593.3999999999996"/>
    <n v="1.7877263076287759E-5"/>
    <n v="86079.9"/>
    <n v="86079.9"/>
    <n v="85664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75074.55"/>
    <n v="0"/>
    <n v="15635.25"/>
    <n v="190709.8"/>
    <n v="2792.85"/>
    <n v="6122.05"/>
    <n v="1.1259216236710463E-5"/>
    <n v="6122.05"/>
    <n v="2.3826685770058668E-5"/>
    <n v="184587.75"/>
    <n v="184587.75"/>
    <n v="181794.9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287343.1599999999"/>
    <n v="0"/>
    <n v="32689.279999999999"/>
    <n v="1320032.44"/>
    <n v="202119"/>
    <n v="68787.87"/>
    <n v="1.2650950299209062E-4"/>
    <n v="68465.61"/>
    <n v="2.6646443193462755E-4"/>
    <n v="1251244.57"/>
    <n v="1251566.83"/>
    <n v="1049125.57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80730.91"/>
    <n v="0"/>
    <n v="0"/>
    <n v="180730.91"/>
    <n v="57445.47"/>
    <n v="8954.58"/>
    <n v="1.6468593449730525E-5"/>
    <n v="8954.58"/>
    <n v="3.4850738537393838E-5"/>
    <n v="171776.33"/>
    <n v="171776.33"/>
    <n v="114330.86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80967.39"/>
    <n v="0"/>
    <n v="-543.96"/>
    <n v="80423.429999999993"/>
    <n v="18526.79"/>
    <n v="5959.32"/>
    <n v="1.0959935398069827E-5"/>
    <n v="5959.32"/>
    <n v="2.3193349456999863E-5"/>
    <n v="74464.11"/>
    <n v="74464.11"/>
    <n v="55937.32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90296.53"/>
    <n v="0"/>
    <n v="12708.07"/>
    <n v="103004.6"/>
    <n v="6244.79"/>
    <n v="3627.56"/>
    <n v="6.6715368955891251E-6"/>
    <n v="3627.56"/>
    <n v="1.4118266304919761E-5"/>
    <n v="99377.04"/>
    <n v="99377.04"/>
    <n v="93132.25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318171.38"/>
    <n v="0"/>
    <n v="0"/>
    <n v="318171.38"/>
    <n v="100074.11"/>
    <n v="30937.25"/>
    <n v="5.689747511359279E-5"/>
    <n v="30937.25"/>
    <n v="1.2040609507268766E-4"/>
    <n v="287234.13"/>
    <n v="287234.13"/>
    <n v="187160.02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08583.07"/>
    <n v="0"/>
    <n v="4098.59"/>
    <n v="112681.66"/>
    <n v="4564.8500000000004"/>
    <n v="8146.3"/>
    <n v="1.4982065358681232E-5"/>
    <n v="8146.3"/>
    <n v="3.1704956720155654E-5"/>
    <n v="104535.36"/>
    <n v="104535.36"/>
    <n v="99970.51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66591.44"/>
    <n v="0"/>
    <n v="7710.42"/>
    <n v="74301.86"/>
    <n v="2756.35"/>
    <n v="3187.57"/>
    <n v="5.8623402127802236E-6"/>
    <n v="3187.57"/>
    <n v="1.2405849145313401E-5"/>
    <n v="71114.289999999994"/>
    <n v="71114.289999999994"/>
    <n v="68357.94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637382.1"/>
    <n v="0"/>
    <n v="-17943.5"/>
    <n v="619438.6"/>
    <n v="315909.92"/>
    <n v="53383.66"/>
    <n v="9.8179232683011554E-5"/>
    <n v="53383.66"/>
    <n v="2.077663024764009E-4"/>
    <n v="566054.93999999994"/>
    <n v="566054.93999999994"/>
    <n v="250145.02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413468.84"/>
    <n v="0"/>
    <n v="0"/>
    <n v="413468.84"/>
    <n v="189280.26"/>
    <n v="36467.279999999999"/>
    <n v="6.7067892468154731E-5"/>
    <n v="36467.279999999999"/>
    <n v="1.4192867118836746E-4"/>
    <n v="377001.56"/>
    <n v="377001.56"/>
    <n v="187721.3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55296.46"/>
    <n v="0"/>
    <n v="18248.09"/>
    <n v="173544.55"/>
    <n v="5550.94"/>
    <n v="7904.29"/>
    <n v="1.4536978676696227E-5"/>
    <n v="7904.29"/>
    <n v="3.0763066957214828E-5"/>
    <n v="165640.26"/>
    <n v="165640.26"/>
    <n v="160089.32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36973.99"/>
    <n v="0"/>
    <n v="-1158.55"/>
    <n v="135815.44"/>
    <n v="20013.55"/>
    <n v="7337.94"/>
    <n v="1.3495390137618472E-5"/>
    <n v="7337.94"/>
    <n v="2.8558863547266731E-5"/>
    <n v="128477.5"/>
    <n v="128477.5"/>
    <n v="108463.95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200256.02"/>
    <n v="0"/>
    <n v="-999.75"/>
    <n v="199256.27"/>
    <n v="42535.48"/>
    <n v="18827.150000000001"/>
    <n v="3.4625485412726685E-5"/>
    <n v="18827.150000000001"/>
    <n v="7.3274244247557608E-5"/>
    <n v="180429.12"/>
    <n v="180429.12"/>
    <n v="137893.64000000001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80305"/>
    <n v="0"/>
    <n v="-2000"/>
    <n v="178305"/>
    <n v="17111.5"/>
    <n v="23863.23"/>
    <n v="4.3887466890397202E-5"/>
    <n v="23863.23"/>
    <n v="9.2874393817207813E-5"/>
    <n v="154441.76999999999"/>
    <n v="154441.76999999999"/>
    <n v="137330.26999999999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290164.7"/>
    <n v="0"/>
    <n v="1595"/>
    <n v="291759.7"/>
    <n v="89609.21"/>
    <n v="21721.05"/>
    <n v="3.994772973732651E-5"/>
    <n v="21721.05"/>
    <n v="8.4537145718465676E-5"/>
    <n v="270038.65000000002"/>
    <n v="270038.65000000002"/>
    <n v="180429.44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03849.81"/>
    <n v="0"/>
    <n v="12789"/>
    <n v="116638.81"/>
    <n v="2694.1"/>
    <n v="8359.2000000000007"/>
    <n v="1.5373615107016456E-5"/>
    <n v="8359.2000000000007"/>
    <n v="3.253355194568395E-5"/>
    <n v="108279.61"/>
    <n v="108279.61"/>
    <n v="105585.51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2295195.66"/>
    <n v="0"/>
    <n v="20492.52"/>
    <n v="2315688.1800000002"/>
    <n v="38472.25"/>
    <n v="107152.67"/>
    <n v="1.9706717224963501E-4"/>
    <n v="107152.67"/>
    <n v="4.1703236620295361E-4"/>
    <n v="2208535.5099999998"/>
    <n v="2208535.5099999998"/>
    <n v="2170063.2599999998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104231.55"/>
    <n v="0"/>
    <n v="9180.5499999999993"/>
    <n v="113412.1"/>
    <n v="4402.1000000000004"/>
    <n v="5708.3"/>
    <n v="1.0498278198318264E-5"/>
    <n v="5708.3"/>
    <n v="2.2216393263894592E-5"/>
    <n v="107703.8"/>
    <n v="107703.8"/>
    <n v="103301.7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98481.52"/>
    <n v="0"/>
    <n v="43323.46"/>
    <n v="141804.98000000001"/>
    <n v="111981.55"/>
    <n v="13642.89"/>
    <n v="2.5090982367614571E-5"/>
    <n v="13139.89"/>
    <n v="5.1139737519807283E-5"/>
    <n v="128162.09"/>
    <n v="128665.09"/>
    <n v="16180.54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203"/>
    <s v="510203 Decimotercer Sueldo"/>
    <x v="0"/>
    <x v="0"/>
    <s v="002"/>
    <n v="878720.09"/>
    <n v="0"/>
    <n v="-98059.47"/>
    <n v="780660.62"/>
    <n v="216157.92"/>
    <n v="35658.199999999997"/>
    <n v="6.5579893076970778E-5"/>
    <n v="35658.199999999997"/>
    <n v="1.3877977581462189E-4"/>
    <n v="745002.42"/>
    <n v="745002.42"/>
    <n v="528844.5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269227.08"/>
    <n v="0"/>
    <n v="0"/>
    <n v="269227.08"/>
    <n v="186793.75"/>
    <n v="15906.25"/>
    <n v="2.9253584708582221E-5"/>
    <n v="15906.25"/>
    <n v="6.190626024452523E-5"/>
    <n v="253320.83"/>
    <n v="253320.83"/>
    <n v="66527.08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16500"/>
    <n v="0"/>
    <n v="-1650"/>
    <n v="14850"/>
    <n v="5217.5"/>
    <n v="2761.39"/>
    <n v="5.0785418485458144E-6"/>
    <n v="2358.8200000000002"/>
    <n v="9.1803992009424612E-6"/>
    <n v="12088.61"/>
    <n v="12491.18"/>
    <n v="6871.11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49239.58"/>
    <n v="0"/>
    <n v="0"/>
    <n v="49239.58"/>
    <n v="6452.5"/>
    <n v="4010"/>
    <n v="7.3748919249612386E-6"/>
    <n v="4010"/>
    <n v="1.5606701993275988E-5"/>
    <n v="45229.58"/>
    <n v="45229.58"/>
    <n v="38777.08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37025"/>
    <n v="0"/>
    <n v="-375"/>
    <n v="36650"/>
    <n v="9150"/>
    <n v="1740.9"/>
    <n v="3.2017330055274368E-6"/>
    <n v="1740.9"/>
    <n v="6.7754881546369499E-6"/>
    <n v="34909.1"/>
    <n v="34909.1"/>
    <n v="25759.1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38280.400000000001"/>
    <n v="0"/>
    <n v="0"/>
    <n v="38280.400000000001"/>
    <n v="9825"/>
    <n v="975"/>
    <n v="1.7931470391115232E-6"/>
    <n v="975"/>
    <n v="3.7946469933775778E-6"/>
    <n v="37305.4"/>
    <n v="37305.4"/>
    <n v="27480.400000000001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160593.75"/>
    <n v="0"/>
    <n v="-7150.4"/>
    <n v="153443.35"/>
    <n v="69201.25"/>
    <n v="10760"/>
    <n v="1.9788986811117939E-5"/>
    <n v="10760"/>
    <n v="4.1877335024351529E-5"/>
    <n v="142683.35"/>
    <n v="142683.35"/>
    <n v="73482.100000000006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132500"/>
    <n v="0"/>
    <n v="-9258"/>
    <n v="123242"/>
    <n v="6000"/>
    <n v="5391.39"/>
    <n v="9.9154410412261291E-6"/>
    <n v="5391.39"/>
    <n v="2.0982996772949685E-5"/>
    <n v="117850.61"/>
    <n v="117850.61"/>
    <n v="111850.61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91189.8"/>
    <n v="0"/>
    <n v="-15589.8"/>
    <n v="75600"/>
    <n v="10655"/>
    <n v="4433.33"/>
    <n v="8.1534487824659366E-6"/>
    <n v="4433.33"/>
    <n v="1.7254279338616018E-5"/>
    <n v="71166.67"/>
    <n v="71166.67"/>
    <n v="60511.67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63000"/>
    <n v="0"/>
    <n v="-8000"/>
    <n v="55000"/>
    <n v="5215"/>
    <n v="6694.99"/>
    <n v="1.2312924610647442E-5"/>
    <n v="6694.99"/>
    <n v="2.605653710173636E-5"/>
    <n v="48305.01"/>
    <n v="48305.01"/>
    <n v="43090.01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1238500"/>
    <n v="0"/>
    <n v="0"/>
    <n v="1238500"/>
    <n v="14743.75"/>
    <n v="43324.03"/>
    <n v="7.9678313966029545E-5"/>
    <n v="43324.03"/>
    <n v="1.6861476941589743E-4"/>
    <n v="1195175.97"/>
    <n v="1195175.97"/>
    <n v="1180432.22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89947.92"/>
    <n v="0"/>
    <n v="12"/>
    <n v="89959.92"/>
    <n v="14069.6"/>
    <n v="6768.3"/>
    <n v="1.2447750876736946E-5"/>
    <n v="6755.4"/>
    <n v="2.6291649537500398E-5"/>
    <n v="83191.62"/>
    <n v="83204.52"/>
    <n v="69122.02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58325"/>
    <n v="0"/>
    <n v="0"/>
    <n v="58325"/>
    <n v="13500"/>
    <n v="3368.75"/>
    <n v="6.1955529107763524E-6"/>
    <n v="3368.75"/>
    <n v="1.3110991855323812E-5"/>
    <n v="54956.25"/>
    <n v="54956.25"/>
    <n v="41456.25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62025.01"/>
    <n v="0"/>
    <n v="-375"/>
    <n v="61650.01"/>
    <n v="9712.5"/>
    <n v="2550"/>
    <n v="4.689769179214753E-6"/>
    <n v="2550"/>
    <n v="9.9244613672952034E-6"/>
    <n v="59100.01"/>
    <n v="59100.01"/>
    <n v="49387.51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336763.57"/>
    <n v="0"/>
    <n v="-70776.070000000007"/>
    <n v="265987.5"/>
    <n v="57491.7"/>
    <n v="20020.349999999999"/>
    <n v="3.681992956356552E-5"/>
    <n v="20020.349999999999"/>
    <n v="7.7918113778324905E-5"/>
    <n v="245967.15"/>
    <n v="245967.15"/>
    <n v="188475.45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43664.6"/>
    <n v="0"/>
    <n v="0"/>
    <n v="43664.6"/>
    <n v="5121.2700000000004"/>
    <n v="4342.4799999999996"/>
    <n v="7.9863642609241085E-6"/>
    <n v="4342.4799999999996"/>
    <n v="1.690069607774591E-5"/>
    <n v="39322.120000000003"/>
    <n v="39322.120000000003"/>
    <n v="34200.85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174000"/>
    <n v="0"/>
    <n v="-264"/>
    <n v="173736"/>
    <n v="75777.5"/>
    <n v="25373.75"/>
    <n v="4.6665502239647191E-5"/>
    <n v="25373.75"/>
    <n v="9.8753255536630072E-5"/>
    <n v="148362.25"/>
    <n v="148362.25"/>
    <n v="72584.75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51075"/>
    <n v="0"/>
    <n v="-211.2"/>
    <n v="50863.8"/>
    <n v="1277.5"/>
    <n v="2885"/>
    <n v="5.3058761106017892E-6"/>
    <n v="2885"/>
    <n v="1.1228263154763397E-5"/>
    <n v="47978.8"/>
    <n v="47978.8"/>
    <n v="46701.3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7437.5"/>
    <n v="0"/>
    <n v="39812.5"/>
    <n v="47250"/>
    <n v="5550"/>
    <n v="4087.5"/>
    <n v="7.5174241255060009E-6"/>
    <n v="4087.5"/>
    <n v="1.5908327779929078E-5"/>
    <n v="43162.5"/>
    <n v="43162.5"/>
    <n v="37612.5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34539.589999999997"/>
    <n v="0"/>
    <n v="-42.8"/>
    <n v="34496.79"/>
    <n v="802.5"/>
    <n v="1222.5"/>
    <n v="2.2483305182706021E-6"/>
    <n v="1222.5"/>
    <n v="4.7579035378503476E-6"/>
    <n v="33274.29"/>
    <n v="33274.29"/>
    <n v="32471.79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80649.990000000005"/>
    <n v="0"/>
    <n v="-528"/>
    <n v="80121.990000000005"/>
    <n v="1200"/>
    <n v="2212.5"/>
    <n v="4.0690644349069183E-6"/>
    <n v="2212.5"/>
    <n v="8.6109297157414278E-6"/>
    <n v="77909.490000000005"/>
    <n v="77909.490000000005"/>
    <n v="76709.490000000005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44504.15"/>
    <n v="0"/>
    <n v="-211.2"/>
    <n v="44292.95"/>
    <n v="2177.5"/>
    <n v="1679.16"/>
    <n v="3.0881854176353902E-6"/>
    <n v="1679.16"/>
    <n v="6.5351994311793786E-6"/>
    <n v="42613.79"/>
    <n v="42613.79"/>
    <n v="40436.29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71579.17"/>
    <n v="0"/>
    <n v="-171.2"/>
    <n v="71407.97"/>
    <n v="3227.5"/>
    <n v="2585"/>
    <n v="4.7541385601059359E-6"/>
    <n v="2585"/>
    <n v="1.0060679464493374E-5"/>
    <n v="68822.97"/>
    <n v="68822.97"/>
    <n v="65595.47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51720.83"/>
    <n v="0"/>
    <n v="-304.60000000000002"/>
    <n v="51416.23"/>
    <n v="2700"/>
    <n v="2954.17"/>
    <n v="5.4330883984944497E-6"/>
    <n v="2954.17"/>
    <n v="1.1497469034283323E-5"/>
    <n v="48462.06"/>
    <n v="48462.06"/>
    <n v="45762.06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33716.67"/>
    <n v="0"/>
    <n v="-105.6"/>
    <n v="33611.07"/>
    <n v="1612.5"/>
    <n v="900"/>
    <n v="1.6552126514875599E-6"/>
    <n v="900"/>
    <n v="3.5027510708100721E-6"/>
    <n v="32711.07"/>
    <n v="32711.07"/>
    <n v="31098.57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700325"/>
    <n v="0"/>
    <n v="-300"/>
    <n v="700025"/>
    <n v="99975"/>
    <n v="31202.94"/>
    <n v="5.7386112279563599E-5"/>
    <n v="31202.94"/>
    <n v="1.2144014610824714E-4"/>
    <n v="668822.06000000006"/>
    <n v="668822.06000000006"/>
    <n v="568847.06000000006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38000"/>
    <n v="0"/>
    <n v="-158.4"/>
    <n v="37841.599999999999"/>
    <n v="262.5"/>
    <n v="1500"/>
    <n v="2.7586877524792665E-6"/>
    <n v="1500"/>
    <n v="5.83791845135012E-6"/>
    <n v="36341.599999999999"/>
    <n v="36341.599999999999"/>
    <n v="36079.1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66725"/>
    <n v="0"/>
    <n v="-633.6"/>
    <n v="66091.399999999994"/>
    <n v="18900"/>
    <n v="2850"/>
    <n v="5.2415067297106063E-6"/>
    <n v="2850"/>
    <n v="1.1092045057565228E-5"/>
    <n v="63241.4"/>
    <n v="63241.4"/>
    <n v="44341.4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44358.33"/>
    <n v="0"/>
    <n v="-105.3"/>
    <n v="44253.03"/>
    <n v="3412.5"/>
    <n v="1312.5"/>
    <n v="2.413851783419358E-6"/>
    <n v="1312.5"/>
    <n v="5.1081786449313548E-6"/>
    <n v="42940.53"/>
    <n v="42940.53"/>
    <n v="39528.03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112556.25"/>
    <n v="0"/>
    <n v="0"/>
    <n v="112556.25"/>
    <n v="38125"/>
    <n v="9050"/>
    <n v="1.6644082773291573E-5"/>
    <n v="9050"/>
    <n v="3.5222107989812394E-5"/>
    <n v="103506.25"/>
    <n v="103506.25"/>
    <n v="65381.25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236762.5"/>
    <n v="0"/>
    <n v="-40562.5"/>
    <n v="196200"/>
    <n v="100303.75"/>
    <n v="15630"/>
    <n v="2.8745526380833957E-5"/>
    <n v="15630"/>
    <n v="6.0831110263068249E-5"/>
    <n v="180570"/>
    <n v="180570"/>
    <n v="80266.25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74445.83"/>
    <n v="0"/>
    <n v="-465.9"/>
    <n v="73979.929999999993"/>
    <n v="17115"/>
    <n v="5528.75"/>
    <n v="1.0168063274346496E-5"/>
    <n v="5528.75"/>
    <n v="2.1517594425267984E-5"/>
    <n v="68451.179999999993"/>
    <n v="68451.179999999993"/>
    <n v="51336.18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139010.42000000001"/>
    <n v="0"/>
    <n v="-5822.31"/>
    <n v="133188.10999999999"/>
    <n v="36552.1"/>
    <n v="6871.65"/>
    <n v="1.2637824462882767E-5"/>
    <n v="6871.65"/>
    <n v="2.6744088217480033E-5"/>
    <n v="126316.46"/>
    <n v="126316.46"/>
    <n v="89764.36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35032.5"/>
    <n v="0"/>
    <n v="19417.5"/>
    <n v="54450"/>
    <n v="46045"/>
    <n v="5294.32"/>
    <n v="9.7369171611373521E-6"/>
    <n v="4727.92"/>
    <n v="1.840080760300484E-5"/>
    <n v="49155.68"/>
    <n v="49722.080000000002"/>
    <n v="3110.68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364618.77"/>
    <n v="0"/>
    <n v="-1240.8"/>
    <n v="363377.97"/>
    <n v="110416.25"/>
    <n v="15422.5"/>
    <n v="2.8363907908407657E-5"/>
    <n v="15422.5"/>
    <n v="6.002353154396482E-5"/>
    <n v="347955.47"/>
    <n v="347955.47"/>
    <n v="237539.22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16758.330000000002"/>
    <n v="0"/>
    <n v="0"/>
    <n v="16758.330000000002"/>
    <n v="2062.5"/>
    <n v="1471.25"/>
    <n v="2.7058129038900803E-6"/>
    <n v="1471.25"/>
    <n v="5.7260250143659091E-6"/>
    <n v="15287.08"/>
    <n v="15287.08"/>
    <n v="13224.58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67056.25"/>
    <n v="0"/>
    <n v="-545.5"/>
    <n v="66510.75"/>
    <n v="5162.5"/>
    <n v="4294.1499999999996"/>
    <n v="7.8974793415392268E-6"/>
    <n v="4294.1499999999996"/>
    <n v="1.671259834524341E-5"/>
    <n v="62216.6"/>
    <n v="62216.6"/>
    <n v="57054.1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42625"/>
    <n v="0"/>
    <n v="-369.6"/>
    <n v="42255.4"/>
    <n v="10368.75"/>
    <n v="2728.75"/>
    <n v="5.0185128030518658E-6"/>
    <n v="2728.75"/>
    <n v="1.0620146649414427E-5"/>
    <n v="39526.65"/>
    <n v="39526.65"/>
    <n v="29157.9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60908.34"/>
    <n v="0"/>
    <n v="-9458.34"/>
    <n v="51450"/>
    <n v="10987.5"/>
    <n v="2335.4"/>
    <n v="4.2950929180933859E-6"/>
    <n v="2335.4"/>
    <n v="9.0892498341887142E-6"/>
    <n v="49114.6"/>
    <n v="49114.6"/>
    <n v="38127.1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53235.41"/>
    <n v="0"/>
    <n v="375"/>
    <n v="53610.41"/>
    <n v="9900"/>
    <n v="2517.48"/>
    <n v="4.6299608287410026E-6"/>
    <n v="2517.48"/>
    <n v="9.7978952952699335E-6"/>
    <n v="51092.93"/>
    <n v="51092.93"/>
    <n v="41192.93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8500"/>
    <n v="0"/>
    <n v="0"/>
    <n v="8500"/>
    <n v="300"/>
    <n v="2087.5"/>
    <n v="3.8391737888669787E-6"/>
    <n v="2087.5"/>
    <n v="8.1244365114622509E-6"/>
    <n v="6412.5"/>
    <n v="6412.5"/>
    <n v="6112.5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51125"/>
    <n v="0"/>
    <n v="1125"/>
    <n v="52250"/>
    <n v="10015"/>
    <n v="5494.48"/>
    <n v="1.0105036454828186E-5"/>
    <n v="5494.48"/>
    <n v="2.1384217448382804E-5"/>
    <n v="46755.519999999997"/>
    <n v="46755.519999999997"/>
    <n v="36740.519999999997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37000"/>
    <n v="0"/>
    <n v="-211.2"/>
    <n v="36788.800000000003"/>
    <n v="712.5"/>
    <n v="3621.25"/>
    <n v="6.6599320157770292E-6"/>
    <n v="3621.25"/>
    <n v="1.4093708127967748E-5"/>
    <n v="33167.550000000003"/>
    <n v="33167.550000000003"/>
    <n v="32455.05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64791.67"/>
    <n v="0"/>
    <n v="0"/>
    <n v="64791.67"/>
    <n v="8388.75"/>
    <n v="5221.6499999999996"/>
    <n v="9.6032679351555731E-6"/>
    <n v="5221.6499999999996"/>
    <n v="2.0322377920994903E-5"/>
    <n v="59570.02"/>
    <n v="59570.02"/>
    <n v="51181.27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22960.41"/>
    <n v="0"/>
    <n v="-2000"/>
    <n v="20960.41"/>
    <n v="7837.5"/>
    <n v="2505.4"/>
    <n v="4.6077441967077026E-6"/>
    <n v="2505.4"/>
    <n v="9.7508805920083933E-6"/>
    <n v="18455.009999999998"/>
    <n v="18455.009999999998"/>
    <n v="10617.51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8000"/>
    <n v="0"/>
    <n v="-42.8"/>
    <n v="7957.2"/>
    <n v="0"/>
    <n v="854.15"/>
    <n v="1.5708887625201102E-6"/>
    <n v="854.15"/>
    <n v="3.3243053634804699E-6"/>
    <n v="7103.05"/>
    <n v="7103.05"/>
    <n v="7103.05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15508.33"/>
    <n v="0"/>
    <n v="-1558.33"/>
    <n v="13950"/>
    <n v="5235"/>
    <n v="1322.5"/>
    <n v="2.4322430351025534E-6"/>
    <n v="1322.5"/>
    <n v="5.1470981012736891E-6"/>
    <n v="12627.5"/>
    <n v="12627.5"/>
    <n v="7392.5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5500"/>
    <n v="0"/>
    <n v="-52.8"/>
    <n v="5447.2"/>
    <n v="728.75"/>
    <n v="1317.5"/>
    <n v="2.4230474092609559E-6"/>
    <n v="1108.75"/>
    <n v="4.3151947219562972E-6"/>
    <n v="4129.7"/>
    <n v="4338.45"/>
    <n v="3400.95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204"/>
    <s v="510204 Decimocuarto Sueldo"/>
    <x v="0"/>
    <x v="0"/>
    <s v="002"/>
    <n v="52002.93"/>
    <n v="0"/>
    <n v="0"/>
    <n v="52002.93"/>
    <n v="5871.25"/>
    <n v="2177.5"/>
    <n v="4.0046950540157353E-6"/>
    <n v="2177.5"/>
    <n v="8.4747116185432572E-6"/>
    <n v="49825.43"/>
    <n v="49825.43"/>
    <n v="43954.18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924"/>
    <n v="0"/>
    <n v="369.6"/>
    <n v="1293.5999999999999"/>
    <n v="0"/>
    <n v="241.5"/>
    <n v="4.4414872814916187E-7"/>
    <n v="241.5"/>
    <n v="9.3990487066736929E-7"/>
    <n v="1052.0999999999999"/>
    <n v="1052.0999999999999"/>
    <n v="1052.0999999999999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226.5"/>
    <n v="0"/>
    <n v="545.5"/>
    <n v="2772"/>
    <n v="0"/>
    <n v="1069.5999999999999"/>
    <n v="1.9671282800345486E-6"/>
    <n v="1069.5999999999999"/>
    <n v="4.1628250503760583E-6"/>
    <n v="1702.4"/>
    <n v="1702.4"/>
    <n v="1702.4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710"/>
    <n v="0"/>
    <n v="90.8"/>
    <n v="800.8"/>
    <n v="0"/>
    <n v="342.3"/>
    <n v="6.2953254511576862E-7"/>
    <n v="342.3"/>
    <n v="1.3322129905980974E-6"/>
    <n v="458.5"/>
    <n v="458.5"/>
    <n v="458.5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320"/>
    <n v="0"/>
    <n v="343.2"/>
    <n v="1663.2"/>
    <n v="0"/>
    <n v="241.5"/>
    <n v="4.4414872814916187E-7"/>
    <n v="241.5"/>
    <n v="9.3990487066736929E-7"/>
    <n v="1421.7"/>
    <n v="1421.7"/>
    <n v="1421.7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640"/>
    <n v="0"/>
    <n v="1056"/>
    <n v="3696"/>
    <n v="0"/>
    <n v="571.20000000000005"/>
    <n v="1.0505082961441048E-6"/>
    <n v="571.20000000000005"/>
    <n v="2.2230793462741259E-6"/>
    <n v="3124.8"/>
    <n v="3124.8"/>
    <n v="3124.8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528"/>
    <n v="0"/>
    <n v="211.2"/>
    <n v="739.2"/>
    <n v="0"/>
    <n v="214.2"/>
    <n v="3.9394061105403921E-7"/>
    <n v="214.2"/>
    <n v="8.3365475485279705E-7"/>
    <n v="525"/>
    <n v="525"/>
    <n v="525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3564"/>
    <n v="0"/>
    <n v="1240.8"/>
    <n v="4804.8"/>
    <n v="0"/>
    <n v="1169.7"/>
    <n v="2.151224709383332E-6"/>
    <n v="1169.7"/>
    <n v="4.5524088083628236E-6"/>
    <n v="3635.1"/>
    <n v="3635.1"/>
    <n v="3635.1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426"/>
    <n v="0"/>
    <n v="128.4"/>
    <n v="554.4"/>
    <n v="0"/>
    <n v="214.2"/>
    <n v="3.9394061105403921E-7"/>
    <n v="214.2"/>
    <n v="8.3365475485279705E-7"/>
    <n v="340.2"/>
    <n v="340.2"/>
    <n v="340.2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584"/>
    <n v="0"/>
    <n v="633.6"/>
    <n v="2217.6"/>
    <n v="0"/>
    <n v="693"/>
    <n v="1.2745137416454211E-6"/>
    <n v="693"/>
    <n v="2.6971183245237556E-6"/>
    <n v="1524.6"/>
    <n v="1524.6"/>
    <n v="1524.6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685"/>
    <n v="0"/>
    <n v="456.6"/>
    <n v="3141.6"/>
    <n v="0"/>
    <n v="1085"/>
    <n v="1.9954508076266694E-6"/>
    <n v="1085"/>
    <n v="4.2227610131432531E-6"/>
    <n v="2056.6"/>
    <n v="2056.6"/>
    <n v="2056.6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396"/>
    <n v="0"/>
    <n v="158.4"/>
    <n v="554.4"/>
    <n v="0"/>
    <n v="71.400000000000006"/>
    <n v="1.313135370180131E-7"/>
    <n v="71.400000000000006"/>
    <n v="2.7788491828426574E-7"/>
    <n v="483"/>
    <n v="483"/>
    <n v="483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64"/>
    <n v="0"/>
    <n v="105.6"/>
    <n v="369.6"/>
    <n v="0"/>
    <n v="142.80000000000001"/>
    <n v="2.6262707403602621E-7"/>
    <n v="142.80000000000001"/>
    <n v="5.5576983656853147E-7"/>
    <n v="226.8"/>
    <n v="226.8"/>
    <n v="226.8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8"/>
    <n v="0"/>
    <n v="526.4"/>
    <n v="554.4"/>
    <n v="0"/>
    <n v="71.400000000000006"/>
    <n v="1.313135370180131E-7"/>
    <n v="71.400000000000006"/>
    <n v="2.7788491828426574E-7"/>
    <n v="483"/>
    <n v="483"/>
    <n v="483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792"/>
    <n v="0"/>
    <n v="0"/>
    <n v="792"/>
    <n v="0"/>
    <n v="71.400000000000006"/>
    <n v="1.313135370180131E-7"/>
    <n v="71.400000000000006"/>
    <n v="2.7788491828426574E-7"/>
    <n v="720.6"/>
    <n v="720.6"/>
    <n v="720.6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600"/>
    <n v="0"/>
    <n v="0"/>
    <n v="600"/>
    <n v="0"/>
    <n v="142.80000000000001"/>
    <n v="2.6262707403602621E-7"/>
    <n v="142.80000000000001"/>
    <n v="5.5576983656853147E-7"/>
    <n v="457.2"/>
    <n v="457.2"/>
    <n v="457.2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32"/>
    <n v="0"/>
    <n v="52.8"/>
    <n v="184.8"/>
    <n v="0"/>
    <n v="0"/>
    <n v="0"/>
    <n v="0"/>
    <n v="0"/>
    <n v="184.8"/>
    <n v="184.8"/>
    <n v="184.8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64"/>
    <n v="0"/>
    <n v="105.6"/>
    <n v="369.6"/>
    <n v="0"/>
    <n v="71.400000000000006"/>
    <n v="1.313135370180131E-7"/>
    <n v="71.400000000000006"/>
    <n v="2.7788491828426574E-7"/>
    <n v="298.2"/>
    <n v="298.2"/>
    <n v="298.2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660"/>
    <n v="0"/>
    <n v="264"/>
    <n v="924"/>
    <n v="0"/>
    <n v="142.80000000000001"/>
    <n v="2.6262707403602621E-7"/>
    <n v="142.80000000000001"/>
    <n v="5.5576983656853147E-7"/>
    <n v="781.2"/>
    <n v="781.2"/>
    <n v="781.2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184"/>
    <n v="0"/>
    <n v="711.2"/>
    <n v="2895.2"/>
    <n v="0"/>
    <n v="514.5"/>
    <n v="9.4622989910038841E-7"/>
    <n v="514.5"/>
    <n v="2.002406028813091E-6"/>
    <n v="2380.6999999999998"/>
    <n v="2380.6999999999998"/>
    <n v="2380.6999999999998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42"/>
    <n v="0"/>
    <n v="42.8"/>
    <n v="184.8"/>
    <n v="0"/>
    <n v="71.400000000000006"/>
    <n v="1.313135370180131E-7"/>
    <n v="71.400000000000006"/>
    <n v="2.7788491828426574E-7"/>
    <n v="113.4"/>
    <n v="113.4"/>
    <n v="113.4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3562"/>
    <n v="0"/>
    <n v="3070"/>
    <n v="16632"/>
    <n v="0"/>
    <n v="4279.8"/>
    <n v="7.8710878953738436E-6"/>
    <n v="4279.8"/>
    <n v="1.6656748925392162E-5"/>
    <n v="12352.2"/>
    <n v="12352.2"/>
    <n v="12352.2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94"/>
    <n v="0"/>
    <n v="75.599999999999994"/>
    <n v="369.6"/>
    <n v="0"/>
    <n v="142.80000000000001"/>
    <n v="2.6262707403602621E-7"/>
    <n v="142.80000000000001"/>
    <n v="5.5576983656853147E-7"/>
    <n v="226.8"/>
    <n v="226.8"/>
    <n v="226.8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64"/>
    <n v="0"/>
    <n v="105.6"/>
    <n v="369.6"/>
    <n v="0"/>
    <n v="142.80000000000001"/>
    <n v="2.6262707403602621E-7"/>
    <n v="142.80000000000001"/>
    <n v="5.5576983656853147E-7"/>
    <n v="226.8"/>
    <n v="226.8"/>
    <n v="226.8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233.5"/>
    <n v="0"/>
    <n v="614.5"/>
    <n v="1848"/>
    <n v="0"/>
    <n v="329"/>
    <n v="6.050721803771191E-7"/>
    <n v="329"/>
    <n v="1.280450113662793E-6"/>
    <n v="1519"/>
    <n v="1519"/>
    <n v="1519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396"/>
    <n v="0"/>
    <n v="158.4"/>
    <n v="554.4"/>
    <n v="0"/>
    <n v="0"/>
    <n v="0"/>
    <n v="0"/>
    <n v="0"/>
    <n v="554.4"/>
    <n v="554.4"/>
    <n v="554.4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980"/>
    <n v="0"/>
    <n v="607.20000000000005"/>
    <n v="2587.1999999999998"/>
    <n v="0"/>
    <n v="571.20000000000005"/>
    <n v="1.0505082961441048E-6"/>
    <n v="571.20000000000005"/>
    <n v="2.2230793462741259E-6"/>
    <n v="2016"/>
    <n v="2016"/>
    <n v="2016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244"/>
    <n v="0"/>
    <n v="0"/>
    <n v="2244"/>
    <n v="0"/>
    <n v="497"/>
    <n v="9.1404520865479696E-7"/>
    <n v="497"/>
    <n v="1.9342969802140066E-6"/>
    <n v="1747"/>
    <n v="1747"/>
    <n v="1747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7524"/>
    <n v="0"/>
    <n v="2455.1999999999998"/>
    <n v="9979.2000000000007"/>
    <n v="0"/>
    <n v="3096.1"/>
    <n v="5.6941154336340378E-6"/>
    <n v="3096.1"/>
    <n v="1.2049852878150071E-5"/>
    <n v="6883.1"/>
    <n v="6883.1"/>
    <n v="6883.1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244"/>
    <n v="0"/>
    <n v="528"/>
    <n v="2772"/>
    <n v="0"/>
    <n v="928.2"/>
    <n v="1.7070759812341702E-6"/>
    <n v="928.2"/>
    <n v="3.6125039376954546E-6"/>
    <n v="1843.8"/>
    <n v="1843.8"/>
    <n v="1843.8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3260"/>
    <n v="0"/>
    <n v="-437.6"/>
    <n v="2822.4"/>
    <n v="0"/>
    <n v="1016.4"/>
    <n v="1.8692868210799508E-6"/>
    <n v="1016.4"/>
    <n v="3.9557735426348413E-6"/>
    <n v="1806"/>
    <n v="1806"/>
    <n v="1806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188"/>
    <n v="0"/>
    <n v="105.6"/>
    <n v="1293.5999999999999"/>
    <n v="0"/>
    <n v="71.400000000000006"/>
    <n v="1.313135370180131E-7"/>
    <n v="71.400000000000006"/>
    <n v="2.7788491828426574E-7"/>
    <n v="1222.2"/>
    <n v="1222.2"/>
    <n v="1222.2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510"/>
    <n v="0"/>
    <n v="631.6"/>
    <n v="3141.6"/>
    <n v="0"/>
    <n v="880.6"/>
    <n v="1.6195336232221613E-6"/>
    <n v="880.6"/>
    <n v="3.4272473255059438E-6"/>
    <n v="2261"/>
    <n v="2261"/>
    <n v="2261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804"/>
    <n v="0"/>
    <n v="413.6"/>
    <n v="2217.6"/>
    <n v="0"/>
    <n v="642.6"/>
    <n v="1.1818218331621178E-6"/>
    <n v="642.6"/>
    <n v="2.5009642645583915E-6"/>
    <n v="1575"/>
    <n v="1575"/>
    <n v="1575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528"/>
    <n v="0"/>
    <n v="211.2"/>
    <n v="739.2"/>
    <n v="0"/>
    <n v="214.2"/>
    <n v="3.9394061105403921E-7"/>
    <n v="214.2"/>
    <n v="8.3365475485279705E-7"/>
    <n v="525"/>
    <n v="525"/>
    <n v="525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9240"/>
    <n v="0"/>
    <n v="3696"/>
    <n v="12936"/>
    <n v="0"/>
    <n v="4512.2"/>
    <n v="8.2985005844912976E-6"/>
    <n v="4512.2"/>
    <n v="1.7561237090788008E-5"/>
    <n v="8423.7999999999993"/>
    <n v="8423.7999999999993"/>
    <n v="8423.7999999999993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264"/>
    <n v="0"/>
    <n v="105.6"/>
    <n v="369.6"/>
    <n v="0"/>
    <n v="71.400000000000006"/>
    <n v="1.313135370180131E-7"/>
    <n v="71.400000000000006"/>
    <n v="2.7788491828426574E-7"/>
    <n v="298.2"/>
    <n v="298.2"/>
    <n v="298.2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989"/>
    <n v="0"/>
    <n v="304.60000000000002"/>
    <n v="1293.5999999999999"/>
    <n v="0"/>
    <n v="499.8"/>
    <n v="9.1919475912609162E-7"/>
    <n v="499.8"/>
    <n v="1.9451944279898599E-6"/>
    <n v="793.8"/>
    <n v="793.8"/>
    <n v="793.8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568"/>
    <n v="0"/>
    <n v="171.2"/>
    <n v="739.2"/>
    <n v="0"/>
    <n v="270.89999999999998"/>
    <n v="4.9821900809775552E-7"/>
    <n v="270.89999999999998"/>
    <n v="1.0543280723138316E-6"/>
    <n v="468.3"/>
    <n v="468.3"/>
    <n v="468.3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528"/>
    <n v="0"/>
    <n v="211.2"/>
    <n v="739.2"/>
    <n v="0"/>
    <n v="214.2"/>
    <n v="3.9394061105403921E-7"/>
    <n v="214.2"/>
    <n v="8.3365475485279705E-7"/>
    <n v="525"/>
    <n v="525"/>
    <n v="525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1220"/>
    <n v="0"/>
    <n v="-7154.4"/>
    <n v="4065.6"/>
    <n v="253.4"/>
    <n v="532.70000000000005"/>
    <n v="9.7970197716380367E-7"/>
    <n v="532.70000000000005"/>
    <n v="2.0732394393561396E-6"/>
    <n v="3532.9"/>
    <n v="3532.9"/>
    <n v="3279.5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320"/>
    <n v="0"/>
    <n v="528"/>
    <n v="1848"/>
    <n v="0"/>
    <n v="371.7"/>
    <n v="6.8360282506436221E-7"/>
    <n v="371.7"/>
    <n v="1.4466361922445596E-6"/>
    <n v="1476.3"/>
    <n v="1476.3"/>
    <n v="1476.3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304"/>
    <s v="510304 Compensación por Transporte"/>
    <x v="0"/>
    <x v="0"/>
    <s v="002"/>
    <n v="142"/>
    <n v="0"/>
    <n v="42.8"/>
    <n v="184.8"/>
    <n v="0"/>
    <n v="71.400000000000006"/>
    <n v="1.313135370180131E-7"/>
    <n v="71.400000000000006"/>
    <n v="2.7788491828426574E-7"/>
    <n v="113.4"/>
    <n v="113.4"/>
    <n v="113.4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6936"/>
    <n v="0"/>
    <n v="0"/>
    <n v="16936"/>
    <n v="0"/>
    <n v="6348"/>
    <n v="1.1674766568492255E-5"/>
    <n v="6348"/>
    <n v="2.4706070886113708E-5"/>
    <n v="10588"/>
    <n v="10588"/>
    <n v="10588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056"/>
    <n v="0"/>
    <n v="0"/>
    <n v="1056"/>
    <n v="0"/>
    <n v="0"/>
    <n v="0"/>
    <n v="0"/>
    <n v="0"/>
    <n v="1056"/>
    <n v="1056"/>
    <n v="1056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0840"/>
    <n v="0"/>
    <n v="0"/>
    <n v="20840"/>
    <n v="0"/>
    <n v="6608"/>
    <n v="1.2152939112255328E-5"/>
    <n v="6608"/>
    <n v="2.5717976751014395E-5"/>
    <n v="14232"/>
    <n v="14232"/>
    <n v="14232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056"/>
    <n v="0"/>
    <n v="0"/>
    <n v="1056"/>
    <n v="0"/>
    <n v="408"/>
    <n v="7.5036306867436043E-7"/>
    <n v="408"/>
    <n v="1.5879138187672327E-6"/>
    <n v="648"/>
    <n v="648"/>
    <n v="648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112"/>
    <n v="0"/>
    <n v="0"/>
    <n v="2112"/>
    <n v="0"/>
    <n v="816"/>
    <n v="1.5007261373487209E-6"/>
    <n v="816"/>
    <n v="3.1758276375344654E-6"/>
    <n v="1296"/>
    <n v="1296"/>
    <n v="1296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480"/>
    <n v="0"/>
    <n v="2688.4"/>
    <n v="3168.4"/>
    <n v="0"/>
    <n v="1224"/>
    <n v="2.2510892060230816E-6"/>
    <n v="1224"/>
    <n v="4.7637414563016982E-6"/>
    <n v="1944.4"/>
    <n v="1944.4"/>
    <n v="1944.4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73920"/>
    <n v="0"/>
    <n v="0"/>
    <n v="73920"/>
    <n v="0"/>
    <n v="28400"/>
    <n v="5.223115478027411E-5"/>
    <n v="28400"/>
    <n v="1.1053125601222894E-4"/>
    <n v="45520"/>
    <n v="45520"/>
    <n v="45520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9504"/>
    <n v="0"/>
    <n v="0"/>
    <n v="9504"/>
    <n v="0"/>
    <n v="2448"/>
    <n v="4.5021784120461632E-6"/>
    <n v="2448"/>
    <n v="9.5274829126033963E-6"/>
    <n v="7056"/>
    <n v="7056"/>
    <n v="7056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7472"/>
    <n v="0"/>
    <n v="704"/>
    <n v="18176"/>
    <n v="0"/>
    <n v="5344"/>
    <n v="9.8282848994994656E-6"/>
    <n v="5344"/>
    <n v="2.0798557469343362E-5"/>
    <n v="12832"/>
    <n v="12832"/>
    <n v="12832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6336"/>
    <n v="0"/>
    <n v="0"/>
    <n v="6336"/>
    <n v="0"/>
    <n v="1224"/>
    <n v="2.2510892060230816E-6"/>
    <n v="1224"/>
    <n v="4.7637414563016982E-6"/>
    <n v="5112"/>
    <n v="5112"/>
    <n v="5112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4320"/>
    <n v="0"/>
    <n v="0"/>
    <n v="4320"/>
    <n v="0"/>
    <n v="1224"/>
    <n v="2.2510892060230816E-6"/>
    <n v="1224"/>
    <n v="4.7637414563016982E-6"/>
    <n v="3096"/>
    <n v="3096"/>
    <n v="3096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112"/>
    <n v="0"/>
    <n v="0"/>
    <n v="2112"/>
    <n v="0"/>
    <n v="408"/>
    <n v="7.5036306867436043E-7"/>
    <n v="408"/>
    <n v="1.5879138187672327E-6"/>
    <n v="1704"/>
    <n v="1704"/>
    <n v="1704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3168"/>
    <n v="0"/>
    <n v="0"/>
    <n v="3168"/>
    <n v="0"/>
    <n v="816"/>
    <n v="1.5007261373487209E-6"/>
    <n v="816"/>
    <n v="3.1758276375344654E-6"/>
    <n v="2352"/>
    <n v="2352"/>
    <n v="2352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5280"/>
    <n v="0"/>
    <n v="0"/>
    <n v="5280"/>
    <n v="0"/>
    <n v="1632"/>
    <n v="3.0014522746974417E-6"/>
    <n v="1632"/>
    <n v="6.3516552750689309E-6"/>
    <n v="3648"/>
    <n v="3648"/>
    <n v="3648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05005.92"/>
    <n v="0"/>
    <n v="-9363.76"/>
    <n v="95642.16"/>
    <n v="0"/>
    <n v="34088"/>
    <n v="6.2692098737675495E-5"/>
    <n v="34088"/>
    <n v="1.326686427797486E-4"/>
    <n v="61554.16"/>
    <n v="61554.16"/>
    <n v="61554.16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112"/>
    <n v="0"/>
    <n v="0"/>
    <n v="2112"/>
    <n v="0"/>
    <n v="816"/>
    <n v="1.5007261373487209E-6"/>
    <n v="816"/>
    <n v="3.1758276375344654E-6"/>
    <n v="1296"/>
    <n v="1296"/>
    <n v="1296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0240"/>
    <n v="0"/>
    <n v="-560"/>
    <n v="9680"/>
    <n v="0"/>
    <n v="3512"/>
    <n v="6.4590075911381227E-6"/>
    <n v="3512"/>
    <n v="1.3668513067427748E-5"/>
    <n v="6168"/>
    <n v="6168"/>
    <n v="6168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5520"/>
    <n v="0"/>
    <n v="-1076.97"/>
    <n v="14443.03"/>
    <n v="0"/>
    <n v="4896"/>
    <n v="9.0043568240923264E-6"/>
    <n v="4896"/>
    <n v="1.9054965825206793E-5"/>
    <n v="9547.0300000000007"/>
    <n v="9547.0300000000007"/>
    <n v="9547.0300000000007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3408"/>
    <n v="0"/>
    <n v="-812.9"/>
    <n v="12595.1"/>
    <n v="0"/>
    <n v="4404"/>
    <n v="8.0995072412791258E-6"/>
    <n v="4404"/>
    <n v="1.7140128573163951E-5"/>
    <n v="8191.1"/>
    <n v="8191.1"/>
    <n v="8191.1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57866.8"/>
    <n v="0"/>
    <n v="0"/>
    <n v="57866.8"/>
    <n v="0"/>
    <n v="23256"/>
    <n v="4.2770694914438546E-5"/>
    <n v="23256"/>
    <n v="9.0511087669732261E-5"/>
    <n v="34610.800000000003"/>
    <n v="34610.800000000003"/>
    <n v="34610.800000000003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7952"/>
    <n v="0"/>
    <n v="0"/>
    <n v="17952"/>
    <n v="0"/>
    <n v="5712"/>
    <n v="1.0505082961441047E-5"/>
    <n v="5712"/>
    <n v="2.2230793462741256E-5"/>
    <n v="12240"/>
    <n v="12240"/>
    <n v="12240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6080"/>
    <n v="0"/>
    <n v="-5664"/>
    <n v="20416"/>
    <n v="0"/>
    <n v="8664"/>
    <n v="1.5934180458320244E-5"/>
    <n v="8664"/>
    <n v="3.3719816974998293E-5"/>
    <n v="11752"/>
    <n v="11752"/>
    <n v="11752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0080"/>
    <n v="0"/>
    <n v="0"/>
    <n v="20080"/>
    <n v="0"/>
    <n v="6612"/>
    <n v="1.2160295612928606E-5"/>
    <n v="6612"/>
    <n v="2.5733544533551329E-5"/>
    <n v="13468"/>
    <n v="13468"/>
    <n v="13468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4080"/>
    <n v="0"/>
    <n v="0"/>
    <n v="14080"/>
    <n v="0"/>
    <n v="4488"/>
    <n v="8.2539937554179654E-6"/>
    <n v="4488"/>
    <n v="1.7467052006439557E-5"/>
    <n v="9592"/>
    <n v="9592"/>
    <n v="9592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4224"/>
    <n v="0"/>
    <n v="0"/>
    <n v="4224"/>
    <n v="0"/>
    <n v="1648"/>
    <n v="3.0308782773905541E-6"/>
    <n v="1648"/>
    <n v="6.4139264052166648E-6"/>
    <n v="2576"/>
    <n v="2576"/>
    <n v="2576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112"/>
    <n v="0"/>
    <n v="0"/>
    <n v="2112"/>
    <n v="0"/>
    <n v="408"/>
    <n v="7.5036306867436043E-7"/>
    <n v="408"/>
    <n v="1.5879138187672327E-6"/>
    <n v="1704"/>
    <n v="1704"/>
    <n v="1704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7392"/>
    <n v="0"/>
    <n v="0"/>
    <n v="7392"/>
    <n v="0"/>
    <n v="2856"/>
    <n v="5.2525414807205233E-6"/>
    <n v="2856"/>
    <n v="1.1115396731370628E-5"/>
    <n v="4536"/>
    <n v="4536"/>
    <n v="4536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4224"/>
    <n v="0"/>
    <n v="0"/>
    <n v="4224"/>
    <n v="0"/>
    <n v="1548"/>
    <n v="2.8469657605586029E-6"/>
    <n v="1548"/>
    <n v="6.0247318417933242E-6"/>
    <n v="2676"/>
    <n v="2676"/>
    <n v="2676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4224"/>
    <n v="0"/>
    <n v="0"/>
    <n v="4224"/>
    <n v="0"/>
    <n v="1224"/>
    <n v="2.2510892060230816E-6"/>
    <n v="1224"/>
    <n v="4.7637414563016982E-6"/>
    <n v="3000"/>
    <n v="3000"/>
    <n v="3000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0560"/>
    <n v="0"/>
    <n v="0"/>
    <n v="10560"/>
    <n v="0"/>
    <n v="2940"/>
    <n v="5.4070279948593621E-6"/>
    <n v="2940"/>
    <n v="1.1442320164646236E-5"/>
    <n v="7620"/>
    <n v="7620"/>
    <n v="7620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056"/>
    <n v="0"/>
    <n v="0"/>
    <n v="1056"/>
    <n v="0"/>
    <n v="408"/>
    <n v="7.5036306867436043E-7"/>
    <n v="408"/>
    <n v="1.5879138187672327E-6"/>
    <n v="648"/>
    <n v="648"/>
    <n v="648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4224"/>
    <n v="0"/>
    <n v="0"/>
    <n v="4224"/>
    <n v="0"/>
    <n v="1224"/>
    <n v="2.2510892060230816E-6"/>
    <n v="1224"/>
    <n v="4.7637414563016982E-6"/>
    <n v="3000"/>
    <n v="3000"/>
    <n v="3000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112"/>
    <n v="0"/>
    <n v="0"/>
    <n v="2112"/>
    <n v="0"/>
    <n v="816"/>
    <n v="1.5007261373487209E-6"/>
    <n v="816"/>
    <n v="3.1758276375344654E-6"/>
    <n v="1296"/>
    <n v="1296"/>
    <n v="1296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5280"/>
    <n v="0"/>
    <n v="-704"/>
    <n v="4576"/>
    <n v="0"/>
    <n v="1956"/>
    <n v="3.5973288292329634E-6"/>
    <n v="1956"/>
    <n v="7.612645660560556E-6"/>
    <n v="2620"/>
    <n v="2620"/>
    <n v="2620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3168"/>
    <n v="0"/>
    <n v="0"/>
    <n v="3168"/>
    <n v="0"/>
    <n v="816"/>
    <n v="1.5007261373487209E-6"/>
    <n v="816"/>
    <n v="3.1758276375344654E-6"/>
    <n v="2352"/>
    <n v="2352"/>
    <n v="2352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2672"/>
    <n v="0"/>
    <n v="0"/>
    <n v="12672"/>
    <n v="0"/>
    <n v="4128"/>
    <n v="7.5919086948229413E-6"/>
    <n v="4128"/>
    <n v="1.6065951578115529E-5"/>
    <n v="8544"/>
    <n v="8544"/>
    <n v="8544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1120"/>
    <n v="0"/>
    <n v="0"/>
    <n v="21120"/>
    <n v="0"/>
    <n v="4896"/>
    <n v="9.0043568240923264E-6"/>
    <n v="4896"/>
    <n v="1.9054965825206793E-5"/>
    <n v="16224"/>
    <n v="16224"/>
    <n v="16224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10503.89"/>
    <n v="0"/>
    <n v="0"/>
    <n v="10503.89"/>
    <n v="0"/>
    <n v="2280"/>
    <n v="4.1932053837684847E-6"/>
    <n v="2280"/>
    <n v="8.8736360460521829E-6"/>
    <n v="8223.89"/>
    <n v="8223.89"/>
    <n v="8223.89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28512"/>
    <n v="0"/>
    <n v="0"/>
    <n v="28512"/>
    <n v="0"/>
    <n v="8316"/>
    <n v="1.5294164899745053E-5"/>
    <n v="8316"/>
    <n v="3.2365419894285065E-5"/>
    <n v="20196"/>
    <n v="20196"/>
    <n v="20196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3168"/>
    <n v="0"/>
    <n v="0"/>
    <n v="3168"/>
    <n v="0"/>
    <n v="1224"/>
    <n v="2.2510892060230816E-6"/>
    <n v="1224"/>
    <n v="4.7637414563016982E-6"/>
    <n v="1944"/>
    <n v="1944"/>
    <n v="1944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7392"/>
    <n v="0"/>
    <n v="0"/>
    <n v="7392"/>
    <n v="0"/>
    <n v="1788"/>
    <n v="3.2883558009552858E-6"/>
    <n v="1788"/>
    <n v="6.9587987940093426E-6"/>
    <n v="5604"/>
    <n v="5604"/>
    <n v="5604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306"/>
    <s v="510306 Alimentación"/>
    <x v="0"/>
    <x v="0"/>
    <s v="002"/>
    <n v="89760"/>
    <n v="0"/>
    <n v="-66528"/>
    <n v="23232"/>
    <n v="1448"/>
    <n v="6712"/>
    <n v="1.2344208129760558E-5"/>
    <n v="6712"/>
    <n v="2.6122739096974671E-5"/>
    <n v="16520"/>
    <n v="16520"/>
    <n v="15072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663.75"/>
    <n v="0"/>
    <n v="0"/>
    <n v="663.75"/>
    <n v="0"/>
    <n v="45"/>
    <n v="8.2760632574377989E-8"/>
    <n v="45"/>
    <n v="1.7513755354050359E-7"/>
    <n v="618.75"/>
    <n v="618.75"/>
    <n v="618.75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667.19"/>
    <n v="0"/>
    <n v="0"/>
    <n v="667.19"/>
    <n v="0"/>
    <n v="45"/>
    <n v="8.2760632574377989E-8"/>
    <n v="45"/>
    <n v="1.7513755354050359E-7"/>
    <n v="622.19000000000005"/>
    <n v="622.19000000000005"/>
    <n v="622.19000000000005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117.68"/>
    <n v="0"/>
    <n v="0"/>
    <n v="1117.68"/>
    <n v="0"/>
    <n v="90"/>
    <n v="1.6552126514875598E-7"/>
    <n v="90"/>
    <n v="3.5027510708100718E-7"/>
    <n v="1027.68"/>
    <n v="1027.68"/>
    <n v="1027.68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3243.45"/>
    <n v="0"/>
    <n v="-2500"/>
    <n v="20743.45"/>
    <n v="0"/>
    <n v="333"/>
    <n v="6.124286810503971E-7"/>
    <n v="333"/>
    <n v="1.2960178961997266E-6"/>
    <n v="20410.45"/>
    <n v="20410.45"/>
    <n v="20410.45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034.32"/>
    <n v="0"/>
    <n v="0"/>
    <n v="1034.32"/>
    <n v="0"/>
    <n v="0"/>
    <n v="0"/>
    <n v="0"/>
    <n v="0"/>
    <n v="1034.32"/>
    <n v="1034.32"/>
    <n v="1034.32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695.25"/>
    <n v="0"/>
    <n v="0"/>
    <n v="2695.25"/>
    <n v="0"/>
    <n v="0"/>
    <n v="0"/>
    <n v="0"/>
    <n v="0"/>
    <n v="2695.25"/>
    <n v="2695.25"/>
    <n v="2695.25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16.98"/>
    <n v="0"/>
    <n v="0"/>
    <n v="216.98"/>
    <n v="0"/>
    <n v="0"/>
    <n v="0"/>
    <n v="0"/>
    <n v="0"/>
    <n v="216.98"/>
    <n v="216.98"/>
    <n v="216.98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885.08"/>
    <n v="0"/>
    <n v="0"/>
    <n v="885.08"/>
    <n v="0"/>
    <n v="22.5"/>
    <n v="4.1380316287188994E-8"/>
    <n v="22.5"/>
    <n v="8.7568776770251796E-8"/>
    <n v="862.58"/>
    <n v="862.58"/>
    <n v="862.58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04.27"/>
    <n v="0"/>
    <n v="0"/>
    <n v="204.27"/>
    <n v="0"/>
    <n v="0"/>
    <n v="0"/>
    <n v="0"/>
    <n v="0"/>
    <n v="204.27"/>
    <n v="204.27"/>
    <n v="204.27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002.49"/>
    <n v="0"/>
    <n v="249.37"/>
    <n v="2251.86"/>
    <n v="0"/>
    <n v="126"/>
    <n v="2.3172977120825839E-7"/>
    <n v="126"/>
    <n v="4.9038514991341007E-7"/>
    <n v="2125.86"/>
    <n v="2125.86"/>
    <n v="2125.86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973.73"/>
    <n v="0"/>
    <n v="0"/>
    <n v="973.73"/>
    <n v="0"/>
    <n v="0"/>
    <n v="0"/>
    <n v="0"/>
    <n v="0"/>
    <n v="973.73"/>
    <n v="973.73"/>
    <n v="973.73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753.8"/>
    <n v="0"/>
    <n v="0"/>
    <n v="1753.8"/>
    <n v="0"/>
    <n v="22.5"/>
    <n v="4.1380316287188994E-8"/>
    <n v="22.5"/>
    <n v="8.7568776770251796E-8"/>
    <n v="1731.3"/>
    <n v="1731.3"/>
    <n v="1731.3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408.55"/>
    <n v="0"/>
    <n v="0"/>
    <n v="408.55"/>
    <n v="0"/>
    <n v="0"/>
    <n v="0"/>
    <n v="0"/>
    <n v="0"/>
    <n v="408.55"/>
    <n v="408.55"/>
    <n v="408.55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502.42"/>
    <n v="0"/>
    <n v="0"/>
    <n v="502.42"/>
    <n v="0"/>
    <n v="22.5"/>
    <n v="4.1380316287188994E-8"/>
    <n v="22.5"/>
    <n v="8.7568776770251796E-8"/>
    <n v="479.92"/>
    <n v="479.92"/>
    <n v="479.92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432.04"/>
    <n v="0"/>
    <n v="428.04"/>
    <n v="2860.08"/>
    <n v="0"/>
    <n v="94.5"/>
    <n v="1.7379732840619378E-7"/>
    <n v="94.5"/>
    <n v="3.6778886243505755E-7"/>
    <n v="2765.58"/>
    <n v="2765.58"/>
    <n v="2765.58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667.8"/>
    <n v="0"/>
    <n v="120.47"/>
    <n v="2788.27"/>
    <n v="0"/>
    <n v="45"/>
    <n v="8.2760632574377989E-8"/>
    <n v="45"/>
    <n v="1.7513755354050359E-7"/>
    <n v="2743.27"/>
    <n v="2743.27"/>
    <n v="2743.27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3193.87"/>
    <n v="0"/>
    <n v="0"/>
    <n v="3193.87"/>
    <n v="0"/>
    <n v="67.5"/>
    <n v="1.24140948861567E-7"/>
    <n v="67.5"/>
    <n v="2.627063303107554E-7"/>
    <n v="3126.37"/>
    <n v="3126.37"/>
    <n v="3126.37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4346.75"/>
    <n v="0"/>
    <n v="0"/>
    <n v="4346.75"/>
    <n v="0"/>
    <n v="40.5"/>
    <n v="7.4484569316940187E-8"/>
    <n v="40.5"/>
    <n v="1.5762379818645325E-7"/>
    <n v="4306.25"/>
    <n v="4306.25"/>
    <n v="4306.25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5148.96"/>
    <n v="0"/>
    <n v="-4770.96"/>
    <n v="378"/>
    <n v="0"/>
    <n v="112.5"/>
    <n v="2.0690158143594499E-7"/>
    <n v="112.5"/>
    <n v="4.3784388385125902E-7"/>
    <n v="265.5"/>
    <n v="265.5"/>
    <n v="265.5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419.2600000000002"/>
    <n v="0"/>
    <n v="0"/>
    <n v="2419.2600000000002"/>
    <n v="0"/>
    <n v="0"/>
    <n v="0"/>
    <n v="0"/>
    <n v="0"/>
    <n v="2419.2600000000002"/>
    <n v="2419.2600000000002"/>
    <n v="2419.2600000000002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644.85"/>
    <n v="0"/>
    <n v="0"/>
    <n v="1644.85"/>
    <n v="0"/>
    <n v="0"/>
    <n v="0"/>
    <n v="0"/>
    <n v="0"/>
    <n v="1644.85"/>
    <n v="1644.85"/>
    <n v="1644.85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925.55"/>
    <n v="0"/>
    <n v="406.15"/>
    <n v="3331.7"/>
    <n v="0"/>
    <n v="67.5"/>
    <n v="1.24140948861567E-7"/>
    <n v="67.5"/>
    <n v="2.627063303107554E-7"/>
    <n v="3264.2"/>
    <n v="3264.2"/>
    <n v="3264.2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665.14"/>
    <n v="0"/>
    <n v="0"/>
    <n v="665.14"/>
    <n v="0"/>
    <n v="0"/>
    <n v="0"/>
    <n v="0"/>
    <n v="0"/>
    <n v="665.14"/>
    <n v="665.14"/>
    <n v="665.14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1478.39"/>
    <n v="0"/>
    <n v="-6478.39"/>
    <n v="5000"/>
    <n v="0"/>
    <n v="778.5"/>
    <n v="1.4317589435367392E-6"/>
    <n v="778.5"/>
    <n v="3.0298796762507124E-6"/>
    <n v="4221.5"/>
    <n v="4221.5"/>
    <n v="4221.5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847.95"/>
    <n v="0"/>
    <n v="0"/>
    <n v="847.95"/>
    <n v="0"/>
    <n v="0"/>
    <n v="0"/>
    <n v="0"/>
    <n v="0"/>
    <n v="847.95"/>
    <n v="847.95"/>
    <n v="847.95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3346.89"/>
    <n v="0"/>
    <n v="0"/>
    <n v="3346.89"/>
    <n v="0"/>
    <n v="135"/>
    <n v="2.4828189772313399E-7"/>
    <n v="135"/>
    <n v="5.254126606215108E-7"/>
    <n v="3211.89"/>
    <n v="3211.89"/>
    <n v="3211.89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980.53"/>
    <n v="0"/>
    <n v="0"/>
    <n v="1980.53"/>
    <n v="0"/>
    <n v="0"/>
    <n v="0"/>
    <n v="0"/>
    <n v="0"/>
    <n v="1980.53"/>
    <n v="1980.53"/>
    <n v="1980.53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5109.8999999999996"/>
    <n v="0"/>
    <n v="0"/>
    <n v="5109.8999999999996"/>
    <n v="0"/>
    <n v="45"/>
    <n v="8.2760632574377989E-8"/>
    <n v="45"/>
    <n v="1.7513755354050359E-7"/>
    <n v="5064.8999999999996"/>
    <n v="5064.8999999999996"/>
    <n v="5064.8999999999996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26.99"/>
    <n v="0"/>
    <n v="0"/>
    <n v="226.99"/>
    <n v="0"/>
    <n v="0"/>
    <n v="0"/>
    <n v="0"/>
    <n v="0"/>
    <n v="226.99"/>
    <n v="226.99"/>
    <n v="226.99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43.04"/>
    <n v="0"/>
    <n v="286.08"/>
    <n v="429.12"/>
    <n v="0"/>
    <n v="0"/>
    <n v="0"/>
    <n v="0"/>
    <n v="0"/>
    <n v="429.12"/>
    <n v="429.12"/>
    <n v="429.12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6848.18"/>
    <n v="0"/>
    <n v="205.2"/>
    <n v="17053.38"/>
    <n v="0"/>
    <n v="1525.5"/>
    <n v="2.8055854442714139E-6"/>
    <n v="1525.5"/>
    <n v="5.9371630650230722E-6"/>
    <n v="15527.88"/>
    <n v="15527.88"/>
    <n v="15527.88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098.1300000000001"/>
    <n v="0"/>
    <n v="0"/>
    <n v="1098.1300000000001"/>
    <n v="0"/>
    <n v="67.5"/>
    <n v="1.24140948861567E-7"/>
    <n v="67.5"/>
    <n v="2.627063303107554E-7"/>
    <n v="1030.6300000000001"/>
    <n v="1030.6300000000001"/>
    <n v="1030.6300000000001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6492.47"/>
    <n v="0"/>
    <n v="0"/>
    <n v="6492.47"/>
    <n v="0"/>
    <n v="45"/>
    <n v="8.2760632574377989E-8"/>
    <n v="45"/>
    <n v="1.7513755354050359E-7"/>
    <n v="6447.47"/>
    <n v="6447.47"/>
    <n v="6447.47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23647.54"/>
    <n v="0"/>
    <n v="-18257.400000000001"/>
    <n v="5390.14"/>
    <n v="370.3"/>
    <n v="126"/>
    <n v="2.3172977120825839E-7"/>
    <n v="126"/>
    <n v="4.9038514991341007E-7"/>
    <n v="5264.14"/>
    <n v="5264.14"/>
    <n v="4893.84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405.48"/>
    <n v="0"/>
    <n v="30"/>
    <n v="435.48"/>
    <n v="0"/>
    <n v="0"/>
    <n v="0"/>
    <n v="0"/>
    <n v="0"/>
    <n v="435.48"/>
    <n v="435.48"/>
    <n v="435.48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350.05"/>
    <n v="0"/>
    <n v="0"/>
    <n v="1350.05"/>
    <n v="0"/>
    <n v="22.5"/>
    <n v="4.1380316287188994E-8"/>
    <n v="22.5"/>
    <n v="8.7568776770251796E-8"/>
    <n v="1327.55"/>
    <n v="1327.55"/>
    <n v="1327.55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108.3900000000001"/>
    <n v="0"/>
    <n v="0"/>
    <n v="1108.3900000000001"/>
    <n v="0"/>
    <n v="0"/>
    <n v="0"/>
    <n v="0"/>
    <n v="0"/>
    <n v="1108.3900000000001"/>
    <n v="1108.3900000000001"/>
    <n v="1108.3900000000001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439.95"/>
    <n v="0"/>
    <n v="0"/>
    <n v="439.95"/>
    <n v="0"/>
    <n v="0"/>
    <n v="0"/>
    <n v="0"/>
    <n v="0"/>
    <n v="439.95"/>
    <n v="439.95"/>
    <n v="439.95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17"/>
    <n v="0"/>
    <n v="651.53"/>
    <n v="668.53"/>
    <n v="0"/>
    <n v="45"/>
    <n v="8.2760632574377989E-8"/>
    <n v="45"/>
    <n v="1.7513755354050359E-7"/>
    <n v="623.53"/>
    <n v="623.53"/>
    <n v="623.53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3291.89"/>
    <n v="0"/>
    <n v="0"/>
    <n v="3291.89"/>
    <n v="0"/>
    <n v="265.5"/>
    <n v="4.8828773218883013E-7"/>
    <n v="265.5"/>
    <n v="1.0333115658889713E-6"/>
    <n v="3026.39"/>
    <n v="3026.39"/>
    <n v="3026.39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3791.68"/>
    <n v="0"/>
    <n v="0"/>
    <n v="3791.68"/>
    <n v="0"/>
    <n v="112.5"/>
    <n v="2.0690158143594499E-7"/>
    <n v="112.5"/>
    <n v="4.3784388385125902E-7"/>
    <n v="3679.18"/>
    <n v="3679.18"/>
    <n v="3679.18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401"/>
    <s v="510401 Por Cargas Familiares"/>
    <x v="0"/>
    <x v="0"/>
    <s v="002"/>
    <n v="6149.96"/>
    <n v="0"/>
    <n v="0"/>
    <n v="6149.96"/>
    <n v="0"/>
    <n v="45"/>
    <n v="8.2760632574377989E-8"/>
    <n v="45"/>
    <n v="1.7513755354050359E-7"/>
    <n v="6104.96"/>
    <n v="6104.96"/>
    <n v="6104.96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429.12"/>
    <n v="0"/>
    <n v="286.08"/>
    <n v="715.2"/>
    <n v="0"/>
    <n v="0"/>
    <n v="0"/>
    <n v="0"/>
    <n v="0"/>
    <n v="715.2"/>
    <n v="715.2"/>
    <n v="715.2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5649.04"/>
    <n v="0"/>
    <n v="0"/>
    <n v="5649.04"/>
    <n v="0"/>
    <n v="988.34"/>
    <n v="1.8176809688569055E-6"/>
    <n v="988.34"/>
    <n v="3.8465655481382516E-6"/>
    <n v="4660.7"/>
    <n v="4660.7"/>
    <n v="4660.7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39412.559999999998"/>
    <n v="0"/>
    <n v="-30429"/>
    <n v="8983.56"/>
    <n v="563.5"/>
    <n v="1949.54"/>
    <n v="3.5854480806456195E-6"/>
    <n v="1949.54"/>
    <n v="7.5875036917634085E-6"/>
    <n v="7034.02"/>
    <n v="7034.02"/>
    <n v="6470.52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3300.88"/>
    <n v="0"/>
    <n v="0"/>
    <n v="3300.88"/>
    <n v="0"/>
    <n v="876.35"/>
    <n v="1.6117173412568035E-6"/>
    <n v="876.35"/>
    <n v="3.4107065565604519E-6"/>
    <n v="2424.5300000000002"/>
    <n v="2424.5300000000002"/>
    <n v="2424.5300000000002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4525.24"/>
    <n v="0"/>
    <n v="-2921.32"/>
    <n v="1603.92"/>
    <n v="0"/>
    <n v="668.3"/>
    <n v="1.229087349987929E-6"/>
    <n v="668.3"/>
    <n v="2.6009872673581902E-6"/>
    <n v="935.62"/>
    <n v="935.62"/>
    <n v="935.62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3429.61"/>
    <n v="0"/>
    <n v="323.5"/>
    <n v="3753.11"/>
    <n v="0"/>
    <n v="1040.1600000000001"/>
    <n v="1.9129844350792227E-6"/>
    <n v="1040.1600000000001"/>
    <n v="4.0482461709042272E-6"/>
    <n v="2712.95"/>
    <n v="2712.95"/>
    <n v="2712.95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6143.97"/>
    <n v="0"/>
    <n v="229.84"/>
    <n v="6373.81"/>
    <n v="0"/>
    <n v="1690.25"/>
    <n v="3.1085813157520533E-6"/>
    <n v="1690.25"/>
    <n v="6.578361108263027E-6"/>
    <n v="4683.5600000000004"/>
    <n v="4683.5600000000004"/>
    <n v="4683.5600000000004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2250.09"/>
    <n v="0"/>
    <n v="0"/>
    <n v="2250.09"/>
    <n v="0"/>
    <n v="429.8"/>
    <n v="7.9045599734372579E-7"/>
    <n v="429.8"/>
    <n v="1.6727582335935212E-6"/>
    <n v="1820.29"/>
    <n v="1820.29"/>
    <n v="1820.29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725.8"/>
    <n v="0"/>
    <n v="0"/>
    <n v="725.8"/>
    <n v="0"/>
    <n v="142.13999999999999"/>
    <n v="2.6141325142493525E-7"/>
    <n v="142.13999999999999"/>
    <n v="5.5320115244993734E-7"/>
    <n v="583.66"/>
    <n v="583.66"/>
    <n v="583.66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37942.26"/>
    <n v="0"/>
    <n v="-3568.36"/>
    <n v="34373.9"/>
    <n v="0"/>
    <n v="9049.01"/>
    <n v="1.6642262039374937E-5"/>
    <n v="9049.01"/>
    <n v="3.5218254963634502E-5"/>
    <n v="25324.89"/>
    <n v="25324.89"/>
    <n v="25324.89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505.5"/>
    <n v="0"/>
    <n v="0"/>
    <n v="1505.5"/>
    <n v="0"/>
    <n v="276.89"/>
    <n v="5.0923536785598937E-7"/>
    <n v="276.89"/>
    <n v="1.0776408266628898E-6"/>
    <n v="1228.6099999999999"/>
    <n v="1228.6099999999999"/>
    <n v="1228.6099999999999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847.32"/>
    <n v="0"/>
    <n v="0"/>
    <n v="1847.32"/>
    <n v="0"/>
    <n v="524.45000000000005"/>
    <n v="9.6452919452516769E-7"/>
    <n v="524.45000000000005"/>
    <n v="2.0411308878737138E-6"/>
    <n v="1322.87"/>
    <n v="1322.87"/>
    <n v="1322.87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106.24"/>
    <n v="0"/>
    <n v="0"/>
    <n v="1106.24"/>
    <n v="0"/>
    <n v="293.85000000000002"/>
    <n v="5.4042693071068829E-7"/>
    <n v="293.85000000000002"/>
    <n v="1.1436482246194885E-6"/>
    <n v="812.39"/>
    <n v="812.39"/>
    <n v="812.39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733.25"/>
    <n v="0"/>
    <n v="0"/>
    <n v="733.25"/>
    <n v="0"/>
    <n v="148.65"/>
    <n v="2.733859562706953E-7"/>
    <n v="148.65"/>
    <n v="5.7853771852879692E-7"/>
    <n v="584.6"/>
    <n v="584.6"/>
    <n v="584.6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378.32"/>
    <n v="0"/>
    <n v="0"/>
    <n v="378.32"/>
    <n v="0"/>
    <n v="0"/>
    <n v="0"/>
    <n v="0"/>
    <n v="0"/>
    <n v="378.32"/>
    <n v="378.32"/>
    <n v="378.32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28080.29"/>
    <n v="0"/>
    <n v="342"/>
    <n v="28422.29"/>
    <n v="0"/>
    <n v="4109.5200000000004"/>
    <n v="7.5579216617123977E-6"/>
    <n v="4109.5200000000004"/>
    <n v="1.5994028422794899E-5"/>
    <n v="24312.77"/>
    <n v="24312.77"/>
    <n v="24312.77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5594.68"/>
    <n v="0"/>
    <n v="0"/>
    <n v="5594.68"/>
    <n v="0"/>
    <n v="1402.58"/>
    <n v="2.5795201785815793E-6"/>
    <n v="1402.58"/>
    <n v="5.4587651076631005E-6"/>
    <n v="4192.1000000000004"/>
    <n v="4192.1000000000004"/>
    <n v="4192.1000000000004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862.8"/>
    <n v="0"/>
    <n v="-229.84"/>
    <n v="1632.96"/>
    <n v="0"/>
    <n v="708.62"/>
    <n v="1.3032408767745719E-6"/>
    <n v="708.62"/>
    <n v="2.7579105153304814E-6"/>
    <n v="924.34"/>
    <n v="924.34"/>
    <n v="924.34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67.12"/>
    <n v="0"/>
    <n v="947.1"/>
    <n v="1114.22"/>
    <n v="0"/>
    <n v="441.05"/>
    <n v="8.1114615548732027E-7"/>
    <n v="441.05"/>
    <n v="1.716542621978647E-6"/>
    <n v="673.17"/>
    <n v="673.17"/>
    <n v="673.17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8105.81"/>
    <n v="0"/>
    <n v="0"/>
    <n v="8105.81"/>
    <n v="0"/>
    <n v="2493.19"/>
    <n v="4.5852884784025218E-6"/>
    <n v="2493.19"/>
    <n v="9.7033599358144046E-6"/>
    <n v="5612.62"/>
    <n v="5612.62"/>
    <n v="5612.62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361.63"/>
    <n v="0"/>
    <n v="0"/>
    <n v="361.63"/>
    <n v="0"/>
    <n v="143.15"/>
    <n v="2.63270767844938E-7"/>
    <n v="143.15"/>
    <n v="5.5713201754051314E-7"/>
    <n v="218.48"/>
    <n v="218.48"/>
    <n v="218.48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2741.41"/>
    <n v="0"/>
    <n v="0"/>
    <n v="2741.41"/>
    <n v="0"/>
    <n v="486.53"/>
    <n v="8.9478956814249164E-7"/>
    <n v="486.53"/>
    <n v="1.8935483094235825E-6"/>
    <n v="2254.88"/>
    <n v="2254.88"/>
    <n v="2254.88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108.56"/>
    <n v="0"/>
    <n v="0"/>
    <n v="1108.56"/>
    <n v="0"/>
    <n v="431.3"/>
    <n v="7.9321468509620504E-7"/>
    <n v="431.3"/>
    <n v="1.6785961520448713E-6"/>
    <n v="677.26"/>
    <n v="677.26"/>
    <n v="677.26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0820.79"/>
    <n v="0"/>
    <n v="0"/>
    <n v="10820.79"/>
    <n v="0"/>
    <n v="3085.02"/>
    <n v="5.6737379267690578E-6"/>
    <n v="3085.02"/>
    <n v="1.2006730120522765E-5"/>
    <n v="7735.77"/>
    <n v="7735.77"/>
    <n v="7735.77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4032.1"/>
    <n v="0"/>
    <n v="0"/>
    <n v="4032.1"/>
    <n v="0"/>
    <n v="891.07"/>
    <n v="1.6387892637344667E-6"/>
    <n v="891.07"/>
    <n v="3.4679959962963679E-6"/>
    <n v="3141.03"/>
    <n v="3141.03"/>
    <n v="3141.03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8516.5"/>
    <n v="0"/>
    <n v="0"/>
    <n v="8516.5"/>
    <n v="0"/>
    <n v="1370.71"/>
    <n v="2.520907259467237E-6"/>
    <n v="1370.71"/>
    <n v="5.334728800300082E-6"/>
    <n v="7145.79"/>
    <n v="7145.79"/>
    <n v="7145.79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5578.15"/>
    <n v="0"/>
    <n v="0"/>
    <n v="5578.15"/>
    <n v="0"/>
    <n v="1309.82"/>
    <n v="2.4089229279682618E-6"/>
    <n v="1309.82"/>
    <n v="5.0977482306316089E-6"/>
    <n v="4268.33"/>
    <n v="4268.33"/>
    <n v="4268.33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111.98"/>
    <n v="0"/>
    <n v="0"/>
    <n v="1111.98"/>
    <n v="0"/>
    <n v="238.75"/>
    <n v="4.3909113393628325E-7"/>
    <n v="238.75"/>
    <n v="9.292020201732274E-7"/>
    <n v="873.23"/>
    <n v="873.23"/>
    <n v="873.23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680.92"/>
    <n v="0"/>
    <n v="0"/>
    <n v="680.92"/>
    <n v="0"/>
    <n v="170.2"/>
    <n v="3.1301910364798074E-7"/>
    <n v="170.2"/>
    <n v="6.6240914694652685E-7"/>
    <n v="510.72"/>
    <n v="510.72"/>
    <n v="510.72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622.89"/>
    <n v="0"/>
    <n v="0"/>
    <n v="1622.89"/>
    <n v="0"/>
    <n v="492.65"/>
    <n v="9.0604501417260701E-7"/>
    <n v="492.65"/>
    <n v="1.9173670167050908E-6"/>
    <n v="1130.24"/>
    <n v="1130.24"/>
    <n v="1130.24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340.46"/>
    <n v="0"/>
    <n v="0"/>
    <n v="340.46"/>
    <n v="0"/>
    <n v="85.1"/>
    <n v="1.5650955182399037E-7"/>
    <n v="85.1"/>
    <n v="3.3120457347326343E-7"/>
    <n v="255.36"/>
    <n v="255.36"/>
    <n v="255.36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4492.08"/>
    <n v="0"/>
    <n v="0"/>
    <n v="4492.08"/>
    <n v="0"/>
    <n v="1305.73"/>
    <n v="2.4014009060298351E-6"/>
    <n v="1305.73"/>
    <n v="5.0818301729875946E-6"/>
    <n v="3186.35"/>
    <n v="3186.35"/>
    <n v="3186.35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723.86"/>
    <n v="0"/>
    <n v="0"/>
    <n v="1723.86"/>
    <n v="0"/>
    <n v="485.7"/>
    <n v="8.9326309425278644E-7"/>
    <n v="485.7"/>
    <n v="1.8903179945471689E-6"/>
    <n v="1238.1600000000001"/>
    <n v="1238.1600000000001"/>
    <n v="1238.1600000000001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475.13"/>
    <n v="0"/>
    <n v="0"/>
    <n v="1475.13"/>
    <n v="0"/>
    <n v="554.13"/>
    <n v="1.0191144295208906E-6"/>
    <n v="554.13"/>
    <n v="2.1566438342977611E-6"/>
    <n v="921"/>
    <n v="921"/>
    <n v="921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2923"/>
    <n v="0"/>
    <n v="0"/>
    <n v="2923"/>
    <n v="0"/>
    <n v="1157"/>
    <n v="2.1278678197456743E-6"/>
    <n v="1157"/>
    <n v="4.502981098808059E-6"/>
    <n v="1766"/>
    <n v="1766"/>
    <n v="1766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837.36"/>
    <n v="0"/>
    <n v="0"/>
    <n v="837.36"/>
    <n v="0"/>
    <n v="85.1"/>
    <n v="1.5650955182399037E-7"/>
    <n v="85.1"/>
    <n v="3.3120457347326343E-7"/>
    <n v="752.26"/>
    <n v="752.26"/>
    <n v="752.26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413.26"/>
    <n v="0"/>
    <n v="0"/>
    <n v="1413.26"/>
    <n v="0"/>
    <n v="234.45"/>
    <n v="4.3118289571250934E-7"/>
    <n v="234.45"/>
    <n v="9.1246665394602368E-7"/>
    <n v="1178.81"/>
    <n v="1178.81"/>
    <n v="1178.81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4621.8500000000004"/>
    <n v="0"/>
    <n v="25.26"/>
    <n v="4647.1099999999997"/>
    <n v="0"/>
    <n v="831.45"/>
    <n v="1.5291406211992575E-6"/>
    <n v="831.45"/>
    <n v="3.2359581975833718E-6"/>
    <n v="3815.66"/>
    <n v="3815.66"/>
    <n v="3815.66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7126.42"/>
    <n v="0"/>
    <n v="-149.28"/>
    <n v="6977.14"/>
    <n v="0"/>
    <n v="1992.45"/>
    <n v="3.6643649416182098E-6"/>
    <n v="1992.45"/>
    <n v="7.7545070789283639E-6"/>
    <n v="4984.6899999999996"/>
    <n v="4984.6899999999996"/>
    <n v="4984.6899999999996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8949.5499999999993"/>
    <n v="0"/>
    <n v="-2413.87"/>
    <n v="6535.68"/>
    <n v="0"/>
    <n v="2418.1"/>
    <n v="4.4471885695134094E-6"/>
    <n v="2418.1"/>
    <n v="9.4111137381398155E-6"/>
    <n v="4117.58"/>
    <n v="4117.58"/>
    <n v="4117.58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5453.83"/>
    <n v="0"/>
    <n v="99"/>
    <n v="5552.83"/>
    <n v="0"/>
    <n v="949.14"/>
    <n v="1.7455872622587807E-6"/>
    <n v="949.14"/>
    <n v="3.6940012792763019E-6"/>
    <n v="4603.6899999999996"/>
    <n v="4603.6899999999996"/>
    <n v="4603.6899999999996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408"/>
    <s v="510408 Subsidio de Antigüedad"/>
    <x v="0"/>
    <x v="0"/>
    <s v="002"/>
    <n v="19312.169999999998"/>
    <n v="0"/>
    <n v="0"/>
    <n v="19312.169999999998"/>
    <n v="0"/>
    <n v="4883.1099999999997"/>
    <n v="8.9806505006726863E-6"/>
    <n v="4883.1099999999997"/>
    <n v="1.9004798645981521E-5"/>
    <n v="14429.06"/>
    <n v="14429.06"/>
    <n v="14429.06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409"/>
    <s v="510409 Beneficios Sociales"/>
    <x v="0"/>
    <x v="0"/>
    <s v="002"/>
    <n v="0"/>
    <n v="0"/>
    <n v="9549.31"/>
    <n v="9549.31"/>
    <n v="0"/>
    <n v="9549.31"/>
    <n v="1.7562376361085189E-5"/>
    <n v="9549.31"/>
    <n v="3.7165395364441477E-5"/>
    <n v="0"/>
    <n v="0"/>
    <n v="0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2447.63"/>
    <n v="0"/>
    <n v="0"/>
    <n v="2447.63"/>
    <n v="0"/>
    <n v="0"/>
    <n v="0"/>
    <n v="0"/>
    <n v="0"/>
    <n v="2447.63"/>
    <n v="2447.63"/>
    <n v="2447.63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429.84"/>
    <n v="0"/>
    <n v="0"/>
    <n v="429.84"/>
    <n v="0"/>
    <n v="0"/>
    <n v="0"/>
    <n v="0"/>
    <n v="0"/>
    <n v="429.84"/>
    <n v="429.84"/>
    <n v="429.84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7493.94"/>
    <n v="0"/>
    <n v="0"/>
    <n v="7493.94"/>
    <n v="0"/>
    <n v="0"/>
    <n v="0"/>
    <n v="0"/>
    <n v="0"/>
    <n v="7493.94"/>
    <n v="7493.94"/>
    <n v="7493.94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5086.9799999999996"/>
    <n v="0"/>
    <n v="0"/>
    <n v="5086.9799999999996"/>
    <n v="0"/>
    <n v="0"/>
    <n v="0"/>
    <n v="0"/>
    <n v="0"/>
    <n v="5086.9799999999996"/>
    <n v="5086.9799999999996"/>
    <n v="5086.9799999999996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3157.39"/>
    <n v="0"/>
    <n v="0"/>
    <n v="3157.39"/>
    <n v="0"/>
    <n v="0"/>
    <n v="0"/>
    <n v="0"/>
    <n v="0"/>
    <n v="3157.39"/>
    <n v="3157.39"/>
    <n v="3157.39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407"/>
    <n v="0"/>
    <n v="0"/>
    <n v="407"/>
    <n v="0"/>
    <n v="0"/>
    <n v="0"/>
    <n v="0"/>
    <n v="0"/>
    <n v="407"/>
    <n v="407"/>
    <n v="407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4390.4799999999996"/>
    <n v="0"/>
    <n v="0"/>
    <n v="4390.4799999999996"/>
    <n v="0"/>
    <n v="0"/>
    <n v="0"/>
    <n v="0"/>
    <n v="0"/>
    <n v="4390.4799999999996"/>
    <n v="4390.4799999999996"/>
    <n v="4390.4799999999996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10447.74"/>
    <n v="0"/>
    <n v="0"/>
    <n v="10447.74"/>
    <n v="0"/>
    <n v="0"/>
    <n v="0"/>
    <n v="0"/>
    <n v="0"/>
    <n v="10447.74"/>
    <n v="10447.74"/>
    <n v="10447.74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13046.17"/>
    <n v="0"/>
    <n v="0"/>
    <n v="13046.17"/>
    <n v="0"/>
    <n v="0"/>
    <n v="0"/>
    <n v="0"/>
    <n v="0"/>
    <n v="13046.17"/>
    <n v="13046.17"/>
    <n v="13046.17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3282.45"/>
    <n v="0"/>
    <n v="0"/>
    <n v="3282.45"/>
    <n v="0"/>
    <n v="0"/>
    <n v="0"/>
    <n v="0"/>
    <n v="0"/>
    <n v="3282.45"/>
    <n v="3282.45"/>
    <n v="3282.45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2149.33"/>
    <n v="0"/>
    <n v="0"/>
    <n v="2149.33"/>
    <n v="0"/>
    <n v="0"/>
    <n v="0"/>
    <n v="0"/>
    <n v="0"/>
    <n v="2149.33"/>
    <n v="2149.33"/>
    <n v="2149.33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7350.83"/>
    <n v="0"/>
    <n v="0"/>
    <n v="7350.83"/>
    <n v="0"/>
    <n v="0"/>
    <n v="0"/>
    <n v="0"/>
    <n v="0"/>
    <n v="7350.83"/>
    <n v="7350.83"/>
    <n v="7350.83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7349.93"/>
    <n v="0"/>
    <n v="0"/>
    <n v="7349.93"/>
    <n v="0"/>
    <n v="0"/>
    <n v="0"/>
    <n v="0"/>
    <n v="0"/>
    <n v="7349.93"/>
    <n v="7349.93"/>
    <n v="7349.93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1035.1500000000001"/>
    <n v="0"/>
    <n v="0"/>
    <n v="1035.1500000000001"/>
    <n v="0"/>
    <n v="0"/>
    <n v="0"/>
    <n v="0"/>
    <n v="0"/>
    <n v="1035.1500000000001"/>
    <n v="1035.1500000000001"/>
    <n v="1035.1500000000001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2334.6"/>
    <n v="0"/>
    <n v="0"/>
    <n v="2334.6"/>
    <n v="0"/>
    <n v="0"/>
    <n v="0"/>
    <n v="0"/>
    <n v="0"/>
    <n v="2334.6"/>
    <n v="2334.6"/>
    <n v="2334.6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3545.16"/>
    <n v="0"/>
    <n v="0"/>
    <n v="3545.16"/>
    <n v="0"/>
    <n v="0"/>
    <n v="0"/>
    <n v="0"/>
    <n v="0"/>
    <n v="3545.16"/>
    <n v="3545.16"/>
    <n v="3545.16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4703.63"/>
    <n v="0"/>
    <n v="0"/>
    <n v="4703.63"/>
    <n v="0"/>
    <n v="0"/>
    <n v="0"/>
    <n v="0"/>
    <n v="0"/>
    <n v="4703.63"/>
    <n v="4703.63"/>
    <n v="4703.63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31186.42"/>
    <n v="0"/>
    <n v="0"/>
    <n v="31186.42"/>
    <n v="0"/>
    <n v="0"/>
    <n v="0"/>
    <n v="0"/>
    <n v="0"/>
    <n v="31186.42"/>
    <n v="31186.42"/>
    <n v="31186.42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12070.18"/>
    <n v="0"/>
    <n v="0"/>
    <n v="12070.18"/>
    <n v="0"/>
    <n v="0"/>
    <n v="0"/>
    <n v="0"/>
    <n v="0"/>
    <n v="12070.18"/>
    <n v="12070.18"/>
    <n v="12070.18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3870.03"/>
    <n v="0"/>
    <n v="0"/>
    <n v="3870.03"/>
    <n v="0"/>
    <n v="0"/>
    <n v="0"/>
    <n v="0"/>
    <n v="0"/>
    <n v="3870.03"/>
    <n v="3870.03"/>
    <n v="3870.03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3193.56"/>
    <n v="0"/>
    <n v="-3193.56"/>
    <n v="0"/>
    <n v="0"/>
    <n v="0"/>
    <n v="0"/>
    <n v="0"/>
    <n v="0"/>
    <n v="0"/>
    <n v="0"/>
    <n v="0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5542.15"/>
    <n v="0"/>
    <n v="0"/>
    <n v="5542.15"/>
    <n v="0"/>
    <n v="0"/>
    <n v="0"/>
    <n v="0"/>
    <n v="0"/>
    <n v="5542.15"/>
    <n v="5542.15"/>
    <n v="5542.15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11530.32"/>
    <n v="0"/>
    <n v="0"/>
    <n v="11530.32"/>
    <n v="0"/>
    <n v="0"/>
    <n v="0"/>
    <n v="0"/>
    <n v="0"/>
    <n v="11530.32"/>
    <n v="11530.32"/>
    <n v="11530.32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18325.400000000001"/>
    <n v="0"/>
    <n v="0"/>
    <n v="18325.400000000001"/>
    <n v="0"/>
    <n v="0"/>
    <n v="0"/>
    <n v="0"/>
    <n v="0"/>
    <n v="18325.400000000001"/>
    <n v="18325.400000000001"/>
    <n v="18325.400000000001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39.75"/>
    <n v="0"/>
    <n v="-39.75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4142.82"/>
    <n v="0"/>
    <n v="0"/>
    <n v="4142.82"/>
    <n v="0"/>
    <n v="0"/>
    <n v="0"/>
    <n v="0"/>
    <n v="0"/>
    <n v="4142.82"/>
    <n v="4142.82"/>
    <n v="4142.82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64532.42"/>
    <n v="0"/>
    <n v="-64433.84"/>
    <n v="98.58"/>
    <n v="0"/>
    <n v="0"/>
    <n v="0"/>
    <n v="0"/>
    <n v="0"/>
    <n v="98.58"/>
    <n v="98.58"/>
    <n v="98.58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3165.22"/>
    <n v="0"/>
    <n v="0"/>
    <n v="3165.22"/>
    <n v="0"/>
    <n v="0"/>
    <n v="0"/>
    <n v="0"/>
    <n v="0"/>
    <n v="3165.22"/>
    <n v="3165.22"/>
    <n v="3165.22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4690.1499999999996"/>
    <n v="0"/>
    <n v="0"/>
    <n v="4690.1499999999996"/>
    <n v="0"/>
    <n v="0"/>
    <n v="0"/>
    <n v="0"/>
    <n v="0"/>
    <n v="4690.1499999999996"/>
    <n v="4690.1499999999996"/>
    <n v="4690.1499999999996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2948.44"/>
    <n v="0"/>
    <n v="0"/>
    <n v="2948.44"/>
    <n v="0"/>
    <n v="0"/>
    <n v="0"/>
    <n v="0"/>
    <n v="0"/>
    <n v="2948.44"/>
    <n v="2948.44"/>
    <n v="2948.44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2552.19"/>
    <n v="0"/>
    <n v="0"/>
    <n v="2552.19"/>
    <n v="0"/>
    <n v="0"/>
    <n v="0"/>
    <n v="0"/>
    <n v="0"/>
    <n v="2552.19"/>
    <n v="2552.19"/>
    <n v="2552.19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1917.7"/>
    <n v="0"/>
    <n v="0"/>
    <n v="1917.7"/>
    <n v="0"/>
    <n v="0"/>
    <n v="0"/>
    <n v="0"/>
    <n v="0"/>
    <n v="1917.7"/>
    <n v="1917.7"/>
    <n v="1917.7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299.64999999999998"/>
    <n v="0"/>
    <n v="0"/>
    <n v="299.64999999999998"/>
    <n v="0"/>
    <n v="0"/>
    <n v="0"/>
    <n v="0"/>
    <n v="0"/>
    <n v="299.64999999999998"/>
    <n v="299.64999999999998"/>
    <n v="299.64999999999998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2656.29"/>
    <n v="0"/>
    <n v="0"/>
    <n v="2656.29"/>
    <n v="0"/>
    <n v="0"/>
    <n v="0"/>
    <n v="0"/>
    <n v="0"/>
    <n v="2656.29"/>
    <n v="2656.29"/>
    <n v="2656.29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3056.25"/>
    <n v="0"/>
    <n v="0"/>
    <n v="3056.25"/>
    <n v="0"/>
    <n v="0"/>
    <n v="0"/>
    <n v="0"/>
    <n v="0"/>
    <n v="3056.25"/>
    <n v="3056.25"/>
    <n v="3056.25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1160.96"/>
    <n v="0"/>
    <n v="0"/>
    <n v="1160.96"/>
    <n v="0"/>
    <n v="0"/>
    <n v="0"/>
    <n v="0"/>
    <n v="0"/>
    <n v="1160.96"/>
    <n v="1160.96"/>
    <n v="1160.96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970.88"/>
    <n v="0"/>
    <n v="0"/>
    <n v="970.88"/>
    <n v="0"/>
    <n v="0"/>
    <n v="0"/>
    <n v="0"/>
    <n v="0"/>
    <n v="970.88"/>
    <n v="970.88"/>
    <n v="970.88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2742.05"/>
    <n v="0"/>
    <n v="0"/>
    <n v="2742.05"/>
    <n v="0"/>
    <n v="0"/>
    <n v="0"/>
    <n v="0"/>
    <n v="0"/>
    <n v="2742.05"/>
    <n v="2742.05"/>
    <n v="2742.05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8207.5300000000007"/>
    <n v="0"/>
    <n v="0"/>
    <n v="8207.5300000000007"/>
    <n v="0"/>
    <n v="0"/>
    <n v="0"/>
    <n v="0"/>
    <n v="0"/>
    <n v="8207.5300000000007"/>
    <n v="8207.5300000000007"/>
    <n v="8207.5300000000007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899.17"/>
    <n v="0"/>
    <n v="0"/>
    <n v="899.17"/>
    <n v="0"/>
    <n v="0"/>
    <n v="0"/>
    <n v="0"/>
    <n v="0"/>
    <n v="899.17"/>
    <n v="899.17"/>
    <n v="899.17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507"/>
    <s v="510507 Honorarios"/>
    <x v="0"/>
    <x v="0"/>
    <s v="002"/>
    <n v="2373.7800000000002"/>
    <n v="0"/>
    <n v="0"/>
    <n v="2373.7800000000002"/>
    <n v="0"/>
    <n v="0"/>
    <n v="0"/>
    <n v="0"/>
    <n v="0"/>
    <n v="2373.7800000000002"/>
    <n v="2373.7800000000002"/>
    <n v="2373.7800000000002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323342.96999999997"/>
    <n v="0"/>
    <n v="-219008.8"/>
    <n v="104334.17"/>
    <n v="0"/>
    <n v="104281.89"/>
    <n v="1.9178744849892673E-4"/>
    <n v="104281.89"/>
    <n v="4.0585944651510902E-4"/>
    <n v="52.28"/>
    <n v="52.28"/>
    <n v="52.28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8388.99"/>
    <n v="0"/>
    <n v="-1900"/>
    <n v="6488.99"/>
    <n v="0"/>
    <n v="928.21"/>
    <n v="1.7070943724858533E-6"/>
    <n v="928.21"/>
    <n v="3.6125428571517968E-6"/>
    <n v="5560.78"/>
    <n v="5560.78"/>
    <n v="5560.78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53729.85"/>
    <n v="0"/>
    <n v="0"/>
    <n v="53729.85"/>
    <n v="0"/>
    <n v="30329.46"/>
    <n v="5.5779673227539874E-5"/>
    <n v="30329.46"/>
    <n v="1.1804060943565693E-4"/>
    <n v="23400.39"/>
    <n v="23400.39"/>
    <n v="23400.39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70826.47"/>
    <n v="0"/>
    <n v="-3500"/>
    <n v="67326.47"/>
    <n v="0"/>
    <n v="30908.080000000002"/>
    <n v="5.6843827832432911E-5"/>
    <n v="30908.080000000002"/>
    <n v="1.2029256701853708E-4"/>
    <n v="36418.39"/>
    <n v="36418.39"/>
    <n v="36418.39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47261.3"/>
    <n v="0"/>
    <n v="0"/>
    <n v="47261.3"/>
    <n v="0"/>
    <n v="23271.62"/>
    <n v="4.2799422049567693E-5"/>
    <n v="23271.62"/>
    <n v="9.0571879860538984E-5"/>
    <n v="23989.68"/>
    <n v="23989.68"/>
    <n v="23989.68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6601.71"/>
    <n v="0"/>
    <n v="0"/>
    <n v="6601.71"/>
    <n v="0"/>
    <n v="1784.98"/>
    <n v="3.2828016429469608E-6"/>
    <n v="1784.98"/>
    <n v="6.947045118193958E-6"/>
    <n v="4816.7299999999996"/>
    <n v="4816.7299999999996"/>
    <n v="4816.7299999999996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25325.68"/>
    <n v="0"/>
    <n v="0"/>
    <n v="25325.68"/>
    <n v="0"/>
    <n v="11996.08"/>
    <n v="2.206229264917432E-5"/>
    <n v="11996.08"/>
    <n v="4.6688091183914766E-5"/>
    <n v="13329.6"/>
    <n v="13329.6"/>
    <n v="13329.6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253.47"/>
    <n v="0"/>
    <n v="0"/>
    <n v="1253.47"/>
    <n v="0"/>
    <n v="0"/>
    <n v="0"/>
    <n v="0"/>
    <n v="0"/>
    <n v="1253.47"/>
    <n v="1253.47"/>
    <n v="1253.47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41874.78"/>
    <n v="0"/>
    <n v="0"/>
    <n v="41874.78"/>
    <n v="0"/>
    <n v="32673.75"/>
    <n v="6.0091115968379618E-5"/>
    <n v="32673.75"/>
    <n v="1.2716445866653398E-4"/>
    <n v="9201.0300000000007"/>
    <n v="9201.0300000000007"/>
    <n v="9201.0300000000007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69951.53"/>
    <n v="0"/>
    <n v="0"/>
    <n v="69951.53"/>
    <n v="0"/>
    <n v="37430.629999999997"/>
    <n v="6.8839613699055329E-5"/>
    <n v="37430.629999999997"/>
    <n v="1.4567797701510622E-4"/>
    <n v="32520.9"/>
    <n v="32520.9"/>
    <n v="32520.9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22033.31"/>
    <n v="0"/>
    <n v="0"/>
    <n v="22033.31"/>
    <n v="0"/>
    <n v="13426.31"/>
    <n v="2.4692664638659932E-5"/>
    <n v="13426.31"/>
    <n v="5.2254468588364418E-5"/>
    <n v="8607"/>
    <n v="8607"/>
    <n v="8607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8448.32"/>
    <n v="0"/>
    <n v="0"/>
    <n v="18448.32"/>
    <n v="0"/>
    <n v="6918.77"/>
    <n v="1.2724484040813984E-5"/>
    <n v="6918.77"/>
    <n v="2.6927476695765115E-5"/>
    <n v="11529.55"/>
    <n v="11529.55"/>
    <n v="11529.55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2170.38"/>
    <n v="0"/>
    <n v="0"/>
    <n v="12170.38"/>
    <n v="0"/>
    <n v="3172.24"/>
    <n v="5.8341464239498849E-6"/>
    <n v="3172.24"/>
    <n v="1.2346185618740603E-5"/>
    <n v="8998.14"/>
    <n v="8998.14"/>
    <n v="8998.14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4922.26"/>
    <n v="0"/>
    <n v="0"/>
    <n v="14922.26"/>
    <n v="0"/>
    <n v="3066.65"/>
    <n v="5.639953197427028E-6"/>
    <n v="3066.65"/>
    <n v="1.1935235079221897E-5"/>
    <n v="11855.61"/>
    <n v="11855.61"/>
    <n v="11855.61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29442.89"/>
    <n v="0"/>
    <n v="-114442"/>
    <n v="15000.89"/>
    <n v="0"/>
    <n v="14866.72"/>
    <n v="2.734175892235904E-5"/>
    <n v="14866.72"/>
    <n v="5.7860465999370566E-5"/>
    <n v="134.16999999999999"/>
    <n v="134.16999999999999"/>
    <n v="134.16999999999999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69004.600000000006"/>
    <n v="0"/>
    <n v="0"/>
    <n v="69004.600000000006"/>
    <n v="0"/>
    <n v="38990.69"/>
    <n v="7.170875930914388E-5"/>
    <n v="38990.69"/>
    <n v="1.517496457212484E-4"/>
    <n v="30013.91"/>
    <n v="30013.91"/>
    <n v="30013.91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284139.06"/>
    <n v="0"/>
    <n v="0"/>
    <n v="284139.06"/>
    <n v="0"/>
    <n v="108419.82"/>
    <n v="1.993976197066711E-4"/>
    <n v="108419.82"/>
    <n v="4.2196404511337255E-4"/>
    <n v="175719.24"/>
    <n v="175719.24"/>
    <n v="175719.24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33592.910000000003"/>
    <n v="0"/>
    <n v="15000"/>
    <n v="48592.91"/>
    <n v="0"/>
    <n v="48346.13"/>
    <n v="8.8914584473846948E-5"/>
    <n v="48346.13"/>
    <n v="1.8816050958558105E-4"/>
    <n v="246.78"/>
    <n v="246.78"/>
    <n v="246.78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37836.910000000003"/>
    <n v="0"/>
    <n v="0"/>
    <n v="37836.910000000003"/>
    <n v="0"/>
    <n v="15320.48"/>
    <n v="2.8176280358735701E-5"/>
    <n v="15320.48"/>
    <n v="5.9626475250360321E-5"/>
    <n v="22516.43"/>
    <n v="22516.43"/>
    <n v="22516.43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1994.72"/>
    <n v="0"/>
    <n v="0"/>
    <n v="11994.72"/>
    <n v="0"/>
    <n v="1365.93"/>
    <n v="2.5121162411626697E-6"/>
    <n v="1365.93"/>
    <n v="5.3161253001684466E-6"/>
    <n v="10628.79"/>
    <n v="10628.79"/>
    <n v="10628.79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3608.4"/>
    <n v="0"/>
    <n v="0"/>
    <n v="13608.4"/>
    <n v="0"/>
    <n v="5208.2"/>
    <n v="9.5785317016416761E-6"/>
    <n v="5208.2"/>
    <n v="2.0270031252214464E-5"/>
    <n v="8400.2000000000007"/>
    <n v="8400.2000000000007"/>
    <n v="8400.2000000000007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3492.48"/>
    <n v="0"/>
    <n v="0"/>
    <n v="3492.48"/>
    <n v="0"/>
    <n v="0"/>
    <n v="0"/>
    <n v="0"/>
    <n v="0"/>
    <n v="3492.48"/>
    <n v="3492.48"/>
    <n v="3492.48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35450.42"/>
    <n v="0"/>
    <n v="0"/>
    <n v="35450.42"/>
    <n v="0"/>
    <n v="30577"/>
    <n v="5.6234930271705687E-5"/>
    <n v="30577"/>
    <n v="1.1900402165795508E-4"/>
    <n v="4873.42"/>
    <n v="4873.42"/>
    <n v="4873.42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29197.89"/>
    <n v="0"/>
    <n v="0"/>
    <n v="29197.89"/>
    <n v="0"/>
    <n v="18188.21"/>
    <n v="3.3450394777680611E-5"/>
    <n v="18188.21"/>
    <n v="7.0787524504020509E-5"/>
    <n v="11009.68"/>
    <n v="11009.68"/>
    <n v="11009.68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26000"/>
    <n v="0"/>
    <n v="0"/>
    <n v="26000"/>
    <n v="0"/>
    <n v="6459.97"/>
    <n v="1.1880693413588992E-5"/>
    <n v="6459.97"/>
    <n v="2.5141852038778824E-5"/>
    <n v="19540.03"/>
    <n v="19540.03"/>
    <n v="19540.03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02531.99"/>
    <n v="0"/>
    <n v="0"/>
    <n v="102531.99"/>
    <n v="0"/>
    <n v="40096.54"/>
    <n v="7.374255587653E-5"/>
    <n v="40096.54"/>
    <n v="1.5605355380086543E-4"/>
    <n v="62435.45"/>
    <n v="62435.45"/>
    <n v="62435.45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39237.38"/>
    <n v="0"/>
    <n v="0"/>
    <n v="139237.38"/>
    <n v="0"/>
    <n v="51774.04"/>
    <n v="9.5218940029581094E-5"/>
    <n v="51774.04"/>
    <n v="2.0150174894462611E-4"/>
    <n v="87463.34"/>
    <n v="87463.34"/>
    <n v="87463.34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25885.72"/>
    <n v="0"/>
    <n v="0"/>
    <n v="25885.72"/>
    <n v="0"/>
    <n v="9136.77"/>
    <n v="1.680366366414666E-5"/>
    <n v="9136.77"/>
    <n v="3.5559812112494823E-5"/>
    <n v="16748.95"/>
    <n v="16748.95"/>
    <n v="16748.95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3911.91"/>
    <n v="0"/>
    <n v="18586.13"/>
    <n v="22498.04"/>
    <n v="0"/>
    <n v="19113.75"/>
    <n v="3.515257868596705E-5"/>
    <n v="18811.95"/>
    <n v="7.3215086673917266E-5"/>
    <n v="3384.29"/>
    <n v="3686.09"/>
    <n v="3384.29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8450.91"/>
    <n v="0"/>
    <n v="0"/>
    <n v="8450.91"/>
    <n v="0"/>
    <n v="2966.3"/>
    <n v="5.4553969867861653E-6"/>
    <n v="2966.3"/>
    <n v="1.1544678334826574E-5"/>
    <n v="5484.61"/>
    <n v="5484.61"/>
    <n v="5484.61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00609.48"/>
    <n v="0"/>
    <n v="-16438.55"/>
    <n v="84170.93"/>
    <n v="0"/>
    <n v="55934.83"/>
    <n v="1.0287115363867323E-4"/>
    <n v="55934.83"/>
    <n v="2.1769531742008816E-4"/>
    <n v="28236.1"/>
    <n v="28236.1"/>
    <n v="28236.1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0681.45"/>
    <n v="0"/>
    <n v="0"/>
    <n v="10681.45"/>
    <n v="0"/>
    <n v="5419.81"/>
    <n v="9.9677089785097686E-6"/>
    <n v="5419.81"/>
    <n v="2.1093605867874597E-5"/>
    <n v="5261.64"/>
    <n v="5261.64"/>
    <n v="5261.64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8403"/>
    <n v="0"/>
    <n v="0"/>
    <n v="8403"/>
    <n v="0"/>
    <n v="3168.53"/>
    <n v="5.8273232695754205E-6"/>
    <n v="3168.53"/>
    <n v="1.2331746500437597E-5"/>
    <n v="5234.47"/>
    <n v="5234.47"/>
    <n v="5234.47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415197.73"/>
    <n v="0"/>
    <n v="-254769"/>
    <n v="160428.73000000001"/>
    <n v="0"/>
    <n v="129857.72"/>
    <n v="2.3882460115258792E-4"/>
    <n v="129857.72"/>
    <n v="5.0539918642550504E-4"/>
    <n v="30571.01"/>
    <n v="30571.01"/>
    <n v="30571.01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522.77"/>
    <n v="0"/>
    <n v="0"/>
    <n v="1522.77"/>
    <n v="0"/>
    <n v="0"/>
    <n v="0"/>
    <n v="0"/>
    <n v="0"/>
    <n v="1522.77"/>
    <n v="1522.77"/>
    <n v="1522.77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314799.31"/>
    <n v="0"/>
    <n v="0"/>
    <n v="314799.31"/>
    <n v="0"/>
    <n v="97008.69"/>
    <n v="1.7841112332470528E-4"/>
    <n v="97008.69"/>
    <n v="3.7755254752820259E-4"/>
    <n v="217790.62"/>
    <n v="217790.62"/>
    <n v="217790.62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011.87"/>
    <n v="0"/>
    <n v="0"/>
    <n v="1011.87"/>
    <n v="0"/>
    <n v="0"/>
    <n v="0"/>
    <n v="0"/>
    <n v="0"/>
    <n v="1011.87"/>
    <n v="1011.87"/>
    <n v="1011.87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694.41"/>
    <n v="0"/>
    <n v="-694.41"/>
    <n v="0"/>
    <n v="0"/>
    <n v="0"/>
    <n v="0"/>
    <n v="0"/>
    <n v="0"/>
    <n v="0"/>
    <n v="0"/>
    <n v="0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3680.9"/>
    <n v="0"/>
    <n v="0"/>
    <n v="3680.9"/>
    <n v="0"/>
    <n v="0"/>
    <n v="0"/>
    <n v="0"/>
    <n v="0"/>
    <n v="3680.9"/>
    <n v="3680.9"/>
    <n v="3680.9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509"/>
    <s v="510509 Horas Extraordinarias y Suplementarias"/>
    <x v="0"/>
    <x v="0"/>
    <s v="002"/>
    <n v="12844.15"/>
    <n v="0"/>
    <n v="0"/>
    <n v="12844.15"/>
    <n v="0"/>
    <n v="5477.99"/>
    <n v="1.0074709280802598E-5"/>
    <n v="5477.99"/>
    <n v="2.1320039264874297E-5"/>
    <n v="7366.16"/>
    <n v="7366.16"/>
    <n v="7366.16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74132"/>
    <n v="0"/>
    <n v="12080"/>
    <n v="286212"/>
    <n v="168874"/>
    <n v="117338"/>
    <n v="2.1579926900027477E-4"/>
    <n v="117338"/>
    <n v="4.5667311682968026E-4"/>
    <n v="168874"/>
    <n v="168874"/>
    <n v="0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275992"/>
    <n v="0"/>
    <n v="226992"/>
    <n v="2502984"/>
    <n v="1500072.82"/>
    <n v="1002911.18"/>
    <n v="1.8444791927270195E-3"/>
    <n v="1002911.18"/>
    <n v="3.9032757885248811E-3"/>
    <n v="1500072.82"/>
    <n v="1500072.82"/>
    <n v="0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639206"/>
    <n v="0"/>
    <n v="158054"/>
    <n v="2797260"/>
    <n v="1839143.35"/>
    <n v="958116.65"/>
    <n v="1.762096445200976E-3"/>
    <n v="958116.65"/>
    <n v="3.7289379130538433E-3"/>
    <n v="1839143.35"/>
    <n v="1839143.35"/>
    <n v="0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1762359"/>
    <n v="0"/>
    <n v="366366"/>
    <n v="2128725"/>
    <n v="1298542.1100000001"/>
    <n v="830182.89"/>
    <n v="1.5268102473072281E-3"/>
    <n v="830182.89"/>
    <n v="3.231026674350778E-3"/>
    <n v="1298542.1100000001"/>
    <n v="1298542.1100000001"/>
    <n v="0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6424"/>
    <n v="0"/>
    <n v="32120"/>
    <n v="38544"/>
    <n v="28714"/>
    <n v="9830"/>
    <n v="1.8078600404580791E-5"/>
    <n v="9830"/>
    <n v="3.8257825584514452E-5"/>
    <n v="28714"/>
    <n v="28714"/>
    <n v="0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157338"/>
    <n v="0"/>
    <n v="29562"/>
    <n v="186900"/>
    <n v="111306.82"/>
    <n v="75593.179999999993"/>
    <n v="1.3902531989130708E-4"/>
    <n v="75593.179999999993"/>
    <n v="2.9420454687882055E-4"/>
    <n v="111306.82"/>
    <n v="111306.82"/>
    <n v="0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1014672"/>
    <n v="0"/>
    <n v="0"/>
    <n v="1014672"/>
    <n v="657882"/>
    <n v="356790"/>
    <n v="6.5618146880471828E-4"/>
    <n v="356590"/>
    <n v="1.3878288937112929E-3"/>
    <n v="657882"/>
    <n v="658082"/>
    <n v="0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5292"/>
    <n v="0"/>
    <n v="8812"/>
    <n v="34104"/>
    <n v="27806.22"/>
    <n v="6297.78"/>
    <n v="1.158240570253925E-5"/>
    <n v="6297.78"/>
    <n v="2.4510617376362504E-5"/>
    <n v="27806.22"/>
    <n v="27806.22"/>
    <n v="0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322701.19"/>
    <n v="0"/>
    <n v="8234.81"/>
    <n v="330936"/>
    <n v="193375.82"/>
    <n v="137560.18"/>
    <n v="2.5299038919656221E-4"/>
    <n v="137560.18"/>
    <n v="5.3537674199536246E-4"/>
    <n v="193375.82"/>
    <n v="193375.82"/>
    <n v="0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9804"/>
    <n v="0"/>
    <n v="9804"/>
    <n v="19608"/>
    <n v="17974"/>
    <n v="1634"/>
    <n v="3.0051305250340807E-6"/>
    <n v="1634"/>
    <n v="6.3594391663373974E-6"/>
    <n v="17974"/>
    <n v="17974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373338"/>
    <n v="0"/>
    <n v="-50946"/>
    <n v="322392"/>
    <n v="192262.67"/>
    <n v="130129.33"/>
    <n v="2.3932412593955519E-4"/>
    <n v="130129.33"/>
    <n v="5.0645627777921919E-4"/>
    <n v="192262.67"/>
    <n v="192262.67"/>
    <n v="0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1119600"/>
    <n v="0"/>
    <n v="69328"/>
    <n v="1188928"/>
    <n v="704526.1"/>
    <n v="484401.9"/>
    <n v="8.9087572587179091E-4"/>
    <n v="484401.9"/>
    <n v="1.8852658599193706E-3"/>
    <n v="704526.1"/>
    <n v="704526.1"/>
    <n v="0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5402132"/>
    <n v="0"/>
    <n v="172744"/>
    <n v="5574876"/>
    <n v="3296766.11"/>
    <n v="2275140.65"/>
    <n v="4.1842684308818117E-3"/>
    <n v="2275140.65"/>
    <n v="8.8547237200344697E-3"/>
    <n v="3299735.35"/>
    <n v="3299735.35"/>
    <n v="2969.24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60600"/>
    <n v="0"/>
    <n v="0"/>
    <n v="60600"/>
    <n v="15129.74"/>
    <n v="9470.26"/>
    <n v="1.7416993516529531E-5"/>
    <n v="9470.26"/>
    <n v="3.6857737062055327E-5"/>
    <n v="51129.74"/>
    <n v="51129.74"/>
    <n v="36000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361034"/>
    <n v="0"/>
    <n v="36610"/>
    <n v="397644"/>
    <n v="239719"/>
    <n v="157925"/>
    <n v="2.9044384220685876E-4"/>
    <n v="157925"/>
    <n v="6.1463551428631177E-4"/>
    <n v="239719"/>
    <n v="239719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90020"/>
    <n v="0"/>
    <n v="0"/>
    <n v="290020"/>
    <n v="176433.33"/>
    <n v="92306.67"/>
    <n v="1.6976352000076355E-4"/>
    <n v="92306.67"/>
    <n v="3.5925254131712438E-4"/>
    <n v="197713.33"/>
    <n v="197713.33"/>
    <n v="21280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4295028"/>
    <n v="0"/>
    <n v="6136"/>
    <n v="4301164"/>
    <n v="2861769.37"/>
    <n v="1435322.63"/>
    <n v="2.6397379734915531E-3"/>
    <n v="1435322.63"/>
    <n v="5.5861976435449207E-3"/>
    <n v="2865841.37"/>
    <n v="2865841.37"/>
    <n v="4072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1628184"/>
    <n v="0"/>
    <n v="-48393.45"/>
    <n v="1579790.55"/>
    <n v="858303.33"/>
    <n v="563596.67000000004"/>
    <n v="1.036524820578066E-3"/>
    <n v="563596.67000000004"/>
    <n v="2.1934875992749899E-3"/>
    <n v="1016193.88"/>
    <n v="1016193.88"/>
    <n v="157890.54999999999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3456"/>
    <n v="0"/>
    <n v="19240"/>
    <n v="42696"/>
    <n v="26540"/>
    <n v="16156"/>
    <n v="2.9712906219370018E-5"/>
    <n v="16156"/>
    <n v="6.2878273666675032E-5"/>
    <n v="26540"/>
    <n v="26540"/>
    <n v="0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189014"/>
    <n v="0"/>
    <n v="55990"/>
    <n v="245004"/>
    <n v="143837"/>
    <n v="101167"/>
    <n v="1.8605877590337997E-4"/>
    <n v="101167"/>
    <n v="3.9373646397849175E-4"/>
    <n v="143837"/>
    <n v="143837"/>
    <n v="0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690645"/>
    <n v="0"/>
    <n v="58347"/>
    <n v="748992"/>
    <n v="488813"/>
    <n v="260179"/>
    <n v="4.7850174716820203E-4"/>
    <n v="260179"/>
    <n v="1.0126025231692152E-3"/>
    <n v="488813"/>
    <n v="488813"/>
    <n v="0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526051.94999999995"/>
    <n v="0"/>
    <n v="37492.050000000003"/>
    <n v="563544"/>
    <n v="374675"/>
    <n v="188869"/>
    <n v="3.473537314153377E-4"/>
    <n v="188869"/>
    <n v="7.3506787999203058E-4"/>
    <n v="374675"/>
    <n v="374675"/>
    <n v="0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4644144.1399999997"/>
    <n v="0"/>
    <n v="-328283.40999999997"/>
    <n v="4315860.7300000004"/>
    <n v="1440756.87"/>
    <n v="993851.13"/>
    <n v="1.8278166267457862E-3"/>
    <n v="993851.13"/>
    <n v="3.8680145664814446E-3"/>
    <n v="3322009.6000000001"/>
    <n v="3322009.6000000001"/>
    <n v="1881252.73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1426"/>
    <n v="0"/>
    <n v="7130"/>
    <n v="8556"/>
    <n v="4991"/>
    <n v="3565"/>
    <n v="6.5564812250590566E-6"/>
    <n v="3565"/>
    <n v="1.3874786186042118E-5"/>
    <n v="4991"/>
    <n v="4991"/>
    <n v="0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0330"/>
    <n v="0"/>
    <n v="34270"/>
    <n v="54600"/>
    <n v="39775.199999999997"/>
    <n v="14824.8"/>
    <n v="2.7264662795303086E-5"/>
    <n v="14824.8"/>
    <n v="5.7697315638383506E-5"/>
    <n v="39775.199999999997"/>
    <n v="39775.199999999997"/>
    <n v="0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781956"/>
    <n v="0"/>
    <n v="-156613.69"/>
    <n v="625342.31000000006"/>
    <n v="340934.33"/>
    <n v="199881.67"/>
    <n v="3.6760740998273498E-4"/>
    <n v="199881.67"/>
    <n v="7.779285929197839E-4"/>
    <n v="425460.64"/>
    <n v="425460.64"/>
    <n v="84526.31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71016"/>
    <n v="0"/>
    <n v="0"/>
    <n v="71016"/>
    <n v="43782.33"/>
    <n v="27233.67"/>
    <n v="5.0086127922708011E-5"/>
    <n v="25817"/>
    <n v="1.0047836043900404E-4"/>
    <n v="43782.33"/>
    <n v="45199"/>
    <n v="0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4552"/>
    <n v="0"/>
    <n v="0"/>
    <n v="24552"/>
    <n v="14322"/>
    <n v="10230"/>
    <n v="1.8814250471908598E-5"/>
    <n v="10230"/>
    <n v="3.9814603838207818E-5"/>
    <n v="14322"/>
    <n v="14322"/>
    <n v="0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126199.6"/>
    <n v="0"/>
    <n v="23630.400000000001"/>
    <n v="149830"/>
    <n v="90690.59"/>
    <n v="59139.41"/>
    <n v="1.0876477737056658E-4"/>
    <n v="59139.41"/>
    <n v="2.3016736856063989E-4"/>
    <n v="90690.59"/>
    <n v="90690.59"/>
    <n v="0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38200"/>
    <n v="0"/>
    <n v="4800"/>
    <n v="243000"/>
    <n v="152670"/>
    <n v="90330"/>
    <n v="1.6612817645430143E-4"/>
    <n v="90330"/>
    <n v="3.515594491403042E-4"/>
    <n v="152670"/>
    <n v="152670"/>
    <n v="0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353153.26"/>
    <n v="0"/>
    <n v="261434.74"/>
    <n v="614588"/>
    <n v="284324.06"/>
    <n v="330263.94"/>
    <n v="6.0739672424236482E-4"/>
    <n v="330263.94"/>
    <n v="1.2853692994277261E-3"/>
    <n v="284324.06"/>
    <n v="284324.06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37944"/>
    <n v="0"/>
    <n v="60332"/>
    <n v="298276"/>
    <n v="202507"/>
    <n v="95769"/>
    <n v="1.7613117824479124E-4"/>
    <n v="95769"/>
    <n v="3.7272774144489978E-4"/>
    <n v="202507"/>
    <n v="202507"/>
    <n v="0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456912"/>
    <n v="0"/>
    <n v="0"/>
    <n v="456912"/>
    <n v="227956.43"/>
    <n v="156307.57"/>
    <n v="2.8746918598586375E-4"/>
    <n v="156307.57"/>
    <n v="6.0834056465913365E-4"/>
    <n v="300604.43"/>
    <n v="300604.43"/>
    <n v="72648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17217"/>
    <n v="0"/>
    <n v="42591"/>
    <n v="59808"/>
    <n v="47648"/>
    <n v="12160"/>
    <n v="2.2363762046765252E-5"/>
    <n v="12160"/>
    <n v="4.7326058912278309E-5"/>
    <n v="47648"/>
    <n v="47648"/>
    <n v="0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9336"/>
    <n v="0"/>
    <n v="49888"/>
    <n v="79224"/>
    <n v="53658.07"/>
    <n v="25565.93"/>
    <n v="4.7018945314494837E-5"/>
    <n v="25565.93"/>
    <n v="9.9501209648617051E-5"/>
    <n v="53658.07"/>
    <n v="53658.07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5529"/>
    <n v="0"/>
    <n v="22255"/>
    <n v="47784"/>
    <n v="34512"/>
    <n v="13272"/>
    <n v="2.4408869233936549E-5"/>
    <n v="13272"/>
    <n v="5.1653902457545862E-5"/>
    <n v="34512"/>
    <n v="34512"/>
    <n v="0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3080436"/>
    <n v="0"/>
    <n v="0"/>
    <n v="3080436"/>
    <n v="1815843.43"/>
    <n v="1264592.57"/>
    <n v="2.325744023156853E-3"/>
    <n v="1264592.57"/>
    <n v="4.9217255318955121E-3"/>
    <n v="1815843.43"/>
    <n v="1815843.43"/>
    <n v="0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42330"/>
    <n v="0"/>
    <n v="211650"/>
    <n v="253980"/>
    <n v="190455"/>
    <n v="63525"/>
    <n v="1.1683042631749693E-4"/>
    <n v="63525"/>
    <n v="2.472358464146776E-4"/>
    <n v="190455"/>
    <n v="190455"/>
    <n v="0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33318"/>
    <n v="0"/>
    <n v="58746"/>
    <n v="92064"/>
    <n v="63324"/>
    <n v="28740"/>
    <n v="5.2856457337502745E-5"/>
    <n v="28740"/>
    <n v="1.118545175278683E-4"/>
    <n v="63324"/>
    <n v="63324"/>
    <n v="0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33334"/>
    <n v="0"/>
    <n v="9258"/>
    <n v="242592"/>
    <n v="141612"/>
    <n v="100980"/>
    <n v="1.8571485949690422E-4"/>
    <n v="100980"/>
    <n v="3.9300867014489008E-4"/>
    <n v="141612"/>
    <n v="141612"/>
    <n v="0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51952"/>
    <n v="0"/>
    <n v="0"/>
    <n v="251952"/>
    <n v="155649.74"/>
    <n v="96302.26"/>
    <n v="1.7711191013204929E-4"/>
    <n v="96302.26"/>
    <n v="3.7480316037381107E-4"/>
    <n v="155649.74"/>
    <n v="155649.74"/>
    <n v="0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636282"/>
    <n v="0"/>
    <n v="0"/>
    <n v="636282"/>
    <n v="369170"/>
    <n v="226846"/>
    <n v="4.1719818793260776E-4"/>
    <n v="226846"/>
    <n v="8.8287229934331287E-4"/>
    <n v="409436"/>
    <n v="409436"/>
    <n v="40266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87724"/>
    <n v="0"/>
    <n v="-30000"/>
    <n v="257724"/>
    <n v="155162.87"/>
    <n v="100569.13"/>
    <n v="1.8495921813899678E-4"/>
    <n v="100569.13"/>
    <n v="3.914095864421526E-4"/>
    <n v="157154.87"/>
    <n v="157154.87"/>
    <n v="1992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944786.47"/>
    <n v="0"/>
    <n v="506673.53"/>
    <n v="1451460"/>
    <n v="953653.89"/>
    <n v="497806.11"/>
    <n v="9.1552774584423096E-4"/>
    <n v="497806.11"/>
    <n v="1.9374343165092182E-3"/>
    <n v="953653.89"/>
    <n v="953653.89"/>
    <n v="0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360000"/>
    <n v="0"/>
    <n v="0"/>
    <n v="360000"/>
    <n v="227098.31"/>
    <n v="132901.69"/>
    <n v="2.4442284299119746E-4"/>
    <n v="132901.69"/>
    <n v="5.1724615217774248E-4"/>
    <n v="227098.31"/>
    <n v="227098.31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31368"/>
    <n v="0"/>
    <n v="52604"/>
    <n v="283972"/>
    <n v="194903.47"/>
    <n v="89068.53"/>
    <n v="1.6380817522822141E-4"/>
    <n v="89068.53"/>
    <n v="3.4664987648108778E-4"/>
    <n v="194903.47"/>
    <n v="194903.47"/>
    <n v="0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510"/>
    <s v="510510 Servicios Personales por Contrato"/>
    <x v="0"/>
    <x v="0"/>
    <s v="002"/>
    <n v="241170"/>
    <n v="0"/>
    <n v="24654"/>
    <n v="265824"/>
    <n v="164884.73000000001"/>
    <n v="100939.27"/>
    <n v="1.8563995192879857E-4"/>
    <n v="100939.27"/>
    <n v="3.9285015119920776E-4"/>
    <n v="164884.73000000001"/>
    <n v="164884.73000000001"/>
    <n v="0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3000"/>
    <n v="0"/>
    <n v="0"/>
    <n v="3000"/>
    <n v="0"/>
    <n v="1753.53"/>
    <n v="3.2249611564033119E-6"/>
    <n v="1753.53"/>
    <n v="6.8246434279973169E-6"/>
    <n v="1246.47"/>
    <n v="1246.47"/>
    <n v="1246.47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65305.07"/>
    <n v="0"/>
    <n v="0"/>
    <n v="65305.07"/>
    <n v="0"/>
    <n v="11527.49"/>
    <n v="2.1200496986551478E-5"/>
    <n v="11527.49"/>
    <n v="4.486436437916933E-5"/>
    <n v="53777.58"/>
    <n v="53777.58"/>
    <n v="53777.58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3988.94"/>
    <n v="0"/>
    <n v="0"/>
    <n v="3988.94"/>
    <n v="0"/>
    <n v="82.4"/>
    <n v="1.5154391386952771E-7"/>
    <n v="82.4"/>
    <n v="3.2069632026083326E-7"/>
    <n v="3906.54"/>
    <n v="3906.54"/>
    <n v="3906.54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7902.57"/>
    <n v="0"/>
    <n v="0"/>
    <n v="7902.57"/>
    <n v="0"/>
    <n v="1655.19"/>
    <n v="3.0441015873507713E-6"/>
    <n v="1655.19"/>
    <n v="6.441909494326804E-6"/>
    <n v="6247.38"/>
    <n v="6247.38"/>
    <n v="6247.38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482.05"/>
    <n v="0"/>
    <n v="0"/>
    <n v="482.05"/>
    <n v="0"/>
    <n v="0"/>
    <n v="0"/>
    <n v="0"/>
    <n v="0"/>
    <n v="482.05"/>
    <n v="482.05"/>
    <n v="482.05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4812.0600000000004"/>
    <n v="0"/>
    <n v="0"/>
    <n v="4812.0600000000004"/>
    <n v="0"/>
    <n v="46.67"/>
    <n v="8.5831971605471576E-8"/>
    <n v="46.67"/>
    <n v="1.8163710274967342E-7"/>
    <n v="4765.3900000000003"/>
    <n v="4765.3900000000003"/>
    <n v="4765.3900000000003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842.27"/>
    <n v="0"/>
    <n v="0"/>
    <n v="1842.27"/>
    <n v="0"/>
    <n v="450"/>
    <n v="8.2760632574377994E-7"/>
    <n v="450"/>
    <n v="1.7513755354050361E-6"/>
    <n v="1392.27"/>
    <n v="1392.27"/>
    <n v="1392.27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2278.59"/>
    <n v="0"/>
    <n v="0"/>
    <n v="2278.59"/>
    <n v="0"/>
    <n v="93.33"/>
    <n v="1.7164555195925996E-7"/>
    <n v="93.33"/>
    <n v="3.6323528604300446E-7"/>
    <n v="2185.2600000000002"/>
    <n v="2185.2600000000002"/>
    <n v="2185.2600000000002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8566.099999999999"/>
    <n v="0"/>
    <n v="0"/>
    <n v="18566.099999999999"/>
    <n v="0"/>
    <n v="1125.8"/>
    <n v="2.0704871144941052E-6"/>
    <n v="1125.8"/>
    <n v="4.3815523950199763E-6"/>
    <n v="17440.3"/>
    <n v="17440.3"/>
    <n v="17440.3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3902.82"/>
    <n v="0"/>
    <n v="0"/>
    <n v="3902.82"/>
    <n v="0"/>
    <n v="0"/>
    <n v="0"/>
    <n v="0"/>
    <n v="0"/>
    <n v="3902.82"/>
    <n v="3902.82"/>
    <n v="3902.82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5750.49"/>
    <n v="0"/>
    <n v="0"/>
    <n v="5750.49"/>
    <n v="0"/>
    <n v="216.67"/>
    <n v="3.9848325021978842E-7"/>
    <n v="216.67"/>
    <n v="8.4326786056935366E-7"/>
    <n v="5533.82"/>
    <n v="5533.82"/>
    <n v="5533.82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9106.4599999999991"/>
    <n v="0"/>
    <n v="0"/>
    <n v="9106.4599999999991"/>
    <n v="0"/>
    <n v="4400.83"/>
    <n v="8.0936772144955531E-6"/>
    <n v="4400.83"/>
    <n v="1.7127791105503433E-5"/>
    <n v="4705.63"/>
    <n v="4705.63"/>
    <n v="4705.63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5670.55"/>
    <n v="0"/>
    <n v="0"/>
    <n v="15670.55"/>
    <n v="0"/>
    <n v="4472.8999999999996"/>
    <n v="8.2262229653763396E-6"/>
    <n v="4472.8999999999996"/>
    <n v="1.7408283627362634E-5"/>
    <n v="11197.65"/>
    <n v="11197.65"/>
    <n v="11197.65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4726.03"/>
    <n v="0"/>
    <n v="-2285"/>
    <n v="2441.0300000000002"/>
    <n v="0"/>
    <n v="2025.41"/>
    <n v="3.7249825071660207E-6"/>
    <n v="2025.41"/>
    <n v="7.8827856070326982E-6"/>
    <n v="415.62"/>
    <n v="415.62"/>
    <n v="415.62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773.8"/>
    <n v="0"/>
    <n v="0"/>
    <n v="1773.8"/>
    <n v="0"/>
    <n v="0"/>
    <n v="0"/>
    <n v="0"/>
    <n v="0"/>
    <n v="1773.8"/>
    <n v="1773.8"/>
    <n v="1773.8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8887.17"/>
    <n v="0"/>
    <n v="0"/>
    <n v="8887.17"/>
    <n v="0"/>
    <n v="3337.69"/>
    <n v="6.1384296830483484E-6"/>
    <n v="3337.69"/>
    <n v="1.2990108023924522E-5"/>
    <n v="5549.48"/>
    <n v="5549.48"/>
    <n v="5549.48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7733.66"/>
    <n v="0"/>
    <n v="0"/>
    <n v="7733.66"/>
    <n v="0"/>
    <n v="919.67"/>
    <n v="1.6913882435484045E-6"/>
    <n v="919.67"/>
    <n v="3.5793056414354429E-6"/>
    <n v="6813.99"/>
    <n v="6813.99"/>
    <n v="6813.99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5000"/>
    <n v="0"/>
    <n v="0"/>
    <n v="5000"/>
    <n v="0"/>
    <n v="1232.47"/>
    <n v="2.2666665961987476E-6"/>
    <n v="1232.47"/>
    <n v="4.7967062358236549E-6"/>
    <n v="3767.53"/>
    <n v="3767.53"/>
    <n v="3767.53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2105.53"/>
    <n v="0"/>
    <n v="0"/>
    <n v="12105.53"/>
    <n v="0"/>
    <n v="1853.78"/>
    <n v="3.4093334545273429E-6"/>
    <n v="1853.78"/>
    <n v="7.2148109778292167E-6"/>
    <n v="10251.75"/>
    <n v="10251.75"/>
    <n v="10251.75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508.51"/>
    <n v="0"/>
    <n v="0"/>
    <n v="1508.51"/>
    <n v="0"/>
    <n v="129"/>
    <n v="2.3724714671321692E-7"/>
    <n v="129"/>
    <n v="5.0206098681611028E-7"/>
    <n v="1379.51"/>
    <n v="1379.51"/>
    <n v="1379.51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5514.15"/>
    <n v="0"/>
    <n v="0"/>
    <n v="5514.15"/>
    <n v="0"/>
    <n v="1006.33"/>
    <n v="1.8507668306349735E-6"/>
    <n v="1006.33"/>
    <n v="3.916581650098111E-6"/>
    <n v="4507.82"/>
    <n v="4507.82"/>
    <n v="4507.82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0262.75"/>
    <n v="0"/>
    <n v="0"/>
    <n v="10262.75"/>
    <n v="0"/>
    <n v="738.33"/>
    <n v="1.3578812855253446E-6"/>
    <n v="738.33"/>
    <n v="2.8735402201235562E-6"/>
    <n v="9524.42"/>
    <n v="9524.42"/>
    <n v="9524.42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3210.52"/>
    <n v="0"/>
    <n v="0"/>
    <n v="3210.52"/>
    <n v="0"/>
    <n v="0"/>
    <n v="0"/>
    <n v="0"/>
    <n v="0"/>
    <n v="3210.52"/>
    <n v="3210.52"/>
    <n v="3210.52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0327.879999999999"/>
    <n v="0"/>
    <n v="-3000"/>
    <n v="7327.88"/>
    <n v="0"/>
    <n v="2480.73"/>
    <n v="4.5623729788052604E-6"/>
    <n v="2480.73"/>
    <n v="9.6548662932118558E-6"/>
    <n v="4847.1499999999996"/>
    <n v="4847.1499999999996"/>
    <n v="4847.1499999999996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9689.18"/>
    <n v="0"/>
    <n v="0"/>
    <n v="9689.18"/>
    <n v="0"/>
    <n v="240.43"/>
    <n v="4.4218086421906005E-7"/>
    <n v="240.43"/>
    <n v="9.3574048883873955E-7"/>
    <n v="9448.75"/>
    <n v="9448.75"/>
    <n v="9448.75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2090.6"/>
    <n v="0"/>
    <n v="0"/>
    <n v="2090.6"/>
    <n v="0"/>
    <n v="1334"/>
    <n v="2.4533929745382274E-6"/>
    <n v="1334"/>
    <n v="5.1918554760673731E-6"/>
    <n v="756.6"/>
    <n v="756.6"/>
    <n v="756.6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4126.5"/>
    <n v="0"/>
    <n v="0"/>
    <n v="4126.5"/>
    <n v="0"/>
    <n v="0"/>
    <n v="0"/>
    <n v="0"/>
    <n v="0"/>
    <n v="4126.5"/>
    <n v="4126.5"/>
    <n v="4126.5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2831.31"/>
    <n v="0"/>
    <n v="0"/>
    <n v="2831.31"/>
    <n v="0"/>
    <n v="469.33"/>
    <n v="8.6315661524739599E-7"/>
    <n v="469.33"/>
    <n v="1.8266068445147678E-6"/>
    <n v="2361.98"/>
    <n v="2361.98"/>
    <n v="2361.98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805.43"/>
    <n v="0"/>
    <n v="0"/>
    <n v="1805.43"/>
    <n v="0"/>
    <n v="270.39999999999998"/>
    <n v="4.9729944551359577E-7"/>
    <n v="270.39999999999998"/>
    <n v="1.0523820994967148E-6"/>
    <n v="1535.03"/>
    <n v="1535.03"/>
    <n v="1535.03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8277.69"/>
    <n v="0"/>
    <n v="0"/>
    <n v="8277.69"/>
    <n v="0"/>
    <n v="386.83"/>
    <n v="7.1142878886103642E-7"/>
    <n v="386.83"/>
    <n v="1.5055213296905112E-6"/>
    <n v="7890.86"/>
    <n v="7890.86"/>
    <n v="7890.86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6748.53"/>
    <n v="0"/>
    <n v="0"/>
    <n v="6748.53"/>
    <n v="0"/>
    <n v="2099.3000000000002"/>
    <n v="3.8608754658531494E-6"/>
    <n v="2099.3000000000002"/>
    <n v="8.1703614699462057E-6"/>
    <n v="4649.2299999999996"/>
    <n v="4649.2299999999996"/>
    <n v="4649.2299999999996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400.42"/>
    <n v="0"/>
    <n v="0"/>
    <n v="1400.42"/>
    <n v="0"/>
    <n v="0"/>
    <n v="0"/>
    <n v="0"/>
    <n v="0"/>
    <n v="1400.42"/>
    <n v="1400.42"/>
    <n v="1400.42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3702.16"/>
    <n v="0"/>
    <n v="-1000"/>
    <n v="2702.16"/>
    <n v="0"/>
    <n v="55.67"/>
    <n v="1.0238409812034718E-7"/>
    <n v="55.67"/>
    <n v="2.1666461345777413E-7"/>
    <n v="2646.49"/>
    <n v="2646.49"/>
    <n v="2646.49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665"/>
    <n v="0"/>
    <n v="0"/>
    <n v="665"/>
    <n v="0"/>
    <n v="0"/>
    <n v="0"/>
    <n v="0"/>
    <n v="0"/>
    <n v="665"/>
    <n v="665"/>
    <n v="665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4147.12"/>
    <n v="0"/>
    <n v="0"/>
    <n v="4147.12"/>
    <n v="0"/>
    <n v="3397.14"/>
    <n v="6.2477656743049432E-6"/>
    <n v="3397.14"/>
    <n v="1.3221484191879697E-5"/>
    <n v="749.98"/>
    <n v="749.98"/>
    <n v="749.98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4955.18"/>
    <n v="0"/>
    <n v="5000"/>
    <n v="9955.18"/>
    <n v="0"/>
    <n v="7034.77"/>
    <n v="1.2937822560339048E-5"/>
    <n v="7034.77"/>
    <n v="2.7378942389336192E-5"/>
    <n v="2920.41"/>
    <n v="2920.41"/>
    <n v="2920.41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7356.71"/>
    <n v="0"/>
    <n v="0"/>
    <n v="7356.71"/>
    <n v="0"/>
    <n v="1191.4000000000001"/>
    <n v="2.1911337255358656E-6"/>
    <n v="1191.4000000000001"/>
    <n v="4.6368640286256888E-6"/>
    <n v="6165.31"/>
    <n v="6165.31"/>
    <n v="6165.31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8909.52"/>
    <n v="0"/>
    <n v="0"/>
    <n v="8909.52"/>
    <n v="0"/>
    <n v="4002.6"/>
    <n v="7.3612823987156743E-6"/>
    <n v="4002.6"/>
    <n v="1.557790159558266E-5"/>
    <n v="4906.92"/>
    <n v="4906.92"/>
    <n v="4906.92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4019.27"/>
    <n v="0"/>
    <n v="0"/>
    <n v="4019.27"/>
    <n v="0"/>
    <n v="1813.73"/>
    <n v="3.3356764915361465E-6"/>
    <n v="1813.73"/>
    <n v="7.0589385551781688E-6"/>
    <n v="2205.54"/>
    <n v="2205.54"/>
    <n v="2205.54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6620.85"/>
    <n v="0"/>
    <n v="0"/>
    <n v="6620.85"/>
    <n v="0"/>
    <n v="3536.29"/>
    <n v="6.5036799414766035E-6"/>
    <n v="3536.29"/>
    <n v="1.3763048426883277E-5"/>
    <n v="3084.56"/>
    <n v="3084.56"/>
    <n v="3084.56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5800.8"/>
    <n v="0"/>
    <n v="0"/>
    <n v="5800.8"/>
    <n v="0"/>
    <n v="425"/>
    <n v="7.8162819653579213E-7"/>
    <n v="425"/>
    <n v="1.6540768945492007E-6"/>
    <n v="5375.8"/>
    <n v="5375.8"/>
    <n v="5375.8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068.6600000000001"/>
    <n v="0"/>
    <n v="0"/>
    <n v="1068.6600000000001"/>
    <n v="0"/>
    <n v="0"/>
    <n v="0"/>
    <n v="0"/>
    <n v="0"/>
    <n v="1068.6600000000001"/>
    <n v="1068.6600000000001"/>
    <n v="1068.6600000000001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936.76"/>
    <n v="0"/>
    <n v="0"/>
    <n v="1936.76"/>
    <n v="0"/>
    <n v="66.67"/>
    <n v="1.2261447497186179E-7"/>
    <n v="0"/>
    <n v="0"/>
    <n v="1870.09"/>
    <n v="1936.76"/>
    <n v="1870.09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5135.4799999999996"/>
    <n v="0"/>
    <n v="0"/>
    <n v="5135.4799999999996"/>
    <n v="0"/>
    <n v="875.6"/>
    <n v="1.6103379973805638E-6"/>
    <n v="875.6"/>
    <n v="3.4077875973347767E-6"/>
    <n v="4259.88"/>
    <n v="4259.88"/>
    <n v="4259.88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4522.2700000000004"/>
    <n v="0"/>
    <n v="0"/>
    <n v="4522.2700000000004"/>
    <n v="0"/>
    <n v="2938.06"/>
    <n v="5.4034600920328222E-6"/>
    <n v="2794.89"/>
    <n v="1.0877559933662624E-5"/>
    <n v="1584.21"/>
    <n v="1727.38"/>
    <n v="1584.21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4212.8"/>
    <n v="0"/>
    <n v="0"/>
    <n v="14212.8"/>
    <n v="0"/>
    <n v="336.67"/>
    <n v="6.1917827041812976E-7"/>
    <n v="336.67"/>
    <n v="1.3103013366773633E-6"/>
    <n v="13876.13"/>
    <n v="13876.13"/>
    <n v="13876.13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1290.67"/>
    <n v="0"/>
    <n v="0"/>
    <n v="1290.67"/>
    <n v="0"/>
    <n v="0"/>
    <n v="0"/>
    <n v="0"/>
    <n v="0"/>
    <n v="1290.67"/>
    <n v="1290.67"/>
    <n v="1290.67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512"/>
    <s v="510512 Subrogación"/>
    <x v="0"/>
    <x v="0"/>
    <s v="002"/>
    <n v="40377.879999999997"/>
    <n v="0"/>
    <n v="0"/>
    <n v="40377.879999999997"/>
    <n v="0"/>
    <n v="5101.78"/>
    <n v="9.3828120012291148E-6"/>
    <n v="5101.78"/>
    <n v="1.9855850397819341E-5"/>
    <n v="35276.1"/>
    <n v="35276.1"/>
    <n v="35276.1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7977.89"/>
    <n v="0"/>
    <n v="0"/>
    <n v="7977.89"/>
    <n v="0"/>
    <n v="37"/>
    <n v="6.8047631227821899E-8"/>
    <n v="37"/>
    <n v="1.440019884666363E-7"/>
    <n v="7940.89"/>
    <n v="7940.89"/>
    <n v="7940.89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2581.35"/>
    <n v="0"/>
    <n v="0"/>
    <n v="2581.35"/>
    <n v="0"/>
    <n v="0"/>
    <n v="0"/>
    <n v="0"/>
    <n v="0"/>
    <n v="2581.35"/>
    <n v="2581.35"/>
    <n v="2581.35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8253"/>
    <n v="0"/>
    <n v="0"/>
    <n v="8253"/>
    <n v="0"/>
    <n v="0"/>
    <n v="0"/>
    <n v="0"/>
    <n v="0"/>
    <n v="8253"/>
    <n v="8253"/>
    <n v="8253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7596.79"/>
    <n v="0"/>
    <n v="0"/>
    <n v="7596.79"/>
    <n v="0"/>
    <n v="3132"/>
    <n v="5.7601400271767086E-6"/>
    <n v="3132"/>
    <n v="1.2189573726419051E-5"/>
    <n v="4464.79"/>
    <n v="4464.79"/>
    <n v="4464.79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4877.76"/>
    <n v="0"/>
    <n v="6500"/>
    <n v="11377.76"/>
    <n v="0"/>
    <n v="6711.93"/>
    <n v="1.2344079390998776E-5"/>
    <n v="6711.93"/>
    <n v="2.6122466660780275E-5"/>
    <n v="4665.83"/>
    <n v="4665.83"/>
    <n v="4665.83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3484.54"/>
    <n v="0"/>
    <n v="0"/>
    <n v="3484.54"/>
    <n v="0"/>
    <n v="726.67"/>
    <n v="1.336437086062739E-6"/>
    <n v="726.67"/>
    <n v="2.8281601340283941E-6"/>
    <n v="2757.87"/>
    <n v="2757.87"/>
    <n v="2757.87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3017.01"/>
    <n v="0"/>
    <n v="0"/>
    <n v="3017.01"/>
    <n v="0"/>
    <n v="0"/>
    <n v="0"/>
    <n v="0"/>
    <n v="0"/>
    <n v="3017.01"/>
    <n v="3017.01"/>
    <n v="3017.01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6092.59"/>
    <n v="0"/>
    <n v="0"/>
    <n v="6092.59"/>
    <n v="0"/>
    <n v="0"/>
    <n v="0"/>
    <n v="0"/>
    <n v="0"/>
    <n v="6092.59"/>
    <n v="6092.59"/>
    <n v="6092.59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8165.18"/>
    <n v="0"/>
    <n v="7000"/>
    <n v="25165.18"/>
    <n v="0"/>
    <n v="23973.53"/>
    <n v="4.4090322396462845E-5"/>
    <n v="23973.53"/>
    <n v="9.3303675420663759E-5"/>
    <n v="1191.6500000000001"/>
    <n v="1191.6500000000001"/>
    <n v="1191.6500000000001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3693.46"/>
    <n v="0"/>
    <n v="0"/>
    <n v="13693.46"/>
    <n v="0"/>
    <n v="3802.67"/>
    <n v="6.9935861038135552E-6"/>
    <n v="3802.67"/>
    <n v="1.4799784904930375E-5"/>
    <n v="9890.7900000000009"/>
    <n v="9890.7900000000009"/>
    <n v="9890.7900000000009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581.76"/>
    <n v="0"/>
    <n v="2101.0500000000002"/>
    <n v="2682.81"/>
    <n v="0"/>
    <n v="2682.81"/>
    <n v="4.934023392819267E-6"/>
    <n v="2682.81"/>
    <n v="1.0441350666977744E-5"/>
    <n v="0"/>
    <n v="0"/>
    <n v="0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90852.51"/>
    <n v="0"/>
    <n v="0"/>
    <n v="90852.51"/>
    <n v="0"/>
    <n v="9595"/>
    <n v="1.7646405990025707E-5"/>
    <n v="9595"/>
    <n v="3.7343218360469603E-5"/>
    <n v="81257.509999999995"/>
    <n v="81257.509999999995"/>
    <n v="81257.509999999995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8129.92"/>
    <n v="0"/>
    <n v="0"/>
    <n v="8129.92"/>
    <n v="0"/>
    <n v="2315.6"/>
    <n v="4.2586782397606592E-6"/>
    <n v="2315.6"/>
    <n v="9.0121893106308916E-6"/>
    <n v="5814.32"/>
    <n v="5814.32"/>
    <n v="5814.32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1500.97"/>
    <n v="0"/>
    <n v="0"/>
    <n v="11500.97"/>
    <n v="0"/>
    <n v="0"/>
    <n v="0"/>
    <n v="0"/>
    <n v="0"/>
    <n v="11500.97"/>
    <n v="11500.97"/>
    <n v="11500.97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3649.55"/>
    <n v="0"/>
    <n v="10000"/>
    <n v="13649.55"/>
    <n v="0"/>
    <n v="6215.5"/>
    <n v="1.143108248368992E-5"/>
    <n v="6215.5"/>
    <n v="2.4190388089577781E-5"/>
    <n v="7434.05"/>
    <n v="7434.05"/>
    <n v="7434.05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3097.04"/>
    <n v="0"/>
    <n v="0"/>
    <n v="13097.04"/>
    <n v="0"/>
    <n v="130"/>
    <n v="2.3908627188153644E-7"/>
    <n v="130"/>
    <n v="5.0595293245034375E-7"/>
    <n v="12967.04"/>
    <n v="12967.04"/>
    <n v="12967.04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39656.19"/>
    <n v="0"/>
    <n v="0"/>
    <n v="39656.19"/>
    <n v="0"/>
    <n v="22454.13"/>
    <n v="4.1295955615718179E-5"/>
    <n v="22454.13"/>
    <n v="8.7390253224009512E-5"/>
    <n v="17202.060000000001"/>
    <n v="17202.060000000001"/>
    <n v="17202.060000000001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77375.22"/>
    <n v="0"/>
    <n v="0"/>
    <n v="77375.22"/>
    <n v="0"/>
    <n v="8724.2000000000007"/>
    <n v="1.6044895793453078E-5"/>
    <n v="8724.2000000000007"/>
    <n v="3.395411210217915E-5"/>
    <n v="68651.02"/>
    <n v="68651.02"/>
    <n v="68651.02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3270.96"/>
    <n v="0"/>
    <n v="6729.04"/>
    <n v="10000"/>
    <n v="0"/>
    <n v="3383.17"/>
    <n v="6.2220730957035198E-6"/>
    <n v="3383.17"/>
    <n v="1.3167113711369457E-5"/>
    <n v="6616.83"/>
    <n v="6616.83"/>
    <n v="6616.83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21124.720000000001"/>
    <n v="0"/>
    <n v="0"/>
    <n v="21124.720000000001"/>
    <n v="0"/>
    <n v="0"/>
    <n v="0"/>
    <n v="0"/>
    <n v="0"/>
    <n v="21124.720000000001"/>
    <n v="21124.720000000001"/>
    <n v="21124.720000000001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38580.120000000003"/>
    <n v="0"/>
    <n v="0"/>
    <n v="38580.120000000003"/>
    <n v="0"/>
    <n v="0"/>
    <n v="0"/>
    <n v="0"/>
    <n v="0"/>
    <n v="38580.120000000003"/>
    <n v="38580.120000000003"/>
    <n v="38580.120000000003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6658.2"/>
    <n v="0"/>
    <n v="0"/>
    <n v="6658.2"/>
    <n v="0"/>
    <n v="506.67"/>
    <n v="9.3182954903244661E-7"/>
    <n v="506.67"/>
    <n v="1.9719320944970435E-6"/>
    <n v="6151.53"/>
    <n v="6151.53"/>
    <n v="6151.53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2992.69"/>
    <n v="0"/>
    <n v="0"/>
    <n v="12992.69"/>
    <n v="0"/>
    <n v="5500"/>
    <n v="1.0115188425757311E-5"/>
    <n v="5500"/>
    <n v="2.1405700988283773E-5"/>
    <n v="7492.69"/>
    <n v="7492.69"/>
    <n v="7492.69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8570.2000000000007"/>
    <n v="0"/>
    <n v="0"/>
    <n v="8570.2000000000007"/>
    <n v="0"/>
    <n v="0"/>
    <n v="0"/>
    <n v="0"/>
    <n v="0"/>
    <n v="8570.2000000000007"/>
    <n v="8570.2000000000007"/>
    <n v="8570.2000000000007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33361.15"/>
    <n v="0"/>
    <n v="0"/>
    <n v="33361.15"/>
    <n v="0"/>
    <n v="10185.73"/>
    <n v="1.8732832400707091E-5"/>
    <n v="10185.73"/>
    <n v="3.96423074049803E-5"/>
    <n v="23175.42"/>
    <n v="23175.42"/>
    <n v="23175.42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23861.43"/>
    <n v="0"/>
    <n v="0"/>
    <n v="23861.43"/>
    <n v="0"/>
    <n v="1194.67"/>
    <n v="2.1971476648362703E-6"/>
    <n v="1194.67"/>
    <n v="4.6495906908496319E-6"/>
    <n v="22666.76"/>
    <n v="22666.76"/>
    <n v="22666.76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5422.77"/>
    <n v="0"/>
    <n v="0"/>
    <n v="15422.77"/>
    <n v="0"/>
    <n v="1060.67"/>
    <n v="1.9507048922814557E-6"/>
    <n v="1060.67"/>
    <n v="4.1280699758623545E-6"/>
    <n v="14362.1"/>
    <n v="14362.1"/>
    <n v="14362.1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6839.37"/>
    <n v="0"/>
    <n v="0"/>
    <n v="6839.37"/>
    <n v="0"/>
    <n v="0"/>
    <n v="0"/>
    <n v="0"/>
    <n v="0"/>
    <n v="6839.37"/>
    <n v="6839.37"/>
    <n v="6839.37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21063.119999999999"/>
    <n v="0"/>
    <n v="-5000"/>
    <n v="16063.12"/>
    <n v="0"/>
    <n v="1171.33"/>
    <n v="2.1542224834076926E-6"/>
    <n v="1171.33"/>
    <n v="4.5587526797466234E-6"/>
    <n v="14891.79"/>
    <n v="14891.79"/>
    <n v="14891.79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30794.560000000001"/>
    <n v="0"/>
    <n v="0"/>
    <n v="30794.560000000001"/>
    <n v="0"/>
    <n v="2635.3"/>
    <n v="4.8466465560724071E-6"/>
    <n v="2635.3"/>
    <n v="1.0256444329895315E-5"/>
    <n v="28159.26"/>
    <n v="28159.26"/>
    <n v="28159.26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0"/>
    <n v="0"/>
    <n v="1000"/>
    <n v="1000"/>
    <n v="0"/>
    <n v="500"/>
    <n v="9.1956258415975546E-7"/>
    <n v="500"/>
    <n v="1.9459728171167068E-6"/>
    <n v="500"/>
    <n v="500"/>
    <n v="500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0652.09"/>
    <n v="0"/>
    <n v="0"/>
    <n v="10652.09"/>
    <n v="0"/>
    <n v="0"/>
    <n v="0"/>
    <n v="0"/>
    <n v="0"/>
    <n v="10652.09"/>
    <n v="10652.09"/>
    <n v="10652.09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5461.14"/>
    <n v="0"/>
    <n v="0"/>
    <n v="15461.14"/>
    <n v="0"/>
    <n v="0"/>
    <n v="0"/>
    <n v="0"/>
    <n v="0"/>
    <n v="15461.14"/>
    <n v="15461.14"/>
    <n v="15461.14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6043.47"/>
    <n v="0"/>
    <n v="0"/>
    <n v="6043.47"/>
    <n v="0"/>
    <n v="1207"/>
    <n v="2.2198240781616497E-6"/>
    <n v="1207"/>
    <n v="4.6975783805197297E-6"/>
    <n v="4836.47"/>
    <n v="4836.47"/>
    <n v="4836.47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0141.799999999999"/>
    <n v="0"/>
    <n v="0"/>
    <n v="10141.799999999999"/>
    <n v="0"/>
    <n v="2310.86"/>
    <n v="4.2499607864628254E-6"/>
    <n v="2310.86"/>
    <n v="8.9937414883246268E-6"/>
    <n v="7830.94"/>
    <n v="7830.94"/>
    <n v="7830.94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4101.78"/>
    <n v="0"/>
    <n v="-3133.91"/>
    <n v="10967.87"/>
    <n v="0"/>
    <n v="0"/>
    <n v="0"/>
    <n v="0"/>
    <n v="0"/>
    <n v="10967.87"/>
    <n v="10967.87"/>
    <n v="10967.87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964.1"/>
    <n v="0"/>
    <n v="0"/>
    <n v="964.1"/>
    <n v="0"/>
    <n v="0"/>
    <n v="0"/>
    <n v="0"/>
    <n v="0"/>
    <n v="964.1"/>
    <n v="964.1"/>
    <n v="964.1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897.96"/>
    <n v="0"/>
    <n v="5093.5600000000004"/>
    <n v="6991.52"/>
    <n v="0"/>
    <n v="6991.52"/>
    <n v="1.2858280396809227E-5"/>
    <n v="6991.52"/>
    <n v="2.7210615740655595E-5"/>
    <n v="0"/>
    <n v="0"/>
    <n v="0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814.06"/>
    <n v="0"/>
    <n v="0"/>
    <n v="1814.06"/>
    <n v="0"/>
    <n v="0"/>
    <n v="0"/>
    <n v="0"/>
    <n v="0"/>
    <n v="1814.06"/>
    <n v="1814.06"/>
    <n v="1814.06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4331.8"/>
    <n v="0"/>
    <n v="0"/>
    <n v="4331.8"/>
    <n v="0"/>
    <n v="405"/>
    <n v="7.4484569316940193E-7"/>
    <n v="405"/>
    <n v="1.5762379818645323E-6"/>
    <n v="3926.8"/>
    <n v="3926.8"/>
    <n v="3926.8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5235.12"/>
    <n v="0"/>
    <n v="0"/>
    <n v="5235.12"/>
    <n v="0"/>
    <n v="411.67"/>
    <n v="7.5711265804209308E-7"/>
    <n v="411.67"/>
    <n v="1.6021972592448694E-6"/>
    <n v="4823.45"/>
    <n v="4823.45"/>
    <n v="4823.45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6328.55"/>
    <n v="0"/>
    <n v="0"/>
    <n v="6328.55"/>
    <n v="0"/>
    <n v="1989.56"/>
    <n v="3.6590498698817659E-6"/>
    <n v="1989.56"/>
    <n v="7.7432593560454293E-6"/>
    <n v="4338.99"/>
    <n v="4338.99"/>
    <n v="4338.99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1601.61"/>
    <n v="0"/>
    <n v="0"/>
    <n v="11601.61"/>
    <n v="0"/>
    <n v="0"/>
    <n v="0"/>
    <n v="0"/>
    <n v="0"/>
    <n v="11601.61"/>
    <n v="11601.61"/>
    <n v="11601.61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500"/>
    <n v="0"/>
    <n v="0"/>
    <n v="1500"/>
    <n v="0"/>
    <n v="1364"/>
    <n v="2.5085667295878128E-6"/>
    <n v="1364"/>
    <n v="5.308613845094376E-6"/>
    <n v="136"/>
    <n v="136"/>
    <n v="136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9563.1"/>
    <n v="0"/>
    <n v="0"/>
    <n v="9563.1"/>
    <n v="0"/>
    <n v="9563.1"/>
    <n v="1.7587737897156317E-5"/>
    <n v="9563.1"/>
    <n v="3.7219065294737557E-5"/>
    <n v="0"/>
    <n v="0"/>
    <n v="0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906.67"/>
    <n v="0"/>
    <n v="2878.33"/>
    <n v="3785"/>
    <n v="0"/>
    <n v="3719.07"/>
    <n v="6.8398352397420438E-6"/>
    <n v="3719.07"/>
    <n v="1.4474418249908461E-5"/>
    <n v="65.930000000000007"/>
    <n v="65.930000000000007"/>
    <n v="65.930000000000007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513"/>
    <s v="510513 Encargos"/>
    <x v="0"/>
    <x v="0"/>
    <s v="002"/>
    <n v="17819.05"/>
    <n v="0"/>
    <n v="0"/>
    <n v="17819.05"/>
    <n v="0"/>
    <n v="1533.33"/>
    <n v="2.8199857943393557E-6"/>
    <n v="1533.33"/>
    <n v="5.9676369993391193E-6"/>
    <n v="16285.72"/>
    <n v="16285.72"/>
    <n v="16285.72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22554.06"/>
    <n v="0"/>
    <n v="-793.09"/>
    <n v="121760.97"/>
    <n v="18184.88"/>
    <n v="50512.36"/>
    <n v="9.2898552587215735E-5"/>
    <n v="50512.36"/>
    <n v="1.9659135897682651E-4"/>
    <n v="71248.61"/>
    <n v="71248.61"/>
    <n v="53063.73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46713.24"/>
    <n v="0"/>
    <n v="0"/>
    <n v="46713.24"/>
    <n v="0"/>
    <n v="14677.8"/>
    <n v="2.6994311395560117E-5"/>
    <n v="14677.8"/>
    <n v="5.7125199630151188E-5"/>
    <n v="32035.439999999999"/>
    <n v="32035.439999999999"/>
    <n v="32035.439999999999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207389.56"/>
    <n v="0"/>
    <n v="-24578.25"/>
    <n v="182811.31"/>
    <n v="22318.69"/>
    <n v="69649.86"/>
    <n v="1.2809481049593036E-4"/>
    <n v="69649.86"/>
    <n v="2.7107346855196842E-4"/>
    <n v="113161.45"/>
    <n v="113161.45"/>
    <n v="90842.76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440100.44"/>
    <n v="0"/>
    <n v="2421.21"/>
    <n v="442521.65"/>
    <n v="89094.54"/>
    <n v="161121.92000000001"/>
    <n v="2.9632337823996282E-4"/>
    <n v="161121.92000000001"/>
    <n v="6.2707775312330534E-4"/>
    <n v="281399.73"/>
    <n v="281399.73"/>
    <n v="192305.19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86578.69"/>
    <n v="0"/>
    <n v="-744.43"/>
    <n v="185834.26"/>
    <n v="30319.32"/>
    <n v="66923.360000000001"/>
    <n v="1.2308043572450722E-4"/>
    <n v="66923.360000000001"/>
    <n v="2.6046207878023102E-4"/>
    <n v="118910.9"/>
    <n v="118910.9"/>
    <n v="88591.58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269144.13"/>
    <n v="0"/>
    <n v="-25152.23"/>
    <n v="243991.9"/>
    <n v="24131.88"/>
    <n v="98990.27"/>
    <n v="1.8205549697574385E-4"/>
    <n v="98972.160000000003"/>
    <n v="3.851942660226509E-4"/>
    <n v="145001.63"/>
    <n v="145019.74"/>
    <n v="120869.75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483330.33"/>
    <n v="0"/>
    <n v="1137.4100000000001"/>
    <n v="484467.74"/>
    <n v="83321.53"/>
    <n v="174410.94"/>
    <n v="3.2076354938426411E-4"/>
    <n v="174320.71"/>
    <n v="6.7844672624096892E-4"/>
    <n v="310056.8"/>
    <n v="310147.03000000003"/>
    <n v="226735.27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55536.76999999999"/>
    <n v="0"/>
    <n v="4562"/>
    <n v="160098.76999999999"/>
    <n v="14181.81"/>
    <n v="63805.95"/>
    <n v="1.173471285335363E-4"/>
    <n v="63805.95"/>
    <n v="2.4832928854061543E-4"/>
    <n v="96292.82"/>
    <n v="96292.82"/>
    <n v="82111.009999999995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59965.55"/>
    <n v="0"/>
    <n v="0"/>
    <n v="59965.55"/>
    <n v="1913.89"/>
    <n v="21441.77"/>
    <n v="3.9434098860318243E-5"/>
    <n v="21441.77"/>
    <n v="8.3450203141736975E-5"/>
    <n v="38523.78"/>
    <n v="38523.78"/>
    <n v="36609.89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963604.61"/>
    <n v="0"/>
    <n v="-24000"/>
    <n v="939604.61"/>
    <n v="363727.27"/>
    <n v="315353.37"/>
    <n v="5.7997431968137504E-4"/>
    <n v="315353.37"/>
    <n v="1.2273381716122942E-3"/>
    <n v="624251.24"/>
    <n v="624251.24"/>
    <n v="260523.97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482199.59"/>
    <n v="0"/>
    <n v="0"/>
    <n v="482199.59"/>
    <n v="108471.28"/>
    <n v="164371.96"/>
    <n v="3.023006086020079E-4"/>
    <n v="164371.96"/>
    <n v="6.3972673211238923E-4"/>
    <n v="317827.63"/>
    <n v="317827.63"/>
    <n v="209356.35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273791.71000000002"/>
    <n v="0"/>
    <n v="0"/>
    <n v="273791.71000000002"/>
    <n v="61834.68"/>
    <n v="97263.54"/>
    <n v="1.7887982437385147E-4"/>
    <n v="97263.54"/>
    <n v="3.7854440987308694E-4"/>
    <n v="176528.17"/>
    <n v="176528.17"/>
    <n v="114693.49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954000.64"/>
    <n v="0"/>
    <n v="49646.52"/>
    <n v="2003647.16"/>
    <n v="182252.52"/>
    <n v="757698.04"/>
    <n v="1.3935015353503635E-3"/>
    <n v="757698.04"/>
    <n v="2.9489195788452143E-3"/>
    <n v="1245949.1200000001"/>
    <n v="1245949.1200000001"/>
    <n v="1063696.6000000001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09625.35"/>
    <n v="0"/>
    <n v="13007.28"/>
    <n v="122632.63"/>
    <n v="631.38"/>
    <n v="45376.800000000003"/>
    <n v="8.3453614937800783E-5"/>
    <n v="45376.800000000003"/>
    <n v="1.7660403865548275E-4"/>
    <n v="77255.83"/>
    <n v="77255.83"/>
    <n v="76624.45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97381.88"/>
    <n v="0"/>
    <n v="-10660.28"/>
    <n v="186721.6"/>
    <n v="20737.900000000001"/>
    <n v="75479.039999999994"/>
    <n v="1.3881540214459508E-4"/>
    <n v="75479.039999999994"/>
    <n v="2.9376032020412917E-4"/>
    <n v="111242.56"/>
    <n v="111242.56"/>
    <n v="90504.66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91005"/>
    <n v="0"/>
    <n v="10258.33"/>
    <n v="101263.33"/>
    <n v="3161.17"/>
    <n v="39469.160000000003"/>
    <n v="7.258872552842971E-5"/>
    <n v="39469.160000000003"/>
    <n v="1.5361182494886007E-4"/>
    <n v="61794.17"/>
    <n v="61794.17"/>
    <n v="58633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65651.69"/>
    <n v="0"/>
    <n v="3595.13"/>
    <n v="169246.82"/>
    <n v="24476.77"/>
    <n v="65593.679999999993"/>
    <n v="1.2063498777069613E-4"/>
    <n v="65593.679999999993"/>
    <n v="2.5528703650930354E-4"/>
    <n v="103653.14"/>
    <n v="103653.14"/>
    <n v="79176.37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66993.57"/>
    <n v="0"/>
    <n v="0"/>
    <n v="166993.57"/>
    <n v="21030.85"/>
    <n v="61732.81"/>
    <n v="1.1353436458208638E-4"/>
    <n v="61732.81"/>
    <n v="2.402607403684608E-4"/>
    <n v="105260.76"/>
    <n v="105260.76"/>
    <n v="84229.91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38990.75"/>
    <n v="0"/>
    <n v="195636.84"/>
    <n v="234627.59"/>
    <n v="24092.52"/>
    <n v="82521.78"/>
    <n v="1.5176788253252565E-4"/>
    <n v="82521.78"/>
    <n v="3.2117028140017022E-4"/>
    <n v="152105.81"/>
    <n v="152105.81"/>
    <n v="128013.29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85905.14"/>
    <n v="0"/>
    <n v="0"/>
    <n v="85905.14"/>
    <n v="19689.95"/>
    <n v="30926.36"/>
    <n v="5.6877447040509792E-5"/>
    <n v="30926.36"/>
    <n v="1.2036371178473087E-4"/>
    <n v="54978.78"/>
    <n v="54978.78"/>
    <n v="35288.83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69847.29"/>
    <n v="0"/>
    <n v="1666.43"/>
    <n v="171513.72"/>
    <n v="24733.05"/>
    <n v="55842.48"/>
    <n v="1.0270131042937893E-4"/>
    <n v="55842.48"/>
    <n v="2.1733589624076672E-4"/>
    <n v="115671.24"/>
    <n v="115671.24"/>
    <n v="90938.19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54923.03"/>
    <n v="0"/>
    <n v="0"/>
    <n v="154923.03"/>
    <n v="1368.89"/>
    <n v="58614.71"/>
    <n v="1.0779978839474932E-4"/>
    <n v="58614.71"/>
    <n v="2.2812526468635758E-4"/>
    <n v="96308.32"/>
    <n v="96308.32"/>
    <n v="94939.43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85997.74"/>
    <n v="0"/>
    <n v="607.20000000000005"/>
    <n v="86604.94"/>
    <n v="19196.03"/>
    <n v="33652.449999999997"/>
    <n v="6.1891067770613917E-5"/>
    <n v="33652.449999999997"/>
    <n v="1.3097350585875822E-4"/>
    <n v="52952.49"/>
    <n v="52952.49"/>
    <n v="33756.46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60435.45"/>
    <n v="0"/>
    <n v="1653.61"/>
    <n v="62089.06"/>
    <n v="4365.7700000000004"/>
    <n v="24108.55"/>
    <n v="4.4338641076689341E-5"/>
    <n v="24108.55"/>
    <n v="9.3829165920197949E-5"/>
    <n v="37980.51"/>
    <n v="37980.51"/>
    <n v="33614.74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345903.1"/>
    <n v="0"/>
    <n v="2047.44"/>
    <n v="347950.54"/>
    <n v="47620.81"/>
    <n v="126452.17"/>
    <n v="2.3256136843561741E-4"/>
    <n v="126452.17"/>
    <n v="4.921449709708414E-4"/>
    <n v="221498.37"/>
    <n v="221498.37"/>
    <n v="173877.56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17966.99"/>
    <n v="0"/>
    <n v="0"/>
    <n v="117966.99"/>
    <n v="24458"/>
    <n v="45719.839999999997"/>
    <n v="8.4084508435541109E-5"/>
    <n v="45719.839999999997"/>
    <n v="1.7793913168585016E-4"/>
    <n v="72247.149999999994"/>
    <n v="72247.149999999994"/>
    <n v="47789.15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41299.97"/>
    <n v="0"/>
    <n v="17192.97"/>
    <n v="158492.94"/>
    <n v="3619.08"/>
    <n v="61440.95"/>
    <n v="1.1299759751046065E-4"/>
    <n v="61440.95"/>
    <n v="2.3912483711565342E-4"/>
    <n v="97051.99"/>
    <n v="97051.99"/>
    <n v="93432.91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98074.21"/>
    <n v="0"/>
    <n v="10630.53"/>
    <n v="108704.74"/>
    <n v="1949.43"/>
    <n v="41651.760000000002"/>
    <n v="7.6602800120803877E-5"/>
    <n v="41651.760000000002"/>
    <n v="1.6210638549013793E-4"/>
    <n v="67052.98"/>
    <n v="67052.98"/>
    <n v="65103.55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689993.49"/>
    <n v="0"/>
    <n v="0"/>
    <n v="689993.49"/>
    <n v="229567.21"/>
    <n v="278711.34000000003"/>
    <n v="5.1258504009005646E-4"/>
    <n v="278711.34000000003"/>
    <n v="1.0847293829243446E-3"/>
    <n v="411282.15"/>
    <n v="411282.15"/>
    <n v="181714.94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24122.4"/>
    <n v="0"/>
    <n v="17002.09"/>
    <n v="141124.49"/>
    <n v="7924.69"/>
    <n v="50507.77"/>
    <n v="9.2890111002693135E-5"/>
    <n v="50507.77"/>
    <n v="1.9657349494636535E-4"/>
    <n v="90616.72"/>
    <n v="90616.72"/>
    <n v="82692.03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624391.53"/>
    <n v="0"/>
    <n v="0"/>
    <n v="624391.53"/>
    <n v="189668.66"/>
    <n v="242163.21"/>
    <n v="4.4536845435204304E-4"/>
    <n v="242163.21"/>
    <n v="9.4248604793144926E-4"/>
    <n v="382228.32"/>
    <n v="382228.32"/>
    <n v="192559.66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237655.02"/>
    <n v="0"/>
    <n v="20820.79"/>
    <n v="258475.81"/>
    <n v="3632.32"/>
    <n v="90074.43"/>
    <n v="1.65658151235034E-4"/>
    <n v="90074.43"/>
    <n v="3.5056478459456319E-4"/>
    <n v="168401.38"/>
    <n v="168401.38"/>
    <n v="164769.06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49421.07"/>
    <n v="0"/>
    <n v="5156.1099999999997"/>
    <n v="154577.18"/>
    <n v="5733.39"/>
    <n v="52678.18"/>
    <n v="9.6881766659265501E-5"/>
    <n v="52678.18"/>
    <n v="2.0502061267036191E-4"/>
    <n v="101899"/>
    <n v="101899"/>
    <n v="96165.61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42908.26"/>
    <n v="0"/>
    <n v="12347.38"/>
    <n v="155255.64000000001"/>
    <n v="5087.26"/>
    <n v="58482.77"/>
    <n v="1.0755713422004124E-4"/>
    <n v="58482.77"/>
    <n v="2.2761176137937682E-4"/>
    <n v="96772.87"/>
    <n v="96772.87"/>
    <n v="91685.61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210586.55"/>
    <n v="0"/>
    <n v="24570.94"/>
    <n v="235157.49"/>
    <n v="6433"/>
    <n v="84928.05"/>
    <n v="1.5619331425129784E-4"/>
    <n v="84928.05"/>
    <n v="3.3053535342145705E-4"/>
    <n v="150229.44"/>
    <n v="150229.44"/>
    <n v="143796.44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42097.70000000001"/>
    <n v="0"/>
    <n v="73162.289999999994"/>
    <n v="215259.99"/>
    <n v="119982.3"/>
    <n v="74604.89"/>
    <n v="1.372077308787086E-4"/>
    <n v="74604.89"/>
    <n v="2.9035817592796404E-4"/>
    <n v="140655.1"/>
    <n v="140655.1"/>
    <n v="20672.8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235838.5"/>
    <n v="0"/>
    <n v="-130986.42"/>
    <n v="1104852.08"/>
    <n v="212953.28"/>
    <n v="390389.34"/>
    <n v="7.1797486063764288E-4"/>
    <n v="390389.34"/>
    <n v="1.5193740874642637E-3"/>
    <n v="714462.74"/>
    <n v="714462.74"/>
    <n v="501509.46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213260.34"/>
    <n v="0"/>
    <n v="0"/>
    <n v="213260.34"/>
    <n v="43305.05"/>
    <n v="58339.97"/>
    <n v="1.0729450714600522E-4"/>
    <n v="58339.97"/>
    <n v="2.2705599154280832E-4"/>
    <n v="154920.37"/>
    <n v="154920.37"/>
    <n v="111615.32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55700.93"/>
    <n v="0"/>
    <n v="0"/>
    <n v="155700.93"/>
    <n v="28911.99"/>
    <n v="58993.47"/>
    <n v="1.0849637544350202E-4"/>
    <n v="58993.47"/>
    <n v="2.2959937801477983E-4"/>
    <n v="96707.46"/>
    <n v="96707.46"/>
    <n v="67795.47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271637.69"/>
    <n v="0"/>
    <n v="-9139.74"/>
    <n v="262497.95"/>
    <n v="19628.21"/>
    <n v="98090.34"/>
    <n v="1.8040041306301806E-4"/>
    <n v="98090.34"/>
    <n v="3.8176227052347115E-4"/>
    <n v="164407.60999999999"/>
    <n v="164407.60999999999"/>
    <n v="144779.4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168496.67"/>
    <n v="0"/>
    <n v="-169434.34"/>
    <n v="999062.33"/>
    <n v="163264.38"/>
    <n v="366587.84"/>
    <n v="6.7420092294388605E-4"/>
    <n v="366587.84"/>
    <n v="1.4267399434510571E-3"/>
    <n v="632474.49"/>
    <n v="632474.49"/>
    <n v="469210.11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877237.15"/>
    <n v="0"/>
    <n v="16150.08"/>
    <n v="893387.23"/>
    <n v="416596.95"/>
    <n v="363611.74"/>
    <n v="6.6872750253045023E-4"/>
    <n v="363611.74"/>
    <n v="1.415157124049015E-3"/>
    <n v="529775.49"/>
    <n v="529775.49"/>
    <n v="113178.54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303877.78999999998"/>
    <n v="0"/>
    <n v="-1517.62"/>
    <n v="302360.17"/>
    <n v="46634.27"/>
    <n v="107993.39"/>
    <n v="1.9861336156114459E-4"/>
    <n v="107993.39"/>
    <n v="4.2030440273656635E-4"/>
    <n v="194366.78"/>
    <n v="194366.78"/>
    <n v="147732.51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3484034.43"/>
    <n v="0"/>
    <n v="27161.1"/>
    <n v="3511195.53"/>
    <n v="36072.99"/>
    <n v="1446329.44"/>
    <n v="2.6599808747854638E-3"/>
    <n v="1446329.44"/>
    <n v="5.6290355496712574E-3"/>
    <n v="2064866.09"/>
    <n v="2064866.09"/>
    <n v="2028793.1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256658.69"/>
    <n v="0"/>
    <n v="0"/>
    <n v="256658.69"/>
    <n v="28140.81"/>
    <n v="98353.49"/>
    <n v="1.8088437885106133E-4"/>
    <n v="98353.49"/>
    <n v="3.8278643601711968E-4"/>
    <n v="158305.20000000001"/>
    <n v="158305.20000000001"/>
    <n v="130164.39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179593.24"/>
    <n v="0"/>
    <n v="0"/>
    <n v="179593.24"/>
    <n v="11472.48"/>
    <n v="73646.53"/>
    <n v="1.3544518688239792E-4"/>
    <n v="73646.53"/>
    <n v="2.8662829090994011E-4"/>
    <n v="105946.71"/>
    <n v="105946.71"/>
    <n v="94474.23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433089.24"/>
    <n v="0"/>
    <n v="0"/>
    <n v="433089.24"/>
    <n v="17327.009999999998"/>
    <n v="175331.11"/>
    <n v="3.2245585719039665E-4"/>
    <n v="175331.11"/>
    <n v="6.8237914810979829E-4"/>
    <n v="257758.13"/>
    <n v="257758.13"/>
    <n v="240431.12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601"/>
    <s v="510601 Aporte Patronal"/>
    <x v="0"/>
    <x v="0"/>
    <s v="002"/>
    <n v="22931.83"/>
    <n v="0"/>
    <n v="0"/>
    <n v="22931.83"/>
    <n v="5673.3"/>
    <n v="8534.44"/>
    <n v="1.5695903401512768E-5"/>
    <n v="8355.23"/>
    <n v="3.251810092151604E-5"/>
    <n v="14397.39"/>
    <n v="14576.6"/>
    <n v="8724.09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66591.44"/>
    <n v="0"/>
    <n v="7710.42"/>
    <n v="74301.86"/>
    <n v="2798.7"/>
    <n v="28272.93"/>
    <n v="5.1997457145135749E-5"/>
    <n v="28272.93"/>
    <n v="1.1003670648048691E-4"/>
    <n v="46028.93"/>
    <n v="46028.93"/>
    <n v="43230.23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454662.86"/>
    <n v="0"/>
    <n v="0"/>
    <n v="454662.86"/>
    <n v="167588.82999999999"/>
    <n v="156580.25"/>
    <n v="2.8797067863676112E-4"/>
    <n v="156580.25"/>
    <n v="6.0940182039467643E-4"/>
    <n v="298082.61"/>
    <n v="298082.61"/>
    <n v="130493.78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30663.25"/>
    <n v="0"/>
    <n v="-7698.16"/>
    <n v="122965.09"/>
    <n v="17492.05"/>
    <n v="42420.08"/>
    <n v="7.8015836770127124E-5"/>
    <n v="42420.08"/>
    <n v="1.6509664515983213E-4"/>
    <n v="80545.009999999995"/>
    <n v="80545.009999999995"/>
    <n v="63052.959999999999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5131.53"/>
    <n v="0"/>
    <n v="0"/>
    <n v="15131.53"/>
    <n v="4154.72"/>
    <n v="5145.6099999999997"/>
    <n v="9.4634208573565573E-6"/>
    <n v="5027.6000000000004"/>
    <n v="1.956714587067191E-5"/>
    <n v="9985.92"/>
    <n v="10103.93"/>
    <n v="5831.2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75074.55"/>
    <n v="0"/>
    <n v="15635.25"/>
    <n v="190709.8"/>
    <n v="3212"/>
    <n v="64785.84"/>
    <n v="1.191492688947209E-4"/>
    <n v="64785.84"/>
    <n v="2.5214296714814441E-4"/>
    <n v="125923.96"/>
    <n v="125923.96"/>
    <n v="122711.96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10104.34"/>
    <n v="0"/>
    <n v="0"/>
    <n v="110104.34"/>
    <n v="16769.09"/>
    <n v="35199.360000000001"/>
    <n v="6.4736028884739068E-5"/>
    <n v="35199.360000000001"/>
    <n v="1.3699399547981023E-4"/>
    <n v="74904.98"/>
    <n v="74904.98"/>
    <n v="58135.89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90296.53"/>
    <n v="0"/>
    <n v="12708.07"/>
    <n v="103004.6"/>
    <n v="6815.38"/>
    <n v="35400.800000000003"/>
    <n v="6.5106502258645342E-5"/>
    <n v="35400.800000000003"/>
    <n v="1.3777798900837024E-4"/>
    <n v="67603.8"/>
    <n v="67603.8"/>
    <n v="60788.42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25697.83"/>
    <n v="0"/>
    <n v="128939.2"/>
    <n v="154637.03"/>
    <n v="17322.849999999999"/>
    <n v="47079.83"/>
    <n v="8.6585700273203965E-5"/>
    <n v="47079.83"/>
    <n v="1.8323213882895129E-4"/>
    <n v="107557.2"/>
    <n v="107557.2"/>
    <n v="90234.35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56591"/>
    <n v="0"/>
    <n v="0"/>
    <n v="56591"/>
    <n v="14639.54"/>
    <n v="16486.22"/>
    <n v="3.0320222132452488E-5"/>
    <n v="16486.22"/>
    <n v="6.4163471954011586E-5"/>
    <n v="40104.78"/>
    <n v="40104.78"/>
    <n v="25465.24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79465.22"/>
    <n v="0"/>
    <n v="30115.3"/>
    <n v="109580.52"/>
    <n v="19467.189999999999"/>
    <n v="36411.06"/>
    <n v="6.6964496851191813E-5"/>
    <n v="36411.06"/>
    <n v="1.4170986600481087E-4"/>
    <n v="73169.460000000006"/>
    <n v="73169.460000000006"/>
    <n v="53702.27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18993.8"/>
    <n v="0"/>
    <n v="0"/>
    <n v="118993.8"/>
    <n v="9063.4699999999993"/>
    <n v="43630.57"/>
    <n v="8.0242079395126211E-5"/>
    <n v="43630.57"/>
    <n v="1.6980780643061533E-4"/>
    <n v="75363.23"/>
    <n v="75363.23"/>
    <n v="66299.759999999995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12373.32"/>
    <n v="0"/>
    <n v="1076.97"/>
    <n v="113450.29"/>
    <n v="20359.830000000002"/>
    <n v="31460.400000000001"/>
    <n v="5.7859613445399143E-5"/>
    <n v="31460.400000000001"/>
    <n v="1.2244216643123688E-4"/>
    <n v="81989.89"/>
    <n v="81989.89"/>
    <n v="61630.06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02150.43"/>
    <n v="0"/>
    <n v="0"/>
    <n v="102150.43"/>
    <n v="1199.17"/>
    <n v="36962.51"/>
    <n v="6.797868242526161E-5"/>
    <n v="36962.51"/>
    <n v="1.4385607942480889E-4"/>
    <n v="65187.92"/>
    <n v="65187.92"/>
    <n v="63988.75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413468.84"/>
    <n v="0"/>
    <n v="0"/>
    <n v="413468.84"/>
    <n v="141563.5"/>
    <n v="138922.56"/>
    <n v="2.5549597654337736E-4"/>
    <n v="138922.56"/>
    <n v="5.4067905088852936E-4"/>
    <n v="274546.28000000003"/>
    <n v="274546.28000000003"/>
    <n v="132982.78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39503"/>
    <n v="0"/>
    <n v="0"/>
    <n v="39503"/>
    <n v="1431.88"/>
    <n v="13658.89"/>
    <n v="2.5120408370307683E-5"/>
    <n v="13658.89"/>
    <n v="5.3159657303974423E-5"/>
    <n v="25844.11"/>
    <n v="25844.11"/>
    <n v="24412.23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56652"/>
    <n v="0"/>
    <n v="400"/>
    <n v="57052"/>
    <n v="13376.03"/>
    <n v="21016.43"/>
    <n v="3.8651845361225221E-5"/>
    <n v="21016.43"/>
    <n v="8.1794802985672133E-5"/>
    <n v="36035.57"/>
    <n v="36035.57"/>
    <n v="22659.54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285302.53000000003"/>
    <n v="0"/>
    <n v="0"/>
    <n v="285302.53000000003"/>
    <n v="13035.55"/>
    <n v="110471.56"/>
    <n v="2.0317102637951894E-4"/>
    <n v="110471.56"/>
    <n v="4.2994930564895455E-4"/>
    <n v="174830.97"/>
    <n v="174830.97"/>
    <n v="161795.42000000001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2295195.66"/>
    <n v="0"/>
    <n v="17654.919999999998"/>
    <n v="2312850.58"/>
    <n v="40089.71"/>
    <n v="918578.87"/>
    <n v="1.6893815189034961E-3"/>
    <n v="918578.87"/>
    <n v="3.5750590227955621E-3"/>
    <n v="1394271.71"/>
    <n v="1394271.71"/>
    <n v="1354182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39859.67"/>
    <n v="0"/>
    <n v="1089.33"/>
    <n v="40949"/>
    <n v="3608.06"/>
    <n v="11516.63"/>
    <n v="2.1180524087223527E-5"/>
    <n v="11516.63"/>
    <n v="4.4822097849581552E-5"/>
    <n v="29432.37"/>
    <n v="29432.37"/>
    <n v="25824.31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77760.42"/>
    <n v="0"/>
    <n v="0"/>
    <n v="77760.42"/>
    <n v="20566.150000000001"/>
    <n v="24460.49"/>
    <n v="4.4985902788427718E-5"/>
    <n v="24460.49"/>
    <n v="9.5198897266710075E-5"/>
    <n v="53299.93"/>
    <n v="53299.93"/>
    <n v="32733.78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03849.81"/>
    <n v="0"/>
    <n v="12789"/>
    <n v="116638.81"/>
    <n v="2842"/>
    <n v="43948.22"/>
    <n v="8.0826277504842905E-5"/>
    <n v="43948.22"/>
    <n v="1.7104408296132959E-4"/>
    <n v="72690.59"/>
    <n v="72690.59"/>
    <n v="69848.59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72459.350000000006"/>
    <n v="0"/>
    <n v="7945.08"/>
    <n v="80404.429999999993"/>
    <n v="1634"/>
    <n v="30590.45"/>
    <n v="5.6259666505219584E-5"/>
    <n v="30590.45"/>
    <n v="1.1905636832673552E-4"/>
    <n v="49813.98"/>
    <n v="49813.98"/>
    <n v="48179.98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67370.29999999999"/>
    <n v="0"/>
    <n v="4124.7"/>
    <n v="171495"/>
    <n v="14757.32"/>
    <n v="60367.44"/>
    <n v="1.1102327825101798E-4"/>
    <n v="60367.44"/>
    <n v="2.3494679455784753E-4"/>
    <n v="111127.56"/>
    <n v="111127.56"/>
    <n v="96370.240000000005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77732.350000000006"/>
    <n v="0"/>
    <n v="53398.73"/>
    <n v="131131.07999999999"/>
    <n v="100958.45"/>
    <n v="26673.1"/>
    <n v="4.9055169527103148E-5"/>
    <n v="26673.1"/>
    <n v="1.0381025509647125E-4"/>
    <n v="104457.98"/>
    <n v="104457.98"/>
    <n v="3499.53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878720.1"/>
    <n v="0"/>
    <n v="-98059.42"/>
    <n v="780660.68"/>
    <n v="183461.08"/>
    <n v="237951.95"/>
    <n v="4.3762342009570588E-4"/>
    <n v="237951.95"/>
    <n v="9.2609605295982745E-4"/>
    <n v="542708.73"/>
    <n v="542708.73"/>
    <n v="359247.65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80967.39"/>
    <n v="0"/>
    <n v="-543.96"/>
    <n v="80423.429999999993"/>
    <n v="15467.76"/>
    <n v="28816.720000000001"/>
    <n v="5.2997555020416217E-5"/>
    <n v="28816.720000000001"/>
    <n v="1.1215310759692668E-4"/>
    <n v="51606.71"/>
    <n v="51606.71"/>
    <n v="36138.949999999997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55296.46"/>
    <n v="0"/>
    <n v="18248.09"/>
    <n v="173544.55"/>
    <n v="6013.96"/>
    <n v="60137.48"/>
    <n v="1.1060035302731123E-4"/>
    <n v="60137.48"/>
    <n v="2.3405180273979923E-4"/>
    <n v="113407.07"/>
    <n v="113407.07"/>
    <n v="107393.11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290164.7"/>
    <n v="0"/>
    <n v="1595"/>
    <n v="291759.7"/>
    <n v="69938.009999999995"/>
    <n v="92220.13"/>
    <n v="1.6960436210869718E-4"/>
    <n v="92220.13"/>
    <n v="3.5891573234193787E-4"/>
    <n v="199539.57"/>
    <n v="199539.57"/>
    <n v="129601.56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36973.99"/>
    <n v="0"/>
    <n v="-10448.07"/>
    <n v="126525.92"/>
    <n v="16885.740000000002"/>
    <n v="40899.82"/>
    <n v="7.5219888341737694E-5"/>
    <n v="40899.82"/>
    <n v="1.5917987588993243E-4"/>
    <n v="85626.1"/>
    <n v="85626.1"/>
    <n v="68740.36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772183.09"/>
    <n v="0"/>
    <n v="-111845.72"/>
    <n v="660337.37"/>
    <n v="136268.88"/>
    <n v="202422.58"/>
    <n v="3.7228046151416966E-4"/>
    <n v="202422.58"/>
    <n v="7.8781767650126376E-4"/>
    <n v="457914.79"/>
    <n v="457914.79"/>
    <n v="321645.90999999997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40668.29999999999"/>
    <n v="0"/>
    <n v="0"/>
    <n v="140668.29999999999"/>
    <n v="31524.53"/>
    <n v="33718.93"/>
    <n v="6.2013332811803809E-5"/>
    <n v="33718.93"/>
    <n v="1.3123224240452208E-4"/>
    <n v="106949.37"/>
    <n v="106949.37"/>
    <n v="75424.84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23220.89"/>
    <n v="0"/>
    <n v="0"/>
    <n v="123220.89"/>
    <n v="25193.08"/>
    <n v="35840.370000000003"/>
    <n v="6.591492650888355E-5"/>
    <n v="35840.370000000003"/>
    <n v="1.394887715508102E-4"/>
    <n v="87380.52"/>
    <n v="87380.52"/>
    <n v="62187.44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200256.02"/>
    <n v="0"/>
    <n v="-999.75"/>
    <n v="199256.27"/>
    <n v="40160.93"/>
    <n v="58827.69"/>
    <n v="1.0819148527309801E-4"/>
    <n v="58827.69"/>
    <n v="2.2895417126753663E-4"/>
    <n v="140428.57999999999"/>
    <n v="140428.57999999999"/>
    <n v="100267.65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08583.09"/>
    <n v="0"/>
    <n v="4098.57"/>
    <n v="112681.66"/>
    <n v="4565"/>
    <n v="37524.519999999997"/>
    <n v="6.9012289161108844E-5"/>
    <n v="37524.519999999997"/>
    <n v="1.460433917907044E-4"/>
    <n v="75157.14"/>
    <n v="75157.14"/>
    <n v="70592.14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78556.57"/>
    <n v="0"/>
    <n v="-16608.11"/>
    <n v="161948.46"/>
    <n v="19128.95"/>
    <n v="60809.75"/>
    <n v="1.1183674170421738E-4"/>
    <n v="60809.75"/>
    <n v="2.3666824103132532E-4"/>
    <n v="101138.71"/>
    <n v="101138.71"/>
    <n v="82009.759999999995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30796.71"/>
    <n v="0"/>
    <n v="0"/>
    <n v="30796.71"/>
    <n v="0"/>
    <n v="8104.76"/>
    <n v="1.490566809918924E-5"/>
    <n v="8104.76"/>
    <n v="3.1543285298509602E-5"/>
    <n v="22691.95"/>
    <n v="22691.95"/>
    <n v="22691.95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637388.85"/>
    <n v="0"/>
    <n v="-17500"/>
    <n v="619888.85"/>
    <n v="286276.56"/>
    <n v="155693.45000000001"/>
    <n v="2.8633974243749536E-4"/>
    <n v="155693.45000000001"/>
    <n v="6.0595044300623831E-4"/>
    <n v="464195.4"/>
    <n v="464195.4"/>
    <n v="177918.84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579745.27"/>
    <n v="0"/>
    <n v="10656.22"/>
    <n v="590401.49"/>
    <n v="351489.48"/>
    <n v="155939.35999999999"/>
    <n v="2.8679200170763676E-4"/>
    <n v="155939.35999999999"/>
    <n v="6.0690751135715254E-4"/>
    <n v="434462.13"/>
    <n v="434462.13"/>
    <n v="82972.649999999994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80928.91"/>
    <n v="0"/>
    <n v="9744.39"/>
    <n v="90673.3"/>
    <n v="713"/>
    <n v="33218.65"/>
    <n v="6.1093255272596931E-5"/>
    <n v="33218.65"/>
    <n v="1.2928517984262778E-4"/>
    <n v="57454.65"/>
    <n v="57454.65"/>
    <n v="56741.65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04231.55"/>
    <n v="0"/>
    <n v="9180.5499999999993"/>
    <n v="113412.1"/>
    <n v="3949.25"/>
    <n v="42266.26"/>
    <n v="7.7732942536736221E-5"/>
    <n v="42266.26"/>
    <n v="1.6449798608237436E-4"/>
    <n v="71145.84"/>
    <n v="71145.84"/>
    <n v="67196.59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287343.1599999999"/>
    <n v="0"/>
    <n v="32689.279999999999"/>
    <n v="1320032.44"/>
    <n v="120066.75"/>
    <n v="498729.65"/>
    <n v="9.1722625150218078E-4"/>
    <n v="498729.65"/>
    <n v="1.9410286839802583E-3"/>
    <n v="821302.79"/>
    <n v="821302.79"/>
    <n v="701236.04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02878.03"/>
    <n v="0"/>
    <n v="2954.68"/>
    <n v="105832.71"/>
    <n v="11002.47"/>
    <n v="38330.14"/>
    <n v="7.0493925179210414E-5"/>
    <n v="38330.14"/>
    <n v="1.4917882103255553E-4"/>
    <n v="67502.570000000007"/>
    <n v="67502.570000000007"/>
    <n v="56500.1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80730.91"/>
    <n v="0"/>
    <n v="0"/>
    <n v="180730.91"/>
    <n v="49934.58"/>
    <n v="53908.08"/>
    <n v="9.9143706703781658E-5"/>
    <n v="53908.08"/>
    <n v="2.0980731660590559E-4"/>
    <n v="126822.83"/>
    <n v="126822.83"/>
    <n v="76888.25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318886.63"/>
    <n v="0"/>
    <n v="765.22"/>
    <n v="319651.84999999998"/>
    <n v="59734.21"/>
    <n v="97023.13"/>
    <n v="1.7843768029213579E-4"/>
    <n v="97006.47"/>
    <n v="3.7754390740889459E-4"/>
    <n v="222628.72"/>
    <n v="222645.38"/>
    <n v="162894.51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228263.32"/>
    <n v="0"/>
    <n v="1122.8800000000001"/>
    <n v="229386.2"/>
    <n v="35942.400000000001"/>
    <n v="77594.039999999994"/>
    <n v="1.4270515187559085E-4"/>
    <n v="77594.039999999994"/>
    <n v="3.0199178522053284E-4"/>
    <n v="151792.16"/>
    <n v="151792.16"/>
    <n v="115849.76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69435.35"/>
    <n v="0"/>
    <n v="0"/>
    <n v="169435.35"/>
    <n v="23762.71"/>
    <n v="57596.95"/>
    <n v="1.0592800036344044E-4"/>
    <n v="57596.95"/>
    <n v="2.2416419809766019E-4"/>
    <n v="111838.39999999999"/>
    <n v="111838.39999999999"/>
    <n v="88075.69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318171.38"/>
    <n v="0"/>
    <n v="0"/>
    <n v="318171.38"/>
    <n v="85436.67"/>
    <n v="89148.85"/>
    <n v="1.6395589376174086E-4"/>
    <n v="89148.85"/>
    <n v="3.4696247755442946E-4"/>
    <n v="229022.53"/>
    <n v="229022.53"/>
    <n v="143585.85999999999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602"/>
    <s v="510602 Fondo de Reserva"/>
    <x v="0"/>
    <x v="0"/>
    <s v="002"/>
    <n v="102656.15"/>
    <n v="0"/>
    <n v="0"/>
    <n v="102656.15"/>
    <n v="22348.89"/>
    <n v="33582.239999999998"/>
    <n v="6.1761942792546215E-5"/>
    <n v="33582.239999999998"/>
    <n v="1.3070025235577869E-4"/>
    <n v="69073.91"/>
    <n v="69073.91"/>
    <n v="46725.02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704"/>
    <s v="510704 Compensación por Desahucio"/>
    <x v="0"/>
    <x v="0"/>
    <s v="002"/>
    <n v="1356.25"/>
    <n v="0"/>
    <n v="0"/>
    <n v="1356.25"/>
    <n v="0"/>
    <n v="0"/>
    <n v="0"/>
    <n v="0"/>
    <n v="0"/>
    <n v="1356.25"/>
    <n v="1356.25"/>
    <n v="1356.25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704"/>
    <s v="510704 Compensación por Desahucio"/>
    <x v="0"/>
    <x v="0"/>
    <s v="002"/>
    <n v="4498.17"/>
    <n v="0"/>
    <n v="-4498.17"/>
    <n v="0"/>
    <n v="0"/>
    <n v="0"/>
    <n v="0"/>
    <n v="0"/>
    <n v="0"/>
    <n v="0"/>
    <n v="0"/>
    <n v="0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8898.26"/>
    <n v="0"/>
    <n v="0"/>
    <n v="8898.26"/>
    <n v="0"/>
    <n v="0"/>
    <n v="0"/>
    <n v="0"/>
    <n v="0"/>
    <n v="8898.26"/>
    <n v="8898.26"/>
    <n v="8898.26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0676.91"/>
    <n v="0"/>
    <n v="0"/>
    <n v="10676.91"/>
    <n v="0"/>
    <n v="3560.67"/>
    <n v="6.5485178130802329E-6"/>
    <n v="3560.67"/>
    <n v="1.3857934061445889E-5"/>
    <n v="7116.24"/>
    <n v="7116.24"/>
    <n v="7116.24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20026.080000000002"/>
    <n v="0"/>
    <n v="0"/>
    <n v="20026.080000000002"/>
    <n v="0"/>
    <n v="0"/>
    <n v="0"/>
    <n v="0"/>
    <n v="0"/>
    <n v="20026.080000000002"/>
    <n v="20026.080000000002"/>
    <n v="20026.080000000002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2401.09"/>
    <n v="0"/>
    <n v="-22347"/>
    <n v="10054.09"/>
    <n v="0"/>
    <n v="0"/>
    <n v="0"/>
    <n v="0"/>
    <n v="0"/>
    <n v="10054.09"/>
    <n v="10054.09"/>
    <n v="10054.09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0267.759999999998"/>
    <n v="0"/>
    <n v="-7501.83"/>
    <n v="22765.93"/>
    <n v="0"/>
    <n v="1378.01"/>
    <n v="2.5343328731959693E-6"/>
    <n v="1378.01"/>
    <n v="5.363140003429986E-6"/>
    <n v="21387.919999999998"/>
    <n v="21387.919999999998"/>
    <n v="21387.919999999998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3895.699999999997"/>
    <n v="0"/>
    <n v="-5824.54"/>
    <n v="28071.16"/>
    <n v="0"/>
    <n v="1987.13"/>
    <n v="3.6545807957227499E-6"/>
    <n v="1987.13"/>
    <n v="7.7338019281542428E-6"/>
    <n v="26084.03"/>
    <n v="26084.03"/>
    <n v="26084.03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02443.07"/>
    <n v="0"/>
    <n v="0"/>
    <n v="102443.07"/>
    <n v="0"/>
    <n v="24025.57"/>
    <n v="4.4186030470222191E-5"/>
    <n v="24025.57"/>
    <n v="9.3506212271469264E-5"/>
    <n v="78417.5"/>
    <n v="78417.5"/>
    <n v="78417.5"/>
    <m/>
  </r>
  <r>
    <s v="SOCIALES"/>
    <s v="EDUCACION, RECREACION Y DEPORTE"/>
    <s v="EQ13I030"/>
    <s v="Unidad Educativa Quitumbe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1641.65"/>
    <n v="0"/>
    <n v="0"/>
    <n v="11641.65"/>
    <n v="0"/>
    <n v="2678.4"/>
    <n v="4.9259128508269781E-6"/>
    <n v="2678.4"/>
    <n v="1.0424187186730775E-5"/>
    <n v="8963.25"/>
    <n v="8963.25"/>
    <n v="8963.25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25810.12"/>
    <n v="0"/>
    <n v="0"/>
    <n v="25810.12"/>
    <n v="0"/>
    <n v="0"/>
    <n v="0"/>
    <n v="0"/>
    <n v="0"/>
    <n v="25810.12"/>
    <n v="25810.12"/>
    <n v="25810.12"/>
    <m/>
  </r>
  <r>
    <s v="SOCIALES"/>
    <s v="EDUCACION, RECREACION Y DEPORTE"/>
    <s v="EE11I010"/>
    <s v="Unidad Educativa Espej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4951.26"/>
    <n v="0"/>
    <n v="0"/>
    <n v="14951.26"/>
    <n v="0"/>
    <n v="1750.03"/>
    <n v="3.2185242183141935E-6"/>
    <n v="1750.03"/>
    <n v="6.8110216182774998E-6"/>
    <n v="13201.23"/>
    <n v="13201.23"/>
    <n v="13201.23"/>
    <m/>
  </r>
  <r>
    <s v="SOCIALES"/>
    <s v="EDUCACION, RECREACION Y DEPORTE"/>
    <s v="CF22I050"/>
    <s v="Colegio Fernández Madrid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3415.53"/>
    <n v="0"/>
    <n v="0"/>
    <n v="13415.53"/>
    <n v="0"/>
    <n v="119.68"/>
    <n v="2.2010650014447908E-7"/>
    <n v="119.68"/>
    <n v="4.6578805350505496E-7"/>
    <n v="13295.85"/>
    <n v="13295.85"/>
    <n v="13295.85"/>
    <m/>
  </r>
  <r>
    <s v="SOCIALES"/>
    <s v="EDUCACION, RECREACION Y DEPORTE"/>
    <s v="OL41I060"/>
    <s v="Unidad Educativa Oswaldo Lombeyda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6256.85"/>
    <n v="0"/>
    <n v="0"/>
    <n v="6256.85"/>
    <n v="0"/>
    <n v="0"/>
    <n v="0"/>
    <n v="0"/>
    <n v="0"/>
    <n v="6256.85"/>
    <n v="6256.85"/>
    <n v="6256.85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205938.03"/>
    <n v="0"/>
    <n v="-25753.040000000001"/>
    <n v="180184.99"/>
    <n v="0"/>
    <n v="7052.5"/>
    <n v="1.2970430249573351E-5"/>
    <n v="7052.5"/>
    <n v="2.7447946585431146E-5"/>
    <n v="173132.49"/>
    <n v="173132.49"/>
    <n v="173132.49"/>
    <m/>
  </r>
  <r>
    <s v="SOCIALES"/>
    <s v="EDUCACION, RECREACION Y DEPORTE"/>
    <s v="MB42I090"/>
    <s v="Unidad Educativa Milenio Bicentenari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9727.1"/>
    <n v="0"/>
    <n v="0"/>
    <n v="9727.1"/>
    <n v="0"/>
    <n v="0"/>
    <n v="0"/>
    <n v="0"/>
    <n v="0"/>
    <n v="9727.1"/>
    <n v="9727.1"/>
    <n v="9727.1"/>
    <m/>
  </r>
  <r>
    <s v="COMUNALES"/>
    <s v="TERRITORIO HABITAT Y VIVIENDA"/>
    <s v="FS66P020"/>
    <s v="Instituto Metropolitano de Patrimoni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62611.88"/>
    <n v="0"/>
    <n v="0"/>
    <n v="62611.88"/>
    <n v="0"/>
    <n v="6850.85"/>
    <n v="1.2599570659381722E-5"/>
    <n v="6850.85"/>
    <n v="2.6663135748287982E-5"/>
    <n v="55761.03"/>
    <n v="55761.03"/>
    <n v="55761.03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8316.18"/>
    <n v="0"/>
    <n v="0"/>
    <n v="8316.18"/>
    <n v="0"/>
    <n v="0"/>
    <n v="0"/>
    <n v="0"/>
    <n v="0"/>
    <n v="8316.18"/>
    <n v="8316.18"/>
    <n v="8316.18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52998.53"/>
    <n v="0"/>
    <n v="-10000"/>
    <n v="42998.53"/>
    <n v="0"/>
    <n v="0"/>
    <n v="0"/>
    <n v="0"/>
    <n v="0"/>
    <n v="42998.53"/>
    <n v="42998.53"/>
    <n v="42998.53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9534.92"/>
    <n v="0"/>
    <n v="0"/>
    <n v="39534.92"/>
    <n v="0"/>
    <n v="11713.4"/>
    <n v="2.154240874659376E-5"/>
    <n v="11713.4"/>
    <n v="4.5587915992029665E-5"/>
    <n v="27821.52"/>
    <n v="27821.52"/>
    <n v="27821.52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3082.44"/>
    <n v="0"/>
    <n v="-1625.05"/>
    <n v="11457.39"/>
    <n v="0"/>
    <n v="0"/>
    <n v="0"/>
    <n v="0"/>
    <n v="0"/>
    <n v="11457.39"/>
    <n v="11457.39"/>
    <n v="11457.39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9990.080000000002"/>
    <n v="0"/>
    <n v="0"/>
    <n v="19990.080000000002"/>
    <n v="0"/>
    <n v="0"/>
    <n v="0"/>
    <n v="0"/>
    <n v="0"/>
    <n v="19990.080000000002"/>
    <n v="19990.080000000002"/>
    <n v="19990.080000000002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59394.38"/>
    <n v="0"/>
    <n v="0"/>
    <n v="59394.38"/>
    <n v="0"/>
    <n v="0"/>
    <n v="0"/>
    <n v="0"/>
    <n v="0"/>
    <n v="59394.38"/>
    <n v="59394.38"/>
    <n v="59394.38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20950.37"/>
    <n v="0"/>
    <n v="0"/>
    <n v="20950.37"/>
    <n v="0"/>
    <n v="1634"/>
    <n v="3.0051305250340807E-6"/>
    <n v="1634"/>
    <n v="6.3594391663373974E-6"/>
    <n v="19316.37"/>
    <n v="19316.37"/>
    <n v="19316.37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21287.919999999998"/>
    <n v="0"/>
    <n v="0"/>
    <n v="21287.919999999998"/>
    <n v="0"/>
    <n v="5947.17"/>
    <n v="1.0937590027274747E-5"/>
    <n v="5947.17"/>
    <n v="2.3146062317543929E-5"/>
    <n v="15340.75"/>
    <n v="15340.75"/>
    <n v="15340.75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8509.480000000003"/>
    <n v="0"/>
    <n v="0"/>
    <n v="38509.480000000003"/>
    <n v="0"/>
    <n v="2032.63"/>
    <n v="3.7382609908812878E-6"/>
    <n v="2032.63"/>
    <n v="7.9108854545118636E-6"/>
    <n v="36476.85"/>
    <n v="36476.85"/>
    <n v="36476.85"/>
    <m/>
  </r>
  <r>
    <s v="SOCIALES"/>
    <s v="EDUCACION, RECREACION Y DEPORTE"/>
    <s v="CB21I040"/>
    <s v="COLEGIO BENALCAZAR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1437.81"/>
    <n v="0"/>
    <n v="0"/>
    <n v="11437.81"/>
    <n v="0"/>
    <n v="0"/>
    <n v="0"/>
    <n v="0"/>
    <n v="0"/>
    <n v="11437.81"/>
    <n v="11437.81"/>
    <n v="11437.81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1819.17"/>
    <n v="0"/>
    <n v="0"/>
    <n v="31819.17"/>
    <n v="0"/>
    <n v="214.2"/>
    <n v="3.9394061105403921E-7"/>
    <n v="183.6"/>
    <n v="7.1456121844525466E-7"/>
    <n v="31604.97"/>
    <n v="31635.57"/>
    <n v="31604.97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7544.51"/>
    <n v="0"/>
    <n v="0"/>
    <n v="37544.51"/>
    <n v="0"/>
    <n v="11856.08"/>
    <n v="2.1804815125609588E-5"/>
    <n v="11856.08"/>
    <n v="4.6143218795122084E-5"/>
    <n v="25688.43"/>
    <n v="25688.43"/>
    <n v="25688.43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2972.35"/>
    <n v="0"/>
    <n v="0"/>
    <n v="32972.35"/>
    <n v="0"/>
    <n v="0"/>
    <n v="0"/>
    <n v="0"/>
    <n v="0"/>
    <n v="32972.35"/>
    <n v="32972.35"/>
    <n v="32972.35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9236.39"/>
    <n v="0"/>
    <n v="0"/>
    <n v="39236.39"/>
    <n v="0"/>
    <n v="6023.09"/>
    <n v="1.1077216410053564E-5"/>
    <n v="6023.09"/>
    <n v="2.3441538830094931E-5"/>
    <n v="33213.300000000003"/>
    <n v="33213.300000000003"/>
    <n v="33213.300000000003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0000"/>
    <n v="0"/>
    <n v="0"/>
    <n v="10000"/>
    <n v="0"/>
    <n v="0"/>
    <n v="0"/>
    <n v="0"/>
    <n v="0"/>
    <n v="10000"/>
    <n v="10000"/>
    <n v="10000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58800.65"/>
    <n v="0"/>
    <n v="0"/>
    <n v="58800.65"/>
    <n v="0"/>
    <n v="6064.78"/>
    <n v="1.1153889538320804E-5"/>
    <n v="5478.11"/>
    <n v="2.1320506298350401E-5"/>
    <n v="52735.87"/>
    <n v="53322.54"/>
    <n v="52735.87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9875.490000000002"/>
    <n v="0"/>
    <n v="0"/>
    <n v="19875.490000000002"/>
    <n v="0"/>
    <n v="735.32"/>
    <n v="1.3523455187687028E-6"/>
    <n v="735.32"/>
    <n v="2.8618254637645137E-6"/>
    <n v="19140.169999999998"/>
    <n v="19140.169999999998"/>
    <n v="19140.169999999998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8605.830000000002"/>
    <n v="0"/>
    <n v="0"/>
    <n v="18605.830000000002"/>
    <n v="0"/>
    <n v="7196.68"/>
    <n v="1.3235595316341658E-5"/>
    <n v="7196.68"/>
    <n v="2.8009087306974922E-5"/>
    <n v="11409.15"/>
    <n v="11409.15"/>
    <n v="11409.15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07140.95"/>
    <n v="0"/>
    <n v="0"/>
    <n v="107140.95"/>
    <n v="0"/>
    <n v="32303.51"/>
    <n v="5.9410198266061001E-5"/>
    <n v="32303.51"/>
    <n v="1.257235047149154E-4"/>
    <n v="74837.440000000002"/>
    <n v="74837.440000000002"/>
    <n v="74837.440000000002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70346.4"/>
    <n v="0"/>
    <n v="0"/>
    <n v="170346.4"/>
    <n v="0"/>
    <n v="0"/>
    <n v="0"/>
    <n v="0"/>
    <n v="0"/>
    <n v="170346.4"/>
    <n v="170346.4"/>
    <n v="170346.4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42147.88"/>
    <n v="0"/>
    <n v="0"/>
    <n v="42147.88"/>
    <n v="0"/>
    <n v="3915.8"/>
    <n v="7.2016463341055415E-6"/>
    <n v="3915.8"/>
    <n v="1.5240080714531201E-5"/>
    <n v="38232.080000000002"/>
    <n v="38232.080000000002"/>
    <n v="38232.080000000002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40529.74"/>
    <n v="0"/>
    <n v="0"/>
    <n v="40529.74"/>
    <n v="0"/>
    <n v="3641.02"/>
    <n v="6.6962915203547055E-6"/>
    <n v="3641.02"/>
    <n v="1.4170651893156543E-5"/>
    <n v="36888.720000000001"/>
    <n v="36888.720000000001"/>
    <n v="36888.720000000001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8406.64"/>
    <n v="0"/>
    <n v="-1406.64"/>
    <n v="7000"/>
    <n v="0"/>
    <n v="3494.83"/>
    <n v="6.4274298119980762E-6"/>
    <n v="804"/>
    <n v="3.1291242899236642E-6"/>
    <n v="3505.17"/>
    <n v="6196"/>
    <n v="3505.17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9435.33"/>
    <n v="0"/>
    <n v="0"/>
    <n v="39435.33"/>
    <n v="0"/>
    <n v="5211.4799999999996"/>
    <n v="9.5845640321937635E-6"/>
    <n v="5211.4799999999996"/>
    <n v="2.0282796833894749E-5"/>
    <n v="34223.85"/>
    <n v="34223.85"/>
    <n v="34223.85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9573.9500000000007"/>
    <n v="0"/>
    <n v="0"/>
    <n v="9573.9500000000007"/>
    <n v="0"/>
    <n v="1922.24"/>
    <n v="3.5352399635504967E-6"/>
    <n v="1922.24"/>
    <n v="7.4812535759488367E-6"/>
    <n v="7651.71"/>
    <n v="7651.71"/>
    <n v="7651.71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71094.350000000006"/>
    <n v="0"/>
    <n v="0"/>
    <n v="71094.350000000006"/>
    <n v="0"/>
    <n v="3297.63"/>
    <n v="6.0647543288054693E-6"/>
    <n v="3297.63"/>
    <n v="1.2834196681817132E-5"/>
    <n v="67796.72"/>
    <n v="67796.72"/>
    <n v="67796.72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272974.12"/>
    <n v="0"/>
    <n v="0"/>
    <n v="272974.12"/>
    <n v="0"/>
    <n v="14242.79"/>
    <n v="2.619427355608945E-5"/>
    <n v="8242.7900000000009"/>
    <n v="3.2080490554402842E-5"/>
    <n v="258731.33"/>
    <n v="264731.33"/>
    <n v="258731.33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50290.49"/>
    <n v="0"/>
    <n v="9709.51"/>
    <n v="60000"/>
    <n v="0"/>
    <n v="4388.3999999999996"/>
    <n v="8.0708168886533404E-6"/>
    <n v="4388.3999999999996"/>
    <n v="1.7079414221269908E-5"/>
    <n v="55611.6"/>
    <n v="55611.6"/>
    <n v="55611.6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40080.43"/>
    <n v="0"/>
    <n v="0"/>
    <n v="40080.43"/>
    <n v="0"/>
    <n v="1266.57"/>
    <n v="2.3293807644384427E-6"/>
    <n v="1266.57"/>
    <n v="4.9294215819510139E-6"/>
    <n v="38813.86"/>
    <n v="38813.86"/>
    <n v="38813.86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2424.32"/>
    <n v="0"/>
    <n v="-9534.31"/>
    <n v="2890.01"/>
    <n v="0"/>
    <n v="1300.98"/>
    <n v="2.3926650614803174E-6"/>
    <n v="427.4"/>
    <n v="1.6634175640713608E-6"/>
    <n v="1589.03"/>
    <n v="2462.61"/>
    <n v="1589.03"/>
    <m/>
  </r>
  <r>
    <s v="COMUNALES"/>
    <s v="SEGURIDAD Y GOBERNABILIDAD"/>
    <s v="PM71N010"/>
    <s v="Cuerpo de Agentes de Control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90610.45"/>
    <n v="0"/>
    <n v="0"/>
    <n v="90610.45"/>
    <n v="0"/>
    <n v="6982.94"/>
    <n v="1.2842500702865046E-5"/>
    <n v="6982.94"/>
    <n v="2.7177222847113871E-5"/>
    <n v="83627.509999999995"/>
    <n v="83627.509999999995"/>
    <n v="83627.509999999995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32286.720000000001"/>
    <n v="0"/>
    <n v="0"/>
    <n v="32286.720000000001"/>
    <n v="0"/>
    <n v="0"/>
    <n v="0"/>
    <n v="0"/>
    <n v="0"/>
    <n v="32286.720000000001"/>
    <n v="32286.720000000001"/>
    <n v="32286.720000000001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510707"/>
    <s v="510707 Compensación por Vacaciones no Gozadas por"/>
    <x v="0"/>
    <x v="0"/>
    <s v="002"/>
    <n v="148893.6"/>
    <n v="0"/>
    <n v="-24776.25"/>
    <n v="124117.35"/>
    <n v="0"/>
    <n v="8733.76"/>
    <n v="1.6062477830062213E-5"/>
    <n v="8733.76"/>
    <n v="3.3991319102442414E-5"/>
    <n v="115383.59"/>
    <n v="115383.59"/>
    <n v="115383.59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0819.75"/>
    <n v="0"/>
    <n v="0"/>
    <n v="10819.75"/>
    <n v="0"/>
    <n v="10819.75"/>
    <n v="1.9898874539925027E-5"/>
    <n v="5095.01"/>
    <n v="1.9829501925875584E-5"/>
    <n v="0"/>
    <n v="5724.74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8717.900000000001"/>
    <n v="0"/>
    <n v="7725.03"/>
    <n v="26442.93"/>
    <n v="0"/>
    <n v="26100.84"/>
    <n v="4.8002711758280622E-5"/>
    <n v="20135.39"/>
    <n v="7.8365843204087132E-5"/>
    <n v="342.09"/>
    <n v="6307.54"/>
    <n v="342.09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28490.81"/>
    <n v="0"/>
    <n v="-5000"/>
    <n v="23490.81"/>
    <n v="0"/>
    <n v="21000"/>
    <n v="3.8621628534709727E-5"/>
    <n v="15801.3"/>
    <n v="6.1497800550212436E-5"/>
    <n v="2490.81"/>
    <n v="7689.51"/>
    <n v="2490.81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6900"/>
    <n v="0"/>
    <n v="0"/>
    <n v="6900"/>
    <n v="0"/>
    <n v="1142.18"/>
    <n v="2.100611984751179E-6"/>
    <n v="1142.18"/>
    <n v="4.4453024645087204E-6"/>
    <n v="5757.82"/>
    <n v="5757.82"/>
    <n v="5757.82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4700"/>
    <n v="0"/>
    <n v="0"/>
    <n v="14700"/>
    <n v="0"/>
    <n v="14700"/>
    <n v="2.703513997429681E-5"/>
    <n v="8191.77"/>
    <n v="3.1881923488144247E-5"/>
    <n v="0"/>
    <n v="6508.23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3500"/>
    <n v="0"/>
    <n v="1000"/>
    <n v="14500"/>
    <n v="0"/>
    <n v="14500"/>
    <n v="2.666731494063291E-5"/>
    <n v="6447.87"/>
    <n v="2.5094759496604599E-5"/>
    <n v="0"/>
    <n v="8052.13"/>
    <n v="0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2500"/>
    <n v="0"/>
    <n v="0"/>
    <n v="2500"/>
    <n v="0"/>
    <n v="2500"/>
    <n v="4.5978129207987772E-6"/>
    <n v="376.1"/>
    <n v="1.4637607530351869E-6"/>
    <n v="0"/>
    <n v="2123.9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50000"/>
    <n v="0"/>
    <n v="-15457.04"/>
    <n v="34542.959999999999"/>
    <n v="0"/>
    <n v="34542.959999999999"/>
    <n v="6.3528827124254131E-5"/>
    <n v="13188.36"/>
    <n v="5.1328380124698585E-5"/>
    <n v="0"/>
    <n v="21354.6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2000"/>
    <n v="0"/>
    <n v="0"/>
    <n v="12000"/>
    <n v="0"/>
    <n v="12000"/>
    <n v="2.2069502019834132E-5"/>
    <n v="8753.73"/>
    <n v="3.4069041256758056E-5"/>
    <n v="0"/>
    <n v="3246.27"/>
    <n v="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0270.82"/>
    <n v="0"/>
    <n v="0"/>
    <n v="10270.82"/>
    <n v="0"/>
    <n v="3563.69"/>
    <n v="6.5540719710885579E-6"/>
    <n v="3563.69"/>
    <n v="1.3869687737261273E-5"/>
    <n v="6707.13"/>
    <n v="6707.13"/>
    <n v="6707.13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5000"/>
    <n v="0"/>
    <n v="0"/>
    <n v="5000"/>
    <n v="0"/>
    <n v="5000"/>
    <n v="9.1956258415975544E-6"/>
    <n v="1229.5899999999999"/>
    <n v="4.7854974323970621E-6"/>
    <n v="0"/>
    <n v="3770.41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4000"/>
    <n v="0"/>
    <n v="0"/>
    <n v="4000"/>
    <n v="0"/>
    <n v="1107.99"/>
    <n v="2.0377322952463349E-6"/>
    <n v="1107.99"/>
    <n v="4.3122368432742793E-6"/>
    <n v="2892.01"/>
    <n v="2892.01"/>
    <n v="2892.01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9000"/>
    <n v="0"/>
    <n v="-7000"/>
    <n v="2000"/>
    <n v="0"/>
    <n v="0"/>
    <n v="0"/>
    <n v="0"/>
    <n v="0"/>
    <n v="2000"/>
    <n v="2000"/>
    <n v="20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25000"/>
    <n v="0"/>
    <n v="8400.85"/>
    <n v="33400.85"/>
    <n v="0"/>
    <n v="25000"/>
    <n v="4.5978129207987773E-5"/>
    <n v="10164.67"/>
    <n v="3.9560343029923349E-5"/>
    <n v="8400.85"/>
    <n v="23236.18"/>
    <n v="8400.85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3017.86"/>
    <n v="0"/>
    <n v="-3017.86"/>
    <n v="0"/>
    <n v="0"/>
    <n v="0"/>
    <n v="0"/>
    <n v="0"/>
    <n v="0"/>
    <n v="0"/>
    <n v="0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0200"/>
    <n v="0"/>
    <n v="-3000"/>
    <n v="7200"/>
    <n v="0"/>
    <n v="7200"/>
    <n v="1.3241701211900479E-5"/>
    <n v="2874.56"/>
    <n v="1.1187631242342E-5"/>
    <n v="0"/>
    <n v="4325.4399999999996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6497.65"/>
    <n v="0"/>
    <n v="0"/>
    <n v="6497.65"/>
    <n v="0"/>
    <n v="5686"/>
    <n v="1.0457265707064739E-5"/>
    <n v="2365.09"/>
    <n v="9.2048017000691037E-6"/>
    <n v="811.65"/>
    <n v="4132.5600000000004"/>
    <n v="811.65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7654"/>
    <n v="0"/>
    <n v="-2200"/>
    <n v="5454"/>
    <n v="0"/>
    <n v="5300"/>
    <n v="9.7473633920934076E-6"/>
    <n v="2214.04"/>
    <n v="8.6169233120181455E-6"/>
    <n v="154"/>
    <n v="3239.96"/>
    <n v="154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45000"/>
    <n v="0"/>
    <n v="2435493.9"/>
    <n v="2580493.9"/>
    <n v="0"/>
    <n v="2580493.9"/>
    <n v="4.7458512781849713E-3"/>
    <n v="2496241.88"/>
    <n v="9.7152376868566079E-3"/>
    <n v="0"/>
    <n v="84252.02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282207.94"/>
    <n v="0"/>
    <n v="-237207.94"/>
    <n v="45000"/>
    <n v="0"/>
    <n v="45000"/>
    <n v="8.2760632574377998E-5"/>
    <n v="2117.2199999999998"/>
    <n v="8.2401051357116658E-6"/>
    <n v="0"/>
    <n v="42882.78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7779.080000000002"/>
    <n v="0"/>
    <n v="915.55"/>
    <n v="18694.63"/>
    <n v="0"/>
    <n v="18694.63"/>
    <n v="3.4381764545420979E-5"/>
    <n v="14694.63"/>
    <n v="5.7190701075175337E-5"/>
    <n v="0"/>
    <n v="4000"/>
    <n v="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5600"/>
    <n v="0"/>
    <n v="1200"/>
    <n v="6800"/>
    <n v="0"/>
    <n v="6800"/>
    <n v="1.2506051144572674E-5"/>
    <n v="2252.64"/>
    <n v="8.7671524134995552E-6"/>
    <n v="0"/>
    <n v="4547.3599999999997"/>
    <n v="0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5943.51"/>
    <n v="0"/>
    <n v="5425.96"/>
    <n v="11369.47"/>
    <n v="0"/>
    <n v="11369.47"/>
    <n v="2.0909878427453629E-5"/>
    <n v="6544.93"/>
    <n v="2.5472511739863293E-5"/>
    <n v="0"/>
    <n v="4824.54"/>
    <n v="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2552.5700000000002"/>
    <n v="0"/>
    <n v="0"/>
    <n v="2552.5700000000002"/>
    <n v="0"/>
    <n v="2552.5700000000002"/>
    <n v="4.6944957308973341E-6"/>
    <n v="725.07"/>
    <n v="2.821933021013621E-6"/>
    <n v="0"/>
    <n v="1827.5"/>
    <n v="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5918.91"/>
    <n v="0"/>
    <n v="0"/>
    <n v="5918.91"/>
    <n v="0"/>
    <n v="5918.91"/>
    <n v="1.0885616350018036E-5"/>
    <n v="2179.66"/>
    <n v="8.4831182211132018E-6"/>
    <n v="0"/>
    <n v="3739.25"/>
    <n v="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8128.38"/>
    <n v="0"/>
    <n v="42880.93"/>
    <n v="51009.31"/>
    <n v="0"/>
    <n v="51009.31"/>
    <n v="9.3812505839612102E-5"/>
    <n v="46135.71"/>
    <n v="1.7955767511675883E-4"/>
    <n v="0"/>
    <n v="4873.6000000000004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212642.21"/>
    <n v="0"/>
    <n v="-162642.21"/>
    <n v="50000"/>
    <n v="0"/>
    <n v="50000"/>
    <n v="9.1956258415975547E-5"/>
    <n v="14043.27"/>
    <n v="5.4655643366861066E-5"/>
    <n v="0"/>
    <n v="35956.730000000003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36541.82"/>
    <n v="0"/>
    <n v="265964.77"/>
    <n v="302506.59000000003"/>
    <n v="0"/>
    <n v="290964.77"/>
    <n v="5.3512063160129778E-4"/>
    <n v="273704.43"/>
    <n v="1.0652427614088449E-3"/>
    <n v="11541.82"/>
    <n v="28802.16"/>
    <n v="11541.82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101"/>
    <s v="530101 Agua Potable"/>
    <x v="0"/>
    <x v="1"/>
    <s v="002"/>
    <n v="18693.830000000002"/>
    <n v="0"/>
    <n v="78197.39"/>
    <n v="96891.22"/>
    <n v="0"/>
    <n v="71145.509999999995"/>
    <n v="1.3084549805392743E-4"/>
    <n v="54042.01"/>
    <n v="2.1032856488469848E-4"/>
    <n v="25745.71"/>
    <n v="42849.21"/>
    <n v="25745.71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50000"/>
    <n v="0"/>
    <n v="2734.6"/>
    <n v="52734.6"/>
    <n v="0"/>
    <n v="50000"/>
    <n v="9.1956258415975547E-5"/>
    <n v="22980.9"/>
    <n v="8.9440413425754661E-5"/>
    <n v="2734.6"/>
    <n v="29753.7"/>
    <n v="2734.6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6863.85"/>
    <n v="0"/>
    <n v="-2363.85"/>
    <n v="4500"/>
    <n v="0"/>
    <n v="4500"/>
    <n v="8.2760632574377994E-6"/>
    <n v="2276.7199999999998"/>
    <n v="8.8608704643718963E-6"/>
    <n v="0"/>
    <n v="2223.2800000000002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4200"/>
    <n v="0"/>
    <n v="-200"/>
    <n v="4000"/>
    <n v="0"/>
    <n v="4000"/>
    <n v="7.3565006732780437E-6"/>
    <n v="1750.36"/>
    <n v="6.8123059603367968E-6"/>
    <n v="0"/>
    <n v="2249.64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9890"/>
    <n v="0"/>
    <n v="0"/>
    <n v="19890"/>
    <n v="0"/>
    <n v="18543.669999999998"/>
    <n v="3.4104130210011465E-5"/>
    <n v="7320.28"/>
    <n v="2.8490131787366169E-5"/>
    <n v="1346.33"/>
    <n v="12569.72"/>
    <n v="1346.33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7800"/>
    <n v="0"/>
    <n v="-2200"/>
    <n v="15600"/>
    <n v="0"/>
    <n v="15600"/>
    <n v="2.8690352625784371E-5"/>
    <n v="5560.61"/>
    <n v="2.164159181317466E-5"/>
    <n v="0"/>
    <n v="10039.39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37000"/>
    <n v="0"/>
    <n v="-2000"/>
    <n v="35000"/>
    <n v="0"/>
    <n v="13334.95"/>
    <n v="2.4524642163282264E-5"/>
    <n v="13334.95"/>
    <n v="5.1898900435220855E-5"/>
    <n v="21665.05"/>
    <n v="21665.05"/>
    <n v="21665.05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428.57"/>
    <n v="0"/>
    <n v="-428.57"/>
    <n v="0"/>
    <n v="0"/>
    <n v="0"/>
    <n v="0"/>
    <n v="0"/>
    <n v="0"/>
    <n v="0"/>
    <n v="0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9200"/>
    <n v="0"/>
    <n v="0"/>
    <n v="19200"/>
    <n v="0"/>
    <n v="19200"/>
    <n v="3.5311203231734611E-5"/>
    <n v="7199.26"/>
    <n v="2.8019128526711244E-5"/>
    <n v="0"/>
    <n v="12000.74"/>
    <n v="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0375.18"/>
    <n v="0"/>
    <n v="0"/>
    <n v="10375.18"/>
    <n v="0"/>
    <n v="10375.18"/>
    <n v="1.9081254663845224E-5"/>
    <n v="6769.5"/>
    <n v="2.6346525970943091E-5"/>
    <n v="0"/>
    <n v="3605.68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6200"/>
    <n v="0"/>
    <n v="1000"/>
    <n v="17200"/>
    <n v="0"/>
    <n v="17200"/>
    <n v="3.1632952895095591E-5"/>
    <n v="6610.62"/>
    <n v="2.5728173648576087E-5"/>
    <n v="0"/>
    <n v="10589.38"/>
    <n v="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21960.98"/>
    <n v="0"/>
    <n v="0"/>
    <n v="21960.98"/>
    <n v="0"/>
    <n v="21960.98"/>
    <n v="4.0388991038961413E-5"/>
    <n v="9985.85"/>
    <n v="3.8864385311609732E-5"/>
    <n v="0"/>
    <n v="11975.13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22000"/>
    <n v="0"/>
    <n v="0"/>
    <n v="22000"/>
    <n v="0"/>
    <n v="22000"/>
    <n v="4.0460753703029244E-5"/>
    <n v="8532.67"/>
    <n v="3.3208687754854421E-5"/>
    <n v="0"/>
    <n v="13467.33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73492.289999999994"/>
    <n v="0"/>
    <n v="-11242.14"/>
    <n v="62250.15"/>
    <n v="0"/>
    <n v="62250.15"/>
    <n v="1.1448581759666481E-4"/>
    <n v="37628.43"/>
    <n v="1.464478038615576E-4"/>
    <n v="0"/>
    <n v="24621.72"/>
    <n v="0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8000"/>
    <n v="0"/>
    <n v="0"/>
    <n v="8000"/>
    <n v="0"/>
    <n v="8000"/>
    <n v="1.4713001346556087E-5"/>
    <n v="2550.41"/>
    <n v="9.926057065005239E-6"/>
    <n v="0"/>
    <n v="5449.59"/>
    <n v="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3000"/>
    <n v="0"/>
    <n v="0"/>
    <n v="13000"/>
    <n v="0"/>
    <n v="13000"/>
    <n v="2.3908627188153642E-5"/>
    <n v="3897.92"/>
    <n v="1.5170492726591106E-5"/>
    <n v="0"/>
    <n v="9102.08"/>
    <n v="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3000"/>
    <n v="0"/>
    <n v="0"/>
    <n v="13000"/>
    <n v="0"/>
    <n v="13000"/>
    <n v="2.3908627188153642E-5"/>
    <n v="4314.8900000000003"/>
    <n v="1.6793317297697414E-5"/>
    <n v="0"/>
    <n v="8685.11"/>
    <n v="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22529.77"/>
    <n v="0"/>
    <n v="-1000"/>
    <n v="21529.77"/>
    <n v="0"/>
    <n v="21000"/>
    <n v="3.8621628534709727E-5"/>
    <n v="8433.7900000000009"/>
    <n v="3.2823852170541422E-5"/>
    <n v="529.77"/>
    <n v="13095.98"/>
    <n v="529.77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8000"/>
    <n v="0"/>
    <n v="-6000"/>
    <n v="2000"/>
    <n v="0"/>
    <n v="0"/>
    <n v="0"/>
    <n v="0"/>
    <n v="0"/>
    <n v="2000"/>
    <n v="2000"/>
    <n v="200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7270"/>
    <n v="0"/>
    <n v="0"/>
    <n v="17270"/>
    <n v="0"/>
    <n v="17270"/>
    <n v="3.1761691656877954E-5"/>
    <n v="6874.9"/>
    <n v="2.6756737040791293E-5"/>
    <n v="0"/>
    <n v="10395.1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20734"/>
    <n v="0"/>
    <n v="0"/>
    <n v="20734"/>
    <n v="0"/>
    <n v="20734"/>
    <n v="3.8132421239936738E-5"/>
    <n v="5498.92"/>
    <n v="2.1401497686998801E-5"/>
    <n v="0"/>
    <n v="15235.08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38628.26"/>
    <n v="0"/>
    <n v="0"/>
    <n v="38628.26"/>
    <n v="0"/>
    <n v="38628.26"/>
    <n v="7.1042205174389836E-5"/>
    <n v="17911.43"/>
    <n v="6.9710311791377393E-5"/>
    <n v="0"/>
    <n v="20716.830000000002"/>
    <n v="0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5800"/>
    <n v="0"/>
    <n v="0"/>
    <n v="5800"/>
    <n v="0"/>
    <n v="5800"/>
    <n v="1.0666925976253164E-5"/>
    <n v="1767.76"/>
    <n v="6.880025814372459E-6"/>
    <n v="0"/>
    <n v="4032.24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29693.79"/>
    <n v="0"/>
    <n v="-10383.11"/>
    <n v="19310.68"/>
    <n v="0"/>
    <n v="19310"/>
    <n v="3.5513507000249757E-5"/>
    <n v="12782.12"/>
    <n v="4.97473161302476E-5"/>
    <n v="0.68"/>
    <n v="6528.56"/>
    <n v="0.68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24856.41"/>
    <n v="0"/>
    <n v="0"/>
    <n v="24856.41"/>
    <n v="0"/>
    <n v="24856.41"/>
    <n v="4.5714049225068774E-5"/>
    <n v="13809.97"/>
    <n v="5.374765245039441E-5"/>
    <n v="0"/>
    <n v="11046.44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5600"/>
    <n v="0"/>
    <n v="0"/>
    <n v="15600"/>
    <n v="0"/>
    <n v="15600"/>
    <n v="2.8690352625784371E-5"/>
    <n v="6847.63"/>
    <n v="2.6650603683345748E-5"/>
    <n v="0"/>
    <n v="8752.3700000000008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500513.65"/>
    <n v="0"/>
    <n v="0"/>
    <n v="500513.65"/>
    <n v="0"/>
    <n v="500513.65"/>
    <n v="9.2050725080246288E-4"/>
    <n v="206967.41"/>
    <n v="8.0550590777809692E-4"/>
    <n v="0"/>
    <n v="293546.23999999999"/>
    <n v="0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5000"/>
    <n v="0"/>
    <n v="0"/>
    <n v="5000"/>
    <n v="0"/>
    <n v="5000"/>
    <n v="9.1956258415975544E-6"/>
    <n v="2313.92"/>
    <n v="9.0056508419653803E-6"/>
    <n v="0"/>
    <n v="2686.08"/>
    <n v="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14229.18"/>
    <n v="0"/>
    <n v="0"/>
    <n v="14229.18"/>
    <n v="0"/>
    <n v="5025.71"/>
    <n v="9.2429097496750486E-6"/>
    <n v="5025.71"/>
    <n v="1.9559790093423209E-5"/>
    <n v="9203.4699999999993"/>
    <n v="9203.4699999999993"/>
    <n v="9203.4699999999993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6900"/>
    <n v="0"/>
    <n v="0"/>
    <n v="6900"/>
    <n v="0"/>
    <n v="2895.36"/>
    <n v="5.3249294473455795E-6"/>
    <n v="2895.36"/>
    <n v="1.1268583711534057E-5"/>
    <n v="4004.64"/>
    <n v="4004.64"/>
    <n v="4004.64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104"/>
    <s v="530104 Energía Eléctrica"/>
    <x v="0"/>
    <x v="1"/>
    <s v="002"/>
    <n v="4800"/>
    <n v="0"/>
    <n v="0"/>
    <n v="4800"/>
    <n v="0"/>
    <n v="3008.29"/>
    <n v="5.5326218526039017E-6"/>
    <n v="1397.18"/>
    <n v="5.4377486012382408E-6"/>
    <n v="1791.71"/>
    <n v="3402.82"/>
    <n v="1791.71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50000"/>
    <n v="0"/>
    <n v="0"/>
    <n v="150000"/>
    <n v="0"/>
    <n v="126820.08"/>
    <n v="2.3323800097629384E-4"/>
    <n v="31558.75"/>
    <n v="1.2282493928436372E-4"/>
    <n v="23179.919999999998"/>
    <n v="118441.25"/>
    <n v="23179.919999999998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785.71"/>
    <n v="0"/>
    <n v="-1278.83"/>
    <n v="506.88"/>
    <n v="0"/>
    <n v="506.88"/>
    <n v="9.3221576531779369E-7"/>
    <n v="180.54"/>
    <n v="7.026518648045004E-7"/>
    <n v="0"/>
    <n v="326.33999999999997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455105.58"/>
    <n v="0"/>
    <n v="-13506.11"/>
    <n v="441599.47"/>
    <n v="19582.919999999998"/>
    <n v="418372.94"/>
    <n v="7.694402036978286E-4"/>
    <n v="121228.71"/>
    <n v="4.7181554862824857E-4"/>
    <n v="23226.53"/>
    <n v="320370.76"/>
    <n v="3643.61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9160"/>
    <n v="0"/>
    <n v="0"/>
    <n v="19160"/>
    <n v="0"/>
    <n v="9163.58"/>
    <n v="1.6852970609909303E-5"/>
    <n v="3864.28"/>
    <n v="1.5039567675455496E-5"/>
    <n v="9996.42"/>
    <n v="15295.72"/>
    <n v="9996.42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7000"/>
    <n v="0"/>
    <n v="-1860"/>
    <n v="5140"/>
    <n v="0"/>
    <n v="5140"/>
    <n v="9.453103365162286E-6"/>
    <n v="1690.21"/>
    <n v="6.5782054304376581E-6"/>
    <n v="0"/>
    <n v="3449.79"/>
    <n v="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6851"/>
    <n v="0"/>
    <n v="-1200"/>
    <n v="5651"/>
    <n v="0"/>
    <n v="4400"/>
    <n v="8.0921507406058478E-6"/>
    <n v="1263.94"/>
    <n v="4.9191857649329804E-6"/>
    <n v="1251"/>
    <n v="4387.0600000000004"/>
    <n v="1251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7363.15"/>
    <n v="0"/>
    <n v="0"/>
    <n v="7363.15"/>
    <n v="45"/>
    <n v="2285"/>
    <n v="4.2024010096100826E-6"/>
    <n v="1002.81"/>
    <n v="3.9028820014656087E-6"/>
    <n v="5078.1499999999996"/>
    <n v="6360.34"/>
    <n v="5033.1499999999996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391"/>
    <n v="0"/>
    <n v="0"/>
    <n v="1391"/>
    <n v="0"/>
    <n v="1187.19"/>
    <n v="2.1833910085772404E-6"/>
    <n v="327.29000000000002"/>
    <n v="1.2737948866282539E-6"/>
    <n v="203.81"/>
    <n v="1063.71"/>
    <n v="203.81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500"/>
    <n v="0"/>
    <n v="0"/>
    <n v="1500"/>
    <n v="0"/>
    <n v="1500"/>
    <n v="2.7586877524792665E-6"/>
    <n v="261.10000000000002"/>
    <n v="1.0161870050983442E-6"/>
    <n v="0"/>
    <n v="1238.9000000000001"/>
    <n v="0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550"/>
    <n v="0"/>
    <n v="0"/>
    <n v="550"/>
    <n v="0"/>
    <n v="550"/>
    <n v="1.011518842575731E-6"/>
    <n v="155.33000000000001"/>
    <n v="6.0453591536547613E-7"/>
    <n v="0"/>
    <n v="394.67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4500"/>
    <n v="0"/>
    <n v="1000"/>
    <n v="5500"/>
    <n v="0"/>
    <n v="5500"/>
    <n v="1.0115188425757311E-5"/>
    <n v="1624.2"/>
    <n v="6.32129809912191E-6"/>
    <n v="0"/>
    <n v="3875.8"/>
    <n v="0"/>
    <m/>
  </r>
  <r>
    <s v="GENERALES"/>
    <s v="TECNOLOGÍA"/>
    <s v="ZA01R000"/>
    <s v="Secretaría de Tecnología de Información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964619.14"/>
    <n v="0"/>
    <n v="-50000"/>
    <n v="914619.14"/>
    <n v="8071.19"/>
    <n v="774179.25"/>
    <n v="1.4238125434657227E-3"/>
    <n v="271083.96000000002"/>
    <n v="1.0550440346327053E-3"/>
    <n v="140439.89000000001"/>
    <n v="643535.18000000005"/>
    <n v="132368.70000000001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2342"/>
    <n v="0"/>
    <n v="1000"/>
    <n v="3342"/>
    <n v="0"/>
    <n v="2373.37"/>
    <n v="4.3649245007344774E-6"/>
    <n v="318.81"/>
    <n v="1.2407911876499546E-6"/>
    <n v="968.63"/>
    <n v="3023.19"/>
    <n v="968.63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5200"/>
    <n v="0"/>
    <n v="0"/>
    <n v="5200"/>
    <n v="0"/>
    <n v="5200"/>
    <n v="9.5634508752614577E-6"/>
    <n v="1885.86"/>
    <n v="7.3396645937754248E-6"/>
    <n v="0"/>
    <n v="3314.14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236.6400000000001"/>
    <n v="0"/>
    <n v="880"/>
    <n v="2116.64"/>
    <n v="0"/>
    <n v="2002"/>
    <n v="3.6819285869756608E-6"/>
    <n v="186"/>
    <n v="7.2390188796741489E-7"/>
    <n v="114.64"/>
    <n v="1930.64"/>
    <n v="114.64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20720"/>
    <n v="0"/>
    <n v="14306.72"/>
    <n v="35026.720000000001"/>
    <n v="17500"/>
    <n v="17526.72"/>
    <n v="3.2233831870088941E-5"/>
    <n v="6392.2"/>
    <n v="2.4878094883146826E-5"/>
    <n v="17500"/>
    <n v="28634.52"/>
    <n v="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4240.07"/>
    <n v="0"/>
    <n v="0"/>
    <n v="4240.07"/>
    <n v="0"/>
    <n v="1440.07"/>
    <n v="2.6484689811418782E-6"/>
    <n v="473.19"/>
    <n v="1.8416297546629088E-6"/>
    <n v="2800"/>
    <n v="3766.88"/>
    <n v="280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0000"/>
    <n v="0"/>
    <n v="0"/>
    <n v="10000"/>
    <n v="0"/>
    <n v="6769.87"/>
    <n v="1.2450638303251207E-5"/>
    <n v="3110.8"/>
    <n v="1.2107064478973302E-5"/>
    <n v="3230.13"/>
    <n v="6889.2"/>
    <n v="3230.13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300"/>
    <n v="0"/>
    <n v="0"/>
    <n v="1300"/>
    <n v="0"/>
    <n v="1300"/>
    <n v="2.3908627188153644E-6"/>
    <n v="378.43"/>
    <n v="1.4728289863629507E-6"/>
    <n v="0"/>
    <n v="921.57"/>
    <n v="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2000"/>
    <n v="0"/>
    <n v="0"/>
    <n v="2000"/>
    <n v="0"/>
    <n v="2000"/>
    <n v="3.6782503366390218E-6"/>
    <n v="683.01"/>
    <n v="2.6582377876377635E-6"/>
    <n v="0"/>
    <n v="1316.99"/>
    <n v="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581.7"/>
    <n v="0"/>
    <n v="950"/>
    <n v="2531.6999999999998"/>
    <n v="0"/>
    <n v="2520"/>
    <n v="4.6345954241651672E-6"/>
    <n v="1031.2"/>
    <n v="4.0133743380214963E-6"/>
    <n v="11.7"/>
    <n v="1500.5"/>
    <n v="11.7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330.25"/>
    <n v="0"/>
    <n v="0"/>
    <n v="1330.25"/>
    <n v="0"/>
    <n v="1330.25"/>
    <n v="2.4464962551570296E-6"/>
    <n v="450.94"/>
    <n v="1.7550339643012154E-6"/>
    <n v="0"/>
    <n v="879.31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6000"/>
    <n v="0"/>
    <n v="0"/>
    <n v="6000"/>
    <n v="0"/>
    <n v="6000"/>
    <n v="1.1034751009917066E-5"/>
    <n v="894.98"/>
    <n v="3.4832135037262201E-6"/>
    <n v="0"/>
    <n v="5105.0200000000004"/>
    <n v="0"/>
    <m/>
  </r>
  <r>
    <s v="GENERALES"/>
    <s v="ADMINISTRACION GENERAL"/>
    <s v="ZA01A009"/>
    <s v="DM de Servicios Ciudadanos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4979.46"/>
    <n v="0"/>
    <n v="13497.94"/>
    <n v="28477.4"/>
    <n v="0"/>
    <n v="12307.09"/>
    <n v="2.2634278967773371E-5"/>
    <n v="9771.8700000000008"/>
    <n v="3.8031586784796468E-5"/>
    <n v="16170.31"/>
    <n v="18705.53"/>
    <n v="16170.31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4008.51"/>
    <n v="0"/>
    <n v="0"/>
    <n v="4008.51"/>
    <n v="0"/>
    <n v="4008.51"/>
    <n v="7.3721516284604435E-6"/>
    <n v="1399.34"/>
    <n v="5.4461552038081845E-6"/>
    <n v="0"/>
    <n v="2609.17"/>
    <n v="0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500"/>
    <n v="0"/>
    <n v="0"/>
    <n v="500"/>
    <n v="0"/>
    <n v="500"/>
    <n v="9.1956258415975546E-7"/>
    <n v="162.19999999999999"/>
    <n v="6.3127358187265959E-7"/>
    <n v="0"/>
    <n v="337.8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14205.02"/>
    <n v="0"/>
    <n v="3387.6"/>
    <n v="17592.62"/>
    <n v="0"/>
    <n v="9125"/>
    <n v="1.6782017160915538E-5"/>
    <n v="1334.75"/>
    <n v="5.1947744352930483E-6"/>
    <n v="8467.6200000000008"/>
    <n v="16257.87"/>
    <n v="8467.6200000000008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800"/>
    <n v="0"/>
    <n v="0"/>
    <n v="800"/>
    <n v="0"/>
    <n v="800"/>
    <n v="1.4713001346556089E-6"/>
    <n v="125.52"/>
    <n v="4.8851701600897798E-7"/>
    <n v="0"/>
    <n v="674.48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105"/>
    <s v="530105 Telecomunicaciones"/>
    <x v="0"/>
    <x v="1"/>
    <s v="002"/>
    <n v="494.72"/>
    <n v="0"/>
    <n v="-294.72000000000003"/>
    <n v="200"/>
    <n v="0"/>
    <n v="200"/>
    <n v="3.6782503366390221E-7"/>
    <n v="50.84"/>
    <n v="1.9786651604442674E-7"/>
    <n v="0"/>
    <n v="149.16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106"/>
    <s v="530106 Servicio de Correo"/>
    <x v="0"/>
    <x v="1"/>
    <s v="002"/>
    <n v="10"/>
    <n v="0"/>
    <n v="90"/>
    <n v="100"/>
    <n v="0"/>
    <n v="0"/>
    <n v="0"/>
    <n v="0"/>
    <n v="0"/>
    <n v="100"/>
    <n v="100"/>
    <n v="10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106"/>
    <s v="530106 Servicio de Correo"/>
    <x v="0"/>
    <x v="1"/>
    <s v="002"/>
    <n v="6080.32"/>
    <n v="0"/>
    <n v="-880.32"/>
    <n v="5200"/>
    <n v="0"/>
    <n v="5120"/>
    <n v="9.416320861795896E-6"/>
    <n v="0"/>
    <n v="0"/>
    <n v="80"/>
    <n v="5200"/>
    <n v="8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106"/>
    <s v="530106 Servicio de Correo"/>
    <x v="0"/>
    <x v="1"/>
    <s v="002"/>
    <n v="48123.4"/>
    <n v="0"/>
    <n v="0"/>
    <n v="48123.4"/>
    <n v="37839.4"/>
    <n v="2000"/>
    <n v="3.6782503366390218E-6"/>
    <n v="99"/>
    <n v="3.8530261778910792E-7"/>
    <n v="46123.4"/>
    <n v="48024.4"/>
    <n v="8284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106"/>
    <s v="530106 Servicio de Correo"/>
    <x v="0"/>
    <x v="1"/>
    <s v="002"/>
    <n v="272706.40000000002"/>
    <n v="0"/>
    <n v="0"/>
    <n v="272706.40000000002"/>
    <n v="0"/>
    <n v="272706.40000000002"/>
    <n v="5.0154120380180788E-4"/>
    <n v="12907.8"/>
    <n v="5.0236455857558053E-5"/>
    <n v="0"/>
    <n v="259798.6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106"/>
    <s v="530106 Servicio de Correo"/>
    <x v="0"/>
    <x v="1"/>
    <s v="002"/>
    <n v="10"/>
    <n v="0"/>
    <n v="0"/>
    <n v="10"/>
    <n v="0"/>
    <n v="0"/>
    <n v="0"/>
    <n v="0"/>
    <n v="0"/>
    <n v="10"/>
    <n v="10"/>
    <n v="1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25500"/>
    <n v="0"/>
    <n v="6600"/>
    <n v="32100"/>
    <n v="0"/>
    <n v="32100"/>
    <n v="5.9035917903056304E-5"/>
    <n v="6000"/>
    <n v="2.335167380540048E-5"/>
    <n v="0"/>
    <n v="26100"/>
    <n v="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62211.21"/>
    <n v="0"/>
    <n v="-8953.2099999999991"/>
    <n v="53258"/>
    <n v="0"/>
    <n v="53258"/>
    <n v="9.794812821436052E-5"/>
    <n v="24464"/>
    <n v="9.5212557995886228E-5"/>
    <n v="0"/>
    <n v="28794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47600"/>
    <n v="0"/>
    <n v="15000"/>
    <n v="62600"/>
    <n v="2600"/>
    <n v="45000"/>
    <n v="8.2760632574377998E-5"/>
    <n v="20000"/>
    <n v="7.7838912684668262E-5"/>
    <n v="17600"/>
    <n v="42600"/>
    <n v="1500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32036.93"/>
    <n v="0"/>
    <n v="6690.31"/>
    <n v="38727.24"/>
    <n v="0"/>
    <n v="29045.43"/>
    <n v="5.3418181337662574E-5"/>
    <n v="12909.08"/>
    <n v="5.024143754796987E-5"/>
    <n v="9681.81"/>
    <n v="25818.16"/>
    <n v="9681.81"/>
    <m/>
  </r>
  <r>
    <s v="GENERALES"/>
    <s v="ADMINISTRACION GENERAL"/>
    <s v="ZA01A009"/>
    <s v="DM de Servicios Ciudadanos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17309.939999999999"/>
    <n v="0"/>
    <n v="-764.94"/>
    <n v="16545"/>
    <n v="14935"/>
    <n v="1610"/>
    <n v="2.9609915209944127E-6"/>
    <n v="1610"/>
    <n v="6.2660324711157957E-6"/>
    <n v="14935"/>
    <n v="14935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42830.07"/>
    <n v="0"/>
    <n v="-3830.07"/>
    <n v="39000"/>
    <n v="0"/>
    <n v="39000"/>
    <n v="7.1725881564460925E-5"/>
    <n v="16817.75"/>
    <n v="6.545376869012899E-5"/>
    <n v="0"/>
    <n v="22182.25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91224.97"/>
    <n v="0"/>
    <n v="0"/>
    <n v="91224.97"/>
    <n v="0"/>
    <n v="78199.92"/>
    <n v="1.4381944103257228E-4"/>
    <n v="19963.86"/>
    <n v="7.7698257769447077E-5"/>
    <n v="13025.05"/>
    <n v="71261.11"/>
    <n v="13025.05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38800"/>
    <n v="0"/>
    <n v="-1258.4000000000001"/>
    <n v="37541.599999999999"/>
    <n v="0"/>
    <n v="37541.599999999999"/>
    <n v="6.904370141898375E-5"/>
    <n v="7508.32"/>
    <n v="2.9221973244427422E-5"/>
    <n v="0"/>
    <n v="30033.279999999999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112706.92"/>
    <n v="0"/>
    <n v="35755.68"/>
    <n v="148462.6"/>
    <n v="12450"/>
    <n v="135806.6"/>
    <n v="2.497653360839005E-4"/>
    <n v="26151.3"/>
    <n v="1.0177943786452826E-4"/>
    <n v="12656"/>
    <n v="122311.3"/>
    <n v="206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24000"/>
    <n v="0"/>
    <n v="25238.36"/>
    <n v="49238.36"/>
    <n v="0"/>
    <n v="25238.36"/>
    <n v="4.6416503083108413E-5"/>
    <n v="16000"/>
    <n v="6.2271130147734617E-5"/>
    <n v="24000"/>
    <n v="33238.36"/>
    <n v="2400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474891.87"/>
    <n v="0"/>
    <n v="309268.28999999998"/>
    <n v="784160.16"/>
    <n v="453961.33"/>
    <n v="204134.91"/>
    <n v="3.7542965071363823E-4"/>
    <n v="186663.62"/>
    <n v="7.2648466092920482E-4"/>
    <n v="580025.25"/>
    <n v="597496.54"/>
    <n v="126063.92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28340"/>
    <n v="0"/>
    <n v="26860"/>
    <n v="55200"/>
    <n v="0"/>
    <n v="27600"/>
    <n v="5.0759854645618503E-5"/>
    <n v="18400"/>
    <n v="7.1611799669894799E-5"/>
    <n v="27600"/>
    <n v="36800"/>
    <n v="2760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17200"/>
    <n v="0"/>
    <n v="-9319.17"/>
    <n v="7880.83"/>
    <n v="0"/>
    <n v="6540"/>
    <n v="1.2027878600809601E-5"/>
    <n v="6540"/>
    <n v="2.5453324447886524E-5"/>
    <n v="1340.83"/>
    <n v="1340.83"/>
    <n v="1340.83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57957.24"/>
    <n v="0"/>
    <n v="0"/>
    <n v="57957.24"/>
    <n v="0"/>
    <n v="52001"/>
    <n v="9.5636347877782886E-5"/>
    <n v="17369.560000000001"/>
    <n v="6.7601383210555335E-5"/>
    <n v="5956.24"/>
    <n v="40587.68"/>
    <n v="5956.24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201"/>
    <s v="530201 Transporte de Personal"/>
    <x v="0"/>
    <x v="1"/>
    <s v="002"/>
    <n v="86648.02"/>
    <n v="0"/>
    <n v="14039.91"/>
    <n v="100687.93"/>
    <n v="0"/>
    <n v="100687.93"/>
    <n v="1.8517770620899313E-4"/>
    <n v="19495.43"/>
    <n v="7.5875153676003117E-5"/>
    <n v="0"/>
    <n v="81192.5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202"/>
    <s v="530202 Fletes y Maniobras"/>
    <x v="0"/>
    <x v="1"/>
    <s v="002"/>
    <n v="200"/>
    <n v="0"/>
    <n v="100"/>
    <n v="300"/>
    <n v="0"/>
    <n v="45"/>
    <n v="8.2760632574377989E-8"/>
    <n v="45"/>
    <n v="1.7513755354050359E-7"/>
    <n v="255"/>
    <n v="255"/>
    <n v="255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202"/>
    <s v="530202 Fletes y Maniobras"/>
    <x v="0"/>
    <x v="1"/>
    <s v="002"/>
    <n v="675"/>
    <n v="0"/>
    <n v="0"/>
    <n v="675"/>
    <n v="0"/>
    <n v="0"/>
    <n v="0"/>
    <n v="0"/>
    <n v="0"/>
    <n v="675"/>
    <n v="675"/>
    <n v="675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202"/>
    <s v="530202 Fletes y Maniobras"/>
    <x v="0"/>
    <x v="1"/>
    <s v="002"/>
    <n v="2000"/>
    <n v="0"/>
    <n v="0"/>
    <n v="2000"/>
    <n v="0"/>
    <n v="2000"/>
    <n v="3.6782503366390218E-6"/>
    <n v="95.4"/>
    <n v="3.7129161350586768E-7"/>
    <n v="0"/>
    <n v="1904.6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202"/>
    <s v="530202 Fletes y Maniobras"/>
    <x v="0"/>
    <x v="1"/>
    <s v="002"/>
    <n v="880.35"/>
    <n v="0"/>
    <n v="-100.81"/>
    <n v="779.54"/>
    <n v="0"/>
    <n v="79.540000000000006"/>
    <n v="1.4628401588813391E-7"/>
    <n v="79.540000000000006"/>
    <n v="3.0956535574692569E-7"/>
    <n v="700"/>
    <n v="700"/>
    <n v="70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202"/>
    <s v="530202 Fletes y Maniobras"/>
    <x v="0"/>
    <x v="1"/>
    <s v="002"/>
    <n v="1968"/>
    <n v="0"/>
    <n v="-1968"/>
    <n v="0"/>
    <n v="0"/>
    <n v="0"/>
    <n v="0"/>
    <n v="0"/>
    <n v="0"/>
    <n v="0"/>
    <n v="0"/>
    <n v="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202"/>
    <s v="530202 Fletes y Maniobras"/>
    <x v="0"/>
    <x v="1"/>
    <s v="002"/>
    <n v="300"/>
    <n v="0"/>
    <n v="-300"/>
    <n v="0"/>
    <n v="0"/>
    <n v="0"/>
    <n v="0"/>
    <n v="0"/>
    <n v="0"/>
    <n v="0"/>
    <n v="0"/>
    <n v="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1000"/>
    <n v="0"/>
    <n v="-640"/>
    <n v="360"/>
    <n v="0"/>
    <n v="360"/>
    <n v="6.6208506059502391E-7"/>
    <n v="360"/>
    <n v="1.4011004283240287E-6"/>
    <n v="0"/>
    <n v="0"/>
    <n v="0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178.5"/>
    <n v="0"/>
    <n v="0"/>
    <n v="178.5"/>
    <n v="0"/>
    <n v="0"/>
    <n v="0"/>
    <n v="0"/>
    <n v="0"/>
    <n v="178.5"/>
    <n v="178.5"/>
    <n v="178.5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797.5"/>
    <n v="0"/>
    <n v="402.5"/>
    <n v="1200"/>
    <n v="0"/>
    <n v="0"/>
    <n v="0"/>
    <n v="0"/>
    <n v="0"/>
    <n v="1200"/>
    <n v="1200"/>
    <n v="1200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0.71"/>
    <n v="0"/>
    <n v="-0.71"/>
    <n v="0"/>
    <n v="0"/>
    <n v="0"/>
    <n v="0"/>
    <n v="0"/>
    <n v="0"/>
    <n v="0"/>
    <n v="0"/>
    <n v="0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610"/>
    <n v="0"/>
    <n v="0"/>
    <n v="610"/>
    <n v="0"/>
    <n v="0"/>
    <n v="0"/>
    <n v="0"/>
    <n v="0"/>
    <n v="610"/>
    <n v="610"/>
    <n v="61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7777.52"/>
    <n v="0"/>
    <n v="0"/>
    <n v="7777.52"/>
    <n v="3071.8"/>
    <n v="4220.6000000000004"/>
    <n v="7.7622116854093286E-6"/>
    <n v="0"/>
    <n v="0"/>
    <n v="3556.92"/>
    <n v="7777.52"/>
    <n v="485.12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303"/>
    <n v="0"/>
    <n v="0"/>
    <n v="303"/>
    <n v="0"/>
    <n v="0"/>
    <n v="0"/>
    <n v="0"/>
    <n v="0"/>
    <n v="303"/>
    <n v="303"/>
    <n v="303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415.6"/>
    <n v="0"/>
    <n v="0"/>
    <n v="415.6"/>
    <n v="1.1000000000000001"/>
    <n v="414.5"/>
    <n v="7.6231738226843728E-7"/>
    <n v="0"/>
    <n v="0"/>
    <n v="1.1000000000000001"/>
    <n v="415.6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216"/>
    <n v="0"/>
    <n v="-216"/>
    <n v="0"/>
    <n v="0"/>
    <n v="0"/>
    <n v="0"/>
    <n v="0"/>
    <n v="0"/>
    <n v="0"/>
    <n v="0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600"/>
    <n v="0"/>
    <n v="0"/>
    <n v="600"/>
    <n v="0"/>
    <n v="0"/>
    <n v="0"/>
    <n v="0"/>
    <n v="0"/>
    <n v="600"/>
    <n v="600"/>
    <n v="60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467.65"/>
    <n v="0"/>
    <n v="0"/>
    <n v="467.65"/>
    <n v="0"/>
    <n v="0"/>
    <n v="0"/>
    <n v="0"/>
    <n v="0"/>
    <n v="467.65"/>
    <n v="467.65"/>
    <n v="467.65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2678.57"/>
    <n v="0"/>
    <n v="-2678.57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0"/>
    <n v="0"/>
    <n v="386"/>
    <n v="386"/>
    <n v="0"/>
    <n v="0"/>
    <n v="0"/>
    <n v="0"/>
    <n v="0"/>
    <n v="386"/>
    <n v="386"/>
    <n v="386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1500"/>
    <n v="0"/>
    <n v="-617.16"/>
    <n v="882.84"/>
    <n v="0"/>
    <n v="882.84"/>
    <n v="1.623653263599197E-6"/>
    <n v="294.27999999999997"/>
    <n v="1.1453217612422088E-6"/>
    <n v="0"/>
    <n v="588.55999999999995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1300"/>
    <n v="0"/>
    <n v="0"/>
    <n v="1300"/>
    <n v="0"/>
    <n v="0"/>
    <n v="0"/>
    <n v="0"/>
    <n v="0"/>
    <n v="1300"/>
    <n v="1300"/>
    <n v="130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1421.8"/>
    <n v="0"/>
    <n v="-1421.8"/>
    <n v="0"/>
    <n v="0"/>
    <n v="0"/>
    <n v="0"/>
    <n v="0"/>
    <n v="0"/>
    <n v="0"/>
    <n v="0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0"/>
    <n v="0"/>
    <n v="505"/>
    <n v="505"/>
    <n v="0"/>
    <n v="505"/>
    <n v="9.2875821000135306E-7"/>
    <n v="0"/>
    <n v="0"/>
    <n v="0"/>
    <n v="505"/>
    <n v="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1035"/>
    <n v="0"/>
    <n v="-250"/>
    <n v="785"/>
    <n v="0"/>
    <n v="0"/>
    <n v="0"/>
    <n v="0"/>
    <n v="0"/>
    <n v="785"/>
    <n v="785"/>
    <n v="785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203"/>
    <s v="530203 Almacenamiento, Embalaje, Desembalaje, Enva"/>
    <x v="0"/>
    <x v="1"/>
    <s v="002"/>
    <n v="161.5"/>
    <n v="0"/>
    <n v="0"/>
    <n v="161.5"/>
    <n v="0"/>
    <n v="161.5"/>
    <n v="2.97018714683601E-7"/>
    <n v="161.5"/>
    <n v="6.2854921992869627E-7"/>
    <n v="0"/>
    <n v="0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200"/>
    <n v="0"/>
    <n v="0"/>
    <n v="200"/>
    <n v="0"/>
    <n v="200"/>
    <n v="3.6782503366390221E-7"/>
    <n v="13.85"/>
    <n v="5.3903447034132771E-8"/>
    <n v="0"/>
    <n v="186.15"/>
    <n v="0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2355"/>
    <n v="0"/>
    <n v="-2200"/>
    <n v="155"/>
    <n v="0"/>
    <n v="0"/>
    <n v="0"/>
    <n v="0"/>
    <n v="0"/>
    <n v="155"/>
    <n v="155"/>
    <n v="155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38496.480000000003"/>
    <n v="0"/>
    <n v="-639.98"/>
    <n v="37856.5"/>
    <n v="1819.86"/>
    <n v="36036.639999999999"/>
    <n v="6.6275891605669624E-5"/>
    <n v="3519.68"/>
    <n v="1.369840320989866E-5"/>
    <n v="1819.86"/>
    <n v="34336.82"/>
    <n v="0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3999.99"/>
    <n v="0"/>
    <n v="-1500"/>
    <n v="2499.9899999999998"/>
    <n v="2499.9899999999998"/>
    <n v="0"/>
    <n v="0"/>
    <n v="0"/>
    <n v="0"/>
    <n v="2499.9899999999998"/>
    <n v="2499.9899999999998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168.68"/>
    <n v="0"/>
    <n v="3131.32"/>
    <n v="3300"/>
    <n v="0"/>
    <n v="3055.09"/>
    <n v="5.6186929104812553E-6"/>
    <n v="3055.09"/>
    <n v="1.1890244187690159E-5"/>
    <n v="244.91"/>
    <n v="244.91"/>
    <n v="244.91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0"/>
    <n v="0"/>
    <n v="31067.67"/>
    <n v="31067.67"/>
    <n v="31055.200000000001"/>
    <n v="0"/>
    <n v="0"/>
    <n v="0"/>
    <n v="0"/>
    <n v="31067.67"/>
    <n v="31067.67"/>
    <n v="12.47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6500"/>
    <n v="0"/>
    <n v="2599.75"/>
    <n v="9099.75"/>
    <n v="0"/>
    <n v="8549.75"/>
    <n v="1.5724060407839738E-5"/>
    <n v="2635.79"/>
    <n v="1.0258351383256089E-5"/>
    <n v="550"/>
    <n v="6463.96"/>
    <n v="55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1"/>
    <n v="1000"/>
    <n v="0"/>
    <n v="0"/>
    <n v="1000"/>
    <n v="0"/>
    <n v="0"/>
    <n v="0"/>
    <n v="0"/>
    <n v="0"/>
    <n v="1000"/>
    <n v="1000"/>
    <n v="100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2000"/>
    <n v="0"/>
    <n v="0"/>
    <n v="2000"/>
    <n v="0"/>
    <n v="2000"/>
    <n v="3.6782503366390218E-6"/>
    <n v="80.5"/>
    <n v="3.1330162355578976E-7"/>
    <n v="0"/>
    <n v="1919.5"/>
    <n v="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1292.32"/>
    <n v="0"/>
    <n v="-500"/>
    <n v="792.32"/>
    <n v="0"/>
    <n v="169.5"/>
    <n v="3.117317160301571E-7"/>
    <n v="169.5"/>
    <n v="6.5968478500256353E-7"/>
    <n v="622.82000000000005"/>
    <n v="622.82000000000005"/>
    <n v="622.82000000000005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5209.6000000000004"/>
    <n v="0"/>
    <n v="0"/>
    <n v="5209.6000000000004"/>
    <n v="1666.68"/>
    <n v="0"/>
    <n v="0"/>
    <n v="0"/>
    <n v="0"/>
    <n v="5209.6000000000004"/>
    <n v="5209.6000000000004"/>
    <n v="3542.92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0"/>
    <n v="0"/>
    <n v="2000"/>
    <n v="2000"/>
    <n v="0"/>
    <n v="0"/>
    <n v="0"/>
    <n v="0"/>
    <n v="0"/>
    <n v="2000"/>
    <n v="2000"/>
    <n v="200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1073.67"/>
    <n v="0"/>
    <n v="0"/>
    <n v="1073.67"/>
    <n v="0"/>
    <n v="721.1"/>
    <n v="1.3261931588751994E-6"/>
    <n v="721.1"/>
    <n v="2.8064819968457146E-6"/>
    <n v="352.57"/>
    <n v="352.57"/>
    <n v="352.57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16694.150000000001"/>
    <n v="0"/>
    <n v="6300.47"/>
    <n v="22994.62"/>
    <n v="0"/>
    <n v="100"/>
    <n v="1.8391251683195111E-7"/>
    <n v="100"/>
    <n v="3.8919456342334134E-7"/>
    <n v="22894.62"/>
    <n v="22894.62"/>
    <n v="22894.62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630260.03"/>
    <n v="0"/>
    <n v="-193751.42"/>
    <n v="436508.61"/>
    <n v="7756.69"/>
    <n v="414132.58"/>
    <n v="7.6164165089909338E-4"/>
    <n v="50681.02"/>
    <n v="1.9724777452749629E-4"/>
    <n v="22376.03"/>
    <n v="385827.59"/>
    <n v="14619.34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1996"/>
    <n v="0"/>
    <n v="-1996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0"/>
    <n v="0"/>
    <n v="1000"/>
    <n v="1000"/>
    <n v="0"/>
    <n v="0"/>
    <n v="0"/>
    <n v="0"/>
    <n v="0"/>
    <n v="1000"/>
    <n v="1000"/>
    <n v="100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282.99"/>
    <n v="0"/>
    <n v="-222.99"/>
    <n v="60"/>
    <n v="0"/>
    <n v="60"/>
    <n v="1.1034751009917066E-7"/>
    <n v="60"/>
    <n v="2.335167380540048E-7"/>
    <n v="0"/>
    <n v="0"/>
    <n v="0"/>
    <m/>
  </r>
  <r>
    <s v="GENERALES"/>
    <s v="ADMINISTRACION GENERAL"/>
    <s v="ZA01A009"/>
    <s v="DM de Servicios Ciudadanos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2733"/>
    <n v="0"/>
    <n v="-2733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4995"/>
    <n v="0"/>
    <n v="0"/>
    <n v="4995"/>
    <n v="0"/>
    <n v="0"/>
    <n v="0"/>
    <n v="0"/>
    <n v="0"/>
    <n v="4995"/>
    <n v="4995"/>
    <n v="4995"/>
    <m/>
  </r>
  <r>
    <s v="COMUNALES"/>
    <s v="MOVILIDAD"/>
    <s v="ZA01K000"/>
    <s v="Secretaría De Movilidad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0"/>
    <n v="0"/>
    <n v="6396.8"/>
    <n v="6396.8"/>
    <n v="0"/>
    <n v="0"/>
    <n v="0"/>
    <n v="0"/>
    <n v="0"/>
    <n v="6396.8"/>
    <n v="6396.8"/>
    <n v="6396.8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4980"/>
    <n v="0"/>
    <n v="-4980"/>
    <n v="0"/>
    <n v="0"/>
    <n v="0"/>
    <n v="0"/>
    <n v="0"/>
    <n v="0"/>
    <n v="0"/>
    <n v="0"/>
    <n v="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3125"/>
    <n v="0"/>
    <n v="-2775"/>
    <n v="350"/>
    <n v="244.4"/>
    <n v="105.6"/>
    <n v="1.9421161777454035E-7"/>
    <n v="105.6"/>
    <n v="4.1098945897504842E-7"/>
    <n v="244.4"/>
    <n v="244.4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2935.07"/>
    <n v="0"/>
    <n v="3288.93"/>
    <n v="6224"/>
    <n v="0"/>
    <n v="6224"/>
    <n v="1.1446715047620636E-5"/>
    <n v="6224"/>
    <n v="2.4223469627468764E-5"/>
    <n v="0"/>
    <n v="0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30"/>
    <n v="0"/>
    <n v="0"/>
    <n v="30"/>
    <n v="0"/>
    <n v="0"/>
    <n v="0"/>
    <n v="0"/>
    <n v="0"/>
    <n v="30"/>
    <n v="30"/>
    <n v="30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500"/>
    <n v="0"/>
    <n v="2500"/>
    <n v="3000"/>
    <n v="0"/>
    <n v="2999.5"/>
    <n v="5.5164559423743734E-6"/>
    <n v="2999.5"/>
    <n v="1.1673890929883123E-5"/>
    <n v="0.5"/>
    <n v="0.5"/>
    <n v="0.5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6760"/>
    <n v="0"/>
    <n v="-6760"/>
    <n v="0"/>
    <n v="0"/>
    <n v="0"/>
    <n v="0"/>
    <n v="0"/>
    <n v="0"/>
    <n v="0"/>
    <n v="0"/>
    <n v="0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204"/>
    <s v="530204 Edición, Impresión, Reproducción, Public"/>
    <x v="0"/>
    <x v="1"/>
    <s v="002"/>
    <n v="800"/>
    <n v="0"/>
    <n v="1260"/>
    <n v="2060"/>
    <n v="2060"/>
    <n v="0"/>
    <n v="0"/>
    <n v="0"/>
    <n v="0"/>
    <n v="2060"/>
    <n v="2060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205"/>
    <s v="530205 Espectáculos Culturales y Sociales"/>
    <x v="0"/>
    <x v="1"/>
    <s v="002"/>
    <n v="16364"/>
    <n v="0"/>
    <n v="0"/>
    <n v="16364"/>
    <n v="0"/>
    <n v="12098"/>
    <n v="2.2249736286329442E-5"/>
    <n v="8348"/>
    <n v="3.2489962154580536E-5"/>
    <n v="4266"/>
    <n v="8016"/>
    <n v="4266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205"/>
    <s v="530205 Espectáculos Culturales y Sociales"/>
    <x v="0"/>
    <x v="1"/>
    <s v="002"/>
    <n v="6200.01"/>
    <n v="0"/>
    <n v="100"/>
    <n v="6300.01"/>
    <n v="6300"/>
    <n v="0"/>
    <n v="0"/>
    <n v="0"/>
    <n v="0"/>
    <n v="6300.01"/>
    <n v="6300.01"/>
    <n v="0.01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205"/>
    <s v="530205 Espectáculos Culturales y Sociales"/>
    <x v="0"/>
    <x v="1"/>
    <s v="002"/>
    <n v="3800"/>
    <n v="0"/>
    <n v="0"/>
    <n v="3800"/>
    <n v="0"/>
    <n v="0"/>
    <n v="0"/>
    <n v="0"/>
    <n v="0"/>
    <n v="3800"/>
    <n v="3800"/>
    <n v="3800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205"/>
    <s v="530205 Espectáculos Culturales y Sociales"/>
    <x v="0"/>
    <x v="1"/>
    <s v="002"/>
    <n v="1137"/>
    <n v="0"/>
    <n v="1666"/>
    <n v="2803"/>
    <n v="0"/>
    <n v="2803"/>
    <n v="5.1550678467995894E-6"/>
    <n v="2803"/>
    <n v="1.0909123612756258E-5"/>
    <n v="0"/>
    <n v="0"/>
    <n v="0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164"/>
    <n v="0"/>
    <n v="-164"/>
    <n v="0"/>
    <n v="0"/>
    <n v="0"/>
    <n v="0"/>
    <n v="0"/>
    <n v="0"/>
    <n v="0"/>
    <n v="0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0"/>
    <n v="0"/>
    <n v="540"/>
    <n v="540"/>
    <n v="300"/>
    <n v="240"/>
    <n v="4.4139004039668263E-7"/>
    <n v="0"/>
    <n v="0"/>
    <n v="300"/>
    <n v="540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1646.4"/>
    <n v="0"/>
    <n v="3353.6"/>
    <n v="5000"/>
    <n v="0"/>
    <n v="0"/>
    <n v="0"/>
    <n v="0"/>
    <n v="0"/>
    <n v="5000"/>
    <n v="5000"/>
    <n v="500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1134"/>
    <n v="0"/>
    <n v="0"/>
    <n v="1134"/>
    <n v="0"/>
    <n v="0"/>
    <n v="0"/>
    <n v="0"/>
    <n v="0"/>
    <n v="1134"/>
    <n v="1134"/>
    <n v="1134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2868.12"/>
    <n v="0"/>
    <n v="-2868.12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6000"/>
    <n v="0"/>
    <n v="0"/>
    <n v="6000"/>
    <n v="0"/>
    <n v="0"/>
    <n v="0"/>
    <n v="0"/>
    <n v="0"/>
    <n v="6000"/>
    <n v="6000"/>
    <n v="600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2000"/>
    <n v="0"/>
    <n v="0"/>
    <n v="2000"/>
    <n v="0"/>
    <n v="300"/>
    <n v="5.5173755049585329E-7"/>
    <n v="300"/>
    <n v="1.1675836902700239E-6"/>
    <n v="1700"/>
    <n v="1700"/>
    <n v="170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200"/>
    <n v="0"/>
    <n v="3000"/>
    <n v="3200"/>
    <n v="0"/>
    <n v="0"/>
    <n v="0"/>
    <n v="0"/>
    <n v="0"/>
    <n v="3200"/>
    <n v="3200"/>
    <n v="320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2500"/>
    <n v="0"/>
    <n v="0"/>
    <n v="2500"/>
    <n v="0"/>
    <n v="0"/>
    <n v="0"/>
    <n v="0"/>
    <n v="0"/>
    <n v="2500"/>
    <n v="2500"/>
    <n v="25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374.4"/>
    <n v="0"/>
    <n v="-374.4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207"/>
    <s v="530207 Difusión, Información y Publicidad"/>
    <x v="0"/>
    <x v="1"/>
    <s v="002"/>
    <n v="4513.6000000000004"/>
    <n v="0"/>
    <n v="-4513.6000000000004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244997.05"/>
    <n v="0"/>
    <n v="13355.82"/>
    <n v="258352.87"/>
    <n v="45168.62"/>
    <n v="213184.25"/>
    <n v="3.9207251966431872E-4"/>
    <n v="170547.4"/>
    <n v="6.6376120885985965E-4"/>
    <n v="45168.62"/>
    <n v="87805.47"/>
    <n v="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25000"/>
    <n v="0"/>
    <n v="11225"/>
    <n v="36225"/>
    <n v="0"/>
    <n v="36225"/>
    <n v="6.6622309222374282E-5"/>
    <n v="20700"/>
    <n v="8.0563274628631652E-5"/>
    <n v="0"/>
    <n v="15525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86894.14"/>
    <n v="0"/>
    <n v="23187.93"/>
    <n v="110082.07"/>
    <n v="148.55000000000001"/>
    <n v="92761.77"/>
    <n v="1.7060050586486576E-4"/>
    <n v="18566.64"/>
    <n v="7.2260353490383465E-5"/>
    <n v="17320.3"/>
    <n v="91515.43"/>
    <n v="17171.75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77405.39"/>
    <n v="0"/>
    <n v="0"/>
    <n v="177405.39"/>
    <n v="39.39"/>
    <n v="150960.60999999999"/>
    <n v="2.7763545727586602E-4"/>
    <n v="65975.41"/>
    <n v="2.5677270891625952E-4"/>
    <n v="26444.78"/>
    <n v="111429.98"/>
    <n v="26405.39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59010"/>
    <n v="0"/>
    <n v="-4519"/>
    <n v="154491"/>
    <n v="0"/>
    <n v="154491"/>
    <n v="2.8412828637884959E-4"/>
    <n v="77245.119999999995"/>
    <n v="3.006338075498361E-4"/>
    <n v="0"/>
    <n v="77245.88"/>
    <n v="0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25157.82"/>
    <n v="0"/>
    <n v="43750.76"/>
    <n v="68908.58"/>
    <n v="621.04999999999995"/>
    <n v="68287.509999999995"/>
    <n v="1.2558927832287026E-4"/>
    <n v="33163.360000000001"/>
    <n v="1.2906999416851102E-4"/>
    <n v="621.07000000000005"/>
    <n v="35745.22"/>
    <n v="0.02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05747.69"/>
    <n v="0"/>
    <n v="118589.31"/>
    <n v="224337"/>
    <n v="2023.87"/>
    <n v="222313.13"/>
    <n v="4.0886167263088735E-4"/>
    <n v="58013.56"/>
    <n v="2.2578562156833816E-4"/>
    <n v="2023.87"/>
    <n v="166323.44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10000"/>
    <n v="0"/>
    <n v="201546.72"/>
    <n v="311546.71999999997"/>
    <n v="212029.62"/>
    <n v="99517.1"/>
    <n v="1.8302440328816962E-4"/>
    <n v="74637.87"/>
    <n v="2.9048653229498105E-4"/>
    <n v="212029.62"/>
    <n v="236908.85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352691.88"/>
    <n v="0"/>
    <n v="186329.05"/>
    <n v="539020.93000000005"/>
    <n v="0"/>
    <n v="539020.93000000005"/>
    <n v="9.9132695861398946E-4"/>
    <n v="174682.71"/>
    <n v="6.7985561056056135E-4"/>
    <n v="0"/>
    <n v="364338.22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41191.94"/>
    <n v="0"/>
    <n v="-24136.04"/>
    <n v="117055.9"/>
    <n v="0"/>
    <n v="117055.9"/>
    <n v="2.1528045179029182E-4"/>
    <n v="69127.5"/>
    <n v="2.6904047183047027E-4"/>
    <n v="0"/>
    <n v="47928.4"/>
    <n v="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76403.83"/>
    <n v="0"/>
    <n v="13916.41"/>
    <n v="190320.24"/>
    <n v="0"/>
    <n v="179583.51"/>
    <n v="3.302765530561586E-4"/>
    <n v="93180.12"/>
    <n v="3.6265196123134552E-4"/>
    <n v="10736.73"/>
    <n v="97140.12"/>
    <n v="10736.73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251989.38"/>
    <n v="0"/>
    <n v="201010.62"/>
    <n v="453000"/>
    <n v="1959.08"/>
    <n v="212297.72"/>
    <n v="3.9044208002884842E-4"/>
    <n v="120826.19"/>
    <n v="4.7024896267155693E-4"/>
    <n v="240702.28"/>
    <n v="332173.81"/>
    <n v="238743.2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39903.46"/>
    <n v="0"/>
    <n v="15264.1"/>
    <n v="55167.56"/>
    <n v="0"/>
    <n v="54607.040000000001"/>
    <n v="1.0042918163143027E-4"/>
    <n v="5000.9799999999996"/>
    <n v="1.9463542277888612E-5"/>
    <n v="560.52"/>
    <n v="50166.58"/>
    <n v="560.52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75999"/>
    <n v="0"/>
    <n v="27445.74"/>
    <n v="103444.74"/>
    <n v="391.82"/>
    <n v="103052.92"/>
    <n v="1.8952721884081709E-4"/>
    <n v="30925.78"/>
    <n v="1.2036145445626301E-4"/>
    <n v="391.82"/>
    <n v="72518.960000000006"/>
    <n v="0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94450.27"/>
    <n v="0"/>
    <n v="105797.33"/>
    <n v="200247.6"/>
    <n v="0"/>
    <n v="199677.6"/>
    <n v="3.67232099709636E-4"/>
    <n v="59181.15"/>
    <n v="2.3032981837141277E-4"/>
    <n v="570"/>
    <n v="141066.45000000001"/>
    <n v="57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409281.71"/>
    <n v="0"/>
    <n v="119487.17"/>
    <n v="528768.88"/>
    <n v="0"/>
    <n v="291780.90000000002"/>
    <n v="5.3662159682491841E-4"/>
    <n v="191390.12"/>
    <n v="7.448799419694091E-4"/>
    <n v="236987.98"/>
    <n v="337378.76"/>
    <n v="236987.98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4074851.65"/>
    <n v="0"/>
    <n v="598682.82999999996"/>
    <n v="4673534.4800000004"/>
    <n v="0"/>
    <n v="4629516.16"/>
    <n v="8.5142596869978958E-3"/>
    <n v="2211016.15"/>
    <n v="8.6051546522120693E-3"/>
    <n v="44018.32"/>
    <n v="2462518.33"/>
    <n v="44018.32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43795.519999999997"/>
    <n v="0"/>
    <n v="0"/>
    <n v="43795.519999999997"/>
    <n v="285.68"/>
    <n v="42968.53"/>
    <n v="7.902450496869195E-5"/>
    <n v="9399.99"/>
    <n v="3.658425004233774E-5"/>
    <n v="826.99"/>
    <n v="34395.53"/>
    <n v="541.30999999999995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32600"/>
    <n v="0"/>
    <n v="-4694.3100000000004"/>
    <n v="127905.69"/>
    <n v="0"/>
    <n v="115543.29"/>
    <n v="2.1249857266944006E-4"/>
    <n v="62604.99"/>
    <n v="2.436552175117265E-4"/>
    <n v="12362.4"/>
    <n v="65300.7"/>
    <n v="12362.4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50000"/>
    <n v="0"/>
    <n v="0"/>
    <n v="150000"/>
    <n v="80000"/>
    <n v="64235.63"/>
    <n v="1.1813736383585982E-4"/>
    <n v="50411.68"/>
    <n v="1.9619951789037187E-4"/>
    <n v="85764.37"/>
    <n v="99588.32"/>
    <n v="5764.37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81745.88"/>
    <n v="0"/>
    <n v="-15081.28"/>
    <n v="66664.600000000006"/>
    <n v="0"/>
    <n v="66663.600000000006"/>
    <n v="1.2260270457078456E-4"/>
    <n v="26333.51"/>
    <n v="1.0248858927854192E-4"/>
    <n v="1"/>
    <n v="40331.089999999997"/>
    <n v="1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615068.01"/>
    <n v="0"/>
    <n v="102229.16"/>
    <n v="717297.17"/>
    <n v="0"/>
    <n v="280734.92"/>
    <n v="5.1630665699816444E-4"/>
    <n v="199633"/>
    <n v="7.7696078279891904E-4"/>
    <n v="436562.25"/>
    <n v="517664.17"/>
    <n v="436562.25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270536.28999999998"/>
    <n v="0"/>
    <n v="194988.76"/>
    <n v="465525.05"/>
    <n v="218428.96"/>
    <n v="247095.99"/>
    <n v="4.5444045419982615E-4"/>
    <n v="153199.51999999999"/>
    <n v="5.9624420303065447E-4"/>
    <n v="218429.06"/>
    <n v="312325.53000000003"/>
    <n v="0.1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74166.22"/>
    <n v="0"/>
    <n v="6571.18"/>
    <n v="80737.399999999994"/>
    <n v="42946.92"/>
    <n v="37790.480000000003"/>
    <n v="6.950142289087512E-5"/>
    <n v="25193.68"/>
    <n v="9.8052432886273664E-5"/>
    <n v="42946.92"/>
    <n v="55543.72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333136.93"/>
    <n v="0"/>
    <n v="202096.75"/>
    <n v="535233.68000000005"/>
    <n v="2955.76"/>
    <n v="427849.98"/>
    <n v="7.8686966648299937E-4"/>
    <n v="87247.8"/>
    <n v="3.3956369430646998E-4"/>
    <n v="107383.7"/>
    <n v="447985.88"/>
    <n v="104427.94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58999"/>
    <n v="0"/>
    <n v="42925.440000000002"/>
    <n v="101924.44"/>
    <n v="427.44"/>
    <n v="96176.29"/>
    <n v="1.7688023553459609E-4"/>
    <n v="42925.46"/>
    <n v="1.67063556644461E-4"/>
    <n v="5748.15"/>
    <n v="58998.98"/>
    <n v="5320.71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303744.56"/>
    <n v="0"/>
    <n v="0"/>
    <n v="1303744.56"/>
    <n v="0"/>
    <n v="1291542.1499999999"/>
    <n v="2.3753076740104929E-3"/>
    <n v="371467.67"/>
    <n v="1.4457319765153582E-3"/>
    <n v="12202.41"/>
    <n v="932276.89"/>
    <n v="12202.41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208"/>
    <s v="530208 Servicio de Seguridad y Vigilancia"/>
    <x v="0"/>
    <x v="1"/>
    <s v="002"/>
    <n v="1087339.51"/>
    <n v="0"/>
    <n v="1624870.08"/>
    <n v="2712209.59"/>
    <n v="75157.11"/>
    <n v="2637052.48"/>
    <n v="4.8498695861473838E-3"/>
    <n v="587967.63"/>
    <n v="2.288338050649067E-3"/>
    <n v="75157.11"/>
    <n v="2124241.96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56997.36"/>
    <n v="0"/>
    <n v="50307.1"/>
    <n v="107304.46"/>
    <n v="5465.41"/>
    <n v="101839.05"/>
    <n v="1.8729475997274911E-4"/>
    <n v="25129.200000000001"/>
    <n v="9.7801480231778288E-5"/>
    <n v="5465.41"/>
    <n v="82175.259999999995"/>
    <n v="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45676.5"/>
    <n v="0"/>
    <n v="-1693.35"/>
    <n v="143983.15"/>
    <n v="0"/>
    <n v="139836.5"/>
    <n v="2.5717682659971128E-4"/>
    <n v="58999.94"/>
    <n v="2.2962455890303333E-4"/>
    <n v="4146.6499999999996"/>
    <n v="84983.21"/>
    <n v="4146.6499999999996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58338.47"/>
    <n v="0"/>
    <n v="5617.46"/>
    <n v="63955.93"/>
    <n v="0"/>
    <n v="62270.64"/>
    <n v="1.1452350127136367E-4"/>
    <n v="24434.79"/>
    <n v="9.5098874263910266E-5"/>
    <n v="1685.29"/>
    <n v="39521.14"/>
    <n v="1685.29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215365.5"/>
    <n v="0"/>
    <n v="-2289.5"/>
    <n v="213076"/>
    <n v="0"/>
    <n v="212085.12"/>
    <n v="3.9005108201806366E-4"/>
    <n v="69522.92"/>
    <n v="2.7057942497315884E-4"/>
    <n v="990.88"/>
    <n v="143553.07999999999"/>
    <n v="990.88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351238.47"/>
    <n v="0"/>
    <n v="40500.61"/>
    <n v="391739.08"/>
    <n v="54321.54"/>
    <n v="304909.55"/>
    <n v="5.6076682746597636E-4"/>
    <n v="76893.89"/>
    <n v="2.9926683948472432E-4"/>
    <n v="86829.53"/>
    <n v="314845.19"/>
    <n v="32507.99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06560"/>
    <n v="0"/>
    <n v="0"/>
    <n v="106560"/>
    <n v="0"/>
    <n v="106560"/>
    <n v="1.9597717793612708E-4"/>
    <n v="35520"/>
    <n v="1.3824190892797083E-4"/>
    <n v="0"/>
    <n v="71040"/>
    <n v="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76921.47"/>
    <n v="0"/>
    <n v="12127.44"/>
    <n v="89048.91"/>
    <n v="889.44"/>
    <n v="51120.67"/>
    <n v="9.4017310818356165E-5"/>
    <n v="30249.88"/>
    <n v="1.1773088840208464E-4"/>
    <n v="37928.239999999998"/>
    <n v="58799.03"/>
    <n v="37038.800000000003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84305.15"/>
    <n v="0"/>
    <n v="-1043.71"/>
    <n v="83261.440000000002"/>
    <n v="0"/>
    <n v="83236.63"/>
    <n v="1.5308258115909887E-4"/>
    <n v="29746.25"/>
    <n v="1.1577078782231567E-4"/>
    <n v="24.81"/>
    <n v="53515.19"/>
    <n v="24.81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1480.82"/>
    <n v="0"/>
    <n v="0"/>
    <n v="11480.82"/>
    <n v="0"/>
    <n v="6739.32"/>
    <n v="1.2394453029359046E-5"/>
    <n v="2888.28"/>
    <n v="1.1241028736443683E-5"/>
    <n v="4741.5"/>
    <n v="8592.5400000000009"/>
    <n v="4741.5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2493828"/>
    <n v="0"/>
    <n v="211302"/>
    <n v="2705130"/>
    <n v="0"/>
    <n v="2705130"/>
    <n v="4.9750726665761585E-3"/>
    <n v="1042578"/>
    <n v="4.0576568954478033E-3"/>
    <n v="0"/>
    <n v="1662552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85000"/>
    <n v="0"/>
    <n v="0"/>
    <n v="85000"/>
    <n v="0"/>
    <n v="69708.100000000006"/>
    <n v="1.282019211457333E-4"/>
    <n v="27883.24"/>
    <n v="1.0852005418628248E-4"/>
    <n v="15291.9"/>
    <n v="57116.76"/>
    <n v="15291.9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648965.07999999996"/>
    <n v="0"/>
    <n v="242682.92"/>
    <n v="891648"/>
    <n v="0"/>
    <n v="891648"/>
    <n v="1.6398522780817553E-3"/>
    <n v="301860"/>
    <n v="1.1748227091496982E-3"/>
    <n v="0"/>
    <n v="589788"/>
    <n v="0"/>
    <m/>
  </r>
  <r>
    <s v="GENERALES"/>
    <s v="ADMINISTRACION GENERAL"/>
    <s v="ZA01A006"/>
    <s v="DM de Gestión documental y Archivo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4000"/>
    <n v="0"/>
    <n v="0"/>
    <n v="4000"/>
    <n v="0"/>
    <n v="0"/>
    <n v="0"/>
    <n v="0"/>
    <n v="0"/>
    <n v="4000"/>
    <n v="4000"/>
    <n v="4000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99900"/>
    <n v="0"/>
    <n v="-48618"/>
    <n v="51282"/>
    <n v="0"/>
    <n v="51282"/>
    <n v="9.4314016881761158E-5"/>
    <n v="33448"/>
    <n v="1.301777975738392E-4"/>
    <n v="0"/>
    <n v="17834"/>
    <n v="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22857.14"/>
    <n v="0"/>
    <n v="-0.54"/>
    <n v="122856.6"/>
    <n v="0"/>
    <n v="122856.6"/>
    <n v="2.2594866515416283E-4"/>
    <n v="36011.53"/>
    <n v="1.401549169655656E-4"/>
    <n v="0"/>
    <n v="86845.07"/>
    <n v="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79920"/>
    <n v="0"/>
    <n v="0"/>
    <n v="79920"/>
    <n v="0"/>
    <n v="79920"/>
    <n v="1.4698288345209532E-4"/>
    <n v="26640"/>
    <n v="1.0368143169597813E-4"/>
    <n v="0"/>
    <n v="53280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39366.44"/>
    <n v="0"/>
    <n v="23640.54"/>
    <n v="163006.98000000001"/>
    <n v="0"/>
    <n v="163006.98000000001"/>
    <n v="2.9979023952975516E-4"/>
    <n v="52902.9"/>
    <n v="2.0589521069328684E-4"/>
    <n v="0"/>
    <n v="110104.08"/>
    <n v="0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57500"/>
    <n v="0"/>
    <n v="-1231.42"/>
    <n v="56268.58"/>
    <n v="0"/>
    <n v="56268.58"/>
    <n v="1.0348496166359987E-4"/>
    <n v="18754.560000000001"/>
    <n v="7.299172791396861E-5"/>
    <n v="0"/>
    <n v="37514.019999999997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227098.05"/>
    <n v="0"/>
    <n v="-107686.19"/>
    <n v="119411.86"/>
    <n v="0"/>
    <n v="103161.94"/>
    <n v="1.8972772026666729E-4"/>
    <n v="46933.88"/>
    <n v="1.826641093636349E-4"/>
    <n v="16249.92"/>
    <n v="72477.98"/>
    <n v="16249.92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96586.37"/>
    <n v="0"/>
    <n v="-2480.1"/>
    <n v="194106.27"/>
    <n v="0"/>
    <n v="192572.06"/>
    <n v="3.5416412226113494E-4"/>
    <n v="63096.69"/>
    <n v="2.4556888718007907E-4"/>
    <n v="1534.21"/>
    <n v="131009.58"/>
    <n v="1534.21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52908"/>
    <n v="0"/>
    <n v="0"/>
    <n v="152908"/>
    <n v="0"/>
    <n v="93240"/>
    <n v="1.7148003069411121E-4"/>
    <n v="52392"/>
    <n v="2.0390681566875699E-4"/>
    <n v="59668"/>
    <n v="100516"/>
    <n v="59668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44855"/>
    <n v="0"/>
    <n v="-6660"/>
    <n v="138195"/>
    <n v="0"/>
    <n v="138195"/>
    <n v="2.5415790263591482E-4"/>
    <n v="53280"/>
    <n v="2.0736286339195626E-4"/>
    <n v="0"/>
    <n v="84915"/>
    <n v="0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78182.75"/>
    <n v="0"/>
    <n v="0"/>
    <n v="78182.75"/>
    <n v="0"/>
    <n v="73260"/>
    <n v="1.3473430983108737E-4"/>
    <n v="31635"/>
    <n v="1.2312170013897402E-4"/>
    <n v="4922.75"/>
    <n v="46547.75"/>
    <n v="4922.75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72983.61"/>
    <n v="0"/>
    <n v="-139.86000000000001"/>
    <n v="72843.75"/>
    <n v="0"/>
    <n v="72843.75"/>
    <n v="1.3396877397977438E-4"/>
    <n v="32883.75"/>
    <n v="1.27981767249723E-4"/>
    <n v="0"/>
    <n v="39960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246438.75"/>
    <n v="0"/>
    <n v="1148.79"/>
    <n v="247587.54"/>
    <n v="7.38"/>
    <n v="245105.11"/>
    <n v="4.5077897668472223E-4"/>
    <n v="91300.61"/>
    <n v="3.553370104923475E-4"/>
    <n v="2482.4299999999998"/>
    <n v="156286.93"/>
    <n v="2475.0500000000002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205452.2"/>
    <n v="0"/>
    <n v="0"/>
    <n v="205452.2"/>
    <n v="0"/>
    <n v="204391.9"/>
    <n v="3.7590228749064463E-4"/>
    <n v="68730.34"/>
    <n v="2.6749474670237811E-4"/>
    <n v="1060.3"/>
    <n v="136721.85999999999"/>
    <n v="1060.3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73437.61"/>
    <n v="0"/>
    <n v="1"/>
    <n v="173438.61"/>
    <n v="0.69"/>
    <n v="173437.92"/>
    <n v="3.1897404381298587E-4"/>
    <n v="57812.639999999999"/>
    <n v="2.2500365185150801E-4"/>
    <n v="0.69"/>
    <n v="115625.97"/>
    <n v="0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53776.4"/>
    <n v="0"/>
    <n v="0"/>
    <n v="53776.4"/>
    <n v="0"/>
    <n v="31635"/>
    <n v="5.8180724699787731E-5"/>
    <n v="19980"/>
    <n v="7.7761073771983602E-5"/>
    <n v="22141.4"/>
    <n v="33796.400000000001"/>
    <n v="22141.4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209"/>
    <s v="530209 Servicios de Aseo, Lavado de Vestimenta"/>
    <x v="0"/>
    <x v="1"/>
    <s v="002"/>
    <n v="147537.54"/>
    <n v="0"/>
    <n v="74016.600000000006"/>
    <n v="221554.14"/>
    <n v="0"/>
    <n v="221554.14"/>
    <n v="4.074657950193845E-4"/>
    <n v="88014"/>
    <n v="3.4254570305141963E-4"/>
    <n v="0"/>
    <n v="133540.14000000001"/>
    <n v="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225"/>
    <s v="530225 Servicio de Incineración de Documentos Públ"/>
    <x v="0"/>
    <x v="1"/>
    <s v="002"/>
    <n v="2232.14"/>
    <n v="0"/>
    <n v="4967.8599999999997"/>
    <n v="7200"/>
    <n v="0"/>
    <n v="7200"/>
    <n v="1.3241701211900479E-5"/>
    <n v="1418.89"/>
    <n v="5.5222427409574478E-6"/>
    <n v="0"/>
    <n v="5781.11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230"/>
    <s v="530230 Digitalización de Información y Datos Públi"/>
    <x v="0"/>
    <x v="1"/>
    <s v="002"/>
    <n v="687916.85"/>
    <n v="0"/>
    <n v="167083.15"/>
    <n v="855000"/>
    <n v="0"/>
    <n v="855000"/>
    <n v="1.5724520189131818E-3"/>
    <n v="0"/>
    <n v="0"/>
    <n v="0"/>
    <n v="855000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230"/>
    <s v="530230 Digitalización de Información y Datos Públi"/>
    <x v="0"/>
    <x v="1"/>
    <s v="002"/>
    <n v="0"/>
    <n v="0"/>
    <n v="11888"/>
    <n v="11888"/>
    <n v="0"/>
    <n v="11888"/>
    <n v="2.1863520000982344E-5"/>
    <n v="11888"/>
    <n v="4.6267449699766821E-5"/>
    <n v="0"/>
    <n v="0"/>
    <n v="0"/>
    <m/>
  </r>
  <r>
    <s v="GENERALES"/>
    <s v="COORDINACION DE ALCALDIA Y SECRETARIA DEL CONCEJO"/>
    <s v="ZA01C000"/>
    <s v="Alcaldía Metropolitana"/>
    <s v="A101"/>
    <s v="FORTALECIMIENTO INSTITUCIONAL"/>
    <s v="GC00A10100001D"/>
    <s v="GC00A10100001D GASTOS ADMINISTRATIVOS"/>
    <s v="GASTOS ADMINISTRATIVOS"/>
    <s v="530235"/>
    <s v="530235 Servicio de Alimentación"/>
    <x v="0"/>
    <x v="1"/>
    <s v="002"/>
    <n v="14278"/>
    <n v="0"/>
    <n v="-14278"/>
    <n v="0"/>
    <n v="0"/>
    <n v="0"/>
    <n v="0"/>
    <n v="0"/>
    <n v="0"/>
    <n v="0"/>
    <n v="0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235"/>
    <s v="530235 Servicio de Alimentación"/>
    <x v="0"/>
    <x v="1"/>
    <s v="002"/>
    <n v="2900"/>
    <n v="0"/>
    <n v="1000"/>
    <n v="3900"/>
    <n v="0"/>
    <n v="2891.25"/>
    <n v="5.317370642903786E-6"/>
    <n v="2891.25"/>
    <n v="1.1252587814977355E-5"/>
    <n v="1008.75"/>
    <n v="1008.75"/>
    <n v="1008.75"/>
    <m/>
  </r>
  <r>
    <s v="GENERALES"/>
    <s v="ADMINISTRACION GENERAL"/>
    <s v="ZA01A000"/>
    <s v="Administración General"/>
    <s v="A101"/>
    <s v="FORTALECIMIENTO INSTITUCIONAL"/>
    <s v="GC00A10100001D"/>
    <s v="GC00A10100001D GASTOS ADMINISTRATIVOS"/>
    <s v="GASTOS ADMINISTRATIVOS"/>
    <s v="530235"/>
    <s v="530235 Servicio de Alimentación"/>
    <x v="0"/>
    <x v="1"/>
    <s v="002"/>
    <n v="1000"/>
    <n v="0"/>
    <n v="0"/>
    <n v="1000"/>
    <n v="0"/>
    <n v="0"/>
    <n v="0"/>
    <n v="0"/>
    <n v="0"/>
    <n v="1000"/>
    <n v="1000"/>
    <n v="10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235"/>
    <s v="530235 Servicio de Alimentación"/>
    <x v="0"/>
    <x v="1"/>
    <s v="002"/>
    <n v="169459.02"/>
    <n v="0"/>
    <n v="16057.73"/>
    <n v="185516.75"/>
    <n v="0"/>
    <n v="185516.75"/>
    <n v="3.4118852406983861E-4"/>
    <n v="52371.5"/>
    <n v="2.0382703078325522E-4"/>
    <n v="0"/>
    <n v="133145.25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235"/>
    <s v="530235 Servicio de Alimentación"/>
    <x v="0"/>
    <x v="1"/>
    <s v="002"/>
    <n v="0"/>
    <n v="0"/>
    <n v="500"/>
    <n v="500"/>
    <n v="50"/>
    <n v="450"/>
    <n v="8.2760632574377994E-7"/>
    <n v="450"/>
    <n v="1.7513755354050361E-6"/>
    <n v="50"/>
    <n v="50"/>
    <n v="0"/>
    <m/>
  </r>
  <r>
    <s v="GENERALES"/>
    <s v="COORDINACION DE ALCALDIA Y SECRETARIA DEL CONCEJO"/>
    <s v="ZA01C002"/>
    <s v="DM Relaciones Internacionales"/>
    <s v="A101"/>
    <s v="FORTALECIMIENTO INSTITUCIONAL"/>
    <s v="GC00A10100001D"/>
    <s v="GC00A10100001D GASTOS ADMINISTRATIVOS"/>
    <s v="GASTOS ADMINISTRATIVOS"/>
    <s v="530239"/>
    <s v="530239 Membrecías"/>
    <x v="0"/>
    <x v="1"/>
    <s v="002"/>
    <n v="70800"/>
    <n v="0"/>
    <n v="0"/>
    <n v="70800"/>
    <n v="0"/>
    <n v="0"/>
    <n v="0"/>
    <n v="0"/>
    <n v="0"/>
    <n v="70800"/>
    <n v="70800"/>
    <n v="7080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243"/>
    <s v="530243 Garantía extendida de bienes"/>
    <x v="0"/>
    <x v="1"/>
    <s v="002"/>
    <n v="3441.18"/>
    <n v="0"/>
    <n v="0"/>
    <n v="3441.18"/>
    <n v="0"/>
    <n v="0"/>
    <n v="0"/>
    <n v="0"/>
    <n v="0"/>
    <n v="3441.18"/>
    <n v="3441.18"/>
    <n v="3441.18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246"/>
    <s v="530246 Servicios de Identificación, Marcación, Aut"/>
    <x v="0"/>
    <x v="1"/>
    <s v="002"/>
    <n v="1149.5"/>
    <n v="0"/>
    <n v="850.5"/>
    <n v="2000"/>
    <n v="0"/>
    <n v="869.59"/>
    <n v="1.5992848551189635E-6"/>
    <n v="0"/>
    <n v="0"/>
    <n v="1130.4100000000001"/>
    <n v="2000"/>
    <n v="1130.4100000000001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246"/>
    <s v="530246 Servicios de Identificación, Marcación, Aut"/>
    <x v="0"/>
    <x v="1"/>
    <s v="002"/>
    <n v="864.5"/>
    <n v="0"/>
    <n v="0"/>
    <n v="864.5"/>
    <n v="0"/>
    <n v="0"/>
    <n v="0"/>
    <n v="0"/>
    <n v="0"/>
    <n v="864.5"/>
    <n v="864.5"/>
    <n v="864.5"/>
    <m/>
  </r>
  <r>
    <s v="GENERALES"/>
    <s v="COORDINACION DE ALCALDIA Y SECRETARIA DEL CONCEJO"/>
    <s v="ZA01C000"/>
    <s v="Alcaldía Metropolitana"/>
    <s v="A101"/>
    <s v="FORTALECIMIENTO INSTITUCIONAL"/>
    <s v="GC00A10100001D"/>
    <s v="GC00A10100001D GASTOS ADMINISTRATIVOS"/>
    <s v="GASTOS ADMINISTRATIVOS"/>
    <s v="530248"/>
    <s v="530248 Eventos Oficiales"/>
    <x v="0"/>
    <x v="1"/>
    <s v="002"/>
    <n v="9222"/>
    <n v="0"/>
    <n v="20778"/>
    <n v="30000"/>
    <n v="30000"/>
    <n v="0"/>
    <n v="0"/>
    <n v="0"/>
    <n v="0"/>
    <n v="30000"/>
    <n v="30000"/>
    <n v="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249"/>
    <s v="530249 Eventos Públicos Promocionales"/>
    <x v="0"/>
    <x v="1"/>
    <s v="002"/>
    <n v="5540"/>
    <n v="0"/>
    <n v="-5000"/>
    <n v="540"/>
    <n v="0"/>
    <n v="0"/>
    <n v="0"/>
    <n v="0"/>
    <n v="0"/>
    <n v="540"/>
    <n v="540"/>
    <n v="54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6300"/>
    <n v="6300"/>
    <n v="0"/>
    <n v="6300"/>
    <n v="1.1586488560412919E-5"/>
    <n v="6300"/>
    <n v="2.4519257495670504E-5"/>
    <n v="0"/>
    <n v="0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16811.03"/>
    <n v="16811.03"/>
    <n v="0"/>
    <n v="12600"/>
    <n v="2.3172977120825838E-5"/>
    <n v="9916.9699999999993"/>
    <n v="3.859630809632373E-5"/>
    <n v="4211.03"/>
    <n v="6894.06"/>
    <n v="4211.03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6858.99"/>
    <n v="6858.99"/>
    <n v="0"/>
    <n v="6850.42"/>
    <n v="1.2598779835559343E-5"/>
    <n v="6850.41"/>
    <n v="2.6661423292208916E-5"/>
    <n v="8.57"/>
    <n v="8.58"/>
    <n v="8.57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238713.45"/>
    <n v="238713.45"/>
    <n v="0"/>
    <n v="97728.18"/>
    <n v="1.7973435549205945E-4"/>
    <n v="48513.8"/>
    <n v="1.8881307211007298E-4"/>
    <n v="140985.26999999999"/>
    <n v="190199.65"/>
    <n v="140985.26999999999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800"/>
    <n v="800"/>
    <n v="87.5"/>
    <n v="712.5"/>
    <n v="1.3103766824276516E-6"/>
    <n v="127.68"/>
    <n v="4.9692361857892222E-7"/>
    <n v="87.5"/>
    <n v="672.32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27018.62"/>
    <n v="27018.62"/>
    <n v="0"/>
    <n v="21235.03"/>
    <n v="3.9053878123019862E-5"/>
    <n v="5287.59"/>
    <n v="2.0579012816116255E-5"/>
    <n v="5783.59"/>
    <n v="21731.03"/>
    <n v="5783.59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147698.5"/>
    <n v="147698.5"/>
    <n v="0"/>
    <n v="130625.28"/>
    <n v="2.4023624006678325E-4"/>
    <n v="46041.82"/>
    <n v="1.7919226034116066E-4"/>
    <n v="17073.22"/>
    <n v="101656.68"/>
    <n v="17073.22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1500"/>
    <n v="1500"/>
    <n v="0"/>
    <n v="1500"/>
    <n v="2.7586877524792665E-6"/>
    <n v="446.43"/>
    <n v="1.7374812894908226E-6"/>
    <n v="0"/>
    <n v="1053.57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1358.57"/>
    <n v="1358.57"/>
    <n v="0"/>
    <n v="1358.57"/>
    <n v="2.4985802799238379E-6"/>
    <n v="344.64"/>
    <n v="1.3413201433822036E-6"/>
    <n v="0"/>
    <n v="1013.93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317688.67"/>
    <n v="317688.67"/>
    <n v="27000"/>
    <n v="276070.63"/>
    <n v="5.0772844386682344E-4"/>
    <n v="0"/>
    <n v="0"/>
    <n v="41618.04"/>
    <n v="317688.67"/>
    <n v="14618.04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5100"/>
    <n v="5100"/>
    <n v="0"/>
    <n v="5100"/>
    <n v="9.379538358429506E-6"/>
    <n v="986.36"/>
    <n v="3.8388594957824695E-6"/>
    <n v="0"/>
    <n v="4113.6400000000003"/>
    <n v="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20754.88"/>
    <n v="20754.88"/>
    <n v="0"/>
    <n v="6300"/>
    <n v="1.1586488560412919E-5"/>
    <n v="6300"/>
    <n v="2.4519257495670504E-5"/>
    <n v="14454.88"/>
    <n v="14454.88"/>
    <n v="14454.88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14000"/>
    <n v="14000"/>
    <n v="0"/>
    <n v="6224.66"/>
    <n v="1.1447928870231727E-5"/>
    <n v="0"/>
    <n v="0"/>
    <n v="7775.34"/>
    <n v="14000"/>
    <n v="7775.34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4500"/>
    <n v="4500"/>
    <n v="676.63"/>
    <n v="3823.37"/>
    <n v="7.031655994797768E-6"/>
    <n v="239.51"/>
    <n v="9.3215989885524478E-7"/>
    <n v="676.63"/>
    <n v="4260.49"/>
    <n v="0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4852.5"/>
    <n v="4852.5"/>
    <n v="0"/>
    <n v="4852.5"/>
    <n v="8.9243548792704262E-6"/>
    <n v="4852.5"/>
    <n v="1.8885666190117637E-5"/>
    <n v="0"/>
    <n v="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25500"/>
    <n v="25500"/>
    <n v="0"/>
    <n v="6300.54"/>
    <n v="1.1587481688003811E-5"/>
    <n v="6300.54"/>
    <n v="2.4521359146312988E-5"/>
    <n v="19199.46"/>
    <n v="19199.46"/>
    <n v="19199.46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5017.9799999999996"/>
    <n v="5017.9799999999996"/>
    <n v="0"/>
    <n v="2108.9899999999998"/>
    <n v="3.8786965887341647E-6"/>
    <n v="967.82"/>
    <n v="3.7667028237237821E-6"/>
    <n v="2908.99"/>
    <n v="4050.16"/>
    <n v="2908.99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4644.34"/>
    <n v="4644.34"/>
    <n v="0"/>
    <n v="4145.3100000000004"/>
    <n v="7.6237439514865529E-6"/>
    <n v="1344.01"/>
    <n v="5.23081385186605E-6"/>
    <n v="499.03"/>
    <n v="3300.33"/>
    <n v="499.03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6000"/>
    <n v="6000"/>
    <n v="0"/>
    <n v="6000"/>
    <n v="1.1034751009917066E-5"/>
    <n v="6000"/>
    <n v="2.335167380540048E-5"/>
    <n v="0"/>
    <n v="0"/>
    <n v="0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900"/>
    <n v="900"/>
    <n v="0"/>
    <n v="900"/>
    <n v="1.6552126514875599E-6"/>
    <n v="67.739999999999995"/>
    <n v="2.6364039726297139E-7"/>
    <n v="0"/>
    <n v="832.26"/>
    <n v="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6300"/>
    <n v="6300"/>
    <n v="0"/>
    <n v="6299.88"/>
    <n v="1.1586267865392721E-5"/>
    <n v="6299.88"/>
    <n v="2.4518790462194396E-5"/>
    <n v="0.12"/>
    <n v="0.12"/>
    <n v="0.12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255"/>
    <s v="530255 Combustibles"/>
    <x v="0"/>
    <x v="1"/>
    <s v="002"/>
    <n v="0"/>
    <n v="0"/>
    <n v="19000"/>
    <n v="19000"/>
    <n v="0"/>
    <n v="14109.99"/>
    <n v="2.5950037733736617E-5"/>
    <n v="3830.54"/>
    <n v="1.4908253429756459E-5"/>
    <n v="4890.01"/>
    <n v="15169.46"/>
    <n v="4890.01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301"/>
    <s v="530301 Pasajes al Interior"/>
    <x v="0"/>
    <x v="1"/>
    <s v="002"/>
    <n v="3000"/>
    <n v="0"/>
    <n v="0"/>
    <n v="3000"/>
    <n v="0"/>
    <n v="1000"/>
    <n v="1.8391251683195109E-6"/>
    <n v="953.61"/>
    <n v="3.7113982762613252E-6"/>
    <n v="2000"/>
    <n v="2046.39"/>
    <n v="2000"/>
    <m/>
  </r>
  <r>
    <s v="GENERALES"/>
    <s v="ADMINISTRACION GENERAL"/>
    <s v="ZA01A000"/>
    <s v="Administración General"/>
    <s v="A101"/>
    <s v="FORTALECIMIENTO INSTITUCIONAL"/>
    <s v="GC00A10100001D"/>
    <s v="GC00A10100001D GASTOS ADMINISTRATIVOS"/>
    <s v="GASTOS ADMINISTRATIVOS"/>
    <s v="530301"/>
    <s v="530301 Pasajes al Interior"/>
    <x v="0"/>
    <x v="1"/>
    <s v="002"/>
    <n v="8000"/>
    <n v="0"/>
    <n v="0"/>
    <n v="8000"/>
    <n v="0"/>
    <n v="0"/>
    <n v="0"/>
    <n v="0"/>
    <n v="0"/>
    <n v="8000"/>
    <n v="8000"/>
    <n v="800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302"/>
    <s v="530302 Pasajes al Exterior"/>
    <x v="0"/>
    <x v="1"/>
    <s v="002"/>
    <n v="825.05"/>
    <n v="0"/>
    <n v="-825.05"/>
    <n v="0"/>
    <n v="0"/>
    <n v="0"/>
    <n v="0"/>
    <n v="0"/>
    <n v="0"/>
    <n v="0"/>
    <n v="0"/>
    <n v="0"/>
    <m/>
  </r>
  <r>
    <s v="GENERALES"/>
    <s v="ADMINISTRACION GENERAL"/>
    <s v="ZA01A000"/>
    <s v="Administración General"/>
    <s v="A101"/>
    <s v="FORTALECIMIENTO INSTITUCIONAL"/>
    <s v="GC00A10100001D"/>
    <s v="GC00A10100001D GASTOS ADMINISTRATIVOS"/>
    <s v="GASTOS ADMINISTRATIVOS"/>
    <s v="530303"/>
    <s v="530303 Viáticos y Subsistencias en el Interior"/>
    <x v="0"/>
    <x v="1"/>
    <s v="002"/>
    <n v="7000"/>
    <n v="0"/>
    <n v="0"/>
    <n v="7000"/>
    <n v="0"/>
    <n v="0"/>
    <n v="0"/>
    <n v="0"/>
    <n v="0"/>
    <n v="7000"/>
    <n v="7000"/>
    <n v="700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303"/>
    <s v="530303 Viáticos y Subsistencias en el Interior"/>
    <x v="0"/>
    <x v="1"/>
    <s v="002"/>
    <n v="0"/>
    <n v="0"/>
    <n v="1070"/>
    <n v="1070"/>
    <n v="0"/>
    <n v="552.35"/>
    <n v="1.0158407867212818E-6"/>
    <n v="552.35"/>
    <n v="2.1497161710688259E-6"/>
    <n v="517.65"/>
    <n v="517.65"/>
    <n v="517.65"/>
    <m/>
  </r>
  <r>
    <s v="GENERALES"/>
    <s v="ADMINISTRACION GENERAL"/>
    <s v="ZA01A000"/>
    <s v="Administración General"/>
    <s v="A101"/>
    <s v="FORTALECIMIENTO INSTITUCIONAL"/>
    <s v="GC00A10100001D"/>
    <s v="GC00A10100001D GASTOS ADMINISTRATIVOS"/>
    <s v="GASTOS ADMINISTRATIVOS"/>
    <s v="530304"/>
    <s v="530304 Viáticos y Subsistencias en el Exterior"/>
    <x v="0"/>
    <x v="1"/>
    <s v="002"/>
    <n v="5000"/>
    <n v="0"/>
    <n v="0"/>
    <n v="5000"/>
    <n v="0"/>
    <n v="0"/>
    <n v="0"/>
    <n v="0"/>
    <n v="0"/>
    <n v="5000"/>
    <n v="5000"/>
    <n v="500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9975.48"/>
    <n v="0"/>
    <n v="-9975.48"/>
    <n v="0"/>
    <n v="0"/>
    <n v="0"/>
    <n v="0"/>
    <n v="0"/>
    <n v="0"/>
    <n v="0"/>
    <n v="0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400"/>
    <n v="0"/>
    <n v="0"/>
    <n v="400"/>
    <n v="0"/>
    <n v="400"/>
    <n v="7.3565006732780443E-7"/>
    <n v="0"/>
    <n v="0"/>
    <n v="0"/>
    <n v="400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500"/>
    <n v="0"/>
    <n v="0"/>
    <n v="500"/>
    <n v="0"/>
    <n v="0"/>
    <n v="0"/>
    <n v="0"/>
    <n v="0"/>
    <n v="500"/>
    <n v="500"/>
    <n v="500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30105"/>
    <n v="0"/>
    <n v="-10105"/>
    <n v="20000"/>
    <n v="1000.95"/>
    <n v="18999.05"/>
    <n v="3.4941631029160806E-5"/>
    <n v="3799.81"/>
    <n v="1.4788653940416466E-5"/>
    <n v="1000.95"/>
    <n v="16200.19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67300.990000000005"/>
    <n v="0"/>
    <n v="-16996.080000000002"/>
    <n v="50304.91"/>
    <n v="6237"/>
    <n v="41480.980000000003"/>
    <n v="7.628871432455827E-5"/>
    <n v="4021.9"/>
    <n v="1.5653016146323364E-5"/>
    <n v="8823.93"/>
    <n v="46283.01"/>
    <n v="2586.9299999999998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19581.64"/>
    <n v="0"/>
    <n v="-19581.64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374210.63"/>
    <n v="0"/>
    <n v="-278080.96999999997"/>
    <n v="96129.66"/>
    <n v="0"/>
    <n v="0"/>
    <n v="0"/>
    <n v="0"/>
    <n v="0"/>
    <n v="96129.66"/>
    <n v="96129.66"/>
    <n v="96129.66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100"/>
    <n v="0"/>
    <n v="0"/>
    <n v="100"/>
    <n v="0"/>
    <n v="0"/>
    <n v="0"/>
    <n v="0"/>
    <n v="0"/>
    <n v="100"/>
    <n v="100"/>
    <n v="10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38945.67"/>
    <n v="0"/>
    <n v="-24679.93"/>
    <n v="14265.74"/>
    <n v="0"/>
    <n v="0"/>
    <n v="0"/>
    <n v="0"/>
    <n v="0"/>
    <n v="14265.74"/>
    <n v="14265.74"/>
    <n v="14265.74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57708.52"/>
    <n v="0"/>
    <n v="-50408.52"/>
    <n v="7300"/>
    <n v="0"/>
    <n v="0"/>
    <n v="0"/>
    <n v="0"/>
    <n v="0"/>
    <n v="7300"/>
    <n v="7300"/>
    <n v="730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1781"/>
    <n v="0"/>
    <n v="5962.6"/>
    <n v="7743.6"/>
    <n v="0"/>
    <n v="6043.6"/>
    <n v="1.1114936867255797E-5"/>
    <n v="5794.6"/>
    <n v="2.255226817212894E-5"/>
    <n v="1700"/>
    <n v="1949"/>
    <n v="1700"/>
    <m/>
  </r>
  <r>
    <s v="SOCIALES"/>
    <s v="EDUCACION, RECREACION Y DEPORTE"/>
    <s v="ZA01I000"/>
    <s v="Secretaría Educación, Recreación Deporte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136763"/>
    <n v="0"/>
    <n v="0"/>
    <n v="136763"/>
    <n v="0"/>
    <n v="7685.14"/>
    <n v="1.4133934396059006E-5"/>
    <n v="1195.1199999999999"/>
    <n v="4.6513420663850364E-6"/>
    <n v="129077.86"/>
    <n v="135567.88"/>
    <n v="129077.86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200"/>
    <n v="0"/>
    <n v="0"/>
    <n v="200"/>
    <n v="0"/>
    <n v="200"/>
    <n v="3.6782503366390221E-7"/>
    <n v="100"/>
    <n v="3.8919456342334134E-7"/>
    <n v="0"/>
    <n v="100"/>
    <n v="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140"/>
    <n v="0"/>
    <n v="0"/>
    <n v="140"/>
    <n v="140"/>
    <n v="0"/>
    <n v="0"/>
    <n v="0"/>
    <n v="0"/>
    <n v="140"/>
    <n v="140"/>
    <n v="0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15294.4"/>
    <n v="0"/>
    <n v="-15294.4"/>
    <n v="0"/>
    <n v="0"/>
    <n v="0"/>
    <n v="0"/>
    <n v="0"/>
    <n v="0"/>
    <n v="0"/>
    <n v="0"/>
    <n v="0"/>
    <m/>
  </r>
  <r>
    <s v="SOCIALES"/>
    <s v="CULTURA"/>
    <s v="ZA01G000"/>
    <s v="Secretaría De Cultura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2433"/>
    <n v="0"/>
    <n v="0"/>
    <n v="2433"/>
    <n v="0"/>
    <n v="0"/>
    <n v="0"/>
    <n v="0"/>
    <n v="0"/>
    <n v="2433"/>
    <n v="2433"/>
    <n v="2433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46921.83"/>
    <n v="0"/>
    <n v="-44908.33"/>
    <n v="2013.5"/>
    <n v="0"/>
    <n v="2013.5"/>
    <n v="3.7030785264113353E-6"/>
    <n v="2013.5"/>
    <n v="7.8364325345289785E-6"/>
    <n v="0"/>
    <n v="0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23436.09"/>
    <n v="0"/>
    <n v="0"/>
    <n v="23436.09"/>
    <n v="0"/>
    <n v="0"/>
    <n v="0"/>
    <n v="0"/>
    <n v="0"/>
    <n v="23436.09"/>
    <n v="23436.09"/>
    <n v="23436.09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14291.73"/>
    <n v="0"/>
    <n v="-2662.23"/>
    <n v="11629.5"/>
    <n v="0"/>
    <n v="3476.94"/>
    <n v="6.3945278627368407E-6"/>
    <n v="1016"/>
    <n v="3.9542167643811483E-6"/>
    <n v="8152.56"/>
    <n v="10613.5"/>
    <n v="8152.56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2200"/>
    <n v="0"/>
    <n v="-22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6708.28"/>
    <n v="0"/>
    <n v="-6708.28"/>
    <n v="0"/>
    <n v="0"/>
    <n v="0"/>
    <n v="0"/>
    <n v="0"/>
    <n v="0"/>
    <n v="0"/>
    <n v="0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98176.55"/>
    <n v="0"/>
    <n v="-6522.86"/>
    <n v="91653.69"/>
    <n v="0"/>
    <n v="2000"/>
    <n v="3.6782503366390218E-6"/>
    <n v="0"/>
    <n v="0"/>
    <n v="89653.69"/>
    <n v="91653.69"/>
    <n v="89653.69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3217.77"/>
    <n v="0"/>
    <n v="-3217.77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43137.2"/>
    <n v="0"/>
    <n v="-20044.62"/>
    <n v="23092.58"/>
    <n v="4231.2"/>
    <n v="11835"/>
    <n v="2.1766046367061413E-5"/>
    <n v="6035"/>
    <n v="2.3487891902598649E-5"/>
    <n v="11257.58"/>
    <n v="17057.580000000002"/>
    <n v="7026.38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134000"/>
    <n v="0"/>
    <n v="0"/>
    <n v="134000"/>
    <n v="65996.490000000005"/>
    <n v="0"/>
    <n v="0"/>
    <n v="0"/>
    <n v="0"/>
    <n v="134000"/>
    <n v="134000"/>
    <n v="68003.509999999995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0402"/>
    <s v="530402 Edificios, Locales, Residencias y Cablea"/>
    <x v="0"/>
    <x v="1"/>
    <s v="002"/>
    <n v="50000"/>
    <n v="0"/>
    <n v="-5750.86"/>
    <n v="44249.14"/>
    <n v="0"/>
    <n v="0"/>
    <n v="0"/>
    <n v="0"/>
    <n v="0"/>
    <n v="44249.14"/>
    <n v="44249.14"/>
    <n v="44249.14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3022.72"/>
    <n v="0"/>
    <n v="2177.2800000000002"/>
    <n v="5200"/>
    <n v="0"/>
    <n v="200"/>
    <n v="3.6782503366390221E-7"/>
    <n v="0"/>
    <n v="0"/>
    <n v="5000"/>
    <n v="5200"/>
    <n v="5000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6462.72"/>
    <n v="0"/>
    <n v="-6462.72"/>
    <n v="0"/>
    <n v="0"/>
    <n v="0"/>
    <n v="0"/>
    <n v="0"/>
    <n v="0"/>
    <n v="0"/>
    <n v="0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449.07"/>
    <n v="0"/>
    <n v="-449.07"/>
    <n v="0"/>
    <n v="0"/>
    <n v="0"/>
    <n v="0"/>
    <n v="0"/>
    <n v="0"/>
    <n v="0"/>
    <n v="0"/>
    <n v="0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16000"/>
    <n v="0"/>
    <n v="-12960.2"/>
    <n v="3039.8"/>
    <n v="0"/>
    <n v="3039.8"/>
    <n v="5.5905726866576496E-6"/>
    <n v="3039.8"/>
    <n v="1.1830736338942731E-5"/>
    <n v="0"/>
    <n v="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6670"/>
    <n v="0"/>
    <n v="-6670"/>
    <n v="0"/>
    <n v="0"/>
    <n v="0"/>
    <n v="0"/>
    <n v="0"/>
    <n v="0"/>
    <n v="0"/>
    <n v="0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2100"/>
    <n v="0"/>
    <n v="0"/>
    <n v="2100"/>
    <n v="0"/>
    <n v="0"/>
    <n v="0"/>
    <n v="0"/>
    <n v="0"/>
    <n v="2100"/>
    <n v="2100"/>
    <n v="210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2560"/>
    <n v="0"/>
    <n v="0"/>
    <n v="2560"/>
    <n v="0"/>
    <n v="0"/>
    <n v="0"/>
    <n v="0"/>
    <n v="0"/>
    <n v="2560"/>
    <n v="2560"/>
    <n v="256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200"/>
    <n v="0"/>
    <n v="0"/>
    <n v="200"/>
    <n v="0"/>
    <n v="0"/>
    <n v="0"/>
    <n v="0"/>
    <n v="0"/>
    <n v="200"/>
    <n v="200"/>
    <n v="20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2942"/>
    <n v="0"/>
    <n v="0"/>
    <n v="2942"/>
    <n v="0"/>
    <n v="0"/>
    <n v="0"/>
    <n v="0"/>
    <n v="0"/>
    <n v="2942"/>
    <n v="2942"/>
    <n v="2942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1960"/>
    <n v="0"/>
    <n v="-1960"/>
    <n v="0"/>
    <n v="0"/>
    <n v="0"/>
    <n v="0"/>
    <n v="0"/>
    <n v="0"/>
    <n v="0"/>
    <n v="0"/>
    <n v="0"/>
    <m/>
  </r>
  <r>
    <s v="SOCIALES"/>
    <s v="EDUCACION, RECREACION Y DEPORTE"/>
    <s v="ZA01I000"/>
    <s v="Secretaría Educación, Recreación Deporte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6500"/>
    <n v="0"/>
    <n v="0"/>
    <n v="6500"/>
    <n v="0"/>
    <n v="0"/>
    <n v="0"/>
    <n v="0"/>
    <n v="0"/>
    <n v="6500"/>
    <n v="6500"/>
    <n v="650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735.53"/>
    <n v="0"/>
    <n v="1071.97"/>
    <n v="1807.5"/>
    <n v="891"/>
    <n v="0"/>
    <n v="0"/>
    <n v="0"/>
    <n v="0"/>
    <n v="1807.5"/>
    <n v="1807.5"/>
    <n v="916.5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4508"/>
    <n v="0"/>
    <n v="-200"/>
    <n v="4308"/>
    <n v="0"/>
    <n v="4308"/>
    <n v="7.9229512251204538E-6"/>
    <n v="0"/>
    <n v="0"/>
    <n v="0"/>
    <n v="4308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403"/>
    <s v="530403 Mobiliarios (Instalación, Mantenimiento"/>
    <x v="0"/>
    <x v="1"/>
    <s v="002"/>
    <n v="2000"/>
    <n v="0"/>
    <n v="6566.67"/>
    <n v="8566.67"/>
    <n v="6566.67"/>
    <n v="2000"/>
    <n v="3.6782503366390218E-6"/>
    <n v="112.85"/>
    <n v="4.3920606482324068E-7"/>
    <n v="6566.67"/>
    <n v="8453.82"/>
    <n v="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2690"/>
    <n v="0"/>
    <n v="10000"/>
    <n v="12690"/>
    <n v="5574"/>
    <n v="0"/>
    <n v="0"/>
    <n v="0"/>
    <n v="0"/>
    <n v="12690"/>
    <n v="12690"/>
    <n v="7116"/>
    <m/>
  </r>
  <r>
    <s v="SOCIALES"/>
    <s v="EDUCACION, RECREACION Y DEPORTE"/>
    <s v="ZA01I000"/>
    <s v="Secretaría Educación, Recreación Deporte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20000"/>
    <n v="0"/>
    <n v="0"/>
    <n v="20000"/>
    <n v="0"/>
    <n v="7350.06"/>
    <n v="1.3517680334658506E-5"/>
    <n v="0"/>
    <n v="0"/>
    <n v="12649.94"/>
    <n v="20000"/>
    <n v="12649.94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500"/>
    <n v="0"/>
    <n v="13132.63"/>
    <n v="13632.63"/>
    <n v="1014"/>
    <n v="60"/>
    <n v="1.1034751009917066E-7"/>
    <n v="60"/>
    <n v="2.335167380540048E-7"/>
    <n v="13572.63"/>
    <n v="13572.63"/>
    <n v="12558.63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6788.02"/>
    <n v="0"/>
    <n v="0"/>
    <n v="6788.02"/>
    <n v="0"/>
    <n v="2207"/>
    <n v="4.0589492464811608E-6"/>
    <n v="367.86"/>
    <n v="1.4316911210091036E-6"/>
    <n v="4581.0200000000004"/>
    <n v="6420.16"/>
    <n v="4581.0200000000004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21001.09"/>
    <n v="0"/>
    <n v="-17365.439999999999"/>
    <n v="3635.65"/>
    <n v="0"/>
    <n v="505.6"/>
    <n v="9.2986168510234478E-7"/>
    <n v="505.6"/>
    <n v="1.9677677126684138E-6"/>
    <n v="3130.05"/>
    <n v="3130.05"/>
    <n v="3130.05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1200"/>
    <n v="0"/>
    <n v="0"/>
    <n v="1200"/>
    <n v="0"/>
    <n v="0"/>
    <n v="0"/>
    <n v="0"/>
    <n v="0"/>
    <n v="1200"/>
    <n v="1200"/>
    <n v="120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5800"/>
    <n v="0"/>
    <n v="9000"/>
    <n v="14800"/>
    <n v="0"/>
    <n v="6189.8"/>
    <n v="1.1383816966864109E-5"/>
    <n v="0"/>
    <n v="0"/>
    <n v="8610.2000000000007"/>
    <n v="14800"/>
    <n v="8610.2000000000007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10891.12"/>
    <n v="0"/>
    <n v="-10755.62"/>
    <n v="135.5"/>
    <n v="0"/>
    <n v="135.5"/>
    <n v="2.4920146030729374E-7"/>
    <n v="0"/>
    <n v="0"/>
    <n v="0"/>
    <n v="135.5"/>
    <n v="0"/>
    <m/>
  </r>
  <r>
    <s v="GENERALES"/>
    <s v="COORDINACION DE ALCALDIA Y SECRETARIA DEL CONCEJO"/>
    <s v="ZA01C030"/>
    <s v="Concejo Metropolitano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340"/>
    <n v="0"/>
    <n v="-340"/>
    <n v="0"/>
    <n v="0"/>
    <n v="0"/>
    <n v="0"/>
    <n v="0"/>
    <n v="0"/>
    <n v="0"/>
    <n v="0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20131"/>
    <n v="0"/>
    <n v="2686.2"/>
    <n v="22817.200000000001"/>
    <n v="0"/>
    <n v="5497.2"/>
    <n v="1.0110038875286015E-5"/>
    <n v="2520.4"/>
    <n v="9.8092597765218951E-6"/>
    <n v="17320"/>
    <n v="20296.8"/>
    <n v="17320"/>
    <m/>
  </r>
  <r>
    <s v="SOCIALES"/>
    <s v="CULTURA"/>
    <s v="ZA01G000"/>
    <s v="Secretaría De Cultura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45000"/>
    <n v="0"/>
    <n v="0"/>
    <n v="45000"/>
    <n v="0"/>
    <n v="0"/>
    <n v="0"/>
    <n v="0"/>
    <n v="0"/>
    <n v="45000"/>
    <n v="45000"/>
    <n v="4500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57000"/>
    <n v="0"/>
    <n v="-24449.03"/>
    <n v="32550.97"/>
    <n v="30"/>
    <n v="21207.3"/>
    <n v="3.9002879182102361E-5"/>
    <n v="12914.8"/>
    <n v="5.0263699476997682E-5"/>
    <n v="11343.67"/>
    <n v="19636.169999999998"/>
    <n v="11313.67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1210"/>
    <n v="0"/>
    <n v="0"/>
    <n v="1210"/>
    <n v="0"/>
    <n v="0"/>
    <n v="0"/>
    <n v="0"/>
    <n v="0"/>
    <n v="1210"/>
    <n v="1210"/>
    <n v="121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6969.11"/>
    <n v="0"/>
    <n v="-1388.74"/>
    <n v="5580.37"/>
    <n v="0"/>
    <n v="5355.33"/>
    <n v="9.8491221876565263E-6"/>
    <n v="2863.65"/>
    <n v="1.1145170115472515E-5"/>
    <n v="225.04"/>
    <n v="2716.72"/>
    <n v="225.04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11937.16"/>
    <n v="0"/>
    <n v="-422.16"/>
    <n v="11515"/>
    <n v="0"/>
    <n v="2865"/>
    <n v="5.2690936072353992E-6"/>
    <n v="2665"/>
    <n v="1.0372035115232047E-5"/>
    <n v="8650"/>
    <n v="8850"/>
    <n v="865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11690"/>
    <n v="0"/>
    <n v="2996"/>
    <n v="14686"/>
    <n v="0"/>
    <n v="0"/>
    <n v="0"/>
    <n v="0"/>
    <n v="0"/>
    <n v="14686"/>
    <n v="14686"/>
    <n v="14686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7681.08"/>
    <n v="0"/>
    <n v="-1666"/>
    <n v="6015.08"/>
    <n v="0"/>
    <n v="0"/>
    <n v="0"/>
    <n v="0"/>
    <n v="0"/>
    <n v="6015.08"/>
    <n v="6015.08"/>
    <n v="6015.08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14076.5"/>
    <n v="0"/>
    <n v="-1600.21"/>
    <n v="12476.29"/>
    <n v="0"/>
    <n v="2284.79"/>
    <n v="4.202014793324735E-6"/>
    <n v="284.79000000000002"/>
    <n v="1.1083871971733339E-6"/>
    <n v="10191.5"/>
    <n v="12191.5"/>
    <n v="10191.5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15348.39"/>
    <n v="0"/>
    <n v="-224.75"/>
    <n v="15123.64"/>
    <n v="0"/>
    <n v="13538.36"/>
    <n v="2.4898738613770136E-5"/>
    <n v="1279.08"/>
    <n v="4.9781098218352742E-6"/>
    <n v="1585.28"/>
    <n v="13844.56"/>
    <n v="1585.28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13898"/>
    <n v="0"/>
    <n v="-1492.27"/>
    <n v="12405.73"/>
    <n v="0"/>
    <n v="3622.03"/>
    <n v="6.6613665334083189E-6"/>
    <n v="3002.03"/>
    <n v="1.1683737552337734E-5"/>
    <n v="8783.7000000000007"/>
    <n v="9403.7000000000007"/>
    <n v="8783.7000000000007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85464.14"/>
    <n v="0"/>
    <n v="0"/>
    <n v="85464.14"/>
    <n v="26284.81"/>
    <n v="28468.94"/>
    <n v="5.2357944069378052E-5"/>
    <n v="14025.58"/>
    <n v="5.4586794848591475E-5"/>
    <n v="56995.199999999997"/>
    <n v="71438.559999999998"/>
    <n v="30710.39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800"/>
    <n v="0"/>
    <n v="-800"/>
    <n v="0"/>
    <n v="0"/>
    <n v="0"/>
    <n v="0"/>
    <n v="0"/>
    <n v="0"/>
    <n v="0"/>
    <n v="0"/>
    <n v="0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3290"/>
    <n v="0"/>
    <n v="0"/>
    <n v="3290"/>
    <n v="0"/>
    <n v="30"/>
    <n v="5.5173755049585328E-8"/>
    <n v="0"/>
    <n v="0"/>
    <n v="3260"/>
    <n v="3290"/>
    <n v="326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3994.98"/>
    <n v="0"/>
    <n v="-3994.98"/>
    <n v="0"/>
    <n v="0"/>
    <n v="0"/>
    <n v="0"/>
    <n v="0"/>
    <n v="0"/>
    <n v="0"/>
    <n v="0"/>
    <n v="0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6312.46"/>
    <n v="0"/>
    <n v="-1161.6199999999999"/>
    <n v="5150.84"/>
    <n v="0"/>
    <n v="0"/>
    <n v="0"/>
    <n v="0"/>
    <n v="0"/>
    <n v="5150.84"/>
    <n v="5150.84"/>
    <n v="5150.84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5500"/>
    <n v="0"/>
    <n v="0"/>
    <n v="5500"/>
    <n v="0"/>
    <n v="0"/>
    <n v="0"/>
    <n v="0"/>
    <n v="0"/>
    <n v="5500"/>
    <n v="5500"/>
    <n v="550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4891.28"/>
    <n v="0"/>
    <n v="1100"/>
    <n v="5991.28"/>
    <n v="0"/>
    <n v="3400"/>
    <n v="6.2530255722863371E-6"/>
    <n v="0"/>
    <n v="0"/>
    <n v="2591.2800000000002"/>
    <n v="5991.28"/>
    <n v="2591.2800000000002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5596"/>
    <n v="0"/>
    <n v="-3936"/>
    <n v="1660"/>
    <n v="0"/>
    <n v="1660"/>
    <n v="3.0529477794103881E-6"/>
    <n v="0"/>
    <n v="0"/>
    <n v="0"/>
    <n v="166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131266.13"/>
    <n v="0"/>
    <n v="-63485.13"/>
    <n v="67781"/>
    <n v="0"/>
    <n v="63656"/>
    <n v="1.1707135171454679E-4"/>
    <n v="10043.219999999999"/>
    <n v="3.9087666232645699E-5"/>
    <n v="4125"/>
    <n v="57737.78"/>
    <n v="4125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404"/>
    <s v="530404 Maquinarias y Equipos (Instalación, Mant"/>
    <x v="0"/>
    <x v="1"/>
    <s v="002"/>
    <n v="7188.6"/>
    <n v="0"/>
    <n v="0"/>
    <n v="7188.6"/>
    <n v="0"/>
    <n v="0"/>
    <n v="0"/>
    <n v="0"/>
    <n v="0"/>
    <n v="7188.6"/>
    <n v="7188.6"/>
    <n v="7188.6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13050"/>
    <n v="0"/>
    <n v="-3048.88"/>
    <n v="10001.120000000001"/>
    <n v="2935.76"/>
    <n v="6001.12"/>
    <n v="1.1036810830105583E-5"/>
    <n v="6000"/>
    <n v="2.335167380540048E-5"/>
    <n v="4000"/>
    <n v="4001.12"/>
    <n v="1064.24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1480"/>
    <n v="0"/>
    <n v="-880"/>
    <n v="600"/>
    <n v="0"/>
    <n v="0"/>
    <n v="0"/>
    <n v="0"/>
    <n v="0"/>
    <n v="600"/>
    <n v="600"/>
    <n v="60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13392.86"/>
    <n v="0"/>
    <n v="16151.68"/>
    <n v="29544.54"/>
    <n v="0"/>
    <n v="29544.54"/>
    <n v="5.4336107100422528E-5"/>
    <n v="0"/>
    <n v="0"/>
    <n v="0"/>
    <n v="29544.54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6514"/>
    <n v="0"/>
    <n v="-2514"/>
    <n v="4000"/>
    <n v="0"/>
    <n v="3359"/>
    <n v="6.1776214403852371E-6"/>
    <n v="484.7"/>
    <n v="1.8864260489129354E-6"/>
    <n v="641"/>
    <n v="3515.3"/>
    <n v="641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7026.59"/>
    <n v="0"/>
    <n v="0"/>
    <n v="7026.59"/>
    <n v="0"/>
    <n v="2915.17"/>
    <n v="5.3613625169299888E-6"/>
    <n v="848.5"/>
    <n v="3.3023158706470513E-6"/>
    <n v="4111.42"/>
    <n v="6178.09"/>
    <n v="4111.42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61146.7"/>
    <n v="0"/>
    <n v="42680.29"/>
    <n v="103826.99"/>
    <n v="0"/>
    <n v="5144.01"/>
    <n v="9.4604782570872475E-6"/>
    <n v="3182.24"/>
    <n v="1.2385105075082936E-5"/>
    <n v="98682.98"/>
    <n v="100644.75"/>
    <n v="98682.98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3000"/>
    <n v="0"/>
    <n v="700"/>
    <n v="3700"/>
    <n v="0"/>
    <n v="3694"/>
    <n v="6.7937283717722734E-6"/>
    <n v="3527"/>
    <n v="1.3726892251941248E-5"/>
    <n v="6"/>
    <n v="173"/>
    <n v="6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27139.9"/>
    <n v="0"/>
    <n v="0"/>
    <n v="27139.9"/>
    <n v="0"/>
    <n v="23989.68"/>
    <n v="4.4120024267931209E-5"/>
    <n v="1700.6"/>
    <n v="6.6186427455773427E-6"/>
    <n v="3150.22"/>
    <n v="25439.3"/>
    <n v="3150.22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0"/>
    <n v="0"/>
    <n v="2327.6999999999998"/>
    <n v="2327.6999999999998"/>
    <n v="1737.5"/>
    <n v="590"/>
    <n v="1.0850838493085114E-6"/>
    <n v="590"/>
    <n v="2.2962479241977139E-6"/>
    <n v="1737.7"/>
    <n v="1737.7"/>
    <n v="0.2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143000"/>
    <n v="0"/>
    <n v="-30000"/>
    <n v="113000"/>
    <n v="0"/>
    <n v="112006.32"/>
    <n v="2.0599364212284902E-4"/>
    <n v="19709.599999999999"/>
    <n v="7.6708691672486875E-5"/>
    <n v="993.68"/>
    <n v="93290.4"/>
    <n v="993.68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4203"/>
    <n v="0"/>
    <n v="0"/>
    <n v="4203"/>
    <n v="0"/>
    <n v="2952.04"/>
    <n v="5.4291710618859291E-6"/>
    <n v="190"/>
    <n v="7.3946967050434857E-7"/>
    <n v="1250.96"/>
    <n v="4013"/>
    <n v="1250.96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9228.67"/>
    <n v="0"/>
    <n v="1330.64"/>
    <n v="10559.31"/>
    <n v="1334.72"/>
    <n v="9224.59"/>
    <n v="1.6965175636428477E-5"/>
    <n v="2767.51"/>
    <n v="1.0770998462197314E-5"/>
    <n v="1334.72"/>
    <n v="7791.8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2500"/>
    <n v="0"/>
    <n v="0"/>
    <n v="2500"/>
    <n v="2500"/>
    <n v="0"/>
    <n v="0"/>
    <n v="0"/>
    <n v="0"/>
    <n v="2500"/>
    <n v="250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141493.4"/>
    <n v="0"/>
    <n v="74960.27"/>
    <n v="216453.67"/>
    <n v="82322.05"/>
    <n v="129342.6"/>
    <n v="2.3787723099588317E-4"/>
    <n v="73506.92"/>
    <n v="2.8608493637994475E-4"/>
    <n v="87111.07"/>
    <n v="142946.75"/>
    <n v="4789.0200000000004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6416"/>
    <n v="0"/>
    <n v="0"/>
    <n v="6416"/>
    <n v="0"/>
    <n v="4916"/>
    <n v="9.0411393274587164E-6"/>
    <n v="1696.73"/>
    <n v="6.6035809159728598E-6"/>
    <n v="1500"/>
    <n v="4719.2700000000004"/>
    <n v="150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3181"/>
    <n v="0"/>
    <n v="709"/>
    <n v="3890"/>
    <n v="3890"/>
    <n v="0"/>
    <n v="0"/>
    <n v="0"/>
    <n v="0"/>
    <n v="3890"/>
    <n v="389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30200"/>
    <n v="0"/>
    <n v="2500"/>
    <n v="32700"/>
    <n v="0"/>
    <n v="30744.69"/>
    <n v="5.6543333171181179E-5"/>
    <n v="11476.4"/>
    <n v="4.4665524876716343E-5"/>
    <n v="1955.31"/>
    <n v="21223.599999999999"/>
    <n v="1955.31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2000"/>
    <n v="0"/>
    <n v="-1500"/>
    <n v="500"/>
    <n v="0"/>
    <n v="0"/>
    <n v="0"/>
    <n v="0"/>
    <n v="0"/>
    <n v="500"/>
    <n v="500"/>
    <n v="50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6000"/>
    <n v="0"/>
    <n v="1987.67"/>
    <n v="7987.67"/>
    <n v="0"/>
    <n v="7987.67"/>
    <n v="1.4690324933230708E-5"/>
    <n v="0"/>
    <n v="0"/>
    <n v="0"/>
    <n v="7987.67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5000"/>
    <n v="0"/>
    <n v="0"/>
    <n v="5000"/>
    <n v="0"/>
    <n v="0"/>
    <n v="0"/>
    <n v="0"/>
    <n v="0"/>
    <n v="5000"/>
    <n v="5000"/>
    <n v="500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665"/>
    <n v="0"/>
    <n v="0"/>
    <n v="665"/>
    <n v="0"/>
    <n v="0"/>
    <n v="0"/>
    <n v="0"/>
    <n v="0"/>
    <n v="665"/>
    <n v="665"/>
    <n v="665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10918.21"/>
    <n v="0"/>
    <n v="8066.79"/>
    <n v="18985"/>
    <n v="0"/>
    <n v="3985"/>
    <n v="7.3289137957532507E-6"/>
    <n v="3985"/>
    <n v="1.5509403352420152E-5"/>
    <n v="15000"/>
    <n v="15000"/>
    <n v="1500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9000"/>
    <n v="0"/>
    <n v="-1709"/>
    <n v="7291"/>
    <n v="7291"/>
    <n v="0"/>
    <n v="0"/>
    <n v="0"/>
    <n v="0"/>
    <n v="7291"/>
    <n v="7291"/>
    <n v="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125"/>
    <n v="0"/>
    <n v="4189.93"/>
    <n v="4314.93"/>
    <n v="3958.93"/>
    <n v="0"/>
    <n v="0"/>
    <n v="0"/>
    <n v="0"/>
    <n v="4314.93"/>
    <n v="4314.93"/>
    <n v="356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896"/>
    <n v="0"/>
    <n v="-390"/>
    <n v="506"/>
    <n v="506"/>
    <n v="0"/>
    <n v="0"/>
    <n v="0"/>
    <n v="0"/>
    <n v="506"/>
    <n v="506"/>
    <n v="0"/>
    <m/>
  </r>
  <r>
    <s v="COMUNALES"/>
    <s v="MOVILIDAD"/>
    <s v="ZA01K000"/>
    <s v="Secretaría De Movilidad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0"/>
    <n v="0"/>
    <n v="14000"/>
    <n v="14000"/>
    <n v="0"/>
    <n v="0"/>
    <n v="0"/>
    <n v="0"/>
    <n v="0"/>
    <n v="14000"/>
    <n v="14000"/>
    <n v="1400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405"/>
    <s v="530405 Vehículos (Servicio para Mantenimiento y Re"/>
    <x v="0"/>
    <x v="1"/>
    <s v="002"/>
    <n v="3690"/>
    <n v="0"/>
    <n v="5310"/>
    <n v="9000"/>
    <n v="0"/>
    <n v="0"/>
    <n v="0"/>
    <n v="0"/>
    <n v="0"/>
    <n v="9000"/>
    <n v="9000"/>
    <n v="900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408"/>
    <s v="530408 Bienes Artísticos y Culturales"/>
    <x v="0"/>
    <x v="1"/>
    <s v="002"/>
    <n v="3200"/>
    <n v="0"/>
    <n v="-900"/>
    <n v="2300"/>
    <n v="0"/>
    <n v="2300"/>
    <n v="4.2299878871348755E-6"/>
    <n v="2300"/>
    <n v="8.9514749587368498E-6"/>
    <n v="0"/>
    <n v="0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415"/>
    <s v="530415 Bienes Biológicos"/>
    <x v="0"/>
    <x v="1"/>
    <s v="002"/>
    <n v="26400"/>
    <n v="0"/>
    <n v="15910"/>
    <n v="42310"/>
    <n v="15816"/>
    <n v="4320"/>
    <n v="7.9450207271402878E-6"/>
    <n v="3600"/>
    <n v="1.4011004283240289E-5"/>
    <n v="37990"/>
    <n v="38710"/>
    <n v="22174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417"/>
    <s v="530417 Infraestructura"/>
    <x v="0"/>
    <x v="1"/>
    <s v="002"/>
    <n v="3500"/>
    <n v="0"/>
    <n v="-3500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417"/>
    <s v="530417 Infraestructura"/>
    <x v="0"/>
    <x v="1"/>
    <s v="002"/>
    <n v="181945.56"/>
    <n v="0"/>
    <n v="-181945.56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418"/>
    <s v="530418 Mantenimiento de Áreas Verdes y Arreglo de"/>
    <x v="0"/>
    <x v="1"/>
    <s v="002"/>
    <n v="3696"/>
    <n v="0"/>
    <n v="0"/>
    <n v="3696"/>
    <n v="0"/>
    <n v="0"/>
    <n v="0"/>
    <n v="0"/>
    <n v="0"/>
    <n v="3696"/>
    <n v="3696"/>
    <n v="3696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418"/>
    <s v="530418 Mantenimiento de Áreas Verdes y Arreglo de"/>
    <x v="0"/>
    <x v="1"/>
    <s v="002"/>
    <n v="0"/>
    <n v="0"/>
    <n v="4549.0200000000004"/>
    <n v="4549.0200000000004"/>
    <n v="0"/>
    <n v="0"/>
    <n v="0"/>
    <n v="0"/>
    <n v="0"/>
    <n v="4549.0200000000004"/>
    <n v="4549.0200000000004"/>
    <n v="4549.0200000000004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418"/>
    <s v="530418 Mantenimiento de Áreas Verdes y Arreglo de"/>
    <x v="0"/>
    <x v="1"/>
    <s v="002"/>
    <n v="4500"/>
    <n v="0"/>
    <n v="-4500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418"/>
    <s v="530418 Mantenimiento de Áreas Verdes y Arreglo de"/>
    <x v="0"/>
    <x v="1"/>
    <s v="002"/>
    <n v="2577.19"/>
    <n v="0"/>
    <n v="-2577.19"/>
    <n v="0"/>
    <n v="0"/>
    <n v="0"/>
    <n v="0"/>
    <n v="0"/>
    <n v="0"/>
    <n v="0"/>
    <n v="0"/>
    <n v="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418"/>
    <s v="530418 Mantenimiento de Áreas Verdes y Arreglo de"/>
    <x v="0"/>
    <x v="1"/>
    <s v="002"/>
    <n v="31080"/>
    <n v="0"/>
    <n v="-8470"/>
    <n v="22610"/>
    <n v="0"/>
    <n v="22610"/>
    <n v="4.1582620055704145E-5"/>
    <n v="2261"/>
    <n v="8.7996890790017479E-6"/>
    <n v="0"/>
    <n v="20349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418"/>
    <s v="530418 Mantenimiento de Áreas Verdes y Arreglo de"/>
    <x v="0"/>
    <x v="1"/>
    <s v="002"/>
    <n v="38186.410000000003"/>
    <n v="0"/>
    <n v="23944.47"/>
    <n v="62130.879999999997"/>
    <n v="62130.879999999997"/>
    <n v="0"/>
    <n v="0"/>
    <n v="0"/>
    <n v="0"/>
    <n v="62130.879999999997"/>
    <n v="62130.879999999997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418"/>
    <s v="530418 Mantenimiento de Áreas Verdes y Arreglo de"/>
    <x v="0"/>
    <x v="1"/>
    <s v="002"/>
    <n v="91498.33"/>
    <n v="0"/>
    <n v="56943.6"/>
    <n v="148441.93"/>
    <n v="0"/>
    <n v="137445"/>
    <n v="2.5277855875967519E-4"/>
    <n v="15190"/>
    <n v="5.9118654184005549E-5"/>
    <n v="10996.93"/>
    <n v="133251.93"/>
    <n v="10996.93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31678.240000000002"/>
    <n v="0"/>
    <n v="0"/>
    <n v="31678.240000000002"/>
    <n v="22652.240000000002"/>
    <n v="9026"/>
    <n v="1.6599943769251905E-5"/>
    <n v="9026"/>
    <n v="3.5128701294590785E-5"/>
    <n v="22652.240000000002"/>
    <n v="22652.240000000002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40.32"/>
    <n v="0"/>
    <n v="-40.32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465482.6"/>
    <n v="0"/>
    <n v="139013.98000000001"/>
    <n v="604496.57999999996"/>
    <n v="223906.46"/>
    <n v="320109.48"/>
    <n v="5.8872140128567109E-4"/>
    <n v="114408.71"/>
    <n v="4.4527247940277667E-4"/>
    <n v="284387.09999999998"/>
    <n v="490087.87"/>
    <n v="60480.639999999999"/>
    <m/>
  </r>
  <r>
    <s v="GENERALES"/>
    <s v="ADMINISTRACION GENERAL"/>
    <s v="ZA01A008"/>
    <s v="DM de Gestión de Bienes Inmuebles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60000"/>
    <n v="0"/>
    <n v="-19810.5"/>
    <n v="40189.5"/>
    <n v="0"/>
    <n v="40189.5"/>
    <n v="7.3913520952176981E-5"/>
    <n v="32905.279999999999"/>
    <n v="1.2806556083922805E-4"/>
    <n v="0"/>
    <n v="7284.22"/>
    <n v="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2878.45"/>
    <n v="0"/>
    <n v="10849.55"/>
    <n v="13728"/>
    <n v="0"/>
    <n v="13728"/>
    <n v="2.5247510310690248E-5"/>
    <n v="5720"/>
    <n v="2.2261929027815126E-5"/>
    <n v="0"/>
    <n v="8008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6440"/>
    <n v="0"/>
    <n v="0"/>
    <n v="6440"/>
    <n v="0"/>
    <n v="6440"/>
    <n v="1.1843966083977651E-5"/>
    <n v="0"/>
    <n v="0"/>
    <n v="0"/>
    <n v="6440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28755.759999999998"/>
    <n v="0"/>
    <n v="16448.73"/>
    <n v="45204.49"/>
    <n v="0"/>
    <n v="45204.49"/>
    <n v="8.3136715280047647E-5"/>
    <n v="19398.04"/>
    <n v="7.5496117090685126E-5"/>
    <n v="0"/>
    <n v="25806.45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280800"/>
    <n v="0"/>
    <n v="15600"/>
    <n v="296400"/>
    <n v="156000"/>
    <n v="140400"/>
    <n v="2.5821317363205934E-4"/>
    <n v="117000"/>
    <n v="4.5535763920530938E-4"/>
    <n v="156000"/>
    <n v="179400"/>
    <n v="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84.08"/>
    <n v="0"/>
    <n v="0"/>
    <n v="84.08"/>
    <n v="0"/>
    <n v="0"/>
    <n v="0"/>
    <n v="0"/>
    <n v="0"/>
    <n v="84.08"/>
    <n v="84.08"/>
    <n v="84.08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502"/>
    <s v="530502 Edificios, Locales y Residencias, Parque"/>
    <x v="0"/>
    <x v="1"/>
    <s v="002"/>
    <n v="223690.27"/>
    <n v="0"/>
    <n v="-29491.01"/>
    <n v="194199.26"/>
    <n v="25126.87"/>
    <n v="157875.46"/>
    <n v="2.9035273194602019E-4"/>
    <n v="85375.13"/>
    <n v="3.3227536447561011E-4"/>
    <n v="36323.800000000003"/>
    <n v="108824.13"/>
    <n v="11196.93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504"/>
    <s v="530504 Maquinarias y Equipos (Arrendamiento)"/>
    <x v="0"/>
    <x v="1"/>
    <s v="002"/>
    <n v="0"/>
    <n v="0"/>
    <n v="50000"/>
    <n v="50000"/>
    <n v="0"/>
    <n v="0"/>
    <n v="0"/>
    <n v="0"/>
    <n v="0"/>
    <n v="50000"/>
    <n v="50000"/>
    <n v="5000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504"/>
    <s v="530504 Maquinarias y Equipos (Arrendamiento)"/>
    <x v="0"/>
    <x v="1"/>
    <s v="002"/>
    <n v="60793.26"/>
    <n v="0"/>
    <n v="0"/>
    <n v="60793.26"/>
    <n v="6277.6"/>
    <n v="37721.230000000003"/>
    <n v="6.937406347296899E-5"/>
    <n v="4387.7"/>
    <n v="1.7076689859325949E-5"/>
    <n v="23072.03"/>
    <n v="56405.56"/>
    <n v="16794.43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504"/>
    <s v="530504 Maquinarias y Equipos (Arrendamiento)"/>
    <x v="0"/>
    <x v="1"/>
    <s v="002"/>
    <n v="0"/>
    <n v="0"/>
    <n v="84000"/>
    <n v="84000"/>
    <n v="0"/>
    <n v="0"/>
    <n v="0"/>
    <n v="0"/>
    <n v="0"/>
    <n v="84000"/>
    <n v="84000"/>
    <n v="8400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505"/>
    <s v="530505 Vehículos (Arrendamiento)"/>
    <x v="0"/>
    <x v="1"/>
    <s v="002"/>
    <n v="126000"/>
    <n v="0"/>
    <n v="-59000"/>
    <n v="67000"/>
    <n v="0"/>
    <n v="67000"/>
    <n v="1.2322138627740724E-4"/>
    <n v="6802.64"/>
    <n v="2.6475505049261588E-5"/>
    <n v="0"/>
    <n v="60197.36"/>
    <n v="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505"/>
    <s v="530505 Vehículos (Arrendamiento)"/>
    <x v="0"/>
    <x v="1"/>
    <s v="002"/>
    <n v="14820.5"/>
    <n v="0"/>
    <n v="0"/>
    <n v="14820.5"/>
    <n v="0"/>
    <n v="14484.6"/>
    <n v="2.6638992413040789E-5"/>
    <n v="0"/>
    <n v="0"/>
    <n v="335.9"/>
    <n v="14820.5"/>
    <n v="335.9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505"/>
    <s v="530505 Vehículos (Arrendamiento)"/>
    <x v="0"/>
    <x v="1"/>
    <s v="002"/>
    <n v="18403"/>
    <n v="0"/>
    <n v="-18403"/>
    <n v="0"/>
    <n v="0"/>
    <n v="0"/>
    <n v="0"/>
    <n v="0"/>
    <n v="0"/>
    <n v="0"/>
    <n v="0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505"/>
    <s v="530505 Vehículos (Arrendamiento)"/>
    <x v="0"/>
    <x v="1"/>
    <s v="002"/>
    <n v="100"/>
    <n v="0"/>
    <n v="-100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505"/>
    <s v="530505 Vehículos (Arrendamiento)"/>
    <x v="0"/>
    <x v="1"/>
    <s v="002"/>
    <n v="97812"/>
    <n v="0"/>
    <n v="0"/>
    <n v="97812"/>
    <n v="7922.78"/>
    <n v="89889.22"/>
    <n v="1.6531752686260956E-4"/>
    <n v="29963.040000000001"/>
    <n v="1.1661452271636114E-4"/>
    <n v="7922.78"/>
    <n v="67848.960000000006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601"/>
    <s v="530601 Consultoría, Asesoría e Investigación Espec"/>
    <x v="0"/>
    <x v="1"/>
    <s v="002"/>
    <n v="64570"/>
    <n v="0"/>
    <n v="-64570"/>
    <n v="0"/>
    <n v="0"/>
    <n v="0"/>
    <n v="0"/>
    <n v="0"/>
    <n v="0"/>
    <n v="0"/>
    <n v="0"/>
    <n v="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30601"/>
    <s v="530601 Consultoría, Asesoría e Investigación Espec"/>
    <x v="0"/>
    <x v="1"/>
    <s v="001"/>
    <n v="13800"/>
    <n v="0"/>
    <n v="0"/>
    <n v="13800"/>
    <n v="0"/>
    <n v="0"/>
    <n v="0"/>
    <n v="0"/>
    <n v="0"/>
    <n v="13800"/>
    <n v="13800"/>
    <n v="1380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601"/>
    <s v="530601 Consultoría, Asesoría e Investigación Espec"/>
    <x v="0"/>
    <x v="1"/>
    <s v="002"/>
    <n v="45000"/>
    <n v="0"/>
    <n v="-1012"/>
    <n v="43988"/>
    <n v="0"/>
    <n v="3988"/>
    <n v="7.3344311712582097E-6"/>
    <n v="3988"/>
    <n v="1.5521079189322854E-5"/>
    <n v="40000"/>
    <n v="40000"/>
    <n v="400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601"/>
    <s v="530601 Consultoría, Asesoría e Investigación Espec"/>
    <x v="0"/>
    <x v="1"/>
    <s v="002"/>
    <n v="31539.200000000001"/>
    <n v="0"/>
    <n v="-31539.200000000001"/>
    <n v="0"/>
    <n v="0"/>
    <n v="0"/>
    <n v="0"/>
    <n v="0"/>
    <n v="0"/>
    <n v="0"/>
    <n v="0"/>
    <n v="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30602"/>
    <s v="530602 Servicio de Auditoría"/>
    <x v="0"/>
    <x v="1"/>
    <s v="001"/>
    <n v="650000"/>
    <n v="0"/>
    <n v="0"/>
    <n v="650000"/>
    <n v="0"/>
    <n v="0"/>
    <n v="0"/>
    <n v="0"/>
    <n v="0"/>
    <n v="650000"/>
    <n v="650000"/>
    <n v="65000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604"/>
    <s v="530604 Fiscalización e Inspecciones Técnicas"/>
    <x v="0"/>
    <x v="1"/>
    <s v="002"/>
    <n v="0"/>
    <n v="0"/>
    <n v="425"/>
    <n v="425"/>
    <n v="0"/>
    <n v="0"/>
    <n v="0"/>
    <n v="0"/>
    <n v="0"/>
    <n v="425"/>
    <n v="425"/>
    <n v="425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605"/>
    <s v="530605 Estudio y Diseño de Proyectos"/>
    <x v="0"/>
    <x v="1"/>
    <s v="002"/>
    <n v="0"/>
    <n v="0"/>
    <n v="750"/>
    <n v="750"/>
    <n v="0"/>
    <n v="750"/>
    <n v="1.3793438762396332E-6"/>
    <n v="0"/>
    <n v="0"/>
    <n v="0"/>
    <n v="750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605"/>
    <s v="530605 Estudio y Diseño de Proyectos"/>
    <x v="0"/>
    <x v="1"/>
    <s v="002"/>
    <n v="2430"/>
    <n v="0"/>
    <n v="-2430"/>
    <n v="0"/>
    <n v="0"/>
    <n v="0"/>
    <n v="0"/>
    <n v="0"/>
    <n v="0"/>
    <n v="0"/>
    <n v="0"/>
    <n v="0"/>
    <m/>
  </r>
  <r>
    <s v="GENERALES"/>
    <s v="COORDINACION DE ALCALDIA Y SECRETARIA DEL CONCEJO"/>
    <s v="ZA01C000"/>
    <s v="Alcaldía Metropolitana"/>
    <s v="A101"/>
    <s v="FORTALECIMIENTO INSTITUCIONAL"/>
    <s v="GC00A10100001D"/>
    <s v="GC00A10100001D GASTOS ADMINISTRATIVOS"/>
    <s v="GASTOS ADMINISTRATIVOS"/>
    <s v="530606"/>
    <s v="530606 Honorarios por Contratos Civiles de Servici"/>
    <x v="0"/>
    <x v="1"/>
    <s v="002"/>
    <n v="20000"/>
    <n v="0"/>
    <n v="0"/>
    <n v="20000"/>
    <n v="0"/>
    <n v="0"/>
    <n v="0"/>
    <n v="0"/>
    <n v="0"/>
    <n v="20000"/>
    <n v="20000"/>
    <n v="200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606"/>
    <s v="530606 Honorarios por Contratos Civiles de Servici"/>
    <x v="0"/>
    <x v="1"/>
    <s v="002"/>
    <n v="101404.8"/>
    <n v="0"/>
    <n v="-29375.11"/>
    <n v="72029.69"/>
    <n v="19553.3"/>
    <n v="25569.119999999999"/>
    <n v="4.7024812123781773E-5"/>
    <n v="23557.119999999999"/>
    <n v="9.168303033911262E-5"/>
    <n v="46460.57"/>
    <n v="48472.57"/>
    <n v="26907.27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606"/>
    <s v="530606 Honorarios por Contratos Civiles de Servici"/>
    <x v="0"/>
    <x v="1"/>
    <s v="002"/>
    <n v="102530.57"/>
    <n v="0"/>
    <n v="-102530.57"/>
    <n v="0"/>
    <n v="0"/>
    <n v="0"/>
    <n v="0"/>
    <n v="0"/>
    <n v="0"/>
    <n v="0"/>
    <n v="0"/>
    <n v="0"/>
    <m/>
  </r>
  <r>
    <s v="GENERALES"/>
    <s v="ADMINISTRACION GENERAL"/>
    <s v="ZA01A008"/>
    <s v="DM de Gestión de Bienes Inmuebles"/>
    <s v="A101"/>
    <s v="FORTALECIMIENTO INSTITUCIONAL"/>
    <s v="GC00A10100001D"/>
    <s v="GC00A10100001D GASTOS ADMINISTRATIVOS"/>
    <s v="GASTOS ADMINISTRATIVOS"/>
    <s v="530606"/>
    <s v="530606 Honorarios por Contratos Civiles de Servici"/>
    <x v="0"/>
    <x v="1"/>
    <s v="002"/>
    <n v="169097.5"/>
    <n v="0"/>
    <n v="33810.5"/>
    <n v="202908"/>
    <n v="98870.8"/>
    <n v="104037.2"/>
    <n v="1.9133743296149061E-4"/>
    <n v="65233.91"/>
    <n v="2.5388683122847542E-4"/>
    <n v="98870.8"/>
    <n v="137674.09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606"/>
    <s v="530606 Honorarios por Contratos Civiles de Servici"/>
    <x v="0"/>
    <x v="1"/>
    <s v="002"/>
    <n v="37033.58"/>
    <n v="0"/>
    <n v="-11800"/>
    <n v="25233.58"/>
    <n v="531.26"/>
    <n v="24601.74"/>
    <n v="4.5245679218452848E-5"/>
    <n v="13588.17"/>
    <n v="5.2884418908721443E-5"/>
    <n v="631.84"/>
    <n v="11645.41"/>
    <n v="100.58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609"/>
    <s v="530609 Investigaciones Profesionales y Análisis"/>
    <x v="0"/>
    <x v="1"/>
    <s v="002"/>
    <n v="1140"/>
    <n v="0"/>
    <n v="660"/>
    <n v="1800"/>
    <n v="1800"/>
    <n v="0"/>
    <n v="0"/>
    <n v="0"/>
    <n v="0"/>
    <n v="1800"/>
    <n v="1800"/>
    <n v="0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612"/>
    <s v="530612 Capacitación a Servidores Públicos"/>
    <x v="0"/>
    <x v="1"/>
    <s v="002"/>
    <n v="0"/>
    <n v="0"/>
    <n v="6200"/>
    <n v="6200"/>
    <n v="0"/>
    <n v="6200"/>
    <n v="1.1402576043580968E-5"/>
    <n v="6200"/>
    <n v="2.4130062932247163E-5"/>
    <n v="0"/>
    <n v="0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612"/>
    <s v="530612 Capacitación a Servidores Públicos"/>
    <x v="0"/>
    <x v="1"/>
    <s v="002"/>
    <n v="0"/>
    <n v="0"/>
    <n v="20000"/>
    <n v="20000"/>
    <n v="0"/>
    <n v="0"/>
    <n v="0"/>
    <n v="0"/>
    <n v="0"/>
    <n v="20000"/>
    <n v="20000"/>
    <n v="20000"/>
    <m/>
  </r>
  <r>
    <s v="GENERALES"/>
    <s v="ADMINISTRACION GENERAL"/>
    <s v="ZA01A006"/>
    <s v="DM de Gestión documental y Archivo"/>
    <s v="A101"/>
    <s v="FORTALECIMIENTO INSTITUCIONAL"/>
    <s v="GC00A10100001D"/>
    <s v="GC00A10100001D GASTOS ADMINISTRATIVOS"/>
    <s v="GASTOS ADMINISTRATIVOS"/>
    <s v="530701"/>
    <s v="530701 Desarrollo, Actualización, Asistencia Técni"/>
    <x v="0"/>
    <x v="1"/>
    <s v="002"/>
    <n v="10000"/>
    <n v="0"/>
    <n v="0"/>
    <n v="10000"/>
    <n v="0"/>
    <n v="0"/>
    <n v="0"/>
    <n v="0"/>
    <n v="0"/>
    <n v="10000"/>
    <n v="10000"/>
    <n v="1000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701"/>
    <s v="530701 Desarrollo, Actualización, Asistencia Técni"/>
    <x v="0"/>
    <x v="1"/>
    <s v="002"/>
    <n v="0"/>
    <n v="0"/>
    <n v="1000"/>
    <n v="1000"/>
    <n v="0"/>
    <n v="0"/>
    <n v="0"/>
    <n v="0"/>
    <n v="0"/>
    <n v="1000"/>
    <n v="1000"/>
    <n v="10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701"/>
    <s v="530701 Desarrollo, Actualización, Asistencia Técni"/>
    <x v="0"/>
    <x v="1"/>
    <s v="002"/>
    <n v="183722.99"/>
    <n v="0"/>
    <n v="-32386.53"/>
    <n v="151336.46"/>
    <n v="0"/>
    <n v="25950"/>
    <n v="4.7725298117891309E-5"/>
    <n v="450"/>
    <n v="1.7513755354050361E-6"/>
    <n v="125386.46"/>
    <n v="150886.46"/>
    <n v="125386.46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701"/>
    <s v="530701 Desarrollo, Actualización, Asistencia Técni"/>
    <x v="0"/>
    <x v="1"/>
    <s v="002"/>
    <n v="15000"/>
    <n v="0"/>
    <n v="-15000"/>
    <n v="0"/>
    <n v="0"/>
    <n v="0"/>
    <n v="0"/>
    <n v="0"/>
    <n v="0"/>
    <n v="0"/>
    <n v="0"/>
    <n v="0"/>
    <m/>
  </r>
  <r>
    <s v="GENERALES"/>
    <s v="TECNOLOGÍA"/>
    <s v="ZA01R000"/>
    <s v="Secretaría de Tecnología de Información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234449.42"/>
    <n v="0"/>
    <n v="-45227.839999999997"/>
    <n v="189221.58"/>
    <n v="0"/>
    <n v="175315.8"/>
    <n v="3.2242770018406971E-4"/>
    <n v="0"/>
    <n v="0"/>
    <n v="13905.78"/>
    <n v="189221.58"/>
    <n v="13905.78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6775"/>
    <n v="0"/>
    <n v="0"/>
    <n v="6775"/>
    <n v="0"/>
    <n v="6300"/>
    <n v="1.1586488560412919E-5"/>
    <n v="6300"/>
    <n v="2.4519257495670504E-5"/>
    <n v="475"/>
    <n v="475"/>
    <n v="475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6841.27"/>
    <n v="0"/>
    <n v="0"/>
    <n v="6841.27"/>
    <n v="0"/>
    <n v="1133"/>
    <n v="2.0837288157060059E-6"/>
    <n v="1133"/>
    <n v="4.4095744035864573E-6"/>
    <n v="5708.27"/>
    <n v="5708.27"/>
    <n v="5708.27"/>
    <m/>
  </r>
  <r>
    <s v="GENERALES"/>
    <s v="PLANIFICACION"/>
    <s v="ZA01L000"/>
    <s v="Secretaría General de Planificación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115.73"/>
    <n v="0"/>
    <n v="0"/>
    <n v="115.73"/>
    <n v="0"/>
    <n v="0"/>
    <n v="0"/>
    <n v="0"/>
    <n v="0"/>
    <n v="115.73"/>
    <n v="115.73"/>
    <n v="115.73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9530"/>
    <n v="0"/>
    <n v="0"/>
    <n v="9530"/>
    <n v="0"/>
    <n v="9100"/>
    <n v="1.6736039031707551E-5"/>
    <n v="9100"/>
    <n v="3.5416705271524058E-5"/>
    <n v="430"/>
    <n v="430"/>
    <n v="43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6618"/>
    <n v="0"/>
    <n v="0"/>
    <n v="6618"/>
    <n v="0"/>
    <n v="0"/>
    <n v="0"/>
    <n v="0"/>
    <n v="0"/>
    <n v="6618"/>
    <n v="6618"/>
    <n v="6618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960"/>
    <n v="0"/>
    <n v="0"/>
    <n v="960"/>
    <n v="0"/>
    <n v="695.88"/>
    <n v="1.2798104221301813E-6"/>
    <n v="695.88"/>
    <n v="2.7083271279503475E-6"/>
    <n v="264.12"/>
    <n v="264.12"/>
    <n v="264.12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4319.38"/>
    <n v="0"/>
    <n v="7680.62"/>
    <n v="12000"/>
    <n v="0"/>
    <n v="0"/>
    <n v="0"/>
    <n v="0"/>
    <n v="0"/>
    <n v="12000"/>
    <n v="12000"/>
    <n v="120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135547.45000000001"/>
    <n v="0"/>
    <n v="-78780.350000000006"/>
    <n v="56767.1"/>
    <n v="0"/>
    <n v="56767.1"/>
    <n v="1.0440180234251051E-4"/>
    <n v="49500"/>
    <n v="1.9265130889455396E-4"/>
    <n v="0"/>
    <n v="7267.1"/>
    <n v="0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5803.57"/>
    <n v="0"/>
    <n v="0"/>
    <n v="5803.57"/>
    <n v="0"/>
    <n v="0"/>
    <n v="0"/>
    <n v="0"/>
    <n v="0"/>
    <n v="5803.57"/>
    <n v="5803.57"/>
    <n v="5803.57"/>
    <m/>
  </r>
  <r>
    <s v="GENERALES"/>
    <s v="ADMINISTRACION GENERAL"/>
    <s v="ZA01A002"/>
    <s v="DM de Recursos Humanos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2600"/>
    <n v="0"/>
    <n v="0"/>
    <n v="2600"/>
    <n v="0"/>
    <n v="0"/>
    <n v="0"/>
    <n v="0"/>
    <n v="0"/>
    <n v="2600"/>
    <n v="2600"/>
    <n v="260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1338.9"/>
    <n v="0"/>
    <n v="-1338.9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6779.95"/>
    <n v="0"/>
    <n v="0"/>
    <n v="6779.95"/>
    <n v="0"/>
    <n v="0"/>
    <n v="0"/>
    <n v="0"/>
    <n v="0"/>
    <n v="6779.95"/>
    <n v="6779.95"/>
    <n v="6779.95"/>
    <m/>
  </r>
  <r>
    <s v="GENERALES"/>
    <s v="ADMINISTRACION GENERAL"/>
    <s v="ZA01A009"/>
    <s v="DM de Servicios Ciudadanos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6215"/>
    <n v="0"/>
    <n v="0"/>
    <n v="6215"/>
    <n v="35"/>
    <n v="6180"/>
    <n v="1.1365793540214578E-5"/>
    <n v="6180"/>
    <n v="2.4052224019562496E-5"/>
    <n v="35"/>
    <n v="35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15084.3"/>
    <n v="0"/>
    <n v="-7684.3"/>
    <n v="7400"/>
    <n v="0"/>
    <n v="2900"/>
    <n v="5.3334629881265821E-6"/>
    <n v="2320"/>
    <n v="9.0293138714215184E-6"/>
    <n v="4500"/>
    <n v="5080"/>
    <n v="450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6760"/>
    <n v="0"/>
    <n v="-6760"/>
    <n v="0"/>
    <n v="0"/>
    <n v="0"/>
    <n v="0"/>
    <n v="0"/>
    <n v="0"/>
    <n v="0"/>
    <n v="0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5805"/>
    <n v="0"/>
    <n v="0"/>
    <n v="5805"/>
    <n v="1196.3900000000001"/>
    <n v="0"/>
    <n v="0"/>
    <n v="0"/>
    <n v="0"/>
    <n v="5805"/>
    <n v="5805"/>
    <n v="4608.6099999999997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702"/>
    <s v="530702 Arrendamiento y Licencias de Uso de Paquete"/>
    <x v="0"/>
    <x v="1"/>
    <s v="002"/>
    <n v="0"/>
    <n v="0"/>
    <n v="2000"/>
    <n v="2000"/>
    <n v="0"/>
    <n v="740"/>
    <n v="1.360952624556438E-6"/>
    <n v="740"/>
    <n v="2.8800397693327257E-6"/>
    <n v="1260"/>
    <n v="1260"/>
    <n v="1260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3000"/>
    <n v="0"/>
    <n v="0"/>
    <n v="3000"/>
    <n v="0"/>
    <n v="0"/>
    <n v="0"/>
    <n v="0"/>
    <n v="0"/>
    <n v="3000"/>
    <n v="3000"/>
    <n v="300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2930"/>
    <n v="0"/>
    <n v="2832.3"/>
    <n v="5762.3"/>
    <n v="34.869999999999997"/>
    <n v="5727.43"/>
    <n v="1.0533460662788217E-5"/>
    <n v="5727.43"/>
    <n v="2.2290846183877479E-5"/>
    <n v="34.869999999999997"/>
    <n v="34.869999999999997"/>
    <n v="0"/>
    <m/>
  </r>
  <r>
    <s v="GENERALES"/>
    <s v="TECNOLOGÍA"/>
    <s v="ZA01R000"/>
    <s v="Secretaría de Tecnología de Información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705224.56"/>
    <n v="0"/>
    <n v="-278500.15999999997"/>
    <n v="426724.4"/>
    <n v="338456.81"/>
    <n v="88267.59"/>
    <n v="1.6233514631590757E-4"/>
    <n v="7329.47"/>
    <n v="2.8525898767744777E-5"/>
    <n v="338456.81"/>
    <n v="419394.93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3000"/>
    <n v="0"/>
    <n v="0"/>
    <n v="3000"/>
    <n v="1600"/>
    <n v="0"/>
    <n v="0"/>
    <n v="0"/>
    <n v="0"/>
    <n v="3000"/>
    <n v="3000"/>
    <n v="140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3845.6"/>
    <n v="0"/>
    <n v="-3845.6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1450"/>
    <n v="0"/>
    <n v="-500"/>
    <n v="950"/>
    <n v="0"/>
    <n v="50"/>
    <n v="9.1956258415975554E-8"/>
    <n v="50"/>
    <n v="1.9459728171167067E-7"/>
    <n v="900"/>
    <n v="900"/>
    <n v="9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94975.3"/>
    <n v="0"/>
    <n v="-86378.82"/>
    <n v="8596.48"/>
    <n v="0"/>
    <n v="8596.48"/>
    <n v="1.5810002726955309E-5"/>
    <n v="4998.7"/>
    <n v="1.9454668641842561E-5"/>
    <n v="0"/>
    <n v="3597.78"/>
    <n v="0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12968.55"/>
    <n v="0"/>
    <n v="0"/>
    <n v="12968.55"/>
    <n v="7309.45"/>
    <n v="0"/>
    <n v="0"/>
    <n v="0"/>
    <n v="0"/>
    <n v="12968.55"/>
    <n v="12968.55"/>
    <n v="5659.1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5357.14"/>
    <n v="0"/>
    <n v="-2374.64"/>
    <n v="2982.5"/>
    <n v="1350"/>
    <n v="0"/>
    <n v="0"/>
    <n v="0"/>
    <n v="0"/>
    <n v="2982.5"/>
    <n v="2982.5"/>
    <n v="1632.5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4770"/>
    <n v="0"/>
    <n v="3850.04"/>
    <n v="8620.0400000000009"/>
    <n v="0"/>
    <n v="1650"/>
    <n v="3.0345565277271931E-6"/>
    <n v="476"/>
    <n v="1.8525661218951047E-6"/>
    <n v="6970.04"/>
    <n v="8144.04"/>
    <n v="6970.04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13652.24"/>
    <n v="0"/>
    <n v="0"/>
    <n v="13652.24"/>
    <n v="0"/>
    <n v="0"/>
    <n v="0"/>
    <n v="0"/>
    <n v="0"/>
    <n v="13652.24"/>
    <n v="13652.24"/>
    <n v="13652.24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1190"/>
    <n v="0"/>
    <n v="0"/>
    <n v="1190"/>
    <n v="0"/>
    <n v="216"/>
    <n v="3.9725103635701437E-7"/>
    <n v="0"/>
    <n v="0"/>
    <n v="974"/>
    <n v="1190"/>
    <n v="974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12715"/>
    <n v="0"/>
    <n v="0"/>
    <n v="12715"/>
    <n v="0"/>
    <n v="86.4"/>
    <n v="1.5890041454280576E-7"/>
    <n v="77.14"/>
    <n v="3.0022468622476552E-7"/>
    <n v="12628.6"/>
    <n v="12637.86"/>
    <n v="12628.6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350"/>
    <n v="0"/>
    <n v="0"/>
    <n v="350"/>
    <n v="0"/>
    <n v="0"/>
    <n v="0"/>
    <n v="0"/>
    <n v="0"/>
    <n v="350"/>
    <n v="350"/>
    <n v="35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1200"/>
    <n v="0"/>
    <n v="2500"/>
    <n v="3700"/>
    <n v="0"/>
    <n v="0"/>
    <n v="0"/>
    <n v="0"/>
    <n v="0"/>
    <n v="3700"/>
    <n v="3700"/>
    <n v="3700"/>
    <m/>
  </r>
  <r>
    <s v="COMUNALES"/>
    <s v="MOVILIDAD"/>
    <s v="ZA01K000"/>
    <s v="Secretaría De Movilidad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18503.2"/>
    <n v="0"/>
    <n v="-16800"/>
    <n v="1703.2"/>
    <n v="0"/>
    <n v="0"/>
    <n v="0"/>
    <n v="0"/>
    <n v="0"/>
    <n v="1703.2"/>
    <n v="1703.2"/>
    <n v="1703.2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7168"/>
    <n v="0"/>
    <n v="-7168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10000"/>
    <n v="0"/>
    <n v="-10000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4968.96"/>
    <n v="0"/>
    <n v="1331.04"/>
    <n v="6300"/>
    <n v="0"/>
    <n v="795.42"/>
    <n v="1.4628769413847053E-6"/>
    <n v="0"/>
    <n v="0"/>
    <n v="5504.58"/>
    <n v="6300"/>
    <n v="5504.58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3003"/>
    <n v="0"/>
    <n v="981"/>
    <n v="3984"/>
    <n v="0"/>
    <n v="2251.6999999999998"/>
    <n v="4.1411581415050425E-6"/>
    <n v="1714"/>
    <n v="6.6707948170760702E-6"/>
    <n v="1732.3"/>
    <n v="2270"/>
    <n v="1732.3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11054"/>
    <n v="0"/>
    <n v="-4415.28"/>
    <n v="6638.72"/>
    <n v="0"/>
    <n v="0"/>
    <n v="0"/>
    <n v="0"/>
    <n v="0"/>
    <n v="6638.72"/>
    <n v="6638.72"/>
    <n v="6638.72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412.68"/>
    <n v="0"/>
    <n v="0"/>
    <n v="412.68"/>
    <n v="0"/>
    <n v="43"/>
    <n v="7.9082382237738976E-8"/>
    <n v="0"/>
    <n v="0"/>
    <n v="369.68"/>
    <n v="412.68"/>
    <n v="369.68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3500"/>
    <n v="0"/>
    <n v="0"/>
    <n v="3500"/>
    <n v="1500"/>
    <n v="2000"/>
    <n v="3.6782503366390218E-6"/>
    <n v="279.02"/>
    <n v="1.0859306708638069E-6"/>
    <n v="1500"/>
    <n v="3220.98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4428"/>
    <n v="0"/>
    <n v="1872"/>
    <n v="6300"/>
    <n v="0"/>
    <n v="0"/>
    <n v="0"/>
    <n v="0"/>
    <n v="0"/>
    <n v="6300"/>
    <n v="6300"/>
    <n v="6300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2000"/>
    <n v="0"/>
    <n v="0"/>
    <n v="2000"/>
    <n v="0"/>
    <n v="0"/>
    <n v="0"/>
    <n v="0"/>
    <n v="0"/>
    <n v="2000"/>
    <n v="2000"/>
    <n v="200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6586"/>
    <n v="0"/>
    <n v="-286"/>
    <n v="6300"/>
    <n v="0"/>
    <n v="0"/>
    <n v="0"/>
    <n v="0"/>
    <n v="0"/>
    <n v="6300"/>
    <n v="6300"/>
    <n v="630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4005"/>
    <n v="0"/>
    <n v="-4005"/>
    <n v="0"/>
    <n v="0"/>
    <n v="0"/>
    <n v="0"/>
    <n v="0"/>
    <n v="0"/>
    <n v="0"/>
    <n v="0"/>
    <n v="0"/>
    <m/>
  </r>
  <r>
    <s v="GENERALES"/>
    <s v="COMUNICACION"/>
    <s v="ZA01E000"/>
    <s v="Secretaría De Comunicación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600"/>
    <n v="0"/>
    <n v="0"/>
    <n v="600"/>
    <n v="0"/>
    <n v="0"/>
    <n v="0"/>
    <n v="0"/>
    <n v="0"/>
    <n v="600"/>
    <n v="600"/>
    <n v="60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704"/>
    <s v="530704 Mantenimiento y Reparación de Equipos y Sis"/>
    <x v="0"/>
    <x v="1"/>
    <s v="002"/>
    <n v="6749.3"/>
    <n v="0"/>
    <n v="-3249.3"/>
    <n v="3500"/>
    <n v="0"/>
    <n v="0"/>
    <n v="0"/>
    <n v="0"/>
    <n v="0"/>
    <n v="3500"/>
    <n v="3500"/>
    <n v="350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801"/>
    <s v="530801 Alimentos y Bebidas"/>
    <x v="0"/>
    <x v="1"/>
    <s v="002"/>
    <n v="50.93"/>
    <n v="0"/>
    <n v="99.07"/>
    <n v="150"/>
    <n v="0"/>
    <n v="83.42"/>
    <n v="1.534198215412136E-7"/>
    <n v="76.56"/>
    <n v="2.9796735775691013E-7"/>
    <n v="66.58"/>
    <n v="73.44"/>
    <n v="66.58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801"/>
    <s v="530801 Alimentos y Bebidas"/>
    <x v="0"/>
    <x v="1"/>
    <s v="002"/>
    <n v="2000"/>
    <n v="0"/>
    <n v="0"/>
    <n v="2000"/>
    <n v="0"/>
    <n v="2000"/>
    <n v="3.6782503366390218E-6"/>
    <n v="117.58"/>
    <n v="4.5761496767316472E-7"/>
    <n v="0"/>
    <n v="1882.42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01"/>
    <s v="530801 Alimentos y Bebidas"/>
    <x v="0"/>
    <x v="1"/>
    <s v="002"/>
    <n v="200"/>
    <n v="0"/>
    <n v="0"/>
    <n v="200"/>
    <n v="0"/>
    <n v="200"/>
    <n v="3.6782503366390221E-7"/>
    <n v="93.61"/>
    <n v="3.643250308205898E-7"/>
    <n v="0"/>
    <n v="106.39"/>
    <n v="0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801"/>
    <s v="530801 Alimentos y Bebidas"/>
    <x v="0"/>
    <x v="1"/>
    <s v="002"/>
    <n v="300"/>
    <n v="0"/>
    <n v="-3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801"/>
    <s v="530801 Alimentos y Bebidas"/>
    <x v="0"/>
    <x v="1"/>
    <s v="002"/>
    <n v="200"/>
    <n v="0"/>
    <n v="0"/>
    <n v="200"/>
    <n v="0"/>
    <n v="23.26"/>
    <n v="4.277805141511183E-8"/>
    <n v="23.25"/>
    <n v="9.0487735995926861E-8"/>
    <n v="176.74"/>
    <n v="176.75"/>
    <n v="176.74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01"/>
    <s v="530801 Alimentos y Bebidas"/>
    <x v="0"/>
    <x v="1"/>
    <s v="002"/>
    <n v="600"/>
    <n v="0"/>
    <n v="-600"/>
    <n v="0"/>
    <n v="0"/>
    <n v="0"/>
    <n v="0"/>
    <n v="0"/>
    <n v="0"/>
    <n v="0"/>
    <n v="0"/>
    <n v="0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801"/>
    <s v="530801 Alimentos y Bebidas"/>
    <x v="0"/>
    <x v="1"/>
    <s v="002"/>
    <n v="562.5"/>
    <n v="0"/>
    <n v="0"/>
    <n v="562.5"/>
    <n v="0"/>
    <n v="0"/>
    <n v="0"/>
    <n v="0"/>
    <n v="0"/>
    <n v="562.5"/>
    <n v="562.5"/>
    <n v="562.5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02"/>
    <s v="530802 Vestuario, Lencería, Prendas de Protecc"/>
    <x v="0"/>
    <x v="1"/>
    <s v="002"/>
    <n v="24165.040000000001"/>
    <n v="0"/>
    <n v="-23860.04"/>
    <n v="305"/>
    <n v="0"/>
    <n v="0"/>
    <n v="0"/>
    <n v="0"/>
    <n v="0"/>
    <n v="305"/>
    <n v="305"/>
    <n v="305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802"/>
    <s v="530802 Vestuario, Lencería, Prendas de Protecc"/>
    <x v="0"/>
    <x v="1"/>
    <s v="002"/>
    <n v="20629.64"/>
    <n v="0"/>
    <n v="-20629.64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802"/>
    <s v="530802 Vestuario, Lencería, Prendas de Protecc"/>
    <x v="0"/>
    <x v="1"/>
    <s v="002"/>
    <n v="62156.51"/>
    <n v="0"/>
    <n v="-37511.300000000003"/>
    <n v="24645.21"/>
    <n v="0"/>
    <n v="0"/>
    <n v="0"/>
    <n v="0"/>
    <n v="0"/>
    <n v="24645.21"/>
    <n v="24645.21"/>
    <n v="24645.21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02"/>
    <s v="530802 Vestuario, Lencería, Prendas de Protecc"/>
    <x v="0"/>
    <x v="1"/>
    <s v="002"/>
    <n v="7896"/>
    <n v="0"/>
    <n v="-1896"/>
    <n v="6000"/>
    <n v="0"/>
    <n v="5225.6499999999996"/>
    <n v="9.6106244358288511E-6"/>
    <n v="150"/>
    <n v="5.8379184513501195E-7"/>
    <n v="774.35"/>
    <n v="5850"/>
    <n v="774.35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802"/>
    <s v="530802 Vestuario, Lencería, Prendas de Protecc"/>
    <x v="0"/>
    <x v="1"/>
    <s v="002"/>
    <n v="175"/>
    <n v="0"/>
    <n v="175"/>
    <n v="350"/>
    <n v="0"/>
    <n v="0"/>
    <n v="0"/>
    <n v="0"/>
    <n v="0"/>
    <n v="350"/>
    <n v="350"/>
    <n v="350"/>
    <m/>
  </r>
  <r>
    <s v="GENERALES"/>
    <s v="ADMINISTRACION GENERAL"/>
    <s v="ZA01A002"/>
    <s v="DM de Recursos Humanos"/>
    <s v="A101"/>
    <s v="FORTALECIMIENTO INSTITUCIONAL"/>
    <s v="GC00A10100001D"/>
    <s v="GC00A10100001D GASTOS ADMINISTRATIVOS"/>
    <s v="GASTOS ADMINISTRATIVOS"/>
    <s v="530802"/>
    <s v="530802 Vestuario, Lencería, Prendas de Protecc"/>
    <x v="0"/>
    <x v="1"/>
    <s v="002"/>
    <n v="638316.22"/>
    <n v="0"/>
    <n v="-9549.31"/>
    <n v="628766.91"/>
    <n v="479.67"/>
    <n v="156020.22"/>
    <n v="2.8694071336874712E-4"/>
    <n v="132629.31"/>
    <n v="5.1618606402589003E-4"/>
    <n v="472746.69"/>
    <n v="496137.6"/>
    <n v="472267.02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802"/>
    <s v="530802 Vestuario, Lencería, Prendas de Protecc"/>
    <x v="0"/>
    <x v="1"/>
    <s v="002"/>
    <n v="1241"/>
    <n v="0"/>
    <n v="0"/>
    <n v="1241"/>
    <n v="0"/>
    <n v="0"/>
    <n v="0"/>
    <n v="0"/>
    <n v="0"/>
    <n v="1241"/>
    <n v="1241"/>
    <n v="1241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10422.65"/>
    <n v="0"/>
    <n v="-4350.6499999999996"/>
    <n v="6072"/>
    <n v="0"/>
    <n v="1072"/>
    <n v="1.9715421804385155E-6"/>
    <n v="1072"/>
    <n v="4.1721657198982195E-6"/>
    <n v="5000"/>
    <n v="5000"/>
    <n v="500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152000"/>
    <n v="0"/>
    <n v="-152000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5100"/>
    <n v="0"/>
    <n v="-4311.6099999999997"/>
    <n v="788.39"/>
    <n v="0"/>
    <n v="249"/>
    <n v="4.5794216691155823E-7"/>
    <n v="249"/>
    <n v="9.6909446292411992E-7"/>
    <n v="539.39"/>
    <n v="539.39"/>
    <n v="539.39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14000"/>
    <n v="0"/>
    <n v="-14000"/>
    <n v="0"/>
    <n v="0"/>
    <n v="0"/>
    <n v="0"/>
    <n v="0"/>
    <n v="0"/>
    <n v="0"/>
    <n v="0"/>
    <n v="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12000"/>
    <n v="0"/>
    <n v="0"/>
    <n v="12000"/>
    <n v="0"/>
    <n v="4500.38"/>
    <n v="8.2767621250017608E-6"/>
    <n v="1315.91"/>
    <n v="5.1214501795440914E-6"/>
    <n v="7499.62"/>
    <n v="10684.09"/>
    <n v="7499.62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6700"/>
    <n v="0"/>
    <n v="-4852.5"/>
    <n v="1847.5"/>
    <n v="1300"/>
    <n v="200"/>
    <n v="3.6782503366390221E-7"/>
    <n v="125.45"/>
    <n v="4.8824457981458171E-7"/>
    <n v="1647.5"/>
    <n v="1722.05"/>
    <n v="347.5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22746.240000000002"/>
    <n v="0"/>
    <n v="-17365.43"/>
    <n v="5380.81"/>
    <n v="0"/>
    <n v="5380.81"/>
    <n v="9.8959830969453077E-6"/>
    <n v="0"/>
    <n v="0"/>
    <n v="0"/>
    <n v="5380.81"/>
    <n v="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17380"/>
    <n v="0"/>
    <n v="-6300"/>
    <n v="11080"/>
    <n v="0"/>
    <n v="0"/>
    <n v="0"/>
    <n v="0"/>
    <n v="0"/>
    <n v="11080"/>
    <n v="11080"/>
    <n v="1108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10300"/>
    <n v="0"/>
    <n v="-8470.4"/>
    <n v="1829.6"/>
    <n v="1234"/>
    <n v="0"/>
    <n v="0"/>
    <n v="0"/>
    <n v="0"/>
    <n v="1829.6"/>
    <n v="1829.6"/>
    <n v="595.6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34003.18"/>
    <n v="0"/>
    <n v="-25500"/>
    <n v="8503.18"/>
    <n v="0"/>
    <n v="8077.3"/>
    <n v="1.4855165722067185E-5"/>
    <n v="1177.82"/>
    <n v="4.5840114069127989E-6"/>
    <n v="425.88"/>
    <n v="7325.36"/>
    <n v="425.88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23592.97"/>
    <n v="0"/>
    <n v="-20345.080000000002"/>
    <n v="3247.89"/>
    <n v="409.8"/>
    <n v="2838.09"/>
    <n v="5.2196027489559209E-6"/>
    <n v="424.09"/>
    <n v="1.6505352240220483E-6"/>
    <n v="409.8"/>
    <n v="2823.8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27848.47"/>
    <n v="0"/>
    <n v="-20000"/>
    <n v="7848.47"/>
    <n v="0"/>
    <n v="4474.26"/>
    <n v="8.2287241756052548E-6"/>
    <n v="62.5"/>
    <n v="2.4324660213958835E-7"/>
    <n v="3374.21"/>
    <n v="7785.97"/>
    <n v="3374.21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5000"/>
    <n v="0"/>
    <n v="-2500"/>
    <n v="2500"/>
    <n v="0"/>
    <n v="0"/>
    <n v="0"/>
    <n v="0"/>
    <n v="0"/>
    <n v="2500"/>
    <n v="2500"/>
    <n v="250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7805"/>
    <n v="0"/>
    <n v="-5249.69"/>
    <n v="2555.31"/>
    <n v="2315.81"/>
    <n v="0"/>
    <n v="0"/>
    <n v="0"/>
    <n v="0"/>
    <n v="2555.31"/>
    <n v="2555.31"/>
    <n v="239.5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66475.58"/>
    <n v="0"/>
    <n v="-35004.76"/>
    <n v="31470.82"/>
    <n v="0"/>
    <n v="10123.74"/>
    <n v="1.8618825031522965E-5"/>
    <n v="415.18"/>
    <n v="1.6158579884210287E-6"/>
    <n v="21347.08"/>
    <n v="31055.64"/>
    <n v="21347.08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307131.34999999998"/>
    <n v="0"/>
    <n v="-274064.12"/>
    <n v="33067.230000000003"/>
    <n v="11425.79"/>
    <n v="21641.439999999999"/>
    <n v="3.9801316982676592E-5"/>
    <n v="10704.39"/>
    <n v="4.1660903927631806E-5"/>
    <n v="11425.79"/>
    <n v="22362.84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170245.74"/>
    <n v="0"/>
    <n v="-146004.38"/>
    <n v="24241.360000000001"/>
    <n v="0"/>
    <n v="6886.1"/>
    <n v="1.2664399821564985E-5"/>
    <n v="4751.34"/>
    <n v="1.8491956969758587E-5"/>
    <n v="17355.259999999998"/>
    <n v="19490.02"/>
    <n v="17355.259999999998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1658.57"/>
    <n v="0"/>
    <n v="-1358.57"/>
    <n v="300"/>
    <n v="0"/>
    <n v="0"/>
    <n v="0"/>
    <n v="0"/>
    <n v="0"/>
    <n v="300"/>
    <n v="300"/>
    <n v="30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6912.7"/>
    <n v="0"/>
    <n v="-4312.7"/>
    <n v="2600"/>
    <n v="0"/>
    <n v="80"/>
    <n v="1.4713001346556088E-7"/>
    <n v="80"/>
    <n v="3.1135565073867308E-7"/>
    <n v="2520"/>
    <n v="2520"/>
    <n v="252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8448.83"/>
    <n v="0"/>
    <n v="-7821.04"/>
    <n v="627.79"/>
    <n v="526.79"/>
    <n v="101"/>
    <n v="1.8575164200027061E-7"/>
    <n v="101"/>
    <n v="3.9308650905757476E-7"/>
    <n v="526.79"/>
    <n v="526.79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800"/>
    <n v="0"/>
    <n v="-300"/>
    <n v="500"/>
    <n v="500"/>
    <n v="0"/>
    <n v="0"/>
    <n v="0"/>
    <n v="0"/>
    <n v="500"/>
    <n v="500"/>
    <n v="0"/>
    <m/>
  </r>
  <r>
    <s v="COMUNALES"/>
    <s v="MOVILIDAD"/>
    <s v="ZA01K000"/>
    <s v="Secretaría De Movilidad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0"/>
    <n v="0"/>
    <n v="8500"/>
    <n v="8500"/>
    <n v="0"/>
    <n v="0"/>
    <n v="0"/>
    <n v="0"/>
    <n v="0"/>
    <n v="8500"/>
    <n v="8500"/>
    <n v="8500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681.25"/>
    <n v="0"/>
    <n v="318.75"/>
    <n v="1000"/>
    <n v="0"/>
    <n v="1000"/>
    <n v="1.8391251683195109E-6"/>
    <n v="558.5"/>
    <n v="2.1736516367193613E-6"/>
    <n v="0"/>
    <n v="441.5"/>
    <n v="0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900"/>
    <n v="0"/>
    <n v="-900"/>
    <n v="0"/>
    <n v="0"/>
    <n v="0"/>
    <n v="0"/>
    <n v="0"/>
    <n v="0"/>
    <n v="0"/>
    <n v="0"/>
    <n v="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9779"/>
    <n v="0"/>
    <n v="-9534"/>
    <n v="245"/>
    <n v="245"/>
    <n v="0"/>
    <n v="0"/>
    <n v="0"/>
    <n v="0"/>
    <n v="245"/>
    <n v="245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803"/>
    <s v="530803 Lubricantes"/>
    <x v="0"/>
    <x v="1"/>
    <s v="002"/>
    <n v="6000"/>
    <n v="0"/>
    <n v="-6000"/>
    <n v="0"/>
    <n v="0"/>
    <n v="0"/>
    <n v="0"/>
    <n v="0"/>
    <n v="0"/>
    <n v="0"/>
    <n v="0"/>
    <n v="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5425.13"/>
    <n v="0"/>
    <n v="2229.5300000000002"/>
    <n v="7654.66"/>
    <n v="551.54999999999995"/>
    <n v="6543.5"/>
    <n v="1.2034315538898719E-5"/>
    <n v="6543.5"/>
    <n v="2.5466946257606339E-5"/>
    <n v="1111.1600000000001"/>
    <n v="1111.1600000000001"/>
    <n v="559.61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1411.19"/>
    <n v="0"/>
    <n v="0"/>
    <n v="1411.19"/>
    <n v="779.42"/>
    <n v="128.30000000000001"/>
    <n v="2.3595975909539328E-7"/>
    <n v="0"/>
    <n v="0"/>
    <n v="1282.8900000000001"/>
    <n v="1411.19"/>
    <n v="503.47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3034.06"/>
    <n v="0"/>
    <n v="-3034.06"/>
    <n v="0"/>
    <n v="0"/>
    <n v="0"/>
    <n v="0"/>
    <n v="0"/>
    <n v="0"/>
    <n v="0"/>
    <n v="0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6925.79"/>
    <n v="0"/>
    <n v="-4000"/>
    <n v="2925.79"/>
    <n v="0"/>
    <n v="0"/>
    <n v="0"/>
    <n v="0"/>
    <n v="0"/>
    <n v="2925.79"/>
    <n v="2925.79"/>
    <n v="2925.79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8663.4699999999993"/>
    <n v="0"/>
    <n v="0"/>
    <n v="8663.4699999999993"/>
    <n v="0"/>
    <n v="0"/>
    <n v="0"/>
    <n v="0"/>
    <n v="0"/>
    <n v="8663.4699999999993"/>
    <n v="8663.4699999999993"/>
    <n v="8663.4699999999993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3610.21"/>
    <n v="0"/>
    <n v="-3000"/>
    <n v="610.21"/>
    <n v="0"/>
    <n v="314.42"/>
    <n v="5.7825773542302068E-7"/>
    <n v="314.42"/>
    <n v="1.2237055463156699E-6"/>
    <n v="295.79000000000002"/>
    <n v="295.79000000000002"/>
    <n v="295.79000000000002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6759.84"/>
    <n v="0"/>
    <n v="3240.16"/>
    <n v="10000"/>
    <n v="0"/>
    <n v="8321.2800000000007"/>
    <n v="1.5303875480633782E-5"/>
    <n v="8181.54"/>
    <n v="3.1842108884306042E-5"/>
    <n v="1678.72"/>
    <n v="1818.46"/>
    <n v="1678.72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580.94000000000005"/>
    <n v="0"/>
    <n v="809.2"/>
    <n v="1390.14"/>
    <n v="141.99"/>
    <n v="998.31"/>
    <n v="1.836017046785051E-6"/>
    <n v="998.31"/>
    <n v="3.8853682461115588E-6"/>
    <n v="391.83"/>
    <n v="391.83"/>
    <n v="249.84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6500"/>
    <n v="0"/>
    <n v="0"/>
    <n v="6500"/>
    <n v="1130.99"/>
    <n v="4178.96"/>
    <n v="7.6856305134005032E-6"/>
    <n v="4178.96"/>
    <n v="1.6264285127636066E-5"/>
    <n v="2321.04"/>
    <n v="2321.04"/>
    <n v="1190.05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3186.71"/>
    <n v="0"/>
    <n v="0"/>
    <n v="3186.71"/>
    <n v="373.53"/>
    <n v="2244.4699999999998"/>
    <n v="4.1278612665380927E-6"/>
    <n v="2244.4699999999998"/>
    <n v="8.7353552176678684E-6"/>
    <n v="942.24"/>
    <n v="942.24"/>
    <n v="568.71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4482"/>
    <n v="0"/>
    <n v="0"/>
    <n v="4482"/>
    <n v="2588.42"/>
    <n v="1893.58"/>
    <n v="3.4825306362264592E-6"/>
    <n v="1893.58"/>
    <n v="7.3697104140717062E-6"/>
    <n v="2588.42"/>
    <n v="2588.42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18335.28"/>
    <n v="0"/>
    <n v="-100"/>
    <n v="18235.28"/>
    <n v="463.9"/>
    <n v="9009.6"/>
    <n v="1.6569782116491468E-5"/>
    <n v="7867.06"/>
    <n v="3.061816982125232E-5"/>
    <n v="9225.68"/>
    <n v="10368.219999999999"/>
    <n v="8761.7800000000007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6150.99"/>
    <n v="0"/>
    <n v="1559.5"/>
    <n v="7710.49"/>
    <n v="2323.11"/>
    <n v="0"/>
    <n v="0"/>
    <n v="0"/>
    <n v="0"/>
    <n v="7710.49"/>
    <n v="7710.49"/>
    <n v="5387.38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2709.4"/>
    <n v="0"/>
    <n v="0"/>
    <n v="2709.4"/>
    <n v="358.7"/>
    <n v="641.29999999999995"/>
    <n v="1.1794309704433023E-6"/>
    <n v="641.29999999999995"/>
    <n v="2.4959047352338878E-6"/>
    <n v="2068.1"/>
    <n v="2068.1"/>
    <n v="1709.4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9896.24"/>
    <n v="0"/>
    <n v="-3437.88"/>
    <n v="6458.36"/>
    <n v="697.44"/>
    <n v="5049.71"/>
    <n v="9.2870487537147183E-6"/>
    <n v="5049.71"/>
    <n v="1.9653196788644811E-5"/>
    <n v="1408.65"/>
    <n v="1408.65"/>
    <n v="711.21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459"/>
    <n v="0"/>
    <n v="-459"/>
    <n v="0"/>
    <n v="0"/>
    <n v="0"/>
    <n v="0"/>
    <n v="0"/>
    <n v="0"/>
    <n v="0"/>
    <n v="0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8550"/>
    <n v="0"/>
    <n v="393.79"/>
    <n v="8943.7900000000009"/>
    <n v="0"/>
    <n v="3943.79"/>
    <n v="7.2531234475668041E-6"/>
    <n v="3893.79"/>
    <n v="1.5154418991121723E-5"/>
    <n v="5000"/>
    <n v="5050"/>
    <n v="500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15673"/>
    <n v="0"/>
    <n v="0"/>
    <n v="15673"/>
    <n v="446.86"/>
    <n v="4346.87"/>
    <n v="7.9944380204130331E-6"/>
    <n v="4168.87"/>
    <n v="1.622501539618665E-5"/>
    <n v="11326.13"/>
    <n v="11504.13"/>
    <n v="10879.27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10042.86"/>
    <n v="0"/>
    <n v="-4482.8599999999997"/>
    <n v="5560"/>
    <n v="1702.8"/>
    <n v="2357.1999999999998"/>
    <n v="4.3351858467627508E-6"/>
    <n v="2357.1999999999998"/>
    <n v="9.1740942490150007E-6"/>
    <n v="3202.8"/>
    <n v="3202.8"/>
    <n v="15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32067.24"/>
    <n v="0"/>
    <n v="-17411.240000000002"/>
    <n v="14656"/>
    <n v="0"/>
    <n v="11480"/>
    <n v="2.1113156932307985E-5"/>
    <n v="11480"/>
    <n v="4.4679535880999586E-5"/>
    <n v="3176"/>
    <n v="3176"/>
    <n v="3176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500"/>
    <n v="0"/>
    <n v="0"/>
    <n v="500"/>
    <n v="0"/>
    <n v="303.3"/>
    <n v="5.5780666355130771E-7"/>
    <n v="303.3"/>
    <n v="1.1804271108629943E-6"/>
    <n v="196.7"/>
    <n v="196.7"/>
    <n v="196.7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6034.27"/>
    <n v="0"/>
    <n v="2088.41"/>
    <n v="8122.68"/>
    <n v="576.13"/>
    <n v="7546.55"/>
    <n v="1.3879050038981605E-5"/>
    <n v="7546.55"/>
    <n v="2.9370762326024167E-5"/>
    <n v="576.13"/>
    <n v="576.13"/>
    <n v="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2993.32"/>
    <n v="0"/>
    <n v="0"/>
    <n v="2993.32"/>
    <n v="0"/>
    <n v="0"/>
    <n v="0"/>
    <n v="0"/>
    <n v="0"/>
    <n v="2993.32"/>
    <n v="2993.32"/>
    <n v="2993.32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1097.5999999999999"/>
    <n v="0"/>
    <n v="-1097.5999999999999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9050.94"/>
    <n v="0"/>
    <n v="0"/>
    <n v="9050.94"/>
    <n v="0"/>
    <n v="0"/>
    <n v="0"/>
    <n v="0"/>
    <n v="0"/>
    <n v="9050.94"/>
    <n v="9050.94"/>
    <n v="9050.94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3600"/>
    <n v="0"/>
    <n v="2376.9699999999998"/>
    <n v="5976.97"/>
    <n v="0"/>
    <n v="3644.07"/>
    <n v="6.7019008521180809E-6"/>
    <n v="3086.07"/>
    <n v="1.2010816663438711E-5"/>
    <n v="2332.9"/>
    <n v="2890.9"/>
    <n v="2332.9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158571.37"/>
    <n v="0"/>
    <n v="-65672.039999999994"/>
    <n v="92899.33"/>
    <n v="0"/>
    <n v="2000"/>
    <n v="3.6782503366390218E-6"/>
    <n v="462.05"/>
    <n v="1.7982734802975486E-6"/>
    <n v="90899.33"/>
    <n v="92437.28"/>
    <n v="90899.33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8666.44"/>
    <n v="0"/>
    <n v="0"/>
    <n v="8666.44"/>
    <n v="0"/>
    <n v="1915.9"/>
    <n v="3.5235799099833514E-6"/>
    <n v="430.81"/>
    <n v="1.6766890986840969E-6"/>
    <n v="6750.54"/>
    <n v="8235.6299999999992"/>
    <n v="6750.54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829.5"/>
    <n v="0"/>
    <n v="3700"/>
    <n v="4529.5"/>
    <n v="499.29"/>
    <n v="3263.08"/>
    <n v="6.0012125542400295E-6"/>
    <n v="3263.08"/>
    <n v="1.2699729960154366E-5"/>
    <n v="1266.42"/>
    <n v="1266.42"/>
    <n v="767.13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804"/>
    <s v="530804 Materiales de Oficina"/>
    <x v="0"/>
    <x v="1"/>
    <s v="002"/>
    <n v="1930"/>
    <n v="0"/>
    <n v="-1930"/>
    <n v="0"/>
    <n v="0"/>
    <n v="0"/>
    <n v="0"/>
    <n v="0"/>
    <n v="0"/>
    <n v="0"/>
    <n v="0"/>
    <n v="0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1000"/>
    <n v="0"/>
    <n v="-1000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1439.08"/>
    <n v="0"/>
    <n v="0"/>
    <n v="1439.08"/>
    <n v="0"/>
    <n v="0"/>
    <n v="0"/>
    <n v="0"/>
    <n v="0"/>
    <n v="1439.08"/>
    <n v="1439.08"/>
    <n v="1439.08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1500"/>
    <n v="0"/>
    <n v="0"/>
    <n v="1500"/>
    <n v="0"/>
    <n v="0"/>
    <n v="0"/>
    <n v="0"/>
    <n v="0"/>
    <n v="1500"/>
    <n v="1500"/>
    <n v="150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2375.17"/>
    <n v="0"/>
    <n v="-1875.17"/>
    <n v="500"/>
    <n v="0"/>
    <n v="0"/>
    <n v="0"/>
    <n v="0"/>
    <n v="0"/>
    <n v="500"/>
    <n v="500"/>
    <n v="50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238.59"/>
    <n v="0"/>
    <n v="0"/>
    <n v="238.59"/>
    <n v="0"/>
    <n v="0"/>
    <n v="0"/>
    <n v="0"/>
    <n v="0"/>
    <n v="238.59"/>
    <n v="238.59"/>
    <n v="238.59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813.05"/>
    <n v="0"/>
    <n v="225"/>
    <n v="1038.05"/>
    <n v="0"/>
    <n v="0"/>
    <n v="0"/>
    <n v="0"/>
    <n v="0"/>
    <n v="1038.05"/>
    <n v="1038.05"/>
    <n v="1038.05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2000"/>
    <n v="0"/>
    <n v="-2000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34"/>
    <n v="0"/>
    <n v="5966"/>
    <n v="6000"/>
    <n v="0"/>
    <n v="0"/>
    <n v="0"/>
    <n v="0"/>
    <n v="0"/>
    <n v="6000"/>
    <n v="6000"/>
    <n v="6000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1998"/>
    <n v="0"/>
    <n v="0"/>
    <n v="1998"/>
    <n v="0"/>
    <n v="0"/>
    <n v="0"/>
    <n v="0"/>
    <n v="0"/>
    <n v="1998"/>
    <n v="1998"/>
    <n v="1998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1785.71"/>
    <n v="0"/>
    <n v="-1685.71"/>
    <n v="100"/>
    <n v="100"/>
    <n v="0"/>
    <n v="0"/>
    <n v="0"/>
    <n v="0"/>
    <n v="100"/>
    <n v="10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2421.04"/>
    <n v="0"/>
    <n v="0"/>
    <n v="2421.04"/>
    <n v="212.2"/>
    <n v="641.24"/>
    <n v="1.1793206229332032E-6"/>
    <n v="641.24"/>
    <n v="2.4956712184958341E-6"/>
    <n v="1779.8"/>
    <n v="1779.8"/>
    <n v="1567.6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8394"/>
    <n v="0"/>
    <n v="-5255.1"/>
    <n v="3138.9"/>
    <n v="823.9"/>
    <n v="2315"/>
    <n v="4.2575747646596676E-6"/>
    <n v="2315"/>
    <n v="9.0098541432503517E-6"/>
    <n v="823.9"/>
    <n v="823.9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349.83"/>
    <n v="0"/>
    <n v="-199.28"/>
    <n v="150.55000000000001"/>
    <n v="0"/>
    <n v="0"/>
    <n v="0"/>
    <n v="0"/>
    <n v="0"/>
    <n v="150.55000000000001"/>
    <n v="150.55000000000001"/>
    <n v="150.55000000000001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1242.3599999999999"/>
    <n v="0"/>
    <n v="-1242.3599999999999"/>
    <n v="0"/>
    <n v="0"/>
    <n v="0"/>
    <n v="0"/>
    <n v="0"/>
    <n v="0"/>
    <n v="0"/>
    <n v="0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5710.12"/>
    <n v="0"/>
    <n v="0"/>
    <n v="5710.12"/>
    <n v="0"/>
    <n v="3987.12"/>
    <n v="7.3328127411100879E-6"/>
    <n v="2987.12"/>
    <n v="1.1625708642931314E-5"/>
    <n v="1723"/>
    <n v="2723"/>
    <n v="1723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2192"/>
    <n v="0"/>
    <n v="6000"/>
    <n v="8192"/>
    <n v="2961.4"/>
    <n v="5230.6000000000004"/>
    <n v="9.6197281054120343E-6"/>
    <n v="5230.6000000000004"/>
    <n v="2.0357210834421294E-5"/>
    <n v="2961.4"/>
    <n v="2961.4"/>
    <n v="0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923.38"/>
    <n v="0"/>
    <n v="375"/>
    <n v="1298.3800000000001"/>
    <n v="297.24"/>
    <n v="884.86"/>
    <n v="1.6273682964392025E-6"/>
    <n v="884.86"/>
    <n v="3.4438270139077784E-6"/>
    <n v="413.52"/>
    <n v="413.52"/>
    <n v="116.28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670"/>
    <n v="0"/>
    <n v="-70"/>
    <n v="600"/>
    <n v="0"/>
    <n v="100"/>
    <n v="1.8391251683195111E-7"/>
    <n v="0"/>
    <n v="0"/>
    <n v="500"/>
    <n v="600"/>
    <n v="50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1500"/>
    <n v="0"/>
    <n v="6365.04"/>
    <n v="7865.04"/>
    <n v="0"/>
    <n v="372.18"/>
    <n v="6.8448560514515556E-7"/>
    <n v="371.42"/>
    <n v="1.4455464474669743E-6"/>
    <n v="7492.86"/>
    <n v="7493.62"/>
    <n v="7492.86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7331.12"/>
    <n v="0"/>
    <n v="415.46"/>
    <n v="7746.58"/>
    <n v="2154.84"/>
    <n v="5591.74"/>
    <n v="1.0283909768698942E-5"/>
    <n v="5591.74"/>
    <n v="2.1762748080768344E-5"/>
    <n v="2154.84"/>
    <n v="2154.84"/>
    <n v="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2172.19"/>
    <n v="0"/>
    <n v="0"/>
    <n v="2172.19"/>
    <n v="0"/>
    <n v="1412.75"/>
    <n v="2.598224081543389E-6"/>
    <n v="1412.75"/>
    <n v="5.4983461947632546E-6"/>
    <n v="759.44"/>
    <n v="759.44"/>
    <n v="759.44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13550"/>
    <n v="0"/>
    <n v="-3000"/>
    <n v="10550"/>
    <n v="423.73"/>
    <n v="1736.6"/>
    <n v="3.1938247673036626E-6"/>
    <n v="0"/>
    <n v="0"/>
    <n v="8813.4"/>
    <n v="10550"/>
    <n v="8389.67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682.89"/>
    <n v="0"/>
    <n v="0"/>
    <n v="682.89"/>
    <n v="158.1"/>
    <n v="480.45"/>
    <n v="8.8360768711910896E-7"/>
    <n v="168.95"/>
    <n v="6.5754421490373517E-7"/>
    <n v="202.44"/>
    <n v="513.94000000000005"/>
    <n v="44.34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1140.5"/>
    <n v="0"/>
    <n v="300"/>
    <n v="1440.5"/>
    <n v="286.07"/>
    <n v="1115"/>
    <n v="2.0506245626762549E-6"/>
    <n v="1115"/>
    <n v="4.3395193821702561E-6"/>
    <n v="325.5"/>
    <n v="325.5"/>
    <n v="39.43"/>
    <m/>
  </r>
  <r>
    <s v="SOCIALES"/>
    <s v="EDUCACION, RECREACION Y DEPORTE"/>
    <s v="ZA01I000"/>
    <s v="Secretaría Educación, Recreación Deporte"/>
    <s v="A101"/>
    <s v="FORTALECIMIENTO INSTITUCIONAL"/>
    <s v="GC00A10100001D"/>
    <s v="GC00A10100001D GASTOS ADMINISTRATIVOS"/>
    <s v="GASTOS ADMINISTRATIVOS"/>
    <s v="530805"/>
    <s v="530805 Materiales de Aseo"/>
    <x v="0"/>
    <x v="1"/>
    <s v="002"/>
    <n v="556"/>
    <n v="0"/>
    <n v="0"/>
    <n v="556"/>
    <n v="0"/>
    <n v="0"/>
    <n v="0"/>
    <n v="0"/>
    <n v="0"/>
    <n v="556"/>
    <n v="556"/>
    <n v="556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4342"/>
    <n v="0"/>
    <n v="0"/>
    <n v="4342"/>
    <n v="0"/>
    <n v="0"/>
    <n v="0"/>
    <n v="0"/>
    <n v="0"/>
    <n v="4342"/>
    <n v="4342"/>
    <n v="4342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66194.850000000006"/>
    <n v="0"/>
    <n v="-50819.92"/>
    <n v="15374.93"/>
    <n v="0"/>
    <n v="10794.37"/>
    <n v="1.9852197543153082E-5"/>
    <n v="10452.52"/>
    <n v="4.0680639580737442E-5"/>
    <n v="4580.5600000000004"/>
    <n v="4922.41"/>
    <n v="4580.5600000000004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6250"/>
    <n v="0"/>
    <n v="10433.469999999999"/>
    <n v="16683.47"/>
    <n v="0"/>
    <n v="15523.5"/>
    <n v="2.8549659550407928E-5"/>
    <n v="15523.5"/>
    <n v="6.0416618053022388E-5"/>
    <n v="1159.97"/>
    <n v="1159.97"/>
    <n v="1159.97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1400.1"/>
    <n v="0"/>
    <n v="16471.18"/>
    <n v="17871.28"/>
    <n v="10119"/>
    <n v="0"/>
    <n v="0"/>
    <n v="0"/>
    <n v="0"/>
    <n v="17871.28"/>
    <n v="17871.28"/>
    <n v="7752.28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2399.7800000000002"/>
    <n v="0"/>
    <n v="3900.22"/>
    <n v="6300"/>
    <n v="36.6"/>
    <n v="4822.3599999999997"/>
    <n v="8.868923646697277E-6"/>
    <n v="4822.3599999999997"/>
    <n v="1.8768362948701842E-5"/>
    <n v="1477.64"/>
    <n v="1477.64"/>
    <n v="1441.04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8718.77"/>
    <n v="0"/>
    <n v="0"/>
    <n v="8718.77"/>
    <n v="0"/>
    <n v="0"/>
    <n v="0"/>
    <n v="0"/>
    <n v="0"/>
    <n v="8718.77"/>
    <n v="8718.77"/>
    <n v="8718.77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26548.83"/>
    <n v="0"/>
    <n v="17179"/>
    <n v="43727.83"/>
    <n v="2141.9299999999998"/>
    <n v="35585.9"/>
    <n v="6.5446924327301287E-5"/>
    <n v="35585.9"/>
    <n v="1.3849838814526682E-4"/>
    <n v="8141.93"/>
    <n v="8141.93"/>
    <n v="6000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3500"/>
    <n v="0"/>
    <n v="0"/>
    <n v="3500"/>
    <n v="0"/>
    <n v="0"/>
    <n v="0"/>
    <n v="0"/>
    <n v="0"/>
    <n v="3500"/>
    <n v="3500"/>
    <n v="350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9430"/>
    <n v="0"/>
    <n v="-2126.81"/>
    <n v="7303.19"/>
    <n v="0"/>
    <n v="3437.89"/>
    <n v="6.3227100249139634E-6"/>
    <n v="3401.74"/>
    <n v="1.3239387141797171E-5"/>
    <n v="3865.3"/>
    <n v="3901.45"/>
    <n v="3865.3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7512.61"/>
    <n v="0"/>
    <n v="0"/>
    <n v="7512.61"/>
    <n v="0"/>
    <n v="0"/>
    <n v="0"/>
    <n v="0"/>
    <n v="0"/>
    <n v="7512.61"/>
    <n v="7512.61"/>
    <n v="7512.61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10155"/>
    <n v="0"/>
    <n v="-10155"/>
    <n v="0"/>
    <n v="0"/>
    <n v="0"/>
    <n v="0"/>
    <n v="0"/>
    <n v="0"/>
    <n v="0"/>
    <n v="0"/>
    <n v="0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700"/>
    <n v="0"/>
    <n v="-700"/>
    <n v="0"/>
    <n v="0"/>
    <n v="0"/>
    <n v="0"/>
    <n v="0"/>
    <n v="0"/>
    <n v="0"/>
    <n v="0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275476.19"/>
    <n v="0"/>
    <n v="46469.64"/>
    <n v="321945.83"/>
    <n v="319945.83"/>
    <n v="2000"/>
    <n v="3.6782503366390218E-6"/>
    <n v="8.1999999999999993"/>
    <n v="3.1913954200713988E-8"/>
    <n v="319945.83"/>
    <n v="321937.63"/>
    <n v="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19759"/>
    <n v="0"/>
    <n v="-19759"/>
    <n v="0"/>
    <n v="0"/>
    <n v="0"/>
    <n v="0"/>
    <n v="0"/>
    <n v="0"/>
    <n v="0"/>
    <n v="0"/>
    <n v="0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847.89"/>
    <n v="0"/>
    <n v="-500"/>
    <n v="347.89"/>
    <n v="0"/>
    <n v="0"/>
    <n v="0"/>
    <n v="0"/>
    <n v="0"/>
    <n v="347.89"/>
    <n v="347.89"/>
    <n v="347.89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15785.33"/>
    <n v="0"/>
    <n v="0"/>
    <n v="15785.33"/>
    <n v="0"/>
    <n v="0"/>
    <n v="0"/>
    <n v="0"/>
    <n v="0"/>
    <n v="15785.33"/>
    <n v="15785.33"/>
    <n v="15785.33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13560"/>
    <n v="0"/>
    <n v="-9560"/>
    <n v="4000"/>
    <n v="119.42"/>
    <n v="3880.58"/>
    <n v="7.1368723456773275E-6"/>
    <n v="3880.58"/>
    <n v="1.5103006389293499E-5"/>
    <n v="119.42"/>
    <n v="119.42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0"/>
    <n v="0"/>
    <n v="10000"/>
    <n v="10000"/>
    <n v="0"/>
    <n v="0"/>
    <n v="0"/>
    <n v="0"/>
    <n v="0"/>
    <n v="10000"/>
    <n v="10000"/>
    <n v="1000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3853"/>
    <n v="0"/>
    <n v="-1800"/>
    <n v="2053"/>
    <n v="0"/>
    <n v="0"/>
    <n v="0"/>
    <n v="0"/>
    <n v="0"/>
    <n v="2053"/>
    <n v="2053"/>
    <n v="2053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32636.94"/>
    <n v="0"/>
    <n v="-16636.939999999999"/>
    <n v="16000"/>
    <n v="300.16000000000003"/>
    <n v="15021.09"/>
    <n v="2.7625664674592523E-5"/>
    <n v="15021.09"/>
    <n v="5.846126564692718E-5"/>
    <n v="978.91"/>
    <n v="978.91"/>
    <n v="678.75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27607.34"/>
    <n v="0"/>
    <n v="-6304.02"/>
    <n v="21303.32"/>
    <n v="504.42"/>
    <n v="20798.900000000001"/>
    <n v="3.8251780463360677E-5"/>
    <n v="20798.900000000001"/>
    <n v="8.0948188051857342E-5"/>
    <n v="504.42"/>
    <n v="504.42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5562.7"/>
    <n v="0"/>
    <n v="32000"/>
    <n v="37562.699999999997"/>
    <n v="0"/>
    <n v="0"/>
    <n v="0"/>
    <n v="0"/>
    <n v="0"/>
    <n v="37562.699999999997"/>
    <n v="37562.699999999997"/>
    <n v="37562.699999999997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13282"/>
    <n v="0"/>
    <n v="8155.49"/>
    <n v="21437.49"/>
    <n v="254.47"/>
    <n v="17722.22"/>
    <n v="3.2593380840495409E-5"/>
    <n v="0"/>
    <n v="0"/>
    <n v="3715.27"/>
    <n v="21437.49"/>
    <n v="3460.8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4250.04"/>
    <n v="0"/>
    <n v="1729.96"/>
    <n v="5980"/>
    <n v="79.22"/>
    <n v="4284.04"/>
    <n v="7.878885786087518E-6"/>
    <n v="4104.04"/>
    <n v="1.5972700560719298E-5"/>
    <n v="1695.96"/>
    <n v="1875.96"/>
    <n v="1616.74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17069.86"/>
    <n v="0"/>
    <n v="0"/>
    <n v="17069.86"/>
    <n v="4806.97"/>
    <n v="9392"/>
    <n v="1.7273063580856846E-5"/>
    <n v="9392"/>
    <n v="3.6553153396720219E-5"/>
    <n v="7677.86"/>
    <n v="7677.86"/>
    <n v="2870.89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1651"/>
    <n v="0"/>
    <n v="-1651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807"/>
    <s v="530807 Materiales de Impresión, Fotografía, Rep"/>
    <x v="0"/>
    <x v="1"/>
    <s v="002"/>
    <n v="1845"/>
    <n v="0"/>
    <n v="0"/>
    <n v="1845"/>
    <n v="0"/>
    <n v="0"/>
    <n v="0"/>
    <n v="0"/>
    <n v="0"/>
    <n v="1845"/>
    <n v="1845"/>
    <n v="1845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09"/>
    <s v="530809 Medicamentos"/>
    <x v="0"/>
    <x v="1"/>
    <s v="002"/>
    <n v="228.36"/>
    <n v="0"/>
    <n v="-228.36"/>
    <n v="0"/>
    <n v="0"/>
    <n v="0"/>
    <n v="0"/>
    <n v="0"/>
    <n v="0"/>
    <n v="0"/>
    <n v="0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809"/>
    <s v="530809 Medicamentos"/>
    <x v="0"/>
    <x v="1"/>
    <s v="002"/>
    <n v="7612.5"/>
    <n v="0"/>
    <n v="-354.3"/>
    <n v="7258.2"/>
    <n v="0"/>
    <n v="7258.2"/>
    <n v="1.3348738296696673E-5"/>
    <n v="3063.5"/>
    <n v="1.1922975450474062E-5"/>
    <n v="0"/>
    <n v="4194.7"/>
    <n v="0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810"/>
    <s v="530810 Dispositivos Médicos para Laboratorio Cl"/>
    <x v="0"/>
    <x v="1"/>
    <s v="002"/>
    <n v="5941"/>
    <n v="0"/>
    <n v="0"/>
    <n v="5941"/>
    <n v="5600"/>
    <n v="334.3"/>
    <n v="6.1481954376921252E-7"/>
    <n v="334.3"/>
    <n v="1.30107742552423E-6"/>
    <n v="5606.7"/>
    <n v="5606.7"/>
    <n v="6.7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810"/>
    <s v="530810 Dispositivos Médicos para Laboratorio Cl"/>
    <x v="0"/>
    <x v="1"/>
    <s v="002"/>
    <n v="600"/>
    <n v="0"/>
    <n v="-600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10"/>
    <s v="530810 Dispositivos Médicos para Laboratorio Cl"/>
    <x v="0"/>
    <x v="1"/>
    <s v="002"/>
    <n v="0"/>
    <n v="0"/>
    <n v="32500"/>
    <n v="32500"/>
    <n v="0"/>
    <n v="0"/>
    <n v="0"/>
    <n v="0"/>
    <n v="0"/>
    <n v="32500"/>
    <n v="32500"/>
    <n v="3250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810"/>
    <s v="530810 Dispositivos Médicos para Laboratorio Cl"/>
    <x v="0"/>
    <x v="1"/>
    <s v="002"/>
    <n v="571.29999999999995"/>
    <n v="0"/>
    <n v="-571.19000000000005"/>
    <n v="0.11"/>
    <n v="0"/>
    <n v="0"/>
    <n v="0"/>
    <n v="0"/>
    <n v="0"/>
    <n v="0.11"/>
    <n v="0.11"/>
    <n v="0.11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200"/>
    <n v="0"/>
    <n v="9300"/>
    <n v="9500"/>
    <n v="0"/>
    <n v="5954.62"/>
    <n v="1.0951291509778726E-5"/>
    <n v="92.21"/>
    <n v="3.5887630693266304E-7"/>
    <n v="3545.38"/>
    <n v="9407.7900000000009"/>
    <n v="3545.38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775.13"/>
    <n v="0"/>
    <n v="0"/>
    <n v="775.13"/>
    <n v="0"/>
    <n v="0"/>
    <n v="0"/>
    <n v="0"/>
    <n v="0"/>
    <n v="775.13"/>
    <n v="775.13"/>
    <n v="775.13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632.13"/>
    <n v="0"/>
    <n v="0"/>
    <n v="632.13"/>
    <n v="0"/>
    <n v="111"/>
    <n v="2.0414289368346571E-7"/>
    <n v="111"/>
    <n v="4.3200596539990886E-7"/>
    <n v="521.13"/>
    <n v="521.13"/>
    <n v="521.13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22315"/>
    <n v="0"/>
    <n v="-22315"/>
    <n v="0"/>
    <n v="0"/>
    <n v="0"/>
    <n v="0"/>
    <n v="0"/>
    <n v="0"/>
    <n v="0"/>
    <n v="0"/>
    <n v="0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6045.5"/>
    <n v="0"/>
    <n v="-5429.96"/>
    <n v="615.54"/>
    <n v="0"/>
    <n v="0"/>
    <n v="0"/>
    <n v="0"/>
    <n v="0"/>
    <n v="615.54"/>
    <n v="615.54"/>
    <n v="615.54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14157.86"/>
    <n v="0"/>
    <n v="-13157.86"/>
    <n v="1000"/>
    <n v="0"/>
    <n v="0"/>
    <n v="0"/>
    <n v="0"/>
    <n v="0"/>
    <n v="1000"/>
    <n v="1000"/>
    <n v="100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300"/>
    <n v="0"/>
    <n v="0"/>
    <n v="300"/>
    <n v="0"/>
    <n v="0"/>
    <n v="0"/>
    <n v="0"/>
    <n v="0"/>
    <n v="300"/>
    <n v="300"/>
    <n v="30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6762.25"/>
    <n v="0"/>
    <n v="3250.74"/>
    <n v="10012.99"/>
    <n v="0"/>
    <n v="8540.33"/>
    <n v="1.5706735848754168E-5"/>
    <n v="8315.33"/>
    <n v="3.2362812290710131E-5"/>
    <n v="1472.66"/>
    <n v="1697.66"/>
    <n v="1472.66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656.69"/>
    <n v="0"/>
    <n v="3043.31"/>
    <n v="3700"/>
    <n v="0"/>
    <n v="3602.07"/>
    <n v="6.6246575950486611E-6"/>
    <n v="3602.06"/>
    <n v="1.4019021691246808E-5"/>
    <n v="97.93"/>
    <n v="97.94"/>
    <n v="97.93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2889"/>
    <n v="0"/>
    <n v="-2689"/>
    <n v="200"/>
    <n v="0"/>
    <n v="0"/>
    <n v="0"/>
    <n v="0"/>
    <n v="0"/>
    <n v="200"/>
    <n v="200"/>
    <n v="2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72189.98"/>
    <n v="0"/>
    <n v="-40149.339999999997"/>
    <n v="32040.639999999999"/>
    <n v="0"/>
    <n v="28382.9"/>
    <n v="5.2199705739895851E-5"/>
    <n v="0"/>
    <n v="0"/>
    <n v="3657.74"/>
    <n v="32040.639999999999"/>
    <n v="3657.74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1400"/>
    <n v="0"/>
    <n v="-1400"/>
    <n v="0"/>
    <n v="0"/>
    <n v="0"/>
    <n v="0"/>
    <n v="0"/>
    <n v="0"/>
    <n v="0"/>
    <n v="0"/>
    <n v="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4481.62"/>
    <n v="0"/>
    <n v="-4081.62"/>
    <n v="400"/>
    <n v="129"/>
    <n v="271"/>
    <n v="4.9840292061458749E-7"/>
    <n v="243.56"/>
    <n v="9.4792227867389019E-7"/>
    <n v="129"/>
    <n v="156.44"/>
    <n v="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12000"/>
    <n v="0"/>
    <n v="-12000"/>
    <n v="0"/>
    <n v="0"/>
    <n v="0"/>
    <n v="0"/>
    <n v="0"/>
    <n v="0"/>
    <n v="0"/>
    <n v="0"/>
    <n v="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2357.46"/>
    <n v="0"/>
    <n v="0"/>
    <n v="2357.46"/>
    <n v="0"/>
    <n v="16.399999999999999"/>
    <n v="3.0161652760439979E-8"/>
    <n v="16.399999999999999"/>
    <n v="6.3827908401427977E-8"/>
    <n v="2341.06"/>
    <n v="2341.06"/>
    <n v="2341.06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6000"/>
    <n v="0"/>
    <n v="0"/>
    <n v="6000"/>
    <n v="0"/>
    <n v="0"/>
    <n v="0"/>
    <n v="0"/>
    <n v="0"/>
    <n v="6000"/>
    <n v="6000"/>
    <n v="600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0"/>
    <n v="0"/>
    <n v="6068.33"/>
    <n v="6068.33"/>
    <n v="0"/>
    <n v="0"/>
    <n v="0"/>
    <n v="0"/>
    <n v="0"/>
    <n v="6068.33"/>
    <n v="6068.33"/>
    <n v="6068.33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3692.62"/>
    <n v="0"/>
    <n v="-1318.04"/>
    <n v="2374.58"/>
    <n v="0"/>
    <n v="0"/>
    <n v="0"/>
    <n v="0"/>
    <n v="0"/>
    <n v="2374.58"/>
    <n v="2374.58"/>
    <n v="2374.58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198254.78"/>
    <n v="0"/>
    <n v="-191014.78"/>
    <n v="7240"/>
    <n v="264.93"/>
    <n v="6776.07"/>
    <n v="1.2462040879294789E-5"/>
    <n v="977.15"/>
    <n v="3.8030146764911797E-6"/>
    <n v="463.93"/>
    <n v="6262.85"/>
    <n v="199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12999.06"/>
    <n v="0"/>
    <n v="-842.5"/>
    <n v="12156.56"/>
    <n v="0"/>
    <n v="0"/>
    <n v="0"/>
    <n v="0"/>
    <n v="0"/>
    <n v="12156.56"/>
    <n v="12156.56"/>
    <n v="12156.56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92000"/>
    <n v="0"/>
    <n v="-88167.65"/>
    <n v="3832.35"/>
    <n v="0"/>
    <n v="2000"/>
    <n v="3.6782503366390218E-6"/>
    <n v="0"/>
    <n v="0"/>
    <n v="1832.35"/>
    <n v="3832.35"/>
    <n v="1832.35"/>
    <m/>
  </r>
  <r>
    <s v="GENERALES"/>
    <s v="TECNOLOGÍA"/>
    <s v="ZA01R000"/>
    <s v="Secretaría de Tecnología de Información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5753.78"/>
    <n v="0"/>
    <n v="0"/>
    <n v="5753.78"/>
    <n v="0"/>
    <n v="0"/>
    <n v="0"/>
    <n v="0"/>
    <n v="0"/>
    <n v="5753.78"/>
    <n v="5753.78"/>
    <n v="5753.78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3000"/>
    <n v="0"/>
    <n v="-2129.4699999999998"/>
    <n v="870.53"/>
    <n v="0"/>
    <n v="870.53"/>
    <n v="1.6010136327771838E-6"/>
    <n v="870.53"/>
    <n v="3.3880554329692131E-6"/>
    <n v="0"/>
    <n v="0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11"/>
    <s v="530811 Insumos, Materiales y Suministros para Cons"/>
    <x v="0"/>
    <x v="1"/>
    <s v="002"/>
    <n v="6169.37"/>
    <n v="0"/>
    <n v="-800"/>
    <n v="5369.37"/>
    <n v="0"/>
    <n v="4872.54"/>
    <n v="8.9612109476435501E-6"/>
    <n v="4732.54"/>
    <n v="1.8418788391834996E-5"/>
    <n v="496.83"/>
    <n v="636.83000000000004"/>
    <n v="496.83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812"/>
    <s v="530812 Materiales Didácticos"/>
    <x v="0"/>
    <x v="1"/>
    <s v="002"/>
    <n v="2445.5"/>
    <n v="0"/>
    <n v="-2445.5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12"/>
    <s v="530812 Materiales Didácticos"/>
    <x v="0"/>
    <x v="1"/>
    <s v="002"/>
    <n v="5505"/>
    <n v="0"/>
    <n v="-5505"/>
    <n v="0"/>
    <n v="0"/>
    <n v="0"/>
    <n v="0"/>
    <n v="0"/>
    <n v="0"/>
    <n v="0"/>
    <n v="0"/>
    <n v="0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30812"/>
    <s v="530812 Materiales Didácticos"/>
    <x v="0"/>
    <x v="1"/>
    <s v="002"/>
    <n v="4500"/>
    <n v="0"/>
    <n v="1130.24"/>
    <n v="5630.24"/>
    <n v="5580.3"/>
    <n v="0"/>
    <n v="0"/>
    <n v="0"/>
    <n v="0"/>
    <n v="5630.24"/>
    <n v="5630.24"/>
    <n v="49.94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12"/>
    <s v="530812 Materiales Didácticos"/>
    <x v="0"/>
    <x v="1"/>
    <s v="002"/>
    <n v="0"/>
    <n v="0"/>
    <n v="200"/>
    <n v="200"/>
    <n v="0"/>
    <n v="75.5"/>
    <n v="1.3885395020812307E-7"/>
    <n v="75.5"/>
    <n v="2.9384189538462271E-7"/>
    <n v="124.5"/>
    <n v="124.5"/>
    <n v="124.5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067.96"/>
    <n v="0"/>
    <n v="5248.88"/>
    <n v="6316.84"/>
    <n v="3882.92"/>
    <n v="1993.48"/>
    <n v="3.6662592405415788E-6"/>
    <n v="1993.48"/>
    <n v="7.7585157829316246E-6"/>
    <n v="4323.3599999999997"/>
    <n v="4323.3599999999997"/>
    <n v="440.44"/>
    <m/>
  </r>
  <r>
    <s v="GENERALES"/>
    <s v="COMUNICACION"/>
    <s v="ZA01E000"/>
    <s v="Secretaría De Comunicación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700"/>
    <n v="0"/>
    <n v="0"/>
    <n v="700"/>
    <n v="0"/>
    <n v="0"/>
    <n v="0"/>
    <n v="0"/>
    <n v="0"/>
    <n v="700"/>
    <n v="700"/>
    <n v="70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3000"/>
    <n v="0"/>
    <n v="-500"/>
    <n v="2500"/>
    <n v="2500"/>
    <n v="0"/>
    <n v="0"/>
    <n v="0"/>
    <n v="0"/>
    <n v="2500"/>
    <n v="2500"/>
    <n v="0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419.25"/>
    <n v="0"/>
    <n v="-1419.25"/>
    <n v="0"/>
    <n v="0"/>
    <n v="0"/>
    <n v="0"/>
    <n v="0"/>
    <n v="0"/>
    <n v="0"/>
    <n v="0"/>
    <n v="0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26466"/>
    <n v="0"/>
    <n v="-10000"/>
    <n v="16466"/>
    <n v="0"/>
    <n v="0"/>
    <n v="0"/>
    <n v="0"/>
    <n v="0"/>
    <n v="16466"/>
    <n v="16466"/>
    <n v="16466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37400"/>
    <n v="0"/>
    <n v="19232.72"/>
    <n v="56632.72"/>
    <n v="0"/>
    <n v="37807.65"/>
    <n v="6.9533000670015164E-5"/>
    <n v="24789.97"/>
    <n v="9.6481215514277295E-5"/>
    <n v="18825.07"/>
    <n v="31842.75"/>
    <n v="18825.07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228068.24"/>
    <n v="0"/>
    <n v="36170.35"/>
    <n v="264238.59000000003"/>
    <n v="0"/>
    <n v="40527.81"/>
    <n v="7.4535715387871152E-5"/>
    <n v="30371.84"/>
    <n v="1.1820555009163575E-4"/>
    <n v="223710.78"/>
    <n v="233866.75"/>
    <n v="223710.78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22924.080000000002"/>
    <n v="0"/>
    <n v="-3373.5"/>
    <n v="19550.580000000002"/>
    <n v="0"/>
    <n v="2770.69"/>
    <n v="5.0956457126111857E-6"/>
    <n v="531.5"/>
    <n v="2.068569104595059E-6"/>
    <n v="16779.89"/>
    <n v="19019.080000000002"/>
    <n v="16779.89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3192.21"/>
    <n v="0"/>
    <n v="5617.79"/>
    <n v="18810"/>
    <n v="0"/>
    <n v="1207.25"/>
    <n v="2.2202838594537294E-6"/>
    <n v="1207.25"/>
    <n v="4.6985513669282882E-6"/>
    <n v="17602.75"/>
    <n v="17602.75"/>
    <n v="17602.75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3285"/>
    <n v="0"/>
    <n v="541.79"/>
    <n v="3826.79"/>
    <n v="0"/>
    <n v="3430.95"/>
    <n v="6.3099464962458255E-6"/>
    <n v="595.54"/>
    <n v="2.3178093030113668E-6"/>
    <n v="395.84"/>
    <n v="3231.25"/>
    <n v="395.84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8041.82"/>
    <n v="0"/>
    <n v="5876.18"/>
    <n v="13918"/>
    <n v="0"/>
    <n v="3918"/>
    <n v="7.2056924094758438E-6"/>
    <n v="3918"/>
    <n v="1.5248642994926514E-5"/>
    <n v="10000"/>
    <n v="10000"/>
    <n v="1000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590"/>
    <n v="0"/>
    <n v="0"/>
    <n v="1590"/>
    <n v="0"/>
    <n v="0"/>
    <n v="0"/>
    <n v="0"/>
    <n v="0"/>
    <n v="1590"/>
    <n v="1590"/>
    <n v="159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54844.24"/>
    <n v="0"/>
    <n v="-14264.87"/>
    <n v="40579.370000000003"/>
    <n v="0"/>
    <n v="33667.839999999997"/>
    <n v="6.1919371906954358E-5"/>
    <n v="6055.69"/>
    <n v="2.3568416257770937E-5"/>
    <n v="6911.53"/>
    <n v="34523.68"/>
    <n v="6911.53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2943.35"/>
    <n v="0"/>
    <n v="401.93"/>
    <n v="3345.28"/>
    <n v="2663.71"/>
    <n v="535"/>
    <n v="9.8393196505093826E-7"/>
    <n v="535"/>
    <n v="2.082190914314876E-6"/>
    <n v="2810.28"/>
    <n v="2810.28"/>
    <n v="146.57"/>
    <m/>
  </r>
  <r>
    <s v="GENERALES"/>
    <s v="COORDINACION DE ALCALDIA Y SECRETARIA DEL CONCEJO"/>
    <s v="ZA01C030"/>
    <s v="Concejo Metropolitano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900"/>
    <n v="0"/>
    <n v="-1900"/>
    <n v="0"/>
    <n v="0"/>
    <n v="0"/>
    <n v="0"/>
    <n v="0"/>
    <n v="0"/>
    <n v="0"/>
    <n v="0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29059.5"/>
    <n v="0"/>
    <n v="-6000"/>
    <n v="23059.5"/>
    <n v="0"/>
    <n v="18200"/>
    <n v="3.3472078063415101E-5"/>
    <n v="0"/>
    <n v="0"/>
    <n v="4859.5"/>
    <n v="23059.5"/>
    <n v="4859.5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5562"/>
    <n v="0"/>
    <n v="0"/>
    <n v="15562"/>
    <n v="0"/>
    <n v="0"/>
    <n v="0"/>
    <n v="0"/>
    <n v="0"/>
    <n v="15562"/>
    <n v="15562"/>
    <n v="15562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0313.379999999999"/>
    <n v="0"/>
    <n v="0"/>
    <n v="10313.379999999999"/>
    <n v="0"/>
    <n v="0"/>
    <n v="0"/>
    <n v="0"/>
    <n v="0"/>
    <n v="10313.379999999999"/>
    <n v="10313.379999999999"/>
    <n v="10313.379999999999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254"/>
    <n v="0"/>
    <n v="0"/>
    <n v="1254"/>
    <n v="0"/>
    <n v="0"/>
    <n v="0"/>
    <n v="0"/>
    <n v="0"/>
    <n v="1254"/>
    <n v="1254"/>
    <n v="1254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4915"/>
    <n v="0"/>
    <n v="-4855"/>
    <n v="60"/>
    <n v="60"/>
    <n v="0"/>
    <n v="0"/>
    <n v="0"/>
    <n v="0"/>
    <n v="60"/>
    <n v="60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503331.52"/>
    <n v="0"/>
    <n v="-62851.81"/>
    <n v="440479.71"/>
    <n v="35130.769999999997"/>
    <n v="401370.84"/>
    <n v="7.3817121367354352E-4"/>
    <n v="91998.61"/>
    <n v="3.5805358854504245E-4"/>
    <n v="39108.870000000003"/>
    <n v="348481.1"/>
    <n v="3978.1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062.98"/>
    <n v="0"/>
    <n v="800"/>
    <n v="1862.98"/>
    <n v="0.8"/>
    <n v="385.2"/>
    <n v="7.0843101483667556E-7"/>
    <n v="385.2"/>
    <n v="1.4991774583067108E-6"/>
    <n v="1477.78"/>
    <n v="1477.78"/>
    <n v="1476.98"/>
    <m/>
  </r>
  <r>
    <s v="COMUNALES"/>
    <s v="MOVILIDAD"/>
    <s v="ZA01K000"/>
    <s v="Secretaría De Movilidad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0"/>
    <n v="0"/>
    <n v="7500"/>
    <n v="7500"/>
    <n v="0"/>
    <n v="0"/>
    <n v="0"/>
    <n v="0"/>
    <n v="0"/>
    <n v="7500"/>
    <n v="7500"/>
    <n v="750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63533.49"/>
    <n v="0"/>
    <n v="-12295.62"/>
    <n v="51237.87"/>
    <n v="11212.44"/>
    <n v="33763.4"/>
    <n v="6.2095118708038985E-5"/>
    <n v="20423.400000000001"/>
    <n v="7.9486762466202701E-5"/>
    <n v="17474.47"/>
    <n v="30814.47"/>
    <n v="6262.03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9831.03"/>
    <n v="0"/>
    <n v="9168.9699999999993"/>
    <n v="29000"/>
    <n v="205.6"/>
    <n v="4987.43"/>
    <n v="9.1725080382317783E-6"/>
    <n v="31.93"/>
    <n v="1.2426982410107288E-7"/>
    <n v="24012.57"/>
    <n v="28968.07"/>
    <n v="23806.97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29095.56"/>
    <n v="0"/>
    <n v="5676.63"/>
    <n v="34772.19"/>
    <n v="691.24"/>
    <n v="27783.91"/>
    <n v="5.1098088155324143E-5"/>
    <n v="5732.27"/>
    <n v="2.2309683200747169E-5"/>
    <n v="6988.28"/>
    <n v="29039.919999999998"/>
    <n v="6297.04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6280"/>
    <n v="0"/>
    <n v="-3280"/>
    <n v="3000"/>
    <n v="0"/>
    <n v="0"/>
    <n v="0"/>
    <n v="0"/>
    <n v="0"/>
    <n v="3000"/>
    <n v="3000"/>
    <n v="300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8928.57"/>
    <n v="0"/>
    <n v="65.31"/>
    <n v="8993.8799999999992"/>
    <n v="5067.5600000000004"/>
    <n v="0"/>
    <n v="0"/>
    <n v="0"/>
    <n v="0"/>
    <n v="8993.8799999999992"/>
    <n v="8993.8799999999992"/>
    <n v="3926.32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6230.5"/>
    <n v="0"/>
    <n v="-4730.5"/>
    <n v="1500"/>
    <n v="0"/>
    <n v="1500"/>
    <n v="2.7586877524792665E-6"/>
    <n v="339.5"/>
    <n v="1.3213155428222439E-6"/>
    <n v="0"/>
    <n v="1160.5"/>
    <n v="0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13"/>
    <n v="0"/>
    <n v="0"/>
    <n v="13"/>
    <n v="0"/>
    <n v="0"/>
    <n v="0"/>
    <n v="0"/>
    <n v="0"/>
    <n v="13"/>
    <n v="13"/>
    <n v="13"/>
    <m/>
  </r>
  <r>
    <s v="GENERALES"/>
    <s v="TECNOLOGÍA"/>
    <s v="ZA01R000"/>
    <s v="Secretaría de Tecnología de Información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27910.720000000001"/>
    <n v="0"/>
    <n v="0"/>
    <n v="27910.720000000001"/>
    <n v="0"/>
    <n v="15755.6"/>
    <n v="2.8976520501974887E-5"/>
    <n v="1795.5"/>
    <n v="6.9879883862660936E-6"/>
    <n v="12155.12"/>
    <n v="26115.22"/>
    <n v="12155.12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13"/>
    <s v="530813 Repuestos y Accesorios"/>
    <x v="0"/>
    <x v="1"/>
    <s v="002"/>
    <n v="542230.88"/>
    <n v="0"/>
    <n v="93553.16"/>
    <n v="635784.04"/>
    <n v="124690.39"/>
    <n v="463730.53"/>
    <n v="8.5285848904114608E-4"/>
    <n v="286623.65999999997"/>
    <n v="1.115523702205002E-3"/>
    <n v="172053.51"/>
    <n v="349160.38"/>
    <n v="47363.12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814"/>
    <s v="530814 Suministros para Actividades Agropecuarias,"/>
    <x v="0"/>
    <x v="1"/>
    <s v="002"/>
    <n v="1925"/>
    <n v="0"/>
    <n v="0"/>
    <n v="1925"/>
    <n v="0"/>
    <n v="0"/>
    <n v="0"/>
    <n v="0"/>
    <n v="0"/>
    <n v="1925"/>
    <n v="1925"/>
    <n v="1925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814"/>
    <s v="530814 Suministros para Actividades Agropecuarias,"/>
    <x v="0"/>
    <x v="1"/>
    <s v="002"/>
    <n v="128.94999999999999"/>
    <n v="0"/>
    <n v="-128.94999999999999"/>
    <n v="0"/>
    <n v="0"/>
    <n v="0"/>
    <n v="0"/>
    <n v="0"/>
    <n v="0"/>
    <n v="0"/>
    <n v="0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14"/>
    <s v="530814 Suministros para Actividades Agropecuarias,"/>
    <x v="0"/>
    <x v="1"/>
    <s v="002"/>
    <n v="82"/>
    <n v="0"/>
    <n v="200"/>
    <n v="282"/>
    <n v="0"/>
    <n v="0"/>
    <n v="0"/>
    <n v="0"/>
    <n v="0"/>
    <n v="282"/>
    <n v="282"/>
    <n v="282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814"/>
    <s v="530814 Suministros para Actividades Agropecuarias,"/>
    <x v="0"/>
    <x v="1"/>
    <s v="002"/>
    <n v="0"/>
    <n v="0"/>
    <n v="550"/>
    <n v="550"/>
    <n v="402.44"/>
    <n v="147.56"/>
    <n v="2.7138130983722703E-7"/>
    <n v="147.56"/>
    <n v="5.7429549778748243E-7"/>
    <n v="402.44"/>
    <n v="402.44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0819"/>
    <s v="530819 Accesorios e Insumos Químicos y Orgánicos"/>
    <x v="0"/>
    <x v="1"/>
    <s v="002"/>
    <n v="4759.6000000000004"/>
    <n v="0"/>
    <n v="4240.3999999999996"/>
    <n v="9000"/>
    <n v="0"/>
    <n v="0"/>
    <n v="0"/>
    <n v="0"/>
    <n v="0"/>
    <n v="9000"/>
    <n v="9000"/>
    <n v="90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19"/>
    <s v="530819 Accesorios e Insumos Químicos y Orgánicos"/>
    <x v="0"/>
    <x v="1"/>
    <s v="002"/>
    <n v="20.18"/>
    <n v="0"/>
    <n v="-20.18"/>
    <n v="0"/>
    <n v="0"/>
    <n v="0"/>
    <n v="0"/>
    <n v="0"/>
    <n v="0"/>
    <n v="0"/>
    <n v="0"/>
    <n v="0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819"/>
    <s v="530819 Accesorios e Insumos Químicos y Orgánicos"/>
    <x v="0"/>
    <x v="1"/>
    <s v="002"/>
    <n v="2500"/>
    <n v="0"/>
    <n v="0"/>
    <n v="2500"/>
    <n v="0"/>
    <n v="2440.13"/>
    <n v="4.4877044969714888E-6"/>
    <n v="2440.13"/>
    <n v="9.4968533004619786E-6"/>
    <n v="59.87"/>
    <n v="59.87"/>
    <n v="59.87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19"/>
    <s v="530819 Accesorios e Insumos Químicos y Orgánicos"/>
    <x v="0"/>
    <x v="1"/>
    <s v="002"/>
    <n v="52.25"/>
    <n v="0"/>
    <n v="-52.25"/>
    <n v="0"/>
    <n v="0"/>
    <n v="0"/>
    <n v="0"/>
    <n v="0"/>
    <n v="0"/>
    <n v="0"/>
    <n v="0"/>
    <n v="0"/>
    <m/>
  </r>
  <r>
    <s v="SOCIALES"/>
    <s v="EDUCACION, RECREACION Y DEPORTE"/>
    <s v="ZA01I000"/>
    <s v="Secretaría Educación, Recreación Deporte"/>
    <s v="A101"/>
    <s v="FORTALECIMIENTO INSTITUCIONAL"/>
    <s v="GC00A10100001D"/>
    <s v="GC00A10100001D GASTOS ADMINISTRATIVOS"/>
    <s v="GASTOS ADMINISTRATIVOS"/>
    <s v="530819"/>
    <s v="530819 Accesorios e Insumos Químicos y Orgánicos"/>
    <x v="0"/>
    <x v="1"/>
    <s v="002"/>
    <n v="6500"/>
    <n v="0"/>
    <n v="0"/>
    <n v="6500"/>
    <n v="0"/>
    <n v="0"/>
    <n v="0"/>
    <n v="0"/>
    <n v="0"/>
    <n v="6500"/>
    <n v="6500"/>
    <n v="650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0819"/>
    <s v="530819 Accesorios e Insumos Químicos y Orgánicos"/>
    <x v="0"/>
    <x v="1"/>
    <s v="002"/>
    <n v="0"/>
    <n v="0"/>
    <n v="1300"/>
    <n v="1300"/>
    <n v="77.7"/>
    <n v="1222.3"/>
    <n v="2.247962693236938E-6"/>
    <n v="1222.3"/>
    <n v="4.7571251487235007E-6"/>
    <n v="77.7"/>
    <n v="77.7"/>
    <n v="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819"/>
    <s v="530819 Accesorios e Insumos Químicos y Orgánicos"/>
    <x v="0"/>
    <x v="1"/>
    <s v="002"/>
    <n v="483.78"/>
    <n v="0"/>
    <n v="-483.78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20"/>
    <s v="530820 Menaje y Accesorios Descartables"/>
    <x v="0"/>
    <x v="1"/>
    <s v="002"/>
    <n v="540.17999999999995"/>
    <n v="0"/>
    <n v="-540.17999999999995"/>
    <n v="0"/>
    <n v="0"/>
    <n v="0"/>
    <n v="0"/>
    <n v="0"/>
    <n v="0"/>
    <n v="0"/>
    <n v="0"/>
    <n v="0"/>
    <m/>
  </r>
  <r>
    <s v="SOCIALES"/>
    <s v="EDUCACION, RECREACION Y DEPORTE"/>
    <s v="JM40I070"/>
    <s v="Unidad Educativa Julio E.Moreno"/>
    <s v="A101"/>
    <s v="FORTALECIMIENTO INSTITUCIONAL"/>
    <s v="GC00A10100001D"/>
    <s v="GC00A10100001D GASTOS ADMINISTRATIVOS"/>
    <s v="GASTOS ADMINISTRATIVOS"/>
    <s v="530820"/>
    <s v="530820 Menaje y Accesorios Descartables"/>
    <x v="0"/>
    <x v="1"/>
    <s v="002"/>
    <n v="1359.2"/>
    <n v="0"/>
    <n v="-1359.2"/>
    <n v="0"/>
    <n v="0"/>
    <n v="0"/>
    <n v="0"/>
    <n v="0"/>
    <n v="0"/>
    <n v="0"/>
    <n v="0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820"/>
    <s v="530820 Menaje y Accesorios Descartables"/>
    <x v="0"/>
    <x v="1"/>
    <s v="002"/>
    <n v="0"/>
    <n v="0"/>
    <n v="736.61"/>
    <n v="736.61"/>
    <n v="0"/>
    <n v="736.61"/>
    <n v="1.3547179902358349E-6"/>
    <n v="736.61"/>
    <n v="2.8668460736326747E-6"/>
    <n v="0"/>
    <n v="0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0820"/>
    <s v="530820 Menaje y Accesorios Descartables"/>
    <x v="0"/>
    <x v="1"/>
    <s v="002"/>
    <n v="50"/>
    <n v="0"/>
    <n v="0"/>
    <n v="50"/>
    <n v="0"/>
    <n v="0"/>
    <n v="0"/>
    <n v="0"/>
    <n v="0"/>
    <n v="50"/>
    <n v="50"/>
    <n v="5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20"/>
    <s v="530820 Menaje y Accesorios Descartables"/>
    <x v="0"/>
    <x v="1"/>
    <s v="002"/>
    <n v="0"/>
    <n v="0"/>
    <n v="572"/>
    <n v="572"/>
    <n v="0"/>
    <n v="572"/>
    <n v="1.0519795962787602E-6"/>
    <n v="0"/>
    <n v="0"/>
    <n v="0"/>
    <n v="572"/>
    <n v="0"/>
    <m/>
  </r>
  <r>
    <s v="SOCIALES"/>
    <s v="EDUCACION, RECREACION Y DEPORTE"/>
    <s v="ZA01I000"/>
    <s v="Secretaría Educación, Recreación Deporte"/>
    <s v="A101"/>
    <s v="FORTALECIMIENTO INSTITUCIONAL"/>
    <s v="GC00A10100001D"/>
    <s v="GC00A10100001D GASTOS ADMINISTRATIVOS"/>
    <s v="GASTOS ADMINISTRATIVOS"/>
    <s v="530822"/>
    <s v="530822 Condecoraciones"/>
    <x v="0"/>
    <x v="1"/>
    <s v="002"/>
    <n v="6406.4"/>
    <n v="0"/>
    <n v="0"/>
    <n v="6406.4"/>
    <n v="0"/>
    <n v="0"/>
    <n v="0"/>
    <n v="0"/>
    <n v="0"/>
    <n v="6406.4"/>
    <n v="6406.4"/>
    <n v="6406.4"/>
    <m/>
  </r>
  <r>
    <s v="GENERALES"/>
    <s v="COORDINACION DE ALCALDIA Y SECRETARIA DEL CONCEJO"/>
    <s v="ZA01C030"/>
    <s v="Concejo Metropolitano"/>
    <s v="A101"/>
    <s v="FORTALECIMIENTO INSTITUCIONAL"/>
    <s v="GC00A10100001D"/>
    <s v="GC00A10100001D GASTOS ADMINISTRATIVOS"/>
    <s v="GASTOS ADMINISTRATIVOS"/>
    <s v="530822"/>
    <s v="530822 Condecoraciones"/>
    <x v="0"/>
    <x v="1"/>
    <s v="002"/>
    <n v="0"/>
    <n v="0"/>
    <n v="3355"/>
    <n v="3355"/>
    <n v="3355"/>
    <n v="0"/>
    <n v="0"/>
    <n v="0"/>
    <n v="0"/>
    <n v="3355"/>
    <n v="3355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0822"/>
    <s v="530822 Condecoraciones"/>
    <x v="0"/>
    <x v="1"/>
    <s v="002"/>
    <n v="2000"/>
    <n v="0"/>
    <n v="0"/>
    <n v="2000"/>
    <n v="0"/>
    <n v="2000"/>
    <n v="3.6782503366390218E-6"/>
    <n v="35"/>
    <n v="1.3621809719816946E-7"/>
    <n v="0"/>
    <n v="1965"/>
    <n v="0"/>
    <m/>
  </r>
  <r>
    <s v="GENERALES"/>
    <s v="COORDINACION DE ALCALDIA Y SECRETARIA DEL CONCEJO"/>
    <s v="ZA01C000"/>
    <s v="Alcaldía Metropolitana"/>
    <s v="A101"/>
    <s v="FORTALECIMIENTO INSTITUCIONAL"/>
    <s v="GC00A10100001D"/>
    <s v="GC00A10100001D GASTOS ADMINISTRATIVOS"/>
    <s v="GASTOS ADMINISTRATIVOS"/>
    <s v="530822"/>
    <s v="530822 Condecoraciones"/>
    <x v="0"/>
    <x v="1"/>
    <s v="002"/>
    <n v="6500"/>
    <n v="0"/>
    <n v="-6500"/>
    <n v="0"/>
    <n v="0"/>
    <n v="0"/>
    <n v="0"/>
    <n v="0"/>
    <n v="0"/>
    <n v="0"/>
    <n v="0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22"/>
    <s v="530822 Condecoraciones"/>
    <x v="0"/>
    <x v="1"/>
    <s v="002"/>
    <n v="0"/>
    <n v="0"/>
    <n v="3410"/>
    <n v="3410"/>
    <n v="0"/>
    <n v="3410"/>
    <n v="6.2714168239695321E-6"/>
    <n v="0"/>
    <n v="0"/>
    <n v="0"/>
    <n v="3410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0823"/>
    <s v="530823 Egresos para Sanidad Agropecuaria"/>
    <x v="0"/>
    <x v="1"/>
    <s v="002"/>
    <n v="344"/>
    <n v="0"/>
    <n v="136"/>
    <n v="480"/>
    <n v="0"/>
    <n v="240"/>
    <n v="4.4139004039668263E-7"/>
    <n v="0"/>
    <n v="0"/>
    <n v="240"/>
    <n v="480"/>
    <n v="24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23"/>
    <s v="530823 Egresos para Sanidad Agropecuaria"/>
    <x v="0"/>
    <x v="1"/>
    <s v="002"/>
    <n v="120100"/>
    <n v="0"/>
    <n v="-36823.01"/>
    <n v="83276.990000000005"/>
    <n v="12409.26"/>
    <n v="34864.97"/>
    <n v="6.4121043819704706E-5"/>
    <n v="24249.759999999998"/>
    <n v="9.4378747563208056E-5"/>
    <n v="48412.02"/>
    <n v="59027.23"/>
    <n v="36002.76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0824"/>
    <s v="530824 Insumos, Bienes y Materiales para Producció"/>
    <x v="0"/>
    <x v="1"/>
    <s v="002"/>
    <n v="705.4"/>
    <n v="0"/>
    <n v="2000"/>
    <n v="2705.4"/>
    <n v="0"/>
    <n v="0"/>
    <n v="0"/>
    <n v="0"/>
    <n v="0"/>
    <n v="2705.4"/>
    <n v="2705.4"/>
    <n v="2705.4"/>
    <m/>
  </r>
  <r>
    <s v="GENERALES"/>
    <s v="COORDINACION DE ALCALDIA Y SECRETARIA DEL CONCEJO"/>
    <s v="ZA01C000"/>
    <s v="Alcaldía Metropolitana"/>
    <s v="A101"/>
    <s v="FORTALECIMIENTO INSTITUCIONAL"/>
    <s v="GC00A10100001D"/>
    <s v="GC00A10100001D GASTOS ADMINISTRATIVOS"/>
    <s v="GASTOS ADMINISTRATIVOS"/>
    <s v="530824"/>
    <s v="530824 Insumos, Bienes y Materiales para Producció"/>
    <x v="0"/>
    <x v="1"/>
    <s v="002"/>
    <n v="4000"/>
    <n v="0"/>
    <n v="0"/>
    <n v="4000"/>
    <n v="0"/>
    <n v="3983"/>
    <n v="7.3252355454166117E-6"/>
    <n v="3983"/>
    <n v="1.5501619461151685E-5"/>
    <n v="17"/>
    <n v="17"/>
    <n v="17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0824"/>
    <s v="530824 Insumos, Bienes y Materiales para Producció"/>
    <x v="0"/>
    <x v="1"/>
    <s v="002"/>
    <n v="5659"/>
    <n v="0"/>
    <n v="0"/>
    <n v="5659"/>
    <n v="0"/>
    <n v="0"/>
    <n v="0"/>
    <n v="0"/>
    <n v="0"/>
    <n v="5659"/>
    <n v="5659"/>
    <n v="5659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30826"/>
    <s v="530826 Dispositivos Médicos de Uso General"/>
    <x v="0"/>
    <x v="1"/>
    <s v="002"/>
    <n v="463.09"/>
    <n v="0"/>
    <n v="-463.09"/>
    <n v="0"/>
    <n v="0"/>
    <n v="0"/>
    <n v="0"/>
    <n v="0"/>
    <n v="0"/>
    <n v="0"/>
    <n v="0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0826"/>
    <s v="530826 Dispositivos Médicos de Uso General"/>
    <x v="0"/>
    <x v="1"/>
    <s v="002"/>
    <n v="23636.5"/>
    <n v="0"/>
    <n v="-23387.5"/>
    <n v="249"/>
    <n v="0"/>
    <n v="249"/>
    <n v="4.5794216691155823E-7"/>
    <n v="0"/>
    <n v="0"/>
    <n v="0"/>
    <n v="249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26"/>
    <s v="530826 Dispositivos Médicos de Uso General"/>
    <x v="0"/>
    <x v="1"/>
    <s v="002"/>
    <n v="3947.42"/>
    <n v="0"/>
    <n v="-3502.44"/>
    <n v="444.98"/>
    <n v="0"/>
    <n v="0"/>
    <n v="0"/>
    <n v="0"/>
    <n v="0"/>
    <n v="444.98"/>
    <n v="444.98"/>
    <n v="444.98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826"/>
    <s v="530826 Dispositivos Médicos de Uso General"/>
    <x v="0"/>
    <x v="1"/>
    <s v="002"/>
    <n v="30"/>
    <n v="0"/>
    <n v="-30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26"/>
    <s v="530826 Dispositivos Médicos de Uso General"/>
    <x v="0"/>
    <x v="1"/>
    <s v="002"/>
    <n v="846.27"/>
    <n v="0"/>
    <n v="5153.7299999999996"/>
    <n v="6000"/>
    <n v="0"/>
    <n v="0"/>
    <n v="0"/>
    <n v="0"/>
    <n v="0"/>
    <n v="6000"/>
    <n v="6000"/>
    <n v="600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0826"/>
    <s v="530826 Dispositivos Médicos de Uso General"/>
    <x v="0"/>
    <x v="1"/>
    <s v="002"/>
    <n v="69.599999999999994"/>
    <n v="0"/>
    <n v="0"/>
    <n v="69.599999999999994"/>
    <n v="0"/>
    <n v="0"/>
    <n v="0"/>
    <n v="0"/>
    <n v="0"/>
    <n v="69.599999999999994"/>
    <n v="69.599999999999994"/>
    <n v="69.599999999999994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0826"/>
    <s v="530826 Dispositivos Médicos de Uso General"/>
    <x v="0"/>
    <x v="1"/>
    <s v="002"/>
    <n v="1690"/>
    <n v="0"/>
    <n v="0"/>
    <n v="1690"/>
    <n v="0"/>
    <n v="0"/>
    <n v="0"/>
    <n v="0"/>
    <n v="0"/>
    <n v="1690"/>
    <n v="1690"/>
    <n v="1690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0829"/>
    <s v="530829 Insumos, Materiales, Suministros y Bienes p"/>
    <x v="0"/>
    <x v="1"/>
    <s v="002"/>
    <n v="20"/>
    <n v="0"/>
    <n v="-20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0832"/>
    <s v="530832 Dispositivos Médicos para Odontología"/>
    <x v="0"/>
    <x v="1"/>
    <s v="002"/>
    <n v="3643.77"/>
    <n v="0"/>
    <n v="-3643.77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0832"/>
    <s v="530832 Dispositivos Médicos para Odontología"/>
    <x v="0"/>
    <x v="1"/>
    <s v="002"/>
    <n v="0"/>
    <n v="0"/>
    <n v="997.25"/>
    <n v="997.25"/>
    <n v="0"/>
    <n v="0"/>
    <n v="0"/>
    <n v="0"/>
    <n v="0"/>
    <n v="997.25"/>
    <n v="997.25"/>
    <n v="997.25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341.14"/>
    <n v="0"/>
    <n v="3750.86"/>
    <n v="4092"/>
    <n v="0"/>
    <n v="3143.13"/>
    <n v="5.7806094903001043E-6"/>
    <n v="0"/>
    <n v="0"/>
    <n v="948.87"/>
    <n v="4092"/>
    <n v="948.87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5736"/>
    <n v="0"/>
    <n v="-3561"/>
    <n v="2175"/>
    <n v="0"/>
    <n v="1680"/>
    <n v="3.0897302827767785E-6"/>
    <n v="1680"/>
    <n v="6.5384686655121342E-6"/>
    <n v="495"/>
    <n v="495"/>
    <n v="495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0"/>
    <n v="0"/>
    <n v="474.1"/>
    <n v="474.1"/>
    <n v="0.01"/>
    <n v="474.09"/>
    <n v="8.7191085104859687E-7"/>
    <n v="474.09"/>
    <n v="1.8451325057337188E-6"/>
    <n v="0.01"/>
    <n v="0.01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11286.46"/>
    <n v="0"/>
    <n v="980"/>
    <n v="12266.46"/>
    <n v="0.1"/>
    <n v="10678.46"/>
    <n v="1.9639024544893163E-5"/>
    <n v="9766.4599999999991"/>
    <n v="3.8010531358915259E-5"/>
    <n v="1588"/>
    <n v="2500"/>
    <n v="1587.9"/>
    <m/>
  </r>
  <r>
    <s v="GENERALES"/>
    <s v="ADMINISTRACION GENERAL"/>
    <s v="ZA01A009"/>
    <s v="DM de Servicios Ciudadanos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5000"/>
    <n v="0"/>
    <n v="-5000"/>
    <n v="0"/>
    <n v="0"/>
    <n v="0"/>
    <n v="0"/>
    <n v="0"/>
    <n v="0"/>
    <n v="0"/>
    <n v="0"/>
    <n v="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11052.15"/>
    <n v="0"/>
    <n v="-11052.15"/>
    <n v="0"/>
    <n v="0"/>
    <n v="0"/>
    <n v="0"/>
    <n v="0"/>
    <n v="0"/>
    <n v="0"/>
    <n v="0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4417.8"/>
    <n v="0"/>
    <n v="-3917.8"/>
    <n v="500"/>
    <n v="0"/>
    <n v="0"/>
    <n v="0"/>
    <n v="0"/>
    <n v="0"/>
    <n v="500"/>
    <n v="500"/>
    <n v="50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48999.38"/>
    <n v="0"/>
    <n v="0"/>
    <n v="48999.38"/>
    <n v="4644.24"/>
    <n v="0"/>
    <n v="0"/>
    <n v="0"/>
    <n v="0"/>
    <n v="48999.38"/>
    <n v="48999.38"/>
    <n v="44355.14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0"/>
    <n v="0"/>
    <n v="778.3"/>
    <n v="778.3"/>
    <n v="0"/>
    <n v="778.3"/>
    <n v="1.4313911185030752E-6"/>
    <n v="778.3"/>
    <n v="3.0291012871238655E-6"/>
    <n v="0"/>
    <n v="0"/>
    <n v="0"/>
    <m/>
  </r>
  <r>
    <s v="GENERALES"/>
    <s v="ADMINISTRACION GENERAL"/>
    <s v="ZA01A006"/>
    <s v="DM de Gestión documental y Archivo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2000"/>
    <n v="0"/>
    <n v="0"/>
    <n v="2000"/>
    <n v="0"/>
    <n v="1271.04"/>
    <n v="2.3376016539408311E-6"/>
    <n v="1271.04"/>
    <n v="4.9468185789360375E-6"/>
    <n v="728.96"/>
    <n v="728.96"/>
    <n v="728.96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850"/>
    <n v="0"/>
    <n v="0"/>
    <n v="850"/>
    <n v="0"/>
    <n v="0"/>
    <n v="0"/>
    <n v="0"/>
    <n v="0"/>
    <n v="850"/>
    <n v="850"/>
    <n v="850"/>
    <m/>
  </r>
  <r>
    <s v="COMUNALES"/>
    <s v="MOVILIDAD"/>
    <s v="ZA01K000"/>
    <s v="Secretaría De Movilidad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5596.8"/>
    <n v="0"/>
    <n v="-5596.8"/>
    <n v="0"/>
    <n v="0"/>
    <n v="0"/>
    <n v="0"/>
    <n v="0"/>
    <n v="0"/>
    <n v="0"/>
    <n v="0"/>
    <n v="0"/>
    <m/>
  </r>
  <r>
    <s v="SOCIALES"/>
    <s v="CULTURA"/>
    <s v="ZA01G000"/>
    <s v="Secretaría De Cultura"/>
    <s v="A101"/>
    <s v="FORTALECIMIENTO INSTITUCIONAL"/>
    <s v="GC00A10100001D"/>
    <s v="GC00A10100001D GASTOS ADMINISTRATIVOS"/>
    <s v="GASTOS ADMINISTRATIVOS"/>
    <s v="531403"/>
    <s v="531403 Mobiliario"/>
    <x v="0"/>
    <x v="1"/>
    <s v="002"/>
    <n v="2567"/>
    <n v="0"/>
    <n v="0"/>
    <n v="2567"/>
    <n v="0"/>
    <n v="0"/>
    <n v="0"/>
    <n v="0"/>
    <n v="0"/>
    <n v="2567"/>
    <n v="2567"/>
    <n v="2567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180"/>
    <n v="0"/>
    <n v="-180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0"/>
    <n v="0"/>
    <n v="1400"/>
    <n v="1400"/>
    <n v="0"/>
    <n v="0"/>
    <n v="0"/>
    <n v="0"/>
    <n v="0"/>
    <n v="1400"/>
    <n v="1400"/>
    <n v="1400"/>
    <m/>
  </r>
  <r>
    <s v="GENERALES"/>
    <s v="TECNOLOGÍA"/>
    <s v="ZA01R000"/>
    <s v="Secretaría de Tecnología de Información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3057.5"/>
    <n v="0"/>
    <n v="0"/>
    <n v="3057.5"/>
    <n v="0"/>
    <n v="2890"/>
    <n v="5.3150717364433863E-6"/>
    <n v="2890"/>
    <n v="1.1247722882934565E-5"/>
    <n v="167.5"/>
    <n v="167.5"/>
    <n v="167.5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110.4"/>
    <n v="0"/>
    <n v="0"/>
    <n v="110.4"/>
    <n v="0"/>
    <n v="0"/>
    <n v="0"/>
    <n v="0"/>
    <n v="0"/>
    <n v="110.4"/>
    <n v="110.4"/>
    <n v="110.4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648"/>
    <n v="0"/>
    <n v="-648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696"/>
    <n v="0"/>
    <n v="-696"/>
    <n v="0"/>
    <n v="0"/>
    <n v="0"/>
    <n v="0"/>
    <n v="0"/>
    <n v="0"/>
    <n v="0"/>
    <n v="0"/>
    <n v="0"/>
    <m/>
  </r>
  <r>
    <s v="SOCIALES"/>
    <s v="EDUCACION, RECREACION Y DEPORTE"/>
    <s v="EQ13I030"/>
    <s v="Unidad Educativa Quitumbe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1500"/>
    <n v="0"/>
    <n v="-1500"/>
    <n v="0"/>
    <n v="0"/>
    <n v="0"/>
    <n v="0"/>
    <n v="0"/>
    <n v="0"/>
    <n v="0"/>
    <n v="0"/>
    <n v="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1100"/>
    <n v="0"/>
    <n v="-600"/>
    <n v="500"/>
    <n v="0"/>
    <n v="0"/>
    <n v="0"/>
    <n v="0"/>
    <n v="0"/>
    <n v="500"/>
    <n v="500"/>
    <n v="500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140"/>
    <n v="0"/>
    <n v="-140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4890.26"/>
    <n v="0"/>
    <n v="-4890.26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86.35"/>
    <n v="0"/>
    <n v="-86.35"/>
    <n v="0"/>
    <n v="0"/>
    <n v="0"/>
    <n v="0"/>
    <n v="0"/>
    <n v="0"/>
    <n v="0"/>
    <n v="0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635"/>
    <n v="0"/>
    <n v="-295.41000000000003"/>
    <n v="339.59"/>
    <n v="0"/>
    <n v="0"/>
    <n v="0"/>
    <n v="0"/>
    <n v="0"/>
    <n v="339.59"/>
    <n v="339.59"/>
    <n v="339.59"/>
    <m/>
  </r>
  <r>
    <s v="GENERALES"/>
    <s v="COORDINACION DE ALCALDIA Y SECRETARIA DEL CONCEJO"/>
    <s v="ZA01C030"/>
    <s v="Concejo Metropolitano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1115"/>
    <n v="0"/>
    <n v="-1115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1404"/>
    <s v="531404 Maquinarias y Equipos"/>
    <x v="0"/>
    <x v="1"/>
    <s v="002"/>
    <n v="3836.9"/>
    <n v="0"/>
    <n v="-3836.9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591"/>
    <n v="0"/>
    <n v="-591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787"/>
    <n v="0"/>
    <n v="-307"/>
    <n v="480"/>
    <n v="0"/>
    <n v="0"/>
    <n v="0"/>
    <n v="0"/>
    <n v="0"/>
    <n v="480"/>
    <n v="480"/>
    <n v="48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350"/>
    <n v="0"/>
    <n v="2150"/>
    <n v="2500"/>
    <n v="0"/>
    <n v="0"/>
    <n v="0"/>
    <n v="0"/>
    <n v="0"/>
    <n v="2500"/>
    <n v="2500"/>
    <n v="250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1613.29"/>
    <n v="0"/>
    <n v="-1613.29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400"/>
    <n v="0"/>
    <n v="-400"/>
    <n v="0"/>
    <n v="0"/>
    <n v="0"/>
    <n v="0"/>
    <n v="0"/>
    <n v="0"/>
    <n v="0"/>
    <n v="0"/>
    <n v="0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16.5"/>
    <n v="0"/>
    <n v="0"/>
    <n v="16.5"/>
    <n v="0"/>
    <n v="0"/>
    <n v="0"/>
    <n v="0"/>
    <n v="0"/>
    <n v="16.5"/>
    <n v="16.5"/>
    <n v="16.5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570.1"/>
    <n v="0"/>
    <n v="0"/>
    <n v="570.1"/>
    <n v="0"/>
    <n v="0"/>
    <n v="0"/>
    <n v="0"/>
    <n v="0"/>
    <n v="570.1"/>
    <n v="570.1"/>
    <n v="570.1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252.22"/>
    <n v="0"/>
    <n v="-252.22"/>
    <n v="0"/>
    <n v="0"/>
    <n v="0"/>
    <n v="0"/>
    <n v="0"/>
    <n v="0"/>
    <n v="0"/>
    <n v="0"/>
    <n v="0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1785.71"/>
    <n v="0"/>
    <n v="-1325.01"/>
    <n v="460.7"/>
    <n v="0"/>
    <n v="460.7"/>
    <n v="8.4728496504479863E-7"/>
    <n v="460.7"/>
    <n v="1.7930193536913335E-6"/>
    <n v="0"/>
    <n v="0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179.8"/>
    <n v="0"/>
    <n v="-179.8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866.83"/>
    <n v="0"/>
    <n v="0"/>
    <n v="866.83"/>
    <n v="0"/>
    <n v="0"/>
    <n v="0"/>
    <n v="0"/>
    <n v="0"/>
    <n v="866.83"/>
    <n v="866.83"/>
    <n v="866.83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1406"/>
    <s v="531406 Herramientas y Equipos menores"/>
    <x v="0"/>
    <x v="1"/>
    <s v="002"/>
    <n v="443.8"/>
    <n v="0"/>
    <n v="-235"/>
    <n v="208.8"/>
    <n v="0"/>
    <n v="0"/>
    <n v="0"/>
    <n v="0"/>
    <n v="0"/>
    <n v="208.8"/>
    <n v="208.8"/>
    <n v="208.8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531407"/>
    <s v="531407 Equipos, Sistemas y Paquetes Informáticos"/>
    <x v="0"/>
    <x v="1"/>
    <s v="002"/>
    <n v="790"/>
    <n v="0"/>
    <n v="-790"/>
    <n v="0"/>
    <n v="0"/>
    <n v="0"/>
    <n v="0"/>
    <n v="0"/>
    <n v="0"/>
    <n v="0"/>
    <n v="0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31407"/>
    <s v="531407 Equipos, Sistemas y Paquetes Informáticos"/>
    <x v="0"/>
    <x v="1"/>
    <s v="002"/>
    <n v="6700"/>
    <n v="0"/>
    <n v="-3097.92"/>
    <n v="3602.08"/>
    <n v="0"/>
    <n v="2721"/>
    <n v="5.0042595829973896E-6"/>
    <n v="2721"/>
    <n v="1.0589984070749118E-5"/>
    <n v="881.08"/>
    <n v="881.08"/>
    <n v="881.08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1407"/>
    <s v="531407 Equipos, Sistemas y Paquetes Informáticos"/>
    <x v="0"/>
    <x v="1"/>
    <s v="002"/>
    <n v="7305.26"/>
    <n v="0"/>
    <n v="-547.36"/>
    <n v="6757.9"/>
    <n v="0"/>
    <n v="6757.9"/>
    <n v="1.2428623974986423E-5"/>
    <n v="6757.9"/>
    <n v="2.6301379401585982E-5"/>
    <n v="0"/>
    <n v="0"/>
    <n v="0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531407"/>
    <s v="531407 Equipos, Sistemas y Paquetes Informáticos"/>
    <x v="0"/>
    <x v="1"/>
    <s v="002"/>
    <n v="7598.58"/>
    <n v="0"/>
    <n v="0"/>
    <n v="7598.58"/>
    <n v="7598.58"/>
    <n v="0"/>
    <n v="0"/>
    <n v="0"/>
    <n v="0"/>
    <n v="7598.58"/>
    <n v="7598.58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31407"/>
    <s v="531407 Equipos, Sistemas y Paquetes Informáticos"/>
    <x v="0"/>
    <x v="1"/>
    <s v="002"/>
    <n v="0"/>
    <n v="0"/>
    <n v="700"/>
    <n v="700"/>
    <n v="0"/>
    <n v="0"/>
    <n v="0"/>
    <n v="0"/>
    <n v="0"/>
    <n v="700"/>
    <n v="700"/>
    <n v="70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31407"/>
    <s v="531407 Equipos, Sistemas y Paquetes Informáticos"/>
    <x v="0"/>
    <x v="1"/>
    <s v="002"/>
    <n v="6727.2"/>
    <n v="0"/>
    <n v="-6487.91"/>
    <n v="239.29"/>
    <n v="0"/>
    <n v="0"/>
    <n v="0"/>
    <n v="0"/>
    <n v="0"/>
    <n v="239.29"/>
    <n v="239.29"/>
    <n v="239.29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531407"/>
    <s v="531407 Equipos, Sistemas y Paquetes Informáticos"/>
    <x v="0"/>
    <x v="1"/>
    <s v="002"/>
    <n v="271.57"/>
    <n v="0"/>
    <n v="0"/>
    <n v="271.57"/>
    <n v="0"/>
    <n v="0"/>
    <n v="0"/>
    <n v="0"/>
    <n v="0"/>
    <n v="271.57"/>
    <n v="271.57"/>
    <n v="271.57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1407"/>
    <s v="531407 Equipos, Sistemas y Paquetes Informáticos"/>
    <x v="0"/>
    <x v="1"/>
    <s v="002"/>
    <n v="42056.71"/>
    <n v="0"/>
    <n v="-42056.71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31408"/>
    <s v="531408 Bienes Artísticos, Culturales, Deportivos y"/>
    <x v="0"/>
    <x v="1"/>
    <s v="002"/>
    <n v="540"/>
    <n v="0"/>
    <n v="0"/>
    <n v="540"/>
    <n v="0"/>
    <n v="0"/>
    <n v="0"/>
    <n v="0"/>
    <n v="0"/>
    <n v="540"/>
    <n v="540"/>
    <n v="54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1408"/>
    <s v="531408 Bienes Artísticos, Culturales, Deportivos y"/>
    <x v="0"/>
    <x v="1"/>
    <s v="002"/>
    <n v="1695.36"/>
    <n v="0"/>
    <n v="0"/>
    <n v="1695.36"/>
    <n v="0"/>
    <n v="1695.36"/>
    <n v="3.1179792453621659E-6"/>
    <n v="1695.36"/>
    <n v="6.5982489504539594E-6"/>
    <n v="0"/>
    <n v="0"/>
    <n v="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31408"/>
    <s v="531408 Bienes Artísticos, Culturales, Deportivos y"/>
    <x v="0"/>
    <x v="1"/>
    <s v="002"/>
    <n v="7200"/>
    <n v="0"/>
    <n v="-6500"/>
    <n v="700"/>
    <n v="0"/>
    <n v="0"/>
    <n v="0"/>
    <n v="0"/>
    <n v="0"/>
    <n v="700"/>
    <n v="700"/>
    <n v="70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1408"/>
    <s v="531408 Bienes Artísticos, Culturales, Deportivos y"/>
    <x v="0"/>
    <x v="1"/>
    <s v="002"/>
    <n v="53.76"/>
    <n v="0"/>
    <n v="-53.76"/>
    <n v="0"/>
    <n v="0"/>
    <n v="0"/>
    <n v="0"/>
    <n v="0"/>
    <n v="0"/>
    <n v="0"/>
    <n v="0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31411"/>
    <s v="531411 Partes y Repuestos"/>
    <x v="0"/>
    <x v="1"/>
    <s v="002"/>
    <n v="70"/>
    <n v="0"/>
    <n v="-70"/>
    <n v="0"/>
    <n v="0"/>
    <n v="0"/>
    <n v="0"/>
    <n v="0"/>
    <n v="0"/>
    <n v="0"/>
    <n v="0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31411"/>
    <s v="531411 Partes y Repuestos"/>
    <x v="0"/>
    <x v="1"/>
    <s v="002"/>
    <n v="806"/>
    <n v="0"/>
    <n v="-806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31411"/>
    <s v="531411 Partes y Repuestos"/>
    <x v="0"/>
    <x v="1"/>
    <s v="002"/>
    <n v="85"/>
    <n v="0"/>
    <n v="-85"/>
    <n v="0"/>
    <n v="0"/>
    <n v="0"/>
    <n v="0"/>
    <n v="0"/>
    <n v="0"/>
    <n v="0"/>
    <n v="0"/>
    <n v="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60201"/>
    <s v="560201 Sector Público Financiero"/>
    <x v="0"/>
    <x v="2"/>
    <s v="001"/>
    <n v="99822.23"/>
    <n v="0"/>
    <n v="0"/>
    <n v="99822.23"/>
    <n v="0"/>
    <n v="0"/>
    <n v="0"/>
    <n v="0"/>
    <n v="0"/>
    <n v="99822.23"/>
    <n v="99822.23"/>
    <n v="99822.23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60301"/>
    <s v="560301 A Organismos Multilaterales"/>
    <x v="0"/>
    <x v="2"/>
    <s v="001"/>
    <n v="1665564.94"/>
    <n v="0"/>
    <n v="0"/>
    <n v="1665564.94"/>
    <n v="0"/>
    <n v="1535371.2"/>
    <n v="2.8237398166329293E-3"/>
    <n v="1535371.2"/>
    <n v="5.9755812387677163E-3"/>
    <n v="130193.74"/>
    <n v="130193.74"/>
    <n v="130193.74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60301"/>
    <s v="560301 A Organismos Multilaterales"/>
    <x v="0"/>
    <x v="2"/>
    <s v="002"/>
    <n v="22452847.809999999"/>
    <n v="0"/>
    <n v="0"/>
    <n v="22452847.809999999"/>
    <n v="0"/>
    <n v="22363005.050000001"/>
    <n v="4.1128365426711326E-2"/>
    <n v="22363005.050000001"/>
    <n v="8.7035599872687275E-2"/>
    <n v="89842.76"/>
    <n v="89842.76"/>
    <n v="89842.76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60304"/>
    <s v="560304 Al Sector Privado No Financiero"/>
    <x v="0"/>
    <x v="2"/>
    <s v="001"/>
    <n v="571832"/>
    <n v="0"/>
    <n v="0"/>
    <n v="571832"/>
    <n v="0"/>
    <n v="114366"/>
    <n v="2.1033338900002918E-4"/>
    <n v="114366"/>
    <n v="4.4510625440473856E-4"/>
    <n v="457466"/>
    <n v="457466"/>
    <n v="457466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6500"/>
    <n v="0"/>
    <n v="-5800"/>
    <n v="700"/>
    <n v="250"/>
    <n v="0"/>
    <n v="0"/>
    <n v="0"/>
    <n v="0"/>
    <n v="700"/>
    <n v="700"/>
    <n v="45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14896.6"/>
    <n v="0"/>
    <n v="2657.94"/>
    <n v="17554.54"/>
    <n v="605.28"/>
    <n v="16949.259999999998"/>
    <n v="3.1171810650391151E-5"/>
    <n v="16949.259999999998"/>
    <n v="6.5965598460487014E-5"/>
    <n v="605.28"/>
    <n v="605.28"/>
    <n v="0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3600"/>
    <n v="0"/>
    <n v="-2100"/>
    <n v="1500"/>
    <n v="0"/>
    <n v="745.4"/>
    <n v="1.3708839004653634E-6"/>
    <n v="745.4"/>
    <n v="2.9010562757575862E-6"/>
    <n v="754.6"/>
    <n v="754.6"/>
    <n v="754.6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1500"/>
    <n v="0"/>
    <n v="-26.76"/>
    <n v="1473.24"/>
    <n v="19.420000000000002"/>
    <n v="1303.82"/>
    <n v="2.3978881769583448E-6"/>
    <n v="1303.82"/>
    <n v="5.0743965568262085E-6"/>
    <n v="169.42"/>
    <n v="169.42"/>
    <n v="15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250"/>
    <n v="0"/>
    <n v="405"/>
    <n v="655"/>
    <n v="0"/>
    <n v="490.56"/>
    <n v="9.0220124257081929E-7"/>
    <n v="464.43"/>
    <n v="1.8075363109070241E-6"/>
    <n v="164.44"/>
    <n v="190.57"/>
    <n v="164.44"/>
    <m/>
  </r>
  <r>
    <s v="SOCIALES"/>
    <s v="EDUCACION, RECREACION Y DEPORTE"/>
    <s v="CF22I050"/>
    <s v="Colegio Fernández Madrid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490"/>
    <n v="0"/>
    <n v="0"/>
    <n v="490"/>
    <n v="0"/>
    <n v="488.28"/>
    <n v="8.9800803718705077E-7"/>
    <n v="488.28"/>
    <n v="1.900359214283491E-6"/>
    <n v="1.72"/>
    <n v="1.72"/>
    <n v="1.72"/>
    <m/>
  </r>
  <r>
    <s v="SOCIALES"/>
    <s v="EDUCACION, RECREACION Y DEPORTE"/>
    <s v="CB21I040"/>
    <s v="COLEGIO BENALCAZAR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937.62"/>
    <n v="0"/>
    <n v="0"/>
    <n v="937.62"/>
    <n v="0"/>
    <n v="935.01"/>
    <n v="1.7196004236304258E-6"/>
    <n v="935.01"/>
    <n v="3.6390080874645836E-6"/>
    <n v="2.61"/>
    <n v="2.61"/>
    <n v="2.61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2500"/>
    <n v="0"/>
    <n v="-920"/>
    <n v="1580"/>
    <n v="0"/>
    <n v="1172.42"/>
    <n v="2.1562271298411611E-6"/>
    <n v="1172.42"/>
    <n v="4.5629949004879383E-6"/>
    <n v="407.58"/>
    <n v="407.58"/>
    <n v="407.58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6000"/>
    <n v="0"/>
    <n v="0"/>
    <n v="6000"/>
    <n v="2000"/>
    <n v="1974.88"/>
    <n v="3.6320515124108362E-6"/>
    <n v="0"/>
    <n v="0"/>
    <n v="4025.12"/>
    <n v="6000"/>
    <n v="2025.12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200"/>
    <n v="0"/>
    <n v="0"/>
    <n v="200"/>
    <n v="0"/>
    <n v="0"/>
    <n v="0"/>
    <n v="0"/>
    <n v="0"/>
    <n v="200"/>
    <n v="200"/>
    <n v="20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1"/>
    <n v="1200"/>
    <n v="0"/>
    <n v="0"/>
    <n v="1200"/>
    <n v="0"/>
    <n v="0"/>
    <n v="0"/>
    <n v="0"/>
    <n v="0"/>
    <n v="1200"/>
    <n v="1200"/>
    <n v="120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3000"/>
    <n v="0"/>
    <n v="300"/>
    <n v="3300"/>
    <n v="0"/>
    <n v="3193.29"/>
    <n v="5.8728600087430113E-6"/>
    <n v="0"/>
    <n v="0"/>
    <n v="106.71"/>
    <n v="3300"/>
    <n v="106.71"/>
    <m/>
  </r>
  <r>
    <s v="SOCIALES"/>
    <s v="EDUCACION, RECREACION Y DEPORTE"/>
    <s v="SF43I080"/>
    <s v="Unidad Educativa San Francisco de Quito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350"/>
    <n v="0"/>
    <n v="0"/>
    <n v="350"/>
    <n v="0"/>
    <n v="0"/>
    <n v="0"/>
    <n v="0"/>
    <n v="0"/>
    <n v="350"/>
    <n v="350"/>
    <n v="35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250"/>
    <n v="0"/>
    <n v="50"/>
    <n v="300"/>
    <n v="0"/>
    <n v="149.22999999999999"/>
    <n v="2.7445264886832058E-7"/>
    <n v="149.22999999999999"/>
    <n v="5.8079504699665225E-7"/>
    <n v="150.77000000000001"/>
    <n v="150.77000000000001"/>
    <n v="150.77000000000001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2609.86"/>
    <n v="0"/>
    <n v="5656.11"/>
    <n v="8265.9699999999993"/>
    <n v="1198.32"/>
    <n v="3388.56"/>
    <n v="6.2319859803607617E-6"/>
    <n v="3386.27"/>
    <n v="1.3179178742835581E-5"/>
    <n v="4877.41"/>
    <n v="4879.7"/>
    <n v="3679.09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893.64"/>
    <n v="0"/>
    <n v="0"/>
    <n v="893.64"/>
    <n v="813.76"/>
    <n v="79.239999999999995"/>
    <n v="1.4573227833763803E-7"/>
    <n v="79.239999999999995"/>
    <n v="3.0839777205665565E-7"/>
    <n v="814.4"/>
    <n v="814.4"/>
    <n v="0.64"/>
    <m/>
  </r>
  <r>
    <s v="COMUNALES"/>
    <s v="MOVILIDAD"/>
    <s v="ZA01K000"/>
    <s v="Secretaría De Movilidad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0"/>
    <n v="0"/>
    <n v="10000"/>
    <n v="10000"/>
    <n v="0"/>
    <n v="791.2"/>
    <n v="1.4551158331743971E-6"/>
    <n v="0"/>
    <n v="0"/>
    <n v="9208.7999999999993"/>
    <n v="10000"/>
    <n v="9208.7999999999993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10451.66"/>
    <n v="0"/>
    <n v="0"/>
    <n v="10451.66"/>
    <n v="0"/>
    <n v="3087.82"/>
    <n v="5.6788874772403525E-6"/>
    <n v="2560.42"/>
    <n v="9.965015440803916E-6"/>
    <n v="7363.84"/>
    <n v="7891.24"/>
    <n v="7363.84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1540"/>
    <n v="0"/>
    <n v="899"/>
    <n v="2439"/>
    <n v="0"/>
    <n v="835.53"/>
    <n v="1.5366442518860008E-6"/>
    <n v="735.53"/>
    <n v="2.8626427723477024E-6"/>
    <n v="1603.47"/>
    <n v="1703.47"/>
    <n v="1603.47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5826.39"/>
    <n v="0"/>
    <n v="5093.88"/>
    <n v="10920.27"/>
    <n v="5096.4799999999996"/>
    <n v="4194.28"/>
    <n v="7.7138059109791584E-6"/>
    <n v="4194.28"/>
    <n v="1.6323909734752519E-5"/>
    <n v="6725.99"/>
    <n v="6725.99"/>
    <n v="1629.51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5500"/>
    <n v="0"/>
    <n v="-2269.98"/>
    <n v="3230.02"/>
    <n v="0"/>
    <n v="3230.02"/>
    <n v="5.9404110761753865E-6"/>
    <n v="0"/>
    <n v="0"/>
    <n v="0"/>
    <n v="3230.02"/>
    <n v="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1727.93"/>
    <n v="0"/>
    <n v="482.01"/>
    <n v="2209.94"/>
    <n v="1714.41"/>
    <n v="0"/>
    <n v="0"/>
    <n v="0"/>
    <n v="0"/>
    <n v="2209.94"/>
    <n v="2209.94"/>
    <n v="495.53"/>
    <m/>
  </r>
  <r>
    <s v="SOCIALES"/>
    <s v="EDUCACION, RECREACION Y DEPORTE"/>
    <s v="MB42I090"/>
    <s v="Unidad Educativa Milenio Bicentenario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166.56"/>
    <n v="0"/>
    <n v="0"/>
    <n v="166.56"/>
    <n v="0"/>
    <n v="0"/>
    <n v="0"/>
    <n v="0"/>
    <n v="0"/>
    <n v="166.56"/>
    <n v="166.56"/>
    <n v="166.56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500"/>
    <n v="0"/>
    <n v="0"/>
    <n v="500"/>
    <n v="0"/>
    <n v="0"/>
    <n v="0"/>
    <n v="0"/>
    <n v="0"/>
    <n v="500"/>
    <n v="500"/>
    <n v="5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120000"/>
    <n v="0"/>
    <n v="-11425.79"/>
    <n v="108574.21"/>
    <n v="385.8"/>
    <n v="19902.169999999998"/>
    <n v="3.6602581751173519E-5"/>
    <n v="19902.169999999998"/>
    <n v="7.7458163643271205E-5"/>
    <n v="88672.04"/>
    <n v="88672.04"/>
    <n v="88286.24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33360.46"/>
    <n v="0"/>
    <n v="13482.4"/>
    <n v="46842.86"/>
    <n v="25139.439999999999"/>
    <n v="5467.25"/>
    <n v="1.0054957076494846E-5"/>
    <n v="5267.25"/>
    <n v="2.0499850641915947E-5"/>
    <n v="41375.61"/>
    <n v="41575.61"/>
    <n v="16236.17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2000"/>
    <n v="0"/>
    <n v="0"/>
    <n v="2000"/>
    <n v="0"/>
    <n v="0"/>
    <n v="0"/>
    <n v="0"/>
    <n v="0"/>
    <n v="2000"/>
    <n v="2000"/>
    <n v="200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1478.23"/>
    <n v="0"/>
    <n v="16.260000000000002"/>
    <n v="1494.49"/>
    <n v="0"/>
    <n v="1494.49"/>
    <n v="2.748554172801826E-6"/>
    <n v="1494.49"/>
    <n v="5.8164738309054937E-6"/>
    <n v="0"/>
    <n v="0"/>
    <n v="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70102"/>
    <s v="570102 Tasas Generales, Impuestos, Contribuciones,"/>
    <x v="0"/>
    <x v="3"/>
    <s v="002"/>
    <n v="3780.28"/>
    <n v="0"/>
    <n v="0"/>
    <n v="3780.28"/>
    <n v="0"/>
    <n v="3127.69"/>
    <n v="5.7522133977012509E-6"/>
    <n v="3063.13"/>
    <n v="1.1921535430589395E-5"/>
    <n v="652.59"/>
    <n v="717.15"/>
    <n v="652.59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70201"/>
    <s v="570201 Seguros"/>
    <x v="0"/>
    <x v="3"/>
    <s v="002"/>
    <n v="8000"/>
    <n v="0"/>
    <n v="-6000"/>
    <n v="2000"/>
    <n v="0"/>
    <n v="200"/>
    <n v="3.6782503366390221E-7"/>
    <n v="200"/>
    <n v="7.7838912684668268E-7"/>
    <n v="1800"/>
    <n v="1800"/>
    <n v="180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70201"/>
    <s v="570201 Seguros"/>
    <x v="0"/>
    <x v="3"/>
    <s v="002"/>
    <n v="9764139.9100000001"/>
    <n v="0"/>
    <n v="3439933.68"/>
    <n v="13204073.59"/>
    <n v="16688.5"/>
    <n v="8429079.8300000001"/>
    <n v="1.5502132861127345E-2"/>
    <n v="8429079.8300000001"/>
    <n v="3.2805520444973424E-2"/>
    <n v="4774993.76"/>
    <n v="4774993.76"/>
    <n v="4758305.26"/>
    <m/>
  </r>
  <r>
    <s v="SOCIALES"/>
    <s v="SALUD"/>
    <s v="UN31M010"/>
    <s v="Unidad de Salud Norte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100"/>
    <n v="0"/>
    <n v="-100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300.16000000000003"/>
    <n v="0"/>
    <n v="-300.16000000000003"/>
    <n v="0"/>
    <n v="0"/>
    <n v="0"/>
    <n v="0"/>
    <n v="0"/>
    <n v="0"/>
    <n v="0"/>
    <n v="0"/>
    <n v="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50"/>
    <n v="0"/>
    <n v="0"/>
    <n v="50"/>
    <n v="0"/>
    <n v="13.68"/>
    <n v="2.515923230261091E-8"/>
    <n v="13.68"/>
    <n v="5.3241816276313095E-8"/>
    <n v="36.32"/>
    <n v="36.32"/>
    <n v="36.32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10"/>
    <n v="0"/>
    <n v="0"/>
    <n v="10"/>
    <n v="0"/>
    <n v="2.1"/>
    <n v="3.862162853470973E-9"/>
    <n v="2.1"/>
    <n v="8.1730858318901691E-9"/>
    <n v="7.9"/>
    <n v="7.9"/>
    <n v="7.9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19.86"/>
    <n v="0"/>
    <n v="40"/>
    <n v="59.86"/>
    <n v="0"/>
    <n v="41.17"/>
    <n v="7.5716783179714275E-8"/>
    <n v="22.17"/>
    <n v="8.6284434710954781E-8"/>
    <n v="18.690000000000001"/>
    <n v="37.69"/>
    <n v="18.690000000000001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500"/>
    <n v="0"/>
    <n v="0"/>
    <n v="500"/>
    <n v="0"/>
    <n v="0"/>
    <n v="0"/>
    <n v="0"/>
    <n v="0"/>
    <n v="500"/>
    <n v="500"/>
    <n v="50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147"/>
    <n v="0"/>
    <n v="0"/>
    <n v="147"/>
    <n v="0"/>
    <n v="0"/>
    <n v="0"/>
    <n v="0"/>
    <n v="0"/>
    <n v="147"/>
    <n v="147"/>
    <n v="147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200"/>
    <n v="0"/>
    <n v="0"/>
    <n v="200"/>
    <n v="0"/>
    <n v="200"/>
    <n v="3.6782503366390221E-7"/>
    <n v="16.2"/>
    <n v="6.3049519274581295E-8"/>
    <n v="0"/>
    <n v="183.8"/>
    <n v="0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15"/>
    <n v="0"/>
    <n v="50"/>
    <n v="65"/>
    <n v="0"/>
    <n v="9.69"/>
    <n v="1.7821122881016062E-8"/>
    <n v="2.85"/>
    <n v="1.1092045057565228E-8"/>
    <n v="55.31"/>
    <n v="62.15"/>
    <n v="55.31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45"/>
    <n v="0"/>
    <n v="0"/>
    <n v="45"/>
    <n v="0"/>
    <n v="42.75"/>
    <n v="7.8622600945659088E-8"/>
    <n v="22.2"/>
    <n v="8.6401193079981767E-8"/>
    <n v="2.25"/>
    <n v="22.8"/>
    <n v="2.25"/>
    <m/>
  </r>
  <r>
    <s v="SOCIALES"/>
    <s v="SALUD"/>
    <s v="UA38M040"/>
    <s v="Unidad de Bienestar Animal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100"/>
    <n v="0"/>
    <n v="0"/>
    <n v="100"/>
    <n v="100"/>
    <n v="0"/>
    <n v="0"/>
    <n v="0"/>
    <n v="0"/>
    <n v="100"/>
    <n v="100"/>
    <n v="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0"/>
    <n v="0"/>
    <n v="26.76"/>
    <n v="26.76"/>
    <n v="7.38"/>
    <n v="19.38"/>
    <n v="3.5642245762032123E-8"/>
    <n v="19.38"/>
    <n v="7.5425906391443551E-8"/>
    <n v="7.38"/>
    <n v="7.38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0"/>
    <n v="0"/>
    <n v="8.2799999999999994"/>
    <n v="8.2799999999999994"/>
    <n v="8.2799999999999994"/>
    <n v="0"/>
    <n v="0"/>
    <n v="0"/>
    <n v="0"/>
    <n v="8.2799999999999994"/>
    <n v="8.2799999999999994"/>
    <n v="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1"/>
    <n v="285827.23"/>
    <n v="0"/>
    <n v="0"/>
    <n v="285827.23"/>
    <n v="0"/>
    <n v="163193.96"/>
    <n v="3.0013411915372754E-4"/>
    <n v="163193.96"/>
    <n v="6.3514202015526222E-4"/>
    <n v="122633.27"/>
    <n v="122633.27"/>
    <n v="122633.27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150"/>
    <n v="0"/>
    <n v="0"/>
    <n v="150"/>
    <n v="0"/>
    <n v="0"/>
    <n v="0"/>
    <n v="0"/>
    <n v="0"/>
    <n v="150"/>
    <n v="150"/>
    <n v="15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70203"/>
    <s v="570203 Comisiones Bancarias"/>
    <x v="0"/>
    <x v="3"/>
    <s v="002"/>
    <n v="70229.81"/>
    <n v="0"/>
    <n v="0"/>
    <n v="70229.81"/>
    <n v="0"/>
    <n v="66777.8"/>
    <n v="1.2281273266500666E-4"/>
    <n v="30307.38"/>
    <n v="1.1795467527605307E-4"/>
    <n v="3452.01"/>
    <n v="39922.43"/>
    <n v="3452.01"/>
    <m/>
  </r>
  <r>
    <s v="ECONÓMICOS"/>
    <s v="AGENCIA DE COORDINACIÓN DISTRITAL DE COMERCIO"/>
    <s v="AC67Q000"/>
    <s v="Agencia de Coord. Distrital del Comercio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1049"/>
    <n v="0"/>
    <n v="-949"/>
    <n v="100"/>
    <n v="0"/>
    <n v="0"/>
    <n v="0"/>
    <n v="0"/>
    <n v="0"/>
    <n v="100"/>
    <n v="100"/>
    <n v="10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200"/>
    <n v="0"/>
    <n v="-100"/>
    <n v="100"/>
    <n v="0"/>
    <n v="45.94"/>
    <n v="8.4489410232598332E-8"/>
    <n v="45.14"/>
    <n v="1.7568242592929629E-7"/>
    <n v="54.06"/>
    <n v="54.86"/>
    <n v="54.06"/>
    <m/>
  </r>
  <r>
    <s v="GENERALES"/>
    <s v="ADMINISTRACION GENERAL"/>
    <s v="ZA01A008"/>
    <s v="DM de Gestión de Bienes Inmuebles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15000"/>
    <n v="0"/>
    <n v="-14000"/>
    <n v="1000"/>
    <n v="0"/>
    <n v="0"/>
    <n v="0"/>
    <n v="0"/>
    <n v="0"/>
    <n v="1000"/>
    <n v="1000"/>
    <n v="100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5000"/>
    <n v="0"/>
    <n v="0"/>
    <n v="5000"/>
    <n v="0"/>
    <n v="2000"/>
    <n v="3.6782503366390218E-6"/>
    <n v="400.33"/>
    <n v="1.5580625957526624E-6"/>
    <n v="3000"/>
    <n v="4599.67"/>
    <n v="30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2000"/>
    <n v="0"/>
    <n v="2000"/>
    <n v="4000"/>
    <n v="0"/>
    <n v="150"/>
    <n v="2.7586877524792665E-7"/>
    <n v="150"/>
    <n v="5.8379184513501195E-7"/>
    <n v="3850"/>
    <n v="3850"/>
    <n v="3850"/>
    <m/>
  </r>
  <r>
    <s v="SOCIALES"/>
    <s v="CULTURA"/>
    <s v="ZA01G000"/>
    <s v="Secretaría De Cultura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1000"/>
    <n v="0"/>
    <n v="0"/>
    <n v="1000"/>
    <n v="0"/>
    <n v="0"/>
    <n v="0"/>
    <n v="0"/>
    <n v="0"/>
    <n v="1000"/>
    <n v="1000"/>
    <n v="100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200"/>
    <n v="0"/>
    <n v="0"/>
    <n v="200"/>
    <n v="0"/>
    <n v="200"/>
    <n v="3.6782503366390221E-7"/>
    <n v="87.84"/>
    <n v="3.4186850451106305E-7"/>
    <n v="0"/>
    <n v="112.16"/>
    <n v="0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0"/>
    <n v="0"/>
    <n v="360"/>
    <n v="360"/>
    <n v="0"/>
    <n v="360"/>
    <n v="6.6208506059502391E-7"/>
    <n v="360"/>
    <n v="1.4011004283240287E-6"/>
    <n v="0"/>
    <n v="0"/>
    <n v="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900"/>
    <n v="0"/>
    <n v="0"/>
    <n v="900"/>
    <n v="0"/>
    <n v="0"/>
    <n v="0"/>
    <n v="0"/>
    <n v="0"/>
    <n v="900"/>
    <n v="900"/>
    <n v="90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200"/>
    <n v="0"/>
    <n v="0"/>
    <n v="200"/>
    <n v="200"/>
    <n v="0"/>
    <n v="0"/>
    <n v="0"/>
    <n v="0"/>
    <n v="200"/>
    <n v="200"/>
    <n v="0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201053.2"/>
    <n v="0"/>
    <n v="-102234.45"/>
    <n v="98818.75"/>
    <n v="0"/>
    <n v="98625.75"/>
    <n v="1.81385099069388E-4"/>
    <n v="98625.75"/>
    <n v="3.8384605713549607E-4"/>
    <n v="193"/>
    <n v="193"/>
    <n v="193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1"/>
    <n v="1205251.6599999999"/>
    <n v="0"/>
    <n v="0"/>
    <n v="1205251.6599999999"/>
    <n v="0"/>
    <n v="1016720.86"/>
    <n v="1.8698769227814579E-3"/>
    <n v="132177.28"/>
    <n v="5.1442678784084748E-4"/>
    <n v="188530.8"/>
    <n v="1073074.3799999999"/>
    <n v="188530.8"/>
    <m/>
  </r>
  <r>
    <s v="GENERALES"/>
    <s v="ADMINISTRACION GENERAL"/>
    <s v="ZA01A000"/>
    <s v="Administración General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2150"/>
    <n v="0"/>
    <n v="0"/>
    <n v="2150"/>
    <n v="0"/>
    <n v="332.29"/>
    <n v="6.1112290218089037E-7"/>
    <n v="253.25"/>
    <n v="9.8563523186961203E-7"/>
    <n v="1817.71"/>
    <n v="1896.75"/>
    <n v="1817.71"/>
    <m/>
  </r>
  <r>
    <s v="GENERALES"/>
    <s v="COORDINACION DE ALCALDIA Y SECRETARIA DEL CONCEJO"/>
    <s v="ZA01C010"/>
    <s v="Procuraduría Metropolitana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4000"/>
    <n v="0"/>
    <n v="0"/>
    <n v="4000"/>
    <n v="270"/>
    <n v="493.2"/>
    <n v="9.0705653301518279E-7"/>
    <n v="493.2"/>
    <n v="1.9195075868039196E-6"/>
    <n v="3506.8"/>
    <n v="3506.8"/>
    <n v="3236.8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570206"/>
    <s v="570206 Costas Judiciales, Trámites Notariales, Leg"/>
    <x v="0"/>
    <x v="3"/>
    <s v="002"/>
    <n v="30"/>
    <n v="0"/>
    <n v="0"/>
    <n v="30"/>
    <n v="0"/>
    <n v="0"/>
    <n v="0"/>
    <n v="0"/>
    <n v="0"/>
    <n v="30"/>
    <n v="30"/>
    <n v="30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570215"/>
    <s v="570215 Indemnizaciones por Sentencias Judiciales"/>
    <x v="0"/>
    <x v="3"/>
    <s v="002"/>
    <n v="17269.71"/>
    <n v="0"/>
    <n v="-17269.71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570215"/>
    <s v="570215 Indemnizaciones por Sentencias Judiciales"/>
    <x v="0"/>
    <x v="3"/>
    <s v="002"/>
    <n v="99"/>
    <n v="0"/>
    <n v="0"/>
    <n v="99"/>
    <n v="0"/>
    <n v="0"/>
    <n v="0"/>
    <n v="0"/>
    <n v="0"/>
    <n v="99"/>
    <n v="99"/>
    <n v="99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570215"/>
    <s v="570215 Indemnizaciones por Sentencias Judiciales"/>
    <x v="0"/>
    <x v="3"/>
    <s v="002"/>
    <n v="0"/>
    <n v="0"/>
    <n v="207800"/>
    <n v="207800"/>
    <n v="0"/>
    <n v="207800"/>
    <n v="3.821702099767944E-4"/>
    <n v="207800"/>
    <n v="8.0874630279370325E-4"/>
    <n v="0"/>
    <n v="0"/>
    <n v="0"/>
    <m/>
  </r>
  <r>
    <s v="GENERALES"/>
    <s v="ADMINISTRACION GENERAL"/>
    <s v="ZA01A002"/>
    <s v="DM de Recursos Humanos"/>
    <s v="A101"/>
    <s v="FORTALECIMIENTO INSTITUCIONAL"/>
    <s v="GC00A10100001D"/>
    <s v="GC00A10100001D GASTOS ADMINISTRATIVOS"/>
    <s v="GASTOS ADMINISTRATIVOS"/>
    <s v="570215"/>
    <s v="570215 Indemnizaciones por Sentencias Judiciales"/>
    <x v="0"/>
    <x v="3"/>
    <s v="002"/>
    <n v="1444889.62"/>
    <n v="0"/>
    <n v="-1340000"/>
    <n v="104889.62"/>
    <n v="0"/>
    <n v="54570.79"/>
    <n v="1.0036251334407868E-4"/>
    <n v="54570.79"/>
    <n v="2.123865478971684E-4"/>
    <n v="50318.83"/>
    <n v="50318.83"/>
    <n v="50318.83"/>
    <m/>
  </r>
  <r>
    <s v="SOCIALES"/>
    <s v="SALUD"/>
    <s v="US33M030"/>
    <s v="Unidad de Salud Sur"/>
    <s v="A101"/>
    <s v="FORTALECIMIENTO INSTITUCIONAL"/>
    <s v="GC00A10100001D"/>
    <s v="GC00A10100001D GASTOS ADMINISTRATIVOS"/>
    <s v="GASTOS ADMINISTRATIVOS"/>
    <s v="570215"/>
    <s v="570215 Indemnizaciones por Sentencias Judiciales"/>
    <x v="0"/>
    <x v="3"/>
    <s v="002"/>
    <n v="0"/>
    <n v="0"/>
    <n v="12555.01"/>
    <n v="12555.01"/>
    <n v="0"/>
    <n v="12555.01"/>
    <n v="2.3090234879503143E-5"/>
    <n v="12555.01"/>
    <n v="4.8863416357256848E-5"/>
    <n v="0"/>
    <n v="0"/>
    <n v="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70219"/>
    <s v="570219 Devoluciones"/>
    <x v="0"/>
    <x v="3"/>
    <s v="001"/>
    <n v="300000"/>
    <n v="0"/>
    <n v="0"/>
    <n v="300000"/>
    <n v="0"/>
    <n v="0"/>
    <n v="0"/>
    <n v="0"/>
    <n v="0"/>
    <n v="300000"/>
    <n v="300000"/>
    <n v="30000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70219"/>
    <s v="570219 Devoluciones"/>
    <x v="0"/>
    <x v="3"/>
    <s v="002"/>
    <n v="2290537.2000000002"/>
    <n v="0"/>
    <n v="-5000"/>
    <n v="2285537.2000000002"/>
    <n v="0"/>
    <n v="1500000"/>
    <n v="2.7586877524792665E-3"/>
    <n v="995225.17"/>
    <n v="3.8733622554607068E-3"/>
    <n v="785537.2"/>
    <n v="1290312.03"/>
    <n v="785537.2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80101"/>
    <s v="580101 A Entidades del Presupuesto General del"/>
    <x v="0"/>
    <x v="4"/>
    <s v="001"/>
    <n v="4350000"/>
    <n v="0"/>
    <n v="0"/>
    <n v="4350000"/>
    <n v="0"/>
    <n v="4300000"/>
    <n v="7.9082382237738967E-3"/>
    <n v="1176706.77"/>
    <n v="4.5796787762744009E-3"/>
    <n v="50000"/>
    <n v="3173293.23"/>
    <n v="5000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80102"/>
    <s v="580102 A Entidades Descentralizadas y Autónomas"/>
    <x v="0"/>
    <x v="4"/>
    <s v="001"/>
    <n v="1680000"/>
    <n v="0"/>
    <n v="0"/>
    <n v="1680000"/>
    <n v="0"/>
    <n v="1680000"/>
    <n v="3.0897302827767783E-3"/>
    <n v="150525.38"/>
    <n v="5.8583659553232555E-4"/>
    <n v="0"/>
    <n v="1529474.62"/>
    <n v="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580103"/>
    <s v="580103 A Empresas Públicas"/>
    <x v="0"/>
    <x v="4"/>
    <s v="002"/>
    <n v="14585"/>
    <n v="0"/>
    <n v="-14585"/>
    <n v="0"/>
    <n v="0"/>
    <n v="0"/>
    <n v="0"/>
    <n v="0"/>
    <n v="0"/>
    <n v="0"/>
    <n v="0"/>
    <n v="0"/>
    <m/>
  </r>
  <r>
    <s v="GENERALES"/>
    <s v="ADMINISTRACION GENERAL"/>
    <s v="ZA01A003"/>
    <s v="DM Financiera"/>
    <s v="A101"/>
    <s v="FORTALECIMIENTO INSTITUCIONAL"/>
    <s v="GC00A10100001D"/>
    <s v="GC00A10100001D GASTOS ADMINISTRATIVOS"/>
    <s v="GASTOS ADMINISTRATIVOS"/>
    <s v="580103"/>
    <s v="580103 A Empresas Públicas"/>
    <x v="0"/>
    <x v="4"/>
    <s v="001"/>
    <n v="1845377.25"/>
    <n v="0"/>
    <n v="0"/>
    <n v="1845377.25"/>
    <n v="0"/>
    <n v="0"/>
    <n v="0"/>
    <n v="0"/>
    <n v="0"/>
    <n v="1845377.25"/>
    <n v="1845377.25"/>
    <n v="1845377.25"/>
    <m/>
  </r>
  <r>
    <s v="GENERALES"/>
    <s v="ADMINISTRACION GENERAL"/>
    <s v="ZA01A002"/>
    <s v="DM de Recursos Humanos"/>
    <s v="A101"/>
    <s v="FORTALECIMIENTO INSTITUCIONAL"/>
    <s v="GC00A10100001D"/>
    <s v="GC00A10100001D GASTOS ADMINISTRATIVOS"/>
    <s v="GASTOS ADMINISTRATIVOS"/>
    <s v="580209"/>
    <s v="580209 A Jubilados Patronales"/>
    <x v="0"/>
    <x v="4"/>
    <s v="002"/>
    <n v="2969832.77"/>
    <n v="0"/>
    <n v="0"/>
    <n v="2969832.77"/>
    <n v="0"/>
    <n v="1083530.46"/>
    <n v="1.992748139626817E-3"/>
    <n v="1083530.46"/>
    <n v="4.2170416433559219E-3"/>
    <n v="1886302.31"/>
    <n v="1886302.31"/>
    <n v="1886302.31"/>
    <m/>
  </r>
  <r>
    <s v="ECONÓMICOS"/>
    <s v="DESARROLLO PRODUCTIVO Y COMPETITIVIDAD"/>
    <s v="ZA01H040"/>
    <s v="EMPRESA DE RASTRO"/>
    <s v="A102"/>
    <s v="TRANSFERENCIA"/>
    <s v="GI00A10200002T"/>
    <s v="GI00A10200002T SISTEMA DE FAENAMIENTO Y COMERCIALIZACIO"/>
    <s v="SISTEMA DE FAENAMIENTO Y COMERCIALIZACIO"/>
    <s v="580103"/>
    <s v="580103 A Empresas Públicas"/>
    <x v="1"/>
    <x v="4"/>
    <s v="001"/>
    <n v="484545.34"/>
    <n v="0"/>
    <n v="0"/>
    <n v="484545.34"/>
    <n v="0"/>
    <n v="484545.34"/>
    <n v="8.9113952998593469E-4"/>
    <n v="0"/>
    <n v="0"/>
    <n v="0"/>
    <n v="484545.34"/>
    <n v="0"/>
    <m/>
  </r>
  <r>
    <s v="GENERALES"/>
    <s v="COORDINACION DE ALCALDIA Y SECRETARIA DEL CONCEJO"/>
    <s v="ZA01C050"/>
    <s v="QUITO HONESTO"/>
    <s v="A102"/>
    <s v="TRANSFERENCIA"/>
    <s v="GI00A10200005T"/>
    <s v="GI00A10200005T PREVENCION Y CONTROL DE ACTOS DE CORRUPC"/>
    <s v="PREVENCION Y CONTROL DE ACTOS DE CORRUPC"/>
    <s v="580102"/>
    <s v="580102 A Entidades Descentralizadas y Autónomas"/>
    <x v="1"/>
    <x v="4"/>
    <s v="001"/>
    <n v="1054424.54"/>
    <n v="0"/>
    <n v="0"/>
    <n v="1054424.54"/>
    <n v="0"/>
    <n v="1054424.54"/>
    <n v="1.939218709607723E-3"/>
    <n v="666384.24"/>
    <n v="2.5935312335899512E-3"/>
    <n v="0"/>
    <n v="388040.3"/>
    <n v="0"/>
    <m/>
  </r>
  <r>
    <s v="COMUNALES"/>
    <s v="MOVILIDAD"/>
    <s v="ZA01K010"/>
    <s v="EPM MOVILIDAD Y OBRAS PUBLICAS"/>
    <s v="A102"/>
    <s v="TRANSFERENCIA"/>
    <s v="GI00A10200011T"/>
    <s v="GI00A10200011T MOVILIDAD Y OBRAS PUBLICAS"/>
    <s v="MOVILIDAD Y OBRAS PUBLICAS"/>
    <s v="580103"/>
    <s v="580103 A Empresas Públicas"/>
    <x v="1"/>
    <x v="4"/>
    <s v="002"/>
    <n v="4329139.07"/>
    <n v="0"/>
    <n v="0"/>
    <n v="4329139.07"/>
    <n v="0"/>
    <n v="4329139.07"/>
    <n v="7.961828620792321E-3"/>
    <n v="0"/>
    <n v="0"/>
    <n v="0"/>
    <n v="4329139.07"/>
    <n v="0"/>
    <m/>
  </r>
  <r>
    <s v="COMUNALES"/>
    <s v="MOVILIDAD"/>
    <s v="ZA01K010"/>
    <s v="EPM MOVILIDAD Y OBRAS PUBLICAS"/>
    <s v="A102"/>
    <s v="TRANSFERENCIA"/>
    <s v="GI00A10200011T"/>
    <s v="GI00A10200011T MOVILIDAD Y OBRAS PUBLICAS"/>
    <s v="MOVILIDAD Y OBRAS PUBLICAS"/>
    <s v="580103"/>
    <s v="580103 A Empresas Públicas"/>
    <x v="1"/>
    <x v="4"/>
    <s v="001"/>
    <n v="932149.76000000001"/>
    <n v="0"/>
    <n v="0"/>
    <n v="932149.76000000001"/>
    <n v="0"/>
    <n v="932149.76000000001"/>
    <n v="1.7143400842589917E-3"/>
    <n v="0"/>
    <n v="0"/>
    <n v="0"/>
    <n v="932149.76000000001"/>
    <n v="0"/>
    <m/>
  </r>
  <r>
    <s v="COMUNALES"/>
    <s v="TERRITORIO HABITAT Y VIVIENDA"/>
    <s v="ZA01P050"/>
    <s v="EPM HABITAT Y VIVENDA"/>
    <s v="A102"/>
    <s v="TRANSFERENCIA"/>
    <s v="GI00A10200016T"/>
    <s v="GI00A10200016T PLAN DE VIVIENDA"/>
    <s v="PLAN DE VIVIENDA"/>
    <s v="580103"/>
    <s v="580103 A Empresas Públicas"/>
    <x v="1"/>
    <x v="4"/>
    <s v="001"/>
    <n v="796678.08"/>
    <n v="0"/>
    <n v="0"/>
    <n v="796678.08"/>
    <n v="0"/>
    <n v="796678.08"/>
    <n v="1.4651907079764647E-3"/>
    <n v="0"/>
    <n v="0"/>
    <n v="0"/>
    <n v="796678.08"/>
    <n v="0"/>
    <m/>
  </r>
  <r>
    <s v="ECONÓMICOS"/>
    <s v="DESARROLLO PRODUCTIVO Y COMPETITIVIDAD"/>
    <s v="ZA01H020"/>
    <s v="EPM SERVICIOS AEROPORTUARIOS Y GESTION D"/>
    <s v="A102"/>
    <s v="TRANSFERENCIA"/>
    <s v="GI00A10200017T"/>
    <s v="GI00A10200017T SERVICIOS AEROPORTUARIOS Y GESTION DE ZO"/>
    <s v="SERVICIOS AEROPORTUARIOS Y GESTION DE ZO"/>
    <s v="580103"/>
    <s v="580103 A Empresas Públicas"/>
    <x v="1"/>
    <x v="4"/>
    <s v="001"/>
    <n v="2131931.4500000002"/>
    <n v="0"/>
    <n v="0"/>
    <n v="2131931.4500000002"/>
    <n v="0"/>
    <n v="2131931.4500000002"/>
    <n v="3.9208887868269092E-3"/>
    <n v="495907.65"/>
    <n v="1.9300456134004516E-3"/>
    <n v="0"/>
    <n v="1636023.8"/>
    <n v="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10203"/>
    <s v="710203 Decimo Tercer Sueldo"/>
    <x v="1"/>
    <x v="5"/>
    <s v="001"/>
    <n v="171440"/>
    <n v="0"/>
    <n v="0"/>
    <n v="171440"/>
    <n v="128775.51"/>
    <n v="33643.160000000003"/>
    <n v="6.1873982297800238E-5"/>
    <n v="33643.160000000003"/>
    <n v="1.3093734968381622E-4"/>
    <n v="137796.84"/>
    <n v="137796.84"/>
    <n v="9021.33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10203"/>
    <s v="710203 Decimo Tercer Sueldo"/>
    <x v="1"/>
    <x v="5"/>
    <s v="001"/>
    <n v="84762"/>
    <n v="0"/>
    <n v="0"/>
    <n v="84762"/>
    <n v="72649.990000000005"/>
    <n v="12112.01"/>
    <n v="2.2275502429937599E-5"/>
    <n v="12112.01"/>
    <n v="4.7139284441291447E-5"/>
    <n v="72649.990000000005"/>
    <n v="72649.990000000005"/>
    <n v="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10204"/>
    <s v="710204 Decimo Cuarto Sueldo"/>
    <x v="1"/>
    <x v="5"/>
    <s v="001"/>
    <n v="56700"/>
    <n v="0"/>
    <n v="0"/>
    <n v="56700"/>
    <n v="43083.75"/>
    <n v="10128.75"/>
    <n v="1.8628039048616247E-5"/>
    <n v="10128.75"/>
    <n v="3.9420544342741684E-5"/>
    <n v="46571.25"/>
    <n v="46571.25"/>
    <n v="3487.5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10204"/>
    <s v="710204 Decimo Cuarto Sueldo"/>
    <x v="1"/>
    <x v="5"/>
    <s v="001"/>
    <n v="32400"/>
    <n v="0"/>
    <n v="0"/>
    <n v="32400"/>
    <n v="27730"/>
    <n v="4670"/>
    <n v="8.5887145360521169E-6"/>
    <n v="4670"/>
    <n v="1.8175386111870041E-5"/>
    <n v="27730"/>
    <n v="27730"/>
    <n v="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10510"/>
    <s v="710510 Servicios Personales por Contrato"/>
    <x v="1"/>
    <x v="5"/>
    <s v="001"/>
    <n v="2057280"/>
    <n v="0"/>
    <n v="0"/>
    <n v="2057280"/>
    <n v="1142347.32"/>
    <n v="806676.68"/>
    <n v="1.4835793848844243E-3"/>
    <n v="806676.68"/>
    <n v="3.1395417829639042E-3"/>
    <n v="1250603.32"/>
    <n v="1250603.32"/>
    <n v="108256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10510"/>
    <s v="710510 Servicios Personales por Contrato"/>
    <x v="1"/>
    <x v="5"/>
    <s v="001"/>
    <n v="1017144"/>
    <n v="0"/>
    <n v="0"/>
    <n v="1017144"/>
    <n v="602294"/>
    <n v="414850"/>
    <n v="7.6296107607734911E-4"/>
    <n v="414850"/>
    <n v="1.6145736463617315E-3"/>
    <n v="602294"/>
    <n v="602294"/>
    <n v="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10601"/>
    <s v="710601 Aporte Patronal"/>
    <x v="1"/>
    <x v="5"/>
    <s v="001"/>
    <n v="260245.92"/>
    <n v="0"/>
    <n v="0"/>
    <n v="260245.92"/>
    <n v="144507.16"/>
    <n v="102044.38"/>
    <n v="1.8767238754356015E-4"/>
    <n v="102044.38"/>
    <n v="3.9715117923905545E-4"/>
    <n v="158201.54"/>
    <n v="158201.54"/>
    <n v="13694.38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10601"/>
    <s v="710601 Aporte Patronal"/>
    <x v="1"/>
    <x v="5"/>
    <s v="001"/>
    <n v="128668.72"/>
    <n v="0"/>
    <n v="0"/>
    <n v="128668.72"/>
    <n v="76190.16"/>
    <n v="52478.559999999998"/>
    <n v="9.6514640493165549E-5"/>
    <n v="52478.559999999998"/>
    <n v="2.0424370248285623E-4"/>
    <n v="76190.16"/>
    <n v="76190.16"/>
    <n v="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10602"/>
    <s v="710602 Fondo de Reserva"/>
    <x v="1"/>
    <x v="5"/>
    <s v="001"/>
    <n v="171440"/>
    <n v="0"/>
    <n v="0"/>
    <n v="171440"/>
    <n v="115884.32"/>
    <n v="46534.35"/>
    <n v="8.5582494276389032E-5"/>
    <n v="46534.35"/>
    <n v="1.8110916032438963E-4"/>
    <n v="124905.65"/>
    <n v="124905.65"/>
    <n v="9021.33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10602"/>
    <s v="710602 Fondo de Reserva"/>
    <x v="1"/>
    <x v="5"/>
    <s v="001"/>
    <n v="84762"/>
    <n v="0"/>
    <n v="0"/>
    <n v="84762"/>
    <n v="76075.350000000006"/>
    <n v="8686.65"/>
    <n v="1.5975836643382678E-5"/>
    <n v="8686.65"/>
    <n v="3.3807969543613678E-5"/>
    <n v="76075.350000000006"/>
    <n v="76075.350000000006"/>
    <n v="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10707"/>
    <s v="710707 Compensación por Vacaciones no Gozadas p"/>
    <x v="1"/>
    <x v="5"/>
    <s v="001"/>
    <n v="128580"/>
    <n v="0"/>
    <n v="0"/>
    <n v="128580"/>
    <n v="0"/>
    <n v="0"/>
    <n v="0"/>
    <n v="0"/>
    <n v="0"/>
    <n v="128580"/>
    <n v="128580"/>
    <n v="12858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10707"/>
    <s v="710707 Compensación por Vacaciones no Gozadas p"/>
    <x v="1"/>
    <x v="5"/>
    <s v="001"/>
    <n v="84762"/>
    <n v="0"/>
    <n v="0"/>
    <n v="84762"/>
    <n v="0"/>
    <n v="0"/>
    <n v="0"/>
    <n v="0"/>
    <n v="0"/>
    <n v="84762"/>
    <n v="84762"/>
    <n v="84762"/>
    <m/>
  </r>
  <r>
    <s v="COMUNALES"/>
    <s v="AMBIENTE"/>
    <s v="ZA01D000"/>
    <s v="Secretaría De Ambiente"/>
    <s v="D201"/>
    <s v="CALIDAD AMBIENTAL"/>
    <s v="GI22D20100001D"/>
    <s v="GI22D20100001D ACCIÓN CIMÁTICA PARA LA REDUCCIÓN DE LA"/>
    <s v="ACCIÓN CIMÁTICA PARA LA REDUCCIÓN DE LA"/>
    <s v="730205"/>
    <s v="730205 Espectáculos Culturales y Sociales"/>
    <x v="1"/>
    <x v="6"/>
    <s v="001"/>
    <n v="15500"/>
    <n v="0"/>
    <n v="0"/>
    <n v="15500"/>
    <n v="0"/>
    <n v="0"/>
    <n v="0"/>
    <n v="0"/>
    <n v="0"/>
    <n v="15500"/>
    <n v="15500"/>
    <n v="1550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105"/>
    <s v="730105 Telecomunicaciones"/>
    <x v="1"/>
    <x v="6"/>
    <s v="001"/>
    <n v="0"/>
    <n v="0"/>
    <n v="3500"/>
    <n v="3500"/>
    <n v="0"/>
    <n v="0"/>
    <n v="0"/>
    <n v="0"/>
    <n v="0"/>
    <n v="3500"/>
    <n v="3500"/>
    <n v="350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203"/>
    <s v="730203 Almacenamiento, Embalaje, Desembalaje, Enva"/>
    <x v="1"/>
    <x v="6"/>
    <s v="001"/>
    <n v="0"/>
    <n v="0"/>
    <n v="3500"/>
    <n v="3500"/>
    <n v="936"/>
    <n v="0"/>
    <n v="0"/>
    <n v="0"/>
    <n v="0"/>
    <n v="3500"/>
    <n v="3500"/>
    <n v="2564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225"/>
    <s v="730225 Servicio de Incineración de Documentos Públ"/>
    <x v="1"/>
    <x v="6"/>
    <s v="001"/>
    <n v="0"/>
    <n v="0"/>
    <n v="1500"/>
    <n v="1500"/>
    <n v="0"/>
    <n v="0"/>
    <n v="0"/>
    <n v="0"/>
    <n v="0"/>
    <n v="1500"/>
    <n v="1500"/>
    <n v="150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404"/>
    <s v="730404 Maquinarias y Equipos (Instalación, Manteni"/>
    <x v="1"/>
    <x v="6"/>
    <s v="001"/>
    <n v="49697.71"/>
    <n v="0"/>
    <n v="100168.02"/>
    <n v="149865.73000000001"/>
    <n v="18801"/>
    <n v="18593.419999999998"/>
    <n v="3.4195626687135359E-5"/>
    <n v="18593.419999999998"/>
    <n v="7.2364579794468228E-5"/>
    <n v="131272.31"/>
    <n v="131272.31"/>
    <n v="112471.31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505"/>
    <s v="730505 Vehículos (Arrendamiento)"/>
    <x v="1"/>
    <x v="6"/>
    <s v="001"/>
    <n v="18480"/>
    <n v="0"/>
    <n v="0"/>
    <n v="18480"/>
    <n v="13200"/>
    <n v="5280"/>
    <n v="9.7105808887270177E-6"/>
    <n v="5280"/>
    <n v="2.0549472948752423E-5"/>
    <n v="13200"/>
    <n v="13200"/>
    <n v="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602"/>
    <s v="730602 Servicio de Auditoría"/>
    <x v="1"/>
    <x v="6"/>
    <s v="001"/>
    <n v="1600"/>
    <n v="0"/>
    <n v="2500"/>
    <n v="4100"/>
    <n v="0"/>
    <n v="1600"/>
    <n v="2.9426002693112177E-6"/>
    <n v="1600"/>
    <n v="6.2271130147734614E-6"/>
    <n v="2500"/>
    <n v="2500"/>
    <n v="250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701"/>
    <s v="730701 Desarrollo, Actualización, Asistencia Técni"/>
    <x v="1"/>
    <x v="6"/>
    <s v="001"/>
    <n v="35300"/>
    <n v="0"/>
    <n v="0"/>
    <n v="35300"/>
    <n v="300"/>
    <n v="0"/>
    <n v="0"/>
    <n v="0"/>
    <n v="0"/>
    <n v="35300"/>
    <n v="35300"/>
    <n v="3500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704"/>
    <s v="730704 Mantenimiento y Reparación de Equipos y Sis"/>
    <x v="1"/>
    <x v="6"/>
    <s v="001"/>
    <n v="7600"/>
    <n v="0"/>
    <n v="-7480"/>
    <n v="120"/>
    <n v="0"/>
    <n v="120"/>
    <n v="2.2069502019834131E-7"/>
    <n v="0"/>
    <n v="0"/>
    <n v="0"/>
    <n v="120"/>
    <n v="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804"/>
    <s v="730804 Materiales de Oficina"/>
    <x v="1"/>
    <x v="6"/>
    <s v="001"/>
    <n v="179"/>
    <n v="0"/>
    <n v="321"/>
    <n v="500"/>
    <n v="0"/>
    <n v="0"/>
    <n v="0"/>
    <n v="0"/>
    <n v="0"/>
    <n v="500"/>
    <n v="500"/>
    <n v="50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810"/>
    <s v="730810 Dispositivos Médicos para Laboratorio Cl"/>
    <x v="1"/>
    <x v="6"/>
    <s v="001"/>
    <n v="5500"/>
    <n v="0"/>
    <n v="16741.099999999999"/>
    <n v="22241.1"/>
    <n v="3455.22"/>
    <n v="4649"/>
    <n v="8.5500929075174061E-6"/>
    <n v="4649"/>
    <n v="1.809365525355114E-5"/>
    <n v="17592.099999999999"/>
    <n v="17592.099999999999"/>
    <n v="14136.88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811"/>
    <s v="730811 Insumos, Materiales y Suministros para Cons"/>
    <x v="1"/>
    <x v="6"/>
    <s v="001"/>
    <n v="10000"/>
    <n v="0"/>
    <n v="-10000"/>
    <n v="0"/>
    <n v="0"/>
    <n v="0"/>
    <n v="0"/>
    <n v="0"/>
    <n v="0"/>
    <n v="0"/>
    <n v="0"/>
    <n v="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813"/>
    <s v="730813 Repuestos y Accesorios"/>
    <x v="1"/>
    <x v="6"/>
    <s v="001"/>
    <n v="156632.82"/>
    <n v="0"/>
    <n v="-27019.5"/>
    <n v="129613.32"/>
    <n v="1048.32"/>
    <n v="4000"/>
    <n v="7.3565006732780437E-6"/>
    <n v="827.88"/>
    <n v="3.2220639516691584E-6"/>
    <n v="125613.32"/>
    <n v="128785.44"/>
    <n v="124565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819"/>
    <s v="730819 Accesorios e Insumos Químicos y Orgánicos"/>
    <x v="1"/>
    <x v="6"/>
    <s v="001"/>
    <n v="6500"/>
    <n v="0"/>
    <n v="8528.73"/>
    <n v="15028.73"/>
    <n v="155"/>
    <n v="4836.7299999999996"/>
    <n v="8.8953518753660271E-6"/>
    <n v="4836.7299999999996"/>
    <n v="1.8824290207465777E-5"/>
    <n v="10192"/>
    <n v="10192"/>
    <n v="10037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826"/>
    <s v="730826 Dispositivos Médicos de Uso General"/>
    <x v="1"/>
    <x v="6"/>
    <s v="001"/>
    <n v="6175"/>
    <n v="0"/>
    <n v="18375.66"/>
    <n v="24550.66"/>
    <n v="23050.66"/>
    <n v="0"/>
    <n v="0"/>
    <n v="0"/>
    <n v="0"/>
    <n v="24550.66"/>
    <n v="24550.66"/>
    <n v="150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0829"/>
    <s v="730829 Insumos, Materiales, Suministros y Bienes p"/>
    <x v="1"/>
    <x v="6"/>
    <s v="001"/>
    <n v="0"/>
    <n v="0"/>
    <n v="2471.92"/>
    <n v="2471.92"/>
    <n v="2271.92"/>
    <n v="0"/>
    <n v="0"/>
    <n v="0"/>
    <n v="0"/>
    <n v="2471.92"/>
    <n v="2471.92"/>
    <n v="20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31406"/>
    <s v="731406 Herramientas y equipos menores"/>
    <x v="1"/>
    <x v="6"/>
    <s v="001"/>
    <n v="7297.57"/>
    <n v="0"/>
    <n v="-7297.57"/>
    <n v="0"/>
    <n v="0"/>
    <n v="0"/>
    <n v="0"/>
    <n v="0"/>
    <n v="0"/>
    <n v="0"/>
    <n v="0"/>
    <n v="0"/>
    <m/>
  </r>
  <r>
    <s v="COMUNALES"/>
    <s v="AMBIENTE"/>
    <s v="ZA01D000"/>
    <s v="Secretaría De Ambiente"/>
    <s v="D203"/>
    <s v="PATRIMONIO NATURAL"/>
    <s v="GI22D20300001D"/>
    <s v="GI22D20300001D FORTALECIMIENTO DEL SISTEMA METROPOLITAN"/>
    <s v="FORTALECIMIENTO DEL SISTEMA METROPOLITAN"/>
    <s v="730601"/>
    <s v="730601 Consultoría, Asesoría e Investigación"/>
    <x v="1"/>
    <x v="6"/>
    <s v="001"/>
    <n v="77891"/>
    <n v="0"/>
    <n v="32600"/>
    <n v="110491"/>
    <n v="0"/>
    <n v="13681.85"/>
    <n v="2.5162634684172301E-5"/>
    <n v="0"/>
    <n v="0"/>
    <n v="96809.15"/>
    <n v="110491"/>
    <n v="96809.15"/>
    <m/>
  </r>
  <r>
    <s v="COMUNALES"/>
    <s v="AMBIENTE"/>
    <s v="ZA01D000"/>
    <s v="Secretaría De Ambiente"/>
    <s v="D203"/>
    <s v="PATRIMONIO NATURAL"/>
    <s v="GI22D20300001D"/>
    <s v="GI22D20300001D FORTALECIMIENTO DEL SISTEMA METROPOLITAN"/>
    <s v="FORTALECIMIENTO DEL SISTEMA METROPOLITAN"/>
    <s v="731404"/>
    <s v="731404 Maquinarias y Equipos"/>
    <x v="1"/>
    <x v="6"/>
    <s v="001"/>
    <n v="200"/>
    <n v="0"/>
    <n v="-200"/>
    <n v="0"/>
    <n v="0"/>
    <n v="0"/>
    <n v="0"/>
    <n v="0"/>
    <n v="0"/>
    <n v="0"/>
    <n v="0"/>
    <n v="0"/>
    <m/>
  </r>
  <r>
    <s v="COMUNALES"/>
    <s v="AMBIENTE"/>
    <s v="ZA01D000"/>
    <s v="Secretaría De Ambiente"/>
    <s v="D203"/>
    <s v="PATRIMONIO NATURAL"/>
    <s v="GI22D20300002D"/>
    <s v="GI22D20300002D RECUPERACIÓN,PROTECCIÓN Y MONITOREO DE L"/>
    <s v="RECUPERACIÓN,PROTECCIÓN Y MONITOREO DE L"/>
    <s v="730236"/>
    <s v="730236 Servicios en Plantaciones Forestales"/>
    <x v="1"/>
    <x v="6"/>
    <s v="001"/>
    <n v="50000"/>
    <n v="0"/>
    <n v="0"/>
    <n v="50000"/>
    <n v="0"/>
    <n v="0"/>
    <n v="0"/>
    <n v="0"/>
    <n v="0"/>
    <n v="50000"/>
    <n v="50000"/>
    <n v="50000"/>
    <m/>
  </r>
  <r>
    <s v="COMUNALES"/>
    <s v="COORDINACION TERRITORIAL Y PARTICIPACION CIUDADANA"/>
    <s v="ZM04F040"/>
    <s v="Administración Zonal Manuela Sáenz"/>
    <s v="D203"/>
    <s v="PATRIMONIO NATURAL"/>
    <s v="GI22D20300002D"/>
    <s v="GI22D20300002D RECUPERACIÓN,PROTECCIÓN Y MONITOREO DE L"/>
    <s v="RECUPERACIÓN,PROTECCIÓN Y MONITOREO DE L"/>
    <s v="730236"/>
    <s v="730236 Servicios en Plantaciones Forestales"/>
    <x v="1"/>
    <x v="6"/>
    <s v="001"/>
    <n v="15000"/>
    <n v="0"/>
    <n v="0"/>
    <n v="15000"/>
    <n v="0"/>
    <n v="0"/>
    <n v="0"/>
    <n v="0"/>
    <n v="0"/>
    <n v="15000"/>
    <n v="15000"/>
    <n v="15000"/>
    <m/>
  </r>
  <r>
    <s v="COMUNALES"/>
    <s v="COORDINACION TERRITORIAL Y PARTICIPACION CIUDADANA"/>
    <s v="ZC09F090"/>
    <s v="Administración Zonal Calderón"/>
    <s v="D203"/>
    <s v="PATRIMONIO NATURAL"/>
    <s v="GI22D20300002D"/>
    <s v="GI22D20300002D RECUPERACIÓN,PROTECCIÓN Y MONITOREO DE L"/>
    <s v="RECUPERACIÓN,PROTECCIÓN Y MONITOREO DE L"/>
    <s v="730236"/>
    <s v="730236 Servicios en Plantaciones Forestales"/>
    <x v="1"/>
    <x v="6"/>
    <s v="001"/>
    <n v="15000"/>
    <n v="0"/>
    <n v="0"/>
    <n v="15000"/>
    <n v="0"/>
    <n v="0"/>
    <n v="0"/>
    <n v="0"/>
    <n v="0"/>
    <n v="15000"/>
    <n v="15000"/>
    <n v="15000"/>
    <m/>
  </r>
  <r>
    <s v="COMUNALES"/>
    <s v="COORDINACION TERRITORIAL Y PARTICIPACION CIUDADANA"/>
    <s v="ZV05F050"/>
    <s v="Administración Zonal Valle los Chillos"/>
    <s v="D203"/>
    <s v="PATRIMONIO NATURAL"/>
    <s v="GI22D20300002D"/>
    <s v="GI22D20300002D RECUPERACIÓN,PROTECCIÓN Y MONITOREO DE L"/>
    <s v="RECUPERACIÓN,PROTECCIÓN Y MONITOREO DE L"/>
    <s v="730236"/>
    <s v="730236 Servicios en Plantaciones Forestales"/>
    <x v="1"/>
    <x v="6"/>
    <s v="001"/>
    <n v="13790"/>
    <n v="0"/>
    <n v="1210"/>
    <n v="15000"/>
    <n v="0"/>
    <n v="0"/>
    <n v="0"/>
    <n v="0"/>
    <n v="0"/>
    <n v="15000"/>
    <n v="15000"/>
    <n v="15000"/>
    <m/>
  </r>
  <r>
    <s v="COMUNALES"/>
    <s v="COORDINACION TERRITORIAL Y PARTICIPACION CIUDADANA"/>
    <s v="ZN02F020"/>
    <s v="Administración Z Eugenio Espejo (Norte)"/>
    <s v="D203"/>
    <s v="PATRIMONIO NATURAL"/>
    <s v="GI22D20300002D"/>
    <s v="GI22D20300002D RECUPERACIÓN,PROTECCIÓN Y MONITOREO DE L"/>
    <s v="RECUPERACIÓN,PROTECCIÓN Y MONITOREO DE L"/>
    <s v="730236"/>
    <s v="730236 Servicios en Plantaciones Forestales"/>
    <x v="1"/>
    <x v="6"/>
    <s v="001"/>
    <n v="13392.86"/>
    <n v="0"/>
    <n v="0"/>
    <n v="13392.86"/>
    <n v="0"/>
    <n v="0"/>
    <n v="0"/>
    <n v="0"/>
    <n v="0"/>
    <n v="13392.86"/>
    <n v="13392.86"/>
    <n v="13392.86"/>
    <m/>
  </r>
  <r>
    <s v="COMUNALES"/>
    <s v="AMBIENTE"/>
    <s v="ZA01D000"/>
    <s v="Secretaría De Ambiente"/>
    <s v="D203"/>
    <s v="PATRIMONIO NATURAL"/>
    <s v="GI22D20300002D"/>
    <s v="GI22D20300002D RECUPERACIÓN,PROTECCIÓN Y MONITOREO DE L"/>
    <s v="RECUPERACIÓN,PROTECCIÓN Y MONITOREO DE L"/>
    <s v="730605"/>
    <s v="730605 Estudio y Diseño de Proyectos"/>
    <x v="1"/>
    <x v="6"/>
    <s v="001"/>
    <n v="0"/>
    <n v="0"/>
    <n v="20000"/>
    <n v="20000"/>
    <n v="0"/>
    <n v="0"/>
    <n v="0"/>
    <n v="0"/>
    <n v="0"/>
    <n v="20000"/>
    <n v="20000"/>
    <n v="20000"/>
    <m/>
  </r>
  <r>
    <s v="COMUNALES"/>
    <s v="COORDINACION TERRITORIAL Y PARTICIPACION CIUDADANA"/>
    <s v="ZV05F050"/>
    <s v="Administración Zonal Valle los Chillos"/>
    <s v="D203"/>
    <s v="PATRIMONIO NATURAL"/>
    <s v="GI22D20300002D"/>
    <s v="GI22D20300002D RECUPERACIÓN,PROTECCIÓN Y MONITOREO DE L"/>
    <s v="RECUPERACIÓN,PROTECCIÓN Y MONITOREO DE L"/>
    <s v="730811"/>
    <s v="730811 Insumos, Materiales y Suministros para Cons"/>
    <x v="1"/>
    <x v="6"/>
    <s v="001"/>
    <n v="350"/>
    <n v="0"/>
    <n v="-350"/>
    <n v="0"/>
    <n v="0"/>
    <n v="0"/>
    <n v="0"/>
    <n v="0"/>
    <n v="0"/>
    <n v="0"/>
    <n v="0"/>
    <n v="0"/>
    <m/>
  </r>
  <r>
    <s v="COMUNALES"/>
    <s v="AMBIENTE"/>
    <s v="ZA01D000"/>
    <s v="Secretaría De Ambiente"/>
    <s v="D203"/>
    <s v="PATRIMONIO NATURAL"/>
    <s v="GI22D20300002D"/>
    <s v="GI22D20300002D RECUPERACIÓN,PROTECCIÓN Y MONITOREO DE L"/>
    <s v="RECUPERACIÓN,PROTECCIÓN Y MONITOREO DE L"/>
    <s v="730814"/>
    <s v="730814 Suministros para Actividades Agropecuarias"/>
    <x v="1"/>
    <x v="6"/>
    <s v="001"/>
    <n v="225000"/>
    <n v="0"/>
    <n v="-160000"/>
    <n v="65000"/>
    <n v="0"/>
    <n v="0"/>
    <n v="0"/>
    <n v="0"/>
    <n v="0"/>
    <n v="65000"/>
    <n v="65000"/>
    <n v="65000"/>
    <m/>
  </r>
  <r>
    <s v="COMUNALES"/>
    <s v="COORDINACION TERRITORIAL Y PARTICIPACION CIUDADANA"/>
    <s v="ZN02F020"/>
    <s v="Administración Z Eugenio Espejo (Norte)"/>
    <s v="D203"/>
    <s v="PATRIMONIO NATURAL"/>
    <s v="GI22D20300002D"/>
    <s v="GI22D20300002D RECUPERACIÓN,PROTECCIÓN Y MONITOREO DE L"/>
    <s v="RECUPERACIÓN,PROTECCIÓN Y MONITOREO DE L"/>
    <s v="731406"/>
    <s v="731406 Herramientas y equipos menores"/>
    <x v="1"/>
    <x v="6"/>
    <s v="001"/>
    <n v="255"/>
    <n v="0"/>
    <n v="0"/>
    <n v="255"/>
    <n v="0"/>
    <n v="0"/>
    <n v="0"/>
    <n v="0"/>
    <n v="0"/>
    <n v="255"/>
    <n v="255"/>
    <n v="255"/>
    <m/>
  </r>
  <r>
    <s v="COMUNALES"/>
    <s v="AMBIENTE"/>
    <s v="ZA01D000"/>
    <s v="Secretaría De Ambiente"/>
    <s v="D203"/>
    <s v="PATRIMONIO NATURAL"/>
    <s v="GI22D20300003D"/>
    <s v="GI22D20300003D ARBOLADO URBANO Y CONFORMACIÓN DE INTERC"/>
    <s v="ARBOLADO URBANO Y CONFORMACIÓN DE INTERC"/>
    <s v="730204"/>
    <s v="730204 Edición, Impresión, Reproducción, Publicaci"/>
    <x v="1"/>
    <x v="6"/>
    <s v="001"/>
    <n v="8000"/>
    <n v="0"/>
    <n v="0"/>
    <n v="8000"/>
    <n v="0"/>
    <n v="7331.06"/>
    <n v="1.3482736956460435E-5"/>
    <n v="7331.06"/>
    <n v="2.853208696130321E-5"/>
    <n v="668.94"/>
    <n v="668.94"/>
    <n v="668.94"/>
    <m/>
  </r>
  <r>
    <s v="COMUNALES"/>
    <s v="AMBIENTE"/>
    <s v="ZA01D000"/>
    <s v="Secretaría De Ambiente"/>
    <s v="D203"/>
    <s v="PATRIMONIO NATURAL"/>
    <s v="GI22D20300003D"/>
    <s v="GI22D20300003D ARBOLADO URBANO Y CONFORMACIÓN DE INTERC"/>
    <s v="ARBOLADO URBANO Y CONFORMACIÓN DE INTERC"/>
    <s v="730207"/>
    <s v="730207 Difusión, Información y Publicidad"/>
    <x v="1"/>
    <x v="6"/>
    <s v="001"/>
    <n v="0"/>
    <n v="0"/>
    <n v="28000"/>
    <n v="28000"/>
    <n v="0"/>
    <n v="0"/>
    <n v="0"/>
    <n v="0"/>
    <n v="0"/>
    <n v="28000"/>
    <n v="28000"/>
    <n v="28000"/>
    <m/>
  </r>
  <r>
    <s v="COMUNALES"/>
    <s v="AMBIENTE"/>
    <s v="ZA01D000"/>
    <s v="Secretaría De Ambiente"/>
    <s v="D203"/>
    <s v="PATRIMONIO NATURAL"/>
    <s v="GI22D20300003D"/>
    <s v="GI22D20300003D ARBOLADO URBANO Y CONFORMACIÓN DE INTERC"/>
    <s v="ARBOLADO URBANO Y CONFORMACIÓN DE INTERC"/>
    <s v="730236"/>
    <s v="730236 Servicios en Plantaciones Forestales"/>
    <x v="1"/>
    <x v="6"/>
    <s v="001"/>
    <n v="0"/>
    <n v="0"/>
    <n v="20000"/>
    <n v="20000"/>
    <n v="0"/>
    <n v="0"/>
    <n v="0"/>
    <n v="0"/>
    <n v="0"/>
    <n v="20000"/>
    <n v="20000"/>
    <n v="20000"/>
    <m/>
  </r>
  <r>
    <s v="COMUNALES"/>
    <s v="AMBIENTE"/>
    <s v="ZA01D000"/>
    <s v="Secretaría De Ambiente"/>
    <s v="D203"/>
    <s v="PATRIMONIO NATURAL"/>
    <s v="GI22D20300003D"/>
    <s v="GI22D20300003D ARBOLADO URBANO Y CONFORMACIÓN DE INTERC"/>
    <s v="ARBOLADO URBANO Y CONFORMACIÓN DE INTERC"/>
    <s v="730601"/>
    <s v="730601 Consultoría, Asesoría e Investigación"/>
    <x v="1"/>
    <x v="6"/>
    <s v="001"/>
    <n v="0"/>
    <n v="0"/>
    <n v="5000"/>
    <n v="5000"/>
    <n v="0"/>
    <n v="0"/>
    <n v="0"/>
    <n v="0"/>
    <n v="0"/>
    <n v="5000"/>
    <n v="5000"/>
    <n v="5000"/>
    <m/>
  </r>
  <r>
    <s v="COMUNALES"/>
    <s v="AMBIENTE"/>
    <s v="ZA01D000"/>
    <s v="Secretaría De Ambiente"/>
    <s v="D203"/>
    <s v="PATRIMONIO NATURAL"/>
    <s v="GI22D20300003D"/>
    <s v="GI22D20300003D ARBOLADO URBANO Y CONFORMACIÓN DE INTERC"/>
    <s v="ARBOLADO URBANO Y CONFORMACIÓN DE INTERC"/>
    <s v="730613"/>
    <s v="730613 Capacitación para la Ciudadanía en General"/>
    <x v="1"/>
    <x v="6"/>
    <s v="001"/>
    <n v="12000"/>
    <n v="0"/>
    <n v="0"/>
    <n v="12000"/>
    <n v="716.7"/>
    <n v="11283.3"/>
    <n v="2.0751401011699536E-5"/>
    <n v="0"/>
    <n v="0"/>
    <n v="716.7"/>
    <n v="12000"/>
    <n v="0"/>
    <m/>
  </r>
  <r>
    <s v="COMUNALES"/>
    <s v="COORDINACION TERRITORIAL Y PARTICIPACION CIUDADANA"/>
    <s v="ZQ08F080"/>
    <s v="Administración Zonal Quitumbe"/>
    <s v="D203"/>
    <s v="PATRIMONIO NATURAL"/>
    <s v="GI22D20300004D"/>
    <s v="GI22D20300004D RECUPERACIÓN DE QUEBRADAS PRIORIZADAS EN"/>
    <s v="RECUPERACIÓN DE QUEBRADAS PRIORIZADAS EN"/>
    <s v="730236"/>
    <s v="730236 Servicios en Plantaciones Forestales"/>
    <x v="1"/>
    <x v="6"/>
    <s v="001"/>
    <n v="12200"/>
    <n v="0"/>
    <n v="2800"/>
    <n v="15000"/>
    <n v="0"/>
    <n v="0"/>
    <n v="0"/>
    <n v="0"/>
    <n v="0"/>
    <n v="15000"/>
    <n v="15000"/>
    <n v="15000"/>
    <m/>
  </r>
  <r>
    <s v="COMUNALES"/>
    <s v="AMBIENTE"/>
    <s v="ZA01D000"/>
    <s v="Secretaría De Ambiente"/>
    <s v="D203"/>
    <s v="PATRIMONIO NATURAL"/>
    <s v="GI22D20300004D"/>
    <s v="GI22D20300004D RECUPERACIÓN DE QUEBRADAS PRIORIZADAS EN"/>
    <s v="RECUPERACIÓN DE QUEBRADAS PRIORIZADAS EN"/>
    <s v="730236"/>
    <s v="730236 Servicios en Plantaciones Forestales"/>
    <x v="1"/>
    <x v="6"/>
    <s v="001"/>
    <n v="55000"/>
    <n v="0"/>
    <n v="0"/>
    <n v="55000"/>
    <n v="0"/>
    <n v="0"/>
    <n v="0"/>
    <n v="0"/>
    <n v="0"/>
    <n v="55000"/>
    <n v="55000"/>
    <n v="55000"/>
    <m/>
  </r>
  <r>
    <s v="COMUNALES"/>
    <s v="COORDINACION TERRITORIAL Y PARTICIPACION CIUDADANA"/>
    <s v="ZS03F030"/>
    <s v="Administración Zonal Eloy Alfaro (Sur)"/>
    <s v="D203"/>
    <s v="PATRIMONIO NATURAL"/>
    <s v="GI22D20300004D"/>
    <s v="GI22D20300004D RECUPERACIÓN DE QUEBRADAS PRIORIZADAS EN"/>
    <s v="RECUPERACIÓN DE QUEBRADAS PRIORIZADAS EN"/>
    <s v="730236"/>
    <s v="730236 Servicios en Plantaciones Forestales"/>
    <x v="1"/>
    <x v="6"/>
    <s v="001"/>
    <n v="13000"/>
    <n v="0"/>
    <n v="2000"/>
    <n v="15000"/>
    <n v="0"/>
    <n v="0"/>
    <n v="0"/>
    <n v="0"/>
    <n v="0"/>
    <n v="15000"/>
    <n v="15000"/>
    <n v="15000"/>
    <m/>
  </r>
  <r>
    <s v="COMUNALES"/>
    <s v="COORDINACION TERRITORIAL Y PARTICIPACION CIUDADANA"/>
    <s v="ZD07F070"/>
    <s v="Adm Zonal Equinoccia - La Delicia"/>
    <s v="D203"/>
    <s v="PATRIMONIO NATURAL"/>
    <s v="GI22D20300004D"/>
    <s v="GI22D20300004D RECUPERACIÓN DE QUEBRADAS PRIORIZADAS EN"/>
    <s v="RECUPERACIÓN DE QUEBRADAS PRIORIZADAS EN"/>
    <s v="730236"/>
    <s v="730236 Servicios en Plantaciones Forestales"/>
    <x v="1"/>
    <x v="6"/>
    <s v="001"/>
    <n v="15000"/>
    <n v="0"/>
    <n v="0"/>
    <n v="15000"/>
    <n v="0"/>
    <n v="15000"/>
    <n v="2.7586877524792665E-5"/>
    <n v="3750"/>
    <n v="1.4594796128375301E-5"/>
    <n v="0"/>
    <n v="11250"/>
    <n v="0"/>
    <m/>
  </r>
  <r>
    <s v="COMUNALES"/>
    <s v="COORDINACION TERRITORIAL Y PARTICIPACION CIUDADANA"/>
    <s v="ZT06F060"/>
    <s v="Administración Zonal Valle de Tumbaco"/>
    <s v="D203"/>
    <s v="PATRIMONIO NATURAL"/>
    <s v="GI22D20300004D"/>
    <s v="GI22D20300004D RECUPERACIÓN DE QUEBRADAS PRIORIZADAS EN"/>
    <s v="RECUPERACIÓN DE QUEBRADAS PRIORIZADAS EN"/>
    <s v="730236"/>
    <s v="730236 Servicios en Plantaciones Forestales"/>
    <x v="1"/>
    <x v="6"/>
    <s v="001"/>
    <n v="15000"/>
    <n v="0"/>
    <n v="0"/>
    <n v="15000"/>
    <n v="15000"/>
    <n v="0"/>
    <n v="0"/>
    <n v="0"/>
    <n v="0"/>
    <n v="15000"/>
    <n v="15000"/>
    <n v="0"/>
    <m/>
  </r>
  <r>
    <s v="COMUNALES"/>
    <s v="COORDINACION TERRITORIAL Y PARTICIPACION CIUDADANA"/>
    <s v="ZS03F030"/>
    <s v="Administración Zonal Eloy Alfaro (Sur)"/>
    <s v="D203"/>
    <s v="PATRIMONIO NATURAL"/>
    <s v="GI22D20300004D"/>
    <s v="GI22D20300004D RECUPERACIÓN DE QUEBRADAS PRIORIZADAS EN"/>
    <s v="RECUPERACIÓN DE QUEBRADAS PRIORIZADAS EN"/>
    <s v="731406"/>
    <s v="731406 Herramientas y equipos menores"/>
    <x v="1"/>
    <x v="6"/>
    <s v="001"/>
    <n v="240"/>
    <n v="0"/>
    <n v="-240"/>
    <n v="0"/>
    <n v="0"/>
    <n v="0"/>
    <n v="0"/>
    <n v="0"/>
    <n v="0"/>
    <n v="0"/>
    <n v="0"/>
    <n v="0"/>
    <m/>
  </r>
  <r>
    <s v="COMUNALES"/>
    <s v="AMBIENTE"/>
    <s v="ZA01D000"/>
    <s v="Secretaría De Ambiente"/>
    <s v="F101"/>
    <s v="CORRESPONSABILIDAD CIUDADANA"/>
    <s v="GI22F10100001D"/>
    <s v="GI22F10100001D BUENAS PRÁCTICAS AMBIENTALES EN EL DMQ"/>
    <s v="BUENAS PRÁCTICAS AMBIENTALES EN EL DMQ"/>
    <s v="730207"/>
    <s v="730207 Difusión, Información y Publicidad"/>
    <x v="1"/>
    <x v="6"/>
    <s v="001"/>
    <n v="78380"/>
    <n v="0"/>
    <n v="-28500"/>
    <n v="49880"/>
    <n v="0"/>
    <n v="0"/>
    <n v="0"/>
    <n v="0"/>
    <n v="0"/>
    <n v="49880"/>
    <n v="49880"/>
    <n v="49880"/>
    <m/>
  </r>
  <r>
    <s v="COMUNALES"/>
    <s v="AMBIENTE"/>
    <s v="ZA01D000"/>
    <s v="Secretaría De Ambiente"/>
    <s v="F101"/>
    <s v="CORRESPONSABILIDAD CIUDADANA"/>
    <s v="GI22F10100001D"/>
    <s v="GI22F10100001D BUENAS PRÁCTICAS AMBIENTALES EN EL DMQ"/>
    <s v="BUENAS PRÁCTICAS AMBIENTALES EN EL DMQ"/>
    <s v="730249"/>
    <s v="730249 Eventos Públicos Promocionales"/>
    <x v="1"/>
    <x v="6"/>
    <s v="001"/>
    <n v="20000"/>
    <n v="0"/>
    <n v="0"/>
    <n v="20000"/>
    <n v="0"/>
    <n v="0"/>
    <n v="0"/>
    <n v="0"/>
    <n v="0"/>
    <n v="20000"/>
    <n v="20000"/>
    <n v="20000"/>
    <m/>
  </r>
  <r>
    <s v="COMUNALES"/>
    <s v="AMBIENTE"/>
    <s v="ZA01D000"/>
    <s v="Secretaría De Ambiente"/>
    <s v="F101"/>
    <s v="CORRESPONSABILIDAD CIUDADANA"/>
    <s v="GI22F10100001D"/>
    <s v="GI22F10100001D BUENAS PRÁCTICAS AMBIENTALES EN EL DMQ"/>
    <s v="BUENAS PRÁCTICAS AMBIENTALES EN EL DMQ"/>
    <s v="730601"/>
    <s v="730601 Consultoría, Asesoría e Investigación"/>
    <x v="1"/>
    <x v="6"/>
    <s v="001"/>
    <n v="0"/>
    <n v="0"/>
    <n v="12500"/>
    <n v="12500"/>
    <n v="0"/>
    <n v="0"/>
    <n v="0"/>
    <n v="0"/>
    <n v="0"/>
    <n v="12500"/>
    <n v="12500"/>
    <n v="12500"/>
    <m/>
  </r>
  <r>
    <s v="COMUNALES"/>
    <s v="COORDINACION TERRITORIAL Y PARTICIPACION CIUDADANA"/>
    <s v="ZV05F050"/>
    <s v="Administración Zonal Valle los Chillos"/>
    <s v="F101"/>
    <s v="CORRESPONSABILIDAD CIUDADANA"/>
    <s v="GI22F10100001D"/>
    <s v="GI22F10100001D BUENAS PRÁCTICAS AMBIENTALES EN EL DMQ"/>
    <s v="BUENAS PRÁCTICAS AMBIENTALES EN EL DMQ"/>
    <s v="730804"/>
    <s v="730804 Materiales de Oficina"/>
    <x v="1"/>
    <x v="6"/>
    <s v="001"/>
    <n v="0"/>
    <n v="0"/>
    <n v="500"/>
    <n v="500"/>
    <n v="0"/>
    <n v="0"/>
    <n v="0"/>
    <n v="0"/>
    <n v="0"/>
    <n v="500"/>
    <n v="500"/>
    <n v="500"/>
    <m/>
  </r>
  <r>
    <s v="COMUNALES"/>
    <s v="COORDINACION TERRITORIAL Y PARTICIPACION CIUDADANA"/>
    <s v="ZC09F090"/>
    <s v="Administración Zonal Calderón"/>
    <s v="F101"/>
    <s v="CORRESPONSABILIDAD CIUDADANA"/>
    <s v="GI22F10100001D"/>
    <s v="GI22F10100001D BUENAS PRÁCTICAS AMBIENTALES EN EL DMQ"/>
    <s v="BUENAS PRÁCTICAS AMBIENTALES EN EL DMQ"/>
    <s v="730804"/>
    <s v="730804 Materiales de Oficina"/>
    <x v="1"/>
    <x v="6"/>
    <s v="001"/>
    <n v="0"/>
    <n v="0"/>
    <n v="500"/>
    <n v="500"/>
    <n v="0"/>
    <n v="0"/>
    <n v="0"/>
    <n v="0"/>
    <n v="0"/>
    <n v="500"/>
    <n v="500"/>
    <n v="500"/>
    <m/>
  </r>
  <r>
    <s v="COMUNALES"/>
    <s v="COORDINACION TERRITORIAL Y PARTICIPACION CIUDADANA"/>
    <s v="ZM04F040"/>
    <s v="Administración Zonal Manuela Sáenz"/>
    <s v="F101"/>
    <s v="CORRESPONSABILIDAD CIUDADANA"/>
    <s v="GI22F10100001D"/>
    <s v="GI22F10100001D BUENAS PRÁCTICAS AMBIENTALES EN EL DMQ"/>
    <s v="BUENAS PRÁCTICAS AMBIENTALES EN EL DMQ"/>
    <s v="730804"/>
    <s v="730804 Materiales de Oficina"/>
    <x v="1"/>
    <x v="6"/>
    <s v="001"/>
    <n v="0"/>
    <n v="0"/>
    <n v="500"/>
    <n v="500"/>
    <n v="0"/>
    <n v="0"/>
    <n v="0"/>
    <n v="0"/>
    <n v="0"/>
    <n v="500"/>
    <n v="500"/>
    <n v="500"/>
    <m/>
  </r>
  <r>
    <s v="COMUNALES"/>
    <s v="COORDINACION TERRITORIAL Y PARTICIPACION CIUDADANA"/>
    <s v="ZN02F020"/>
    <s v="Administración Z Eugenio Espejo (Norte)"/>
    <s v="F101"/>
    <s v="CORRESPONSABILIDAD CIUDADANA"/>
    <s v="GI22F10100001D"/>
    <s v="GI22F10100001D BUENAS PRÁCTICAS AMBIENTALES EN EL DMQ"/>
    <s v="BUENAS PRÁCTICAS AMBIENTALES EN EL DMQ"/>
    <s v="730804"/>
    <s v="730804 Materiales de Oficina"/>
    <x v="1"/>
    <x v="6"/>
    <s v="001"/>
    <n v="0"/>
    <n v="0"/>
    <n v="500"/>
    <n v="500"/>
    <n v="0"/>
    <n v="0"/>
    <n v="0"/>
    <n v="0"/>
    <n v="0"/>
    <n v="500"/>
    <n v="500"/>
    <n v="500"/>
    <m/>
  </r>
  <r>
    <s v="COMUNALES"/>
    <s v="COORDINACION TERRITORIAL Y PARTICIPACION CIUDADANA"/>
    <s v="ZT06F060"/>
    <s v="Administración Zonal Valle de Tumbaco"/>
    <s v="F101"/>
    <s v="CORRESPONSABILIDAD CIUDADANA"/>
    <s v="GI22F10100001D"/>
    <s v="GI22F10100001D BUENAS PRÁCTICAS AMBIENTALES EN EL DMQ"/>
    <s v="BUENAS PRÁCTICAS AMBIENTALES EN EL DMQ"/>
    <s v="730804"/>
    <s v="730804 Materiales de Oficina"/>
    <x v="1"/>
    <x v="6"/>
    <s v="001"/>
    <n v="0"/>
    <n v="0"/>
    <n v="500"/>
    <n v="500"/>
    <n v="0"/>
    <n v="0"/>
    <n v="0"/>
    <n v="0"/>
    <n v="0"/>
    <n v="500"/>
    <n v="500"/>
    <n v="500"/>
    <m/>
  </r>
  <r>
    <s v="COMUNALES"/>
    <s v="COORDINACION TERRITORIAL Y PARTICIPACION CIUDADANA"/>
    <s v="ZS03F030"/>
    <s v="Administración Zonal Eloy Alfaro (Sur)"/>
    <s v="F101"/>
    <s v="CORRESPONSABILIDAD CIUDADANA"/>
    <s v="GI22F10100001D"/>
    <s v="GI22F10100001D BUENAS PRÁCTICAS AMBIENTALES EN EL DMQ"/>
    <s v="BUENAS PRÁCTICAS AMBIENTALES EN EL DMQ"/>
    <s v="730804"/>
    <s v="730804 Materiales de Oficina"/>
    <x v="1"/>
    <x v="6"/>
    <s v="001"/>
    <n v="0"/>
    <n v="0"/>
    <n v="500"/>
    <n v="500"/>
    <n v="0"/>
    <n v="0"/>
    <n v="0"/>
    <n v="0"/>
    <n v="0"/>
    <n v="500"/>
    <n v="500"/>
    <n v="500"/>
    <m/>
  </r>
  <r>
    <s v="COMUNALES"/>
    <s v="COORDINACION TERRITORIAL Y PARTICIPACION CIUDADANA"/>
    <s v="ZD07F070"/>
    <s v="Adm Zonal Equinoccia - La Delicia"/>
    <s v="F101"/>
    <s v="CORRESPONSABILIDAD CIUDADANA"/>
    <s v="GI22F10100001D"/>
    <s v="GI22F10100001D BUENAS PRÁCTICAS AMBIENTALES EN EL DMQ"/>
    <s v="BUENAS PRÁCTICAS AMBIENTALES EN EL DMQ"/>
    <s v="730804"/>
    <s v="730804 Materiales de Oficina"/>
    <x v="1"/>
    <x v="6"/>
    <s v="001"/>
    <n v="0"/>
    <n v="0"/>
    <n v="500"/>
    <n v="500"/>
    <n v="0"/>
    <n v="0"/>
    <n v="0"/>
    <n v="0"/>
    <n v="0"/>
    <n v="500"/>
    <n v="500"/>
    <n v="500"/>
    <m/>
  </r>
  <r>
    <s v="COMUNALES"/>
    <s v="COORDINACION TERRITORIAL Y PARTICIPACION CIUDADANA"/>
    <s v="ZQ08F080"/>
    <s v="Administración Zonal Quitumbe"/>
    <s v="F101"/>
    <s v="CORRESPONSABILIDAD CIUDADANA"/>
    <s v="GI22F10100001D"/>
    <s v="GI22F10100001D BUENAS PRÁCTICAS AMBIENTALES EN EL DMQ"/>
    <s v="BUENAS PRÁCTICAS AMBIENTALES EN EL DMQ"/>
    <s v="730804"/>
    <s v="730804 Materiales de Oficina"/>
    <x v="1"/>
    <x v="6"/>
    <s v="001"/>
    <n v="0"/>
    <n v="0"/>
    <n v="500"/>
    <n v="500"/>
    <n v="0"/>
    <n v="0"/>
    <n v="0"/>
    <n v="0"/>
    <n v="0"/>
    <n v="500"/>
    <n v="500"/>
    <n v="500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730204"/>
    <s v="730204 Edición, Impresión, Reproducción, Publicaci"/>
    <x v="1"/>
    <x v="6"/>
    <s v="001"/>
    <n v="5000"/>
    <n v="0"/>
    <n v="0"/>
    <n v="5000"/>
    <n v="0"/>
    <n v="0"/>
    <n v="0"/>
    <n v="0"/>
    <n v="0"/>
    <n v="5000"/>
    <n v="5000"/>
    <n v="5000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730418"/>
    <s v="730418 Mantenimiento de Áreas Verdes y Arreglo de"/>
    <x v="1"/>
    <x v="6"/>
    <s v="001"/>
    <n v="30717.98"/>
    <n v="0"/>
    <n v="0"/>
    <n v="30717.98"/>
    <n v="20478.66"/>
    <n v="10239.32"/>
    <n v="1.8831391118477334E-5"/>
    <n v="10239.32"/>
    <n v="3.9850876771518872E-5"/>
    <n v="20478.66"/>
    <n v="20478.66"/>
    <n v="0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730418"/>
    <s v="730418 Mantenimiento de Áreas Verdes y Arreglo de"/>
    <x v="1"/>
    <x v="6"/>
    <s v="001"/>
    <n v="70000"/>
    <n v="0"/>
    <n v="0"/>
    <n v="70000"/>
    <n v="0.49"/>
    <n v="52264.800000000003"/>
    <n v="9.6121509097185575E-5"/>
    <n v="9634.1"/>
    <n v="3.7495393434768128E-5"/>
    <n v="17735.2"/>
    <n v="60365.9"/>
    <n v="17734.71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730418"/>
    <s v="730418 Mantenimiento de Áreas Verdes y Arreglo de"/>
    <x v="1"/>
    <x v="6"/>
    <s v="001"/>
    <n v="318060.89"/>
    <n v="0"/>
    <n v="-93130.53"/>
    <n v="224930.36"/>
    <n v="0"/>
    <n v="172813.2"/>
    <n v="3.1782510553783334E-4"/>
    <n v="62745.11"/>
    <n v="2.4420055693399531E-4"/>
    <n v="52117.16"/>
    <n v="162185.25"/>
    <n v="52117.16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730418"/>
    <s v="730418 Mantenimiento de Áreas Verdes y Arreglo de"/>
    <x v="1"/>
    <x v="6"/>
    <s v="001"/>
    <n v="74600"/>
    <n v="0"/>
    <n v="0"/>
    <n v="74600"/>
    <n v="6216"/>
    <n v="68376"/>
    <n v="1.2575202250901489E-4"/>
    <n v="12432"/>
    <n v="4.8384668124789797E-5"/>
    <n v="6224"/>
    <n v="62168"/>
    <n v="8"/>
    <m/>
  </r>
  <r>
    <s v="COMUNALES"/>
    <s v="COORDINACION TERRITORIAL Y PARTICIPACION CIUDADANA"/>
    <s v="ZT06F060"/>
    <s v="Administración Zonal Valle de Tumbaco"/>
    <s v="F101"/>
    <s v="CORRESPONSABILIDAD CIUDADANA"/>
    <s v="GI22F10100002D"/>
    <s v="GI22F10100002D INFRAESTRUCTURA COMUNITARIA"/>
    <s v="INFRAESTRUCTURA COMUNITARIA"/>
    <s v="730418"/>
    <s v="730418 Mantenimiento de Áreas Verdes y Arreglo de"/>
    <x v="1"/>
    <x v="6"/>
    <s v="001"/>
    <n v="37080.400000000001"/>
    <n v="0"/>
    <n v="47507.6"/>
    <n v="84588"/>
    <n v="0"/>
    <n v="0"/>
    <n v="0"/>
    <n v="0"/>
    <n v="0"/>
    <n v="84588"/>
    <n v="84588"/>
    <n v="84588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730418"/>
    <s v="730418 Mantenimiento de Áreas Verdes y Arreglo de"/>
    <x v="1"/>
    <x v="6"/>
    <s v="001"/>
    <n v="40000"/>
    <n v="0"/>
    <n v="0"/>
    <n v="40000"/>
    <n v="0"/>
    <n v="39999.96"/>
    <n v="7.3564933167773701E-5"/>
    <n v="10909.08"/>
    <n v="4.2457546279503041E-5"/>
    <n v="0.04"/>
    <n v="29090.92"/>
    <n v="0.04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730504"/>
    <s v="730504 Maquinarias y Equipos (Arrendamiento)"/>
    <x v="1"/>
    <x v="6"/>
    <s v="001"/>
    <n v="18894.86"/>
    <n v="0"/>
    <n v="0"/>
    <n v="18894.86"/>
    <n v="0"/>
    <n v="0"/>
    <n v="0"/>
    <n v="0"/>
    <n v="0"/>
    <n v="18894.86"/>
    <n v="18894.86"/>
    <n v="18894.86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730504"/>
    <s v="730504 Maquinarias y Equipos (Arrendamiento)"/>
    <x v="1"/>
    <x v="6"/>
    <s v="001"/>
    <n v="234523.86"/>
    <n v="0"/>
    <n v="0"/>
    <n v="234523.86"/>
    <n v="234523.86"/>
    <n v="0"/>
    <n v="0"/>
    <n v="0"/>
    <n v="0"/>
    <n v="234523.86"/>
    <n v="234523.86"/>
    <n v="0"/>
    <m/>
  </r>
  <r>
    <s v="COMUNALES"/>
    <s v="COORDINACION TERRITORIAL Y PARTICIPACION CIUDADANA"/>
    <s v="ZT06F060"/>
    <s v="Administración Zonal Valle de Tumbaco"/>
    <s v="F101"/>
    <s v="CORRESPONSABILIDAD CIUDADANA"/>
    <s v="GI22F10100002D"/>
    <s v="GI22F10100002D INFRAESTRUCTURA COMUNITARIA"/>
    <s v="INFRAESTRUCTURA COMUNITARIA"/>
    <s v="730504"/>
    <s v="730504 Maquinarias y Equipos (Arrendamiento)"/>
    <x v="1"/>
    <x v="6"/>
    <s v="001"/>
    <n v="30000"/>
    <n v="0"/>
    <n v="-30000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730504"/>
    <s v="730504 Maquinarias y Equipos (Arrendamiento)"/>
    <x v="1"/>
    <x v="6"/>
    <s v="001"/>
    <n v="76395"/>
    <n v="0"/>
    <n v="0"/>
    <n v="76395"/>
    <n v="0"/>
    <n v="0"/>
    <n v="0"/>
    <n v="0"/>
    <n v="0"/>
    <n v="76395"/>
    <n v="76395"/>
    <n v="76395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730505"/>
    <s v="730505 Vehículos (Arrendamiento)"/>
    <x v="1"/>
    <x v="6"/>
    <s v="001"/>
    <n v="13200"/>
    <n v="0"/>
    <n v="0"/>
    <n v="13200"/>
    <n v="0"/>
    <n v="0"/>
    <n v="0"/>
    <n v="0"/>
    <n v="0"/>
    <n v="13200"/>
    <n v="13200"/>
    <n v="13200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730505"/>
    <s v="730505 Vehículos (Arrendamiento)"/>
    <x v="1"/>
    <x v="6"/>
    <s v="001"/>
    <n v="0"/>
    <n v="0"/>
    <n v="9000"/>
    <n v="9000"/>
    <n v="0"/>
    <n v="0"/>
    <n v="0"/>
    <n v="0"/>
    <n v="0"/>
    <n v="9000"/>
    <n v="9000"/>
    <n v="9000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730601"/>
    <s v="730601 Consultoría, Asesoría e Investigación"/>
    <x v="1"/>
    <x v="6"/>
    <s v="001"/>
    <n v="3000"/>
    <n v="0"/>
    <n v="0"/>
    <n v="3000"/>
    <n v="0"/>
    <n v="0"/>
    <n v="0"/>
    <n v="0"/>
    <n v="0"/>
    <n v="3000"/>
    <n v="3000"/>
    <n v="3000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730605"/>
    <s v="730605 Estudio y Diseño de Proyectos"/>
    <x v="1"/>
    <x v="6"/>
    <s v="001"/>
    <n v="52811.24"/>
    <n v="0"/>
    <n v="0"/>
    <n v="52811.24"/>
    <n v="263.19"/>
    <n v="52375.48"/>
    <n v="9.6325063470815189E-5"/>
    <n v="52375.48"/>
    <n v="2.0384252072687948E-4"/>
    <n v="435.76"/>
    <n v="435.76"/>
    <n v="172.57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730606"/>
    <s v="730606 Honorarios por Contratos Civiles de Servici"/>
    <x v="1"/>
    <x v="6"/>
    <s v="001"/>
    <n v="40116"/>
    <n v="0"/>
    <n v="0"/>
    <n v="40116"/>
    <n v="0"/>
    <n v="37716"/>
    <n v="6.9364444848338675E-5"/>
    <n v="5170.72"/>
    <n v="2.0124161129843394E-5"/>
    <n v="2400"/>
    <n v="34945.279999999999"/>
    <n v="2400"/>
    <m/>
  </r>
  <r>
    <s v="COMUNALES"/>
    <s v="COORDINACION TERRITORIAL Y PARTICIPACION CIUDADANA"/>
    <s v="ZM04F040"/>
    <s v="Administración Zonal Manuela Sáenz"/>
    <s v="F101"/>
    <s v="CORRESPONSABILIDAD CIUDADANA"/>
    <s v="GI22F10100002D"/>
    <s v="GI22F10100002D INFRAESTRUCTURA COMUNITARIA"/>
    <s v="INFRAESTRUCTURA COMUNITARIA"/>
    <s v="730606"/>
    <s v="730606 Honorarios por Contratos Civiles de Servici"/>
    <x v="1"/>
    <x v="6"/>
    <s v="001"/>
    <n v="15852.1"/>
    <n v="0"/>
    <n v="47577.9"/>
    <n v="63430"/>
    <n v="15851.74"/>
    <n v="47578.26"/>
    <n v="8.7502375430849457E-5"/>
    <n v="9600.26"/>
    <n v="3.7363689994505672E-5"/>
    <n v="15851.74"/>
    <n v="53829.74"/>
    <n v="0"/>
    <m/>
  </r>
  <r>
    <s v="COMUNALES"/>
    <s v="COORDINACION TERRITORIAL Y PARTICIPACION CIUDADANA"/>
    <s v="ZT06F060"/>
    <s v="Administración Zonal Valle de Tumbaco"/>
    <s v="F101"/>
    <s v="CORRESPONSABILIDAD CIUDADANA"/>
    <s v="GI22F10100002D"/>
    <s v="GI22F10100002D INFRAESTRUCTURA COMUNITARIA"/>
    <s v="INFRAESTRUCTURA COMUNITARIA"/>
    <s v="730606"/>
    <s v="730606 Honorarios por Contratos Civiles de Servici"/>
    <x v="1"/>
    <x v="6"/>
    <s v="001"/>
    <n v="30858"/>
    <n v="0"/>
    <n v="19886"/>
    <n v="50744"/>
    <n v="25372"/>
    <n v="25372"/>
    <n v="4.6662283770602632E-5"/>
    <n v="0"/>
    <n v="0"/>
    <n v="25372"/>
    <n v="50744"/>
    <n v="0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730606"/>
    <s v="730606 Honorarios por Contratos Civiles de Servici"/>
    <x v="1"/>
    <x v="6"/>
    <s v="001"/>
    <n v="13935.48"/>
    <n v="0"/>
    <n v="62180.52"/>
    <n v="76116"/>
    <n v="0"/>
    <n v="66601.5"/>
    <n v="1.2248849489783191E-4"/>
    <n v="28543.5"/>
    <n v="1.1108975021074144E-4"/>
    <n v="9514.5"/>
    <n v="47572.5"/>
    <n v="9514.5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730606"/>
    <s v="730606 Honorarios por Contratos Civiles de Servici"/>
    <x v="1"/>
    <x v="6"/>
    <s v="001"/>
    <n v="38058"/>
    <n v="0"/>
    <n v="0"/>
    <n v="38058"/>
    <n v="12000"/>
    <n v="22972"/>
    <n v="4.2248383366635806E-5"/>
    <n v="11486"/>
    <n v="4.4702887554804988E-5"/>
    <n v="15086"/>
    <n v="26572"/>
    <n v="3086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730606"/>
    <s v="730606 Honorarios por Contratos Civiles de Servici"/>
    <x v="1"/>
    <x v="6"/>
    <s v="001"/>
    <n v="65547.759999999995"/>
    <n v="0"/>
    <n v="0"/>
    <n v="65547.759999999995"/>
    <n v="26083.49"/>
    <n v="39464.269999999997"/>
    <n v="7.257973220635662E-5"/>
    <n v="26995.27"/>
    <n v="1.0506412322145224E-4"/>
    <n v="26083.49"/>
    <n v="38552.49"/>
    <n v="0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730606"/>
    <s v="730606 Honorarios por Contratos Civiles de Servici"/>
    <x v="1"/>
    <x v="6"/>
    <s v="001"/>
    <n v="33606"/>
    <n v="0"/>
    <n v="25539"/>
    <n v="59145"/>
    <n v="0"/>
    <n v="27955.4"/>
    <n v="5.1413479730439256E-5"/>
    <n v="17326.400000000001"/>
    <n v="6.7433406836981817E-5"/>
    <n v="31189.599999999999"/>
    <n v="41818.6"/>
    <n v="31189.599999999999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730606"/>
    <s v="730606 Honorarios por Contratos Civiles de Servici"/>
    <x v="1"/>
    <x v="6"/>
    <s v="001"/>
    <n v="61716"/>
    <n v="0"/>
    <n v="0"/>
    <n v="61716"/>
    <n v="0"/>
    <n v="61716"/>
    <n v="1.1350344888800694E-4"/>
    <n v="34863.800000000003"/>
    <n v="1.3568801420278689E-4"/>
    <n v="0"/>
    <n v="26852.2"/>
    <n v="0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730702"/>
    <s v="730702 Arrendamiento y Licencias de Uso de Paquete"/>
    <x v="1"/>
    <x v="6"/>
    <s v="001"/>
    <n v="5468.8"/>
    <n v="0"/>
    <n v="0"/>
    <n v="5468.8"/>
    <n v="0"/>
    <n v="0"/>
    <n v="0"/>
    <n v="0"/>
    <n v="0"/>
    <n v="5468.8"/>
    <n v="5468.8"/>
    <n v="5468.8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730702"/>
    <s v="730702 Arrendamiento y Licencias de Uso de Paquete"/>
    <x v="1"/>
    <x v="6"/>
    <s v="001"/>
    <n v="6628.23"/>
    <n v="0"/>
    <n v="0"/>
    <n v="6628.23"/>
    <n v="0"/>
    <n v="0"/>
    <n v="0"/>
    <n v="0"/>
    <n v="0"/>
    <n v="6628.23"/>
    <n v="6628.23"/>
    <n v="6628.23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730702"/>
    <s v="730702 Arrendamiento y Licencias de Uso de Paquete"/>
    <x v="1"/>
    <x v="6"/>
    <s v="001"/>
    <n v="5915.8"/>
    <n v="0"/>
    <n v="0"/>
    <n v="5915.8"/>
    <n v="0"/>
    <n v="0"/>
    <n v="0"/>
    <n v="0"/>
    <n v="0"/>
    <n v="5915.8"/>
    <n v="5915.8"/>
    <n v="5915.8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730702"/>
    <s v="730702 Arrendamiento y Licencias de Uso de Paquete"/>
    <x v="1"/>
    <x v="6"/>
    <s v="001"/>
    <n v="4822.91"/>
    <n v="0"/>
    <n v="-4822.91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730702"/>
    <s v="730702 Arrendamiento y Licencias de Uso de Paquete"/>
    <x v="1"/>
    <x v="6"/>
    <s v="001"/>
    <n v="5562.32"/>
    <n v="0"/>
    <n v="-5562.32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730702"/>
    <s v="730702 Arrendamiento y Licencias de Uso de Paquete"/>
    <x v="1"/>
    <x v="6"/>
    <s v="001"/>
    <n v="4500"/>
    <n v="0"/>
    <n v="0"/>
    <n v="4500"/>
    <n v="0"/>
    <n v="0"/>
    <n v="0"/>
    <n v="0"/>
    <n v="0"/>
    <n v="4500"/>
    <n v="4500"/>
    <n v="4500"/>
    <m/>
  </r>
  <r>
    <s v="COMUNALES"/>
    <s v="COORDINACION TERRITORIAL Y PARTICIPACION CIUDADANA"/>
    <s v="ZM04F040"/>
    <s v="Administración Zonal Manuela Sáenz"/>
    <s v="F101"/>
    <s v="CORRESPONSABILIDAD CIUDADANA"/>
    <s v="GI22F10100002D"/>
    <s v="GI22F10100002D INFRAESTRUCTURA COMUNITARIA"/>
    <s v="INFRAESTRUCTURA COMUNITARIA"/>
    <s v="730702"/>
    <s v="730702 Arrendamiento y Licencias de Uso de Paquete"/>
    <x v="1"/>
    <x v="6"/>
    <s v="001"/>
    <n v="4966.3599999999997"/>
    <n v="0"/>
    <n v="0"/>
    <n v="4966.3599999999997"/>
    <n v="0"/>
    <n v="0"/>
    <n v="0"/>
    <n v="0"/>
    <n v="0"/>
    <n v="4966.3599999999997"/>
    <n v="4966.3599999999997"/>
    <n v="4966.3599999999997"/>
    <m/>
  </r>
  <r>
    <s v="COMUNALES"/>
    <s v="COORDINACION TERRITORIAL Y PARTICIPACION CIUDADANA"/>
    <s v="ZT06F060"/>
    <s v="Administración Zonal Valle de Tumbaco"/>
    <s v="F101"/>
    <s v="CORRESPONSABILIDAD CIUDADANA"/>
    <s v="GI22F10100002D"/>
    <s v="GI22F10100002D INFRAESTRUCTURA COMUNITARIA"/>
    <s v="INFRAESTRUCTURA COMUNITARIA"/>
    <s v="730702"/>
    <s v="730702 Arrendamiento y Licencias de Uso de Paquete"/>
    <x v="1"/>
    <x v="6"/>
    <s v="001"/>
    <n v="6628.25"/>
    <n v="0"/>
    <n v="-6628.25"/>
    <n v="0"/>
    <n v="0"/>
    <n v="0"/>
    <n v="0"/>
    <n v="0"/>
    <n v="0"/>
    <n v="0"/>
    <n v="0"/>
    <n v="0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730811"/>
    <s v="730811 Insumos, Materiales y Suministros para Cons"/>
    <x v="1"/>
    <x v="6"/>
    <s v="001"/>
    <n v="39202.71"/>
    <n v="0"/>
    <n v="0"/>
    <n v="39202.71"/>
    <n v="0"/>
    <n v="0"/>
    <n v="0"/>
    <n v="0"/>
    <n v="0"/>
    <n v="39202.71"/>
    <n v="39202.71"/>
    <n v="39202.71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730811"/>
    <s v="730811 Insumos, Materiales y Suministros para Cons"/>
    <x v="1"/>
    <x v="6"/>
    <s v="001"/>
    <n v="0"/>
    <n v="0"/>
    <n v="12900"/>
    <n v="12900"/>
    <n v="0"/>
    <n v="0"/>
    <n v="0"/>
    <n v="0"/>
    <n v="0"/>
    <n v="12900"/>
    <n v="12900"/>
    <n v="12900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730811"/>
    <s v="730811 Insumos, Materiales y Suministros para Cons"/>
    <x v="1"/>
    <x v="6"/>
    <s v="001"/>
    <n v="184279.09"/>
    <n v="0"/>
    <n v="0"/>
    <n v="184279.09"/>
    <n v="184279.09"/>
    <n v="0"/>
    <n v="0"/>
    <n v="0"/>
    <n v="0"/>
    <n v="184279.09"/>
    <n v="184279.09"/>
    <n v="0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731403"/>
    <s v="731403 Mobiliarios"/>
    <x v="1"/>
    <x v="6"/>
    <s v="001"/>
    <n v="17024.310000000001"/>
    <n v="0"/>
    <n v="0"/>
    <n v="17024.310000000001"/>
    <n v="0"/>
    <n v="0"/>
    <n v="0"/>
    <n v="0"/>
    <n v="0"/>
    <n v="17024.310000000001"/>
    <n v="17024.310000000001"/>
    <n v="17024.310000000001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731404"/>
    <s v="731404 Maquinarias y Equipos"/>
    <x v="1"/>
    <x v="6"/>
    <s v="001"/>
    <n v="268.70999999999998"/>
    <n v="0"/>
    <n v="0"/>
    <n v="268.70999999999998"/>
    <n v="0"/>
    <n v="0"/>
    <n v="0"/>
    <n v="0"/>
    <n v="0"/>
    <n v="268.70999999999998"/>
    <n v="268.70999999999998"/>
    <n v="268.70999999999998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204"/>
    <s v="730204 Edición, Impresión, Reproducción, Publicaci"/>
    <x v="1"/>
    <x v="6"/>
    <s v="001"/>
    <n v="0"/>
    <n v="0"/>
    <n v="10300"/>
    <n v="10300"/>
    <n v="0"/>
    <n v="0"/>
    <n v="0"/>
    <n v="0"/>
    <n v="0"/>
    <n v="10300"/>
    <n v="10300"/>
    <n v="10300"/>
    <m/>
  </r>
  <r>
    <s v="COMUNALES"/>
    <s v="COORDINACION TERRITORIAL Y PARTICIPACION CIUDADANA"/>
    <s v="ZV05F050"/>
    <s v="Administración Zonal Valle los Chillos"/>
    <s v="F101"/>
    <s v="CORRESPONSABILIDAD CIUDADANA"/>
    <s v="GI22F10100003D"/>
    <s v="GI22F10100003D PRESUPUESTOS PARTICIPATIVOS"/>
    <s v="PRESUPUESTOS PARTICIPATIVOS"/>
    <s v="730204"/>
    <s v="730204 Edición, Impresión, Reproducción, Publicaci"/>
    <x v="1"/>
    <x v="6"/>
    <s v="001"/>
    <n v="2900"/>
    <n v="0"/>
    <n v="0"/>
    <n v="2900"/>
    <n v="0"/>
    <n v="0"/>
    <n v="0"/>
    <n v="0"/>
    <n v="0"/>
    <n v="2900"/>
    <n v="2900"/>
    <n v="2900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205"/>
    <s v="730205 Espectáculos Culturales y Sociales"/>
    <x v="1"/>
    <x v="6"/>
    <s v="001"/>
    <n v="9858.6299999999992"/>
    <n v="0"/>
    <n v="24041.37"/>
    <n v="33900"/>
    <n v="0"/>
    <n v="0"/>
    <n v="0"/>
    <n v="0"/>
    <n v="0"/>
    <n v="33900"/>
    <n v="33900"/>
    <n v="33900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30235"/>
    <s v="730235 Servicio de Alimentación"/>
    <x v="1"/>
    <x v="6"/>
    <s v="001"/>
    <n v="1000"/>
    <n v="0"/>
    <n v="0"/>
    <n v="1000"/>
    <n v="0"/>
    <n v="0"/>
    <n v="0"/>
    <n v="0"/>
    <n v="0"/>
    <n v="1000"/>
    <n v="1000"/>
    <n v="1000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235"/>
    <s v="730235 Servicio de Alimentación"/>
    <x v="1"/>
    <x v="6"/>
    <s v="001"/>
    <n v="1697.5"/>
    <n v="0"/>
    <n v="10422.5"/>
    <n v="12120"/>
    <n v="0"/>
    <n v="0"/>
    <n v="0"/>
    <n v="0"/>
    <n v="0"/>
    <n v="12120"/>
    <n v="12120"/>
    <n v="12120"/>
    <m/>
  </r>
  <r>
    <s v="COMUNALES"/>
    <s v="COORDINACION TERRITORIAL Y PARTICIPACION CIUDADANA"/>
    <s v="ZN02F020"/>
    <s v="Administración Z Eugenio Espejo (Norte)"/>
    <s v="F101"/>
    <s v="CORRESPONSABILIDAD CIUDADANA"/>
    <s v="GI22F10100003D"/>
    <s v="GI22F10100003D PRESUPUESTOS PARTICIPATIVOS"/>
    <s v="PRESUPUESTOS PARTICIPATIVOS"/>
    <s v="730236"/>
    <s v="730236 Servicios en Plantaciones Forestales"/>
    <x v="1"/>
    <x v="6"/>
    <s v="001"/>
    <n v="5803.14"/>
    <n v="0"/>
    <n v="-5803.14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F101"/>
    <s v="CORRESPONSABILIDAD CIUDADANA"/>
    <s v="GI22F10100003D"/>
    <s v="GI22F10100003D PRESUPUESTOS PARTICIPATIVOS"/>
    <s v="PRESUPUESTOS PARTICIPATIVOS"/>
    <s v="730237"/>
    <s v="730237 Remediación, Restauración y Descontaminació"/>
    <x v="1"/>
    <x v="6"/>
    <s v="001"/>
    <n v="0"/>
    <n v="0"/>
    <n v="47000"/>
    <n v="47000"/>
    <n v="0"/>
    <n v="0"/>
    <n v="0"/>
    <n v="0"/>
    <n v="0"/>
    <n v="47000"/>
    <n v="47000"/>
    <n v="47000"/>
    <m/>
  </r>
  <r>
    <s v="COMUNALES"/>
    <s v="COORDINACION TERRITORIAL Y PARTICIPACION CIUDADANA"/>
    <s v="ZT06F060"/>
    <s v="Administración Zonal Valle de Tumbaco"/>
    <s v="F101"/>
    <s v="CORRESPONSABILIDAD CIUDADANA"/>
    <s v="GI22F10100003D"/>
    <s v="GI22F10100003D PRESUPUESTOS PARTICIPATIVOS"/>
    <s v="PRESUPUESTOS PARTICIPATIVOS"/>
    <s v="730249"/>
    <s v="730249 Eventos Públicos Promocionales"/>
    <x v="1"/>
    <x v="6"/>
    <s v="001"/>
    <n v="15000"/>
    <n v="0"/>
    <n v="-15000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30249"/>
    <s v="730249 Eventos Públicos Promocionales"/>
    <x v="1"/>
    <x v="6"/>
    <s v="001"/>
    <n v="96450.92"/>
    <n v="0"/>
    <n v="-37892.410000000003"/>
    <n v="58558.51"/>
    <n v="0"/>
    <n v="7310"/>
    <n v="1.3444004980415625E-5"/>
    <n v="0"/>
    <n v="0"/>
    <n v="51248.51"/>
    <n v="58558.51"/>
    <n v="51248.51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30503"/>
    <s v="730503 Mobiliario (Arrendamiento)"/>
    <x v="1"/>
    <x v="6"/>
    <s v="001"/>
    <n v="1026"/>
    <n v="0"/>
    <n v="0"/>
    <n v="1026"/>
    <n v="0"/>
    <n v="0"/>
    <n v="0"/>
    <n v="0"/>
    <n v="0"/>
    <n v="1026"/>
    <n v="1026"/>
    <n v="1026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505"/>
    <s v="730505 Vehículos (Arrendamiento)"/>
    <x v="1"/>
    <x v="6"/>
    <s v="001"/>
    <n v="930.72"/>
    <n v="0"/>
    <n v="69.28"/>
    <n v="1000"/>
    <n v="0"/>
    <n v="0"/>
    <n v="0"/>
    <n v="0"/>
    <n v="0"/>
    <n v="1000"/>
    <n v="1000"/>
    <n v="1000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30505"/>
    <s v="730505 Vehículos (Arrendamiento)"/>
    <x v="1"/>
    <x v="6"/>
    <s v="001"/>
    <n v="1000"/>
    <n v="0"/>
    <n v="0"/>
    <n v="1000"/>
    <n v="0"/>
    <n v="0"/>
    <n v="0"/>
    <n v="0"/>
    <n v="0"/>
    <n v="1000"/>
    <n v="1000"/>
    <n v="1000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30605"/>
    <s v="730605 Estudio y Diseño de Proyectos"/>
    <x v="1"/>
    <x v="6"/>
    <s v="001"/>
    <n v="9510"/>
    <n v="0"/>
    <n v="0"/>
    <n v="9510"/>
    <n v="5443.2"/>
    <n v="0"/>
    <n v="0"/>
    <n v="0"/>
    <n v="0"/>
    <n v="9510"/>
    <n v="9510"/>
    <n v="4066.8"/>
    <m/>
  </r>
  <r>
    <s v="COMUNALES"/>
    <s v="COORDINACION TERRITORIAL Y PARTICIPACION CIUDADANA"/>
    <s v="ZT06F060"/>
    <s v="Administración Zonal Valle de Tumbaco"/>
    <s v="F101"/>
    <s v="CORRESPONSABILIDAD CIUDADANA"/>
    <s v="GI22F10100003D"/>
    <s v="GI22F10100003D PRESUPUESTOS PARTICIPATIVOS"/>
    <s v="PRESUPUESTOS PARTICIPATIVOS"/>
    <s v="730606"/>
    <s v="730606 Honorarios por Contratos Civiles de Servici"/>
    <x v="1"/>
    <x v="6"/>
    <s v="001"/>
    <n v="19698"/>
    <n v="0"/>
    <n v="-19698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606"/>
    <s v="730606 Honorarios por Contratos Civiles de Servici"/>
    <x v="1"/>
    <x v="6"/>
    <s v="001"/>
    <n v="18346.2"/>
    <n v="0"/>
    <n v="-18346.2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F101"/>
    <s v="CORRESPONSABILIDAD CIUDADANA"/>
    <s v="GI22F10100003D"/>
    <s v="GI22F10100003D PRESUPUESTOS PARTICIPATIVOS"/>
    <s v="PRESUPUESTOS PARTICIPATIVOS"/>
    <s v="730606"/>
    <s v="730606 Honorarios por Contratos Civiles de Servici"/>
    <x v="1"/>
    <x v="6"/>
    <s v="001"/>
    <n v="17852.400000000001"/>
    <n v="0"/>
    <n v="0"/>
    <n v="17852.400000000001"/>
    <n v="5031.17"/>
    <n v="12821.23"/>
    <n v="2.3579846781813162E-5"/>
    <n v="12821.23"/>
    <n v="4.9899530124002467E-5"/>
    <n v="5031.17"/>
    <n v="5031.17"/>
    <n v="0"/>
    <m/>
  </r>
  <r>
    <s v="COMUNALES"/>
    <s v="COORDINACION TERRITORIAL Y PARTICIPACION CIUDADANA"/>
    <s v="ZV05F050"/>
    <s v="Administración Zonal Valle los Chillos"/>
    <s v="F101"/>
    <s v="CORRESPONSABILIDAD CIUDADANA"/>
    <s v="GI22F10100003D"/>
    <s v="GI22F10100003D PRESUPUESTOS PARTICIPATIVOS"/>
    <s v="PRESUPUESTOS PARTICIPATIVOS"/>
    <s v="730606"/>
    <s v="730606 Honorarios por Contratos Civiles de Servici"/>
    <x v="1"/>
    <x v="6"/>
    <s v="001"/>
    <n v="10801"/>
    <n v="0"/>
    <n v="0"/>
    <n v="10801"/>
    <n v="0"/>
    <n v="0"/>
    <n v="0"/>
    <n v="0"/>
    <n v="0"/>
    <n v="10801"/>
    <n v="10801"/>
    <n v="10801"/>
    <m/>
  </r>
  <r>
    <s v="COMUNALES"/>
    <s v="COORDINACION TERRITORIAL Y PARTICIPACION CIUDADANA"/>
    <s v="ZN02F020"/>
    <s v="Administración Z Eugenio Espejo (Norte)"/>
    <s v="F101"/>
    <s v="CORRESPONSABILIDAD CIUDADANA"/>
    <s v="GI22F10100003D"/>
    <s v="GI22F10100003D PRESUPUESTOS PARTICIPATIVOS"/>
    <s v="PRESUPUESTOS PARTICIPATIVOS"/>
    <s v="730606"/>
    <s v="730606 Honorarios por Contratos Civiles de Servici"/>
    <x v="1"/>
    <x v="6"/>
    <s v="001"/>
    <n v="22352.47"/>
    <n v="0"/>
    <n v="0"/>
    <n v="22352.47"/>
    <n v="0"/>
    <n v="0"/>
    <n v="0"/>
    <n v="0"/>
    <n v="0"/>
    <n v="22352.47"/>
    <n v="22352.47"/>
    <n v="22352.47"/>
    <m/>
  </r>
  <r>
    <s v="COMUNALES"/>
    <s v="COORDINACION TERRITORIAL Y PARTICIPACION CIUDADANA"/>
    <s v="ZQ08F080"/>
    <s v="Administración Zonal Quitumbe"/>
    <s v="F101"/>
    <s v="CORRESPONSABILIDAD CIUDADANA"/>
    <s v="GI22F10100003D"/>
    <s v="GI22F10100003D PRESUPUESTOS PARTICIPATIVOS"/>
    <s v="PRESUPUESTOS PARTICIPATIVOS"/>
    <s v="730606"/>
    <s v="730606 Honorarios por Contratos Civiles de Servici"/>
    <x v="1"/>
    <x v="6"/>
    <s v="001"/>
    <n v="12913.14"/>
    <n v="0"/>
    <n v="0"/>
    <n v="12913.14"/>
    <n v="0"/>
    <n v="0"/>
    <n v="0"/>
    <n v="0"/>
    <n v="0"/>
    <n v="12913.14"/>
    <n v="12913.14"/>
    <n v="12913.14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30606"/>
    <s v="730606 Honorarios por Contratos Civiles de Servici"/>
    <x v="1"/>
    <x v="6"/>
    <s v="001"/>
    <n v="16415"/>
    <n v="0"/>
    <n v="0"/>
    <n v="16415"/>
    <n v="0"/>
    <n v="0"/>
    <n v="0"/>
    <n v="0"/>
    <n v="0"/>
    <n v="16415"/>
    <n v="16415"/>
    <n v="16415"/>
    <m/>
  </r>
  <r>
    <s v="COMUNALES"/>
    <s v="COORDINACION TERRITORIAL Y PARTICIPACION CIUDADANA"/>
    <s v="ZS03F030"/>
    <s v="Administración Zonal Eloy Alfaro (Sur)"/>
    <s v="F101"/>
    <s v="CORRESPONSABILIDAD CIUDADANA"/>
    <s v="GI22F10100003D"/>
    <s v="GI22F10100003D PRESUPUESTOS PARTICIPATIVOS"/>
    <s v="PRESUPUESTOS PARTICIPATIVOS"/>
    <s v="730606"/>
    <s v="730606 Honorarios por Contratos Civiles de Servici"/>
    <x v="1"/>
    <x v="6"/>
    <s v="001"/>
    <n v="25665.16"/>
    <n v="0"/>
    <n v="0"/>
    <n v="25665.16"/>
    <n v="5305.16"/>
    <n v="20360"/>
    <n v="3.7444588426985241E-5"/>
    <n v="20360"/>
    <n v="7.9240013112992294E-5"/>
    <n v="5305.16"/>
    <n v="5305.16"/>
    <n v="0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30613"/>
    <s v="730613 Capacitación para la Ciudadanía en General"/>
    <x v="1"/>
    <x v="6"/>
    <s v="001"/>
    <n v="14660"/>
    <n v="0"/>
    <n v="0"/>
    <n v="14660"/>
    <n v="0"/>
    <n v="0"/>
    <n v="0"/>
    <n v="0"/>
    <n v="0"/>
    <n v="14660"/>
    <n v="14660"/>
    <n v="14660"/>
    <m/>
  </r>
  <r>
    <s v="COMUNALES"/>
    <s v="COORDINACION TERRITORIAL Y PARTICIPACION CIUDADANA"/>
    <s v="ZN02F020"/>
    <s v="Administración Z Eugenio Espejo (Norte)"/>
    <s v="F101"/>
    <s v="CORRESPONSABILIDAD CIUDADANA"/>
    <s v="GI22F10100003D"/>
    <s v="GI22F10100003D PRESUPUESTOS PARTICIPATIVOS"/>
    <s v="PRESUPUESTOS PARTICIPATIVOS"/>
    <s v="730613"/>
    <s v="730613 Capacitación para la Ciudadanía en General"/>
    <x v="1"/>
    <x v="6"/>
    <s v="001"/>
    <n v="886.2"/>
    <n v="0"/>
    <n v="-886.2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F101"/>
    <s v="CORRESPONSABILIDAD CIUDADANA"/>
    <s v="GI22F10100003D"/>
    <s v="GI22F10100003D PRESUPUESTOS PARTICIPATIVOS"/>
    <s v="PRESUPUESTOS PARTICIPATIVOS"/>
    <s v="730613"/>
    <s v="730613 Capacitación para la Ciudadanía en General"/>
    <x v="1"/>
    <x v="6"/>
    <s v="001"/>
    <n v="0"/>
    <n v="0"/>
    <n v="16679.099999999999"/>
    <n v="16679.099999999999"/>
    <n v="0"/>
    <n v="0"/>
    <n v="0"/>
    <n v="0"/>
    <n v="0"/>
    <n v="16679.099999999999"/>
    <n v="16679.099999999999"/>
    <n v="16679.099999999999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613"/>
    <s v="730613 Capacitación para la Ciudadanía en General"/>
    <x v="1"/>
    <x v="6"/>
    <s v="001"/>
    <n v="17192.3"/>
    <n v="0"/>
    <n v="16007.7"/>
    <n v="33200"/>
    <n v="0"/>
    <n v="0"/>
    <n v="0"/>
    <n v="0"/>
    <n v="0"/>
    <n v="33200"/>
    <n v="33200"/>
    <n v="33200"/>
    <m/>
  </r>
  <r>
    <s v="COMUNALES"/>
    <s v="COORDINACION TERRITORIAL Y PARTICIPACION CIUDADANA"/>
    <s v="ZS03F030"/>
    <s v="Administración Zonal Eloy Alfaro (Sur)"/>
    <s v="F101"/>
    <s v="CORRESPONSABILIDAD CIUDADANA"/>
    <s v="GI22F10100003D"/>
    <s v="GI22F10100003D PRESUPUESTOS PARTICIPATIVOS"/>
    <s v="PRESUPUESTOS PARTICIPATIVOS"/>
    <s v="730613"/>
    <s v="730613 Capacitación para la Ciudadanía en General"/>
    <x v="1"/>
    <x v="6"/>
    <s v="001"/>
    <n v="23850"/>
    <n v="0"/>
    <n v="0"/>
    <n v="23850"/>
    <n v="0"/>
    <n v="0"/>
    <n v="0"/>
    <n v="0"/>
    <n v="0"/>
    <n v="23850"/>
    <n v="23850"/>
    <n v="23850"/>
    <m/>
  </r>
  <r>
    <s v="COMUNALES"/>
    <s v="COORDINACION TERRITORIAL Y PARTICIPACION CIUDADANA"/>
    <s v="ZV05F050"/>
    <s v="Administración Zonal Valle los Chillos"/>
    <s v="F101"/>
    <s v="CORRESPONSABILIDAD CIUDADANA"/>
    <s v="GI22F10100003D"/>
    <s v="GI22F10100003D PRESUPUESTOS PARTICIPATIVOS"/>
    <s v="PRESUPUESTOS PARTICIPATIVOS"/>
    <s v="730613"/>
    <s v="730613 Capacitación para la Ciudadanía en General"/>
    <x v="1"/>
    <x v="6"/>
    <s v="001"/>
    <n v="3000"/>
    <n v="0"/>
    <n v="0"/>
    <n v="3000"/>
    <n v="0"/>
    <n v="0"/>
    <n v="0"/>
    <n v="0"/>
    <n v="0"/>
    <n v="3000"/>
    <n v="3000"/>
    <n v="3000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804"/>
    <s v="730804 Materiales de Oficina"/>
    <x v="1"/>
    <x v="6"/>
    <s v="001"/>
    <n v="1798.33"/>
    <n v="0"/>
    <n v="1401.67"/>
    <n v="3200"/>
    <n v="0"/>
    <n v="0"/>
    <n v="0"/>
    <n v="0"/>
    <n v="0"/>
    <n v="3200"/>
    <n v="3200"/>
    <n v="3200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807"/>
    <s v="730807 Materiales de Impresión, Fotografía, Reprod"/>
    <x v="1"/>
    <x v="6"/>
    <s v="001"/>
    <n v="5000"/>
    <n v="0"/>
    <n v="-5000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30811"/>
    <s v="730811 Insumos, Materiales y Suministros para Cons"/>
    <x v="1"/>
    <x v="6"/>
    <s v="001"/>
    <n v="6400"/>
    <n v="0"/>
    <n v="0"/>
    <n v="6400"/>
    <n v="0"/>
    <n v="0"/>
    <n v="0"/>
    <n v="0"/>
    <n v="0"/>
    <n v="6400"/>
    <n v="6400"/>
    <n v="6400"/>
    <m/>
  </r>
  <r>
    <s v="COMUNALES"/>
    <s v="COORDINACION TERRITORIAL Y PARTICIPACION CIUDADANA"/>
    <s v="ZT06F060"/>
    <s v="Administración Zonal Valle de Tumbaco"/>
    <s v="F101"/>
    <s v="CORRESPONSABILIDAD CIUDADANA"/>
    <s v="GI22F10100003D"/>
    <s v="GI22F10100003D PRESUPUESTOS PARTICIPATIVOS"/>
    <s v="PRESUPUESTOS PARTICIPATIVOS"/>
    <s v="730811"/>
    <s v="730811 Insumos, Materiales y Suministros para Cons"/>
    <x v="1"/>
    <x v="6"/>
    <s v="001"/>
    <n v="75000.289999999994"/>
    <n v="0"/>
    <n v="149999.71"/>
    <n v="225000"/>
    <n v="0"/>
    <n v="0"/>
    <n v="0"/>
    <n v="0"/>
    <n v="0"/>
    <n v="225000"/>
    <n v="225000"/>
    <n v="225000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811"/>
    <s v="730811 Insumos, Materiales y Suministros para Cons"/>
    <x v="1"/>
    <x v="6"/>
    <s v="001"/>
    <n v="8858.1"/>
    <n v="0"/>
    <n v="15441.9"/>
    <n v="24300"/>
    <n v="0"/>
    <n v="0"/>
    <n v="0"/>
    <n v="0"/>
    <n v="0"/>
    <n v="24300"/>
    <n v="24300"/>
    <n v="24300"/>
    <m/>
  </r>
  <r>
    <s v="COMUNALES"/>
    <s v="COORDINACION TERRITORIAL Y PARTICIPACION CIUDADANA"/>
    <s v="ZV05F050"/>
    <s v="Administración Zonal Valle los Chillos"/>
    <s v="F101"/>
    <s v="CORRESPONSABILIDAD CIUDADANA"/>
    <s v="GI22F10100003D"/>
    <s v="GI22F10100003D PRESUPUESTOS PARTICIPATIVOS"/>
    <s v="PRESUPUESTOS PARTICIPATIVOS"/>
    <s v="730811"/>
    <s v="730811 Insumos, Materiales y Suministros para Cons"/>
    <x v="1"/>
    <x v="6"/>
    <s v="001"/>
    <n v="392410.36"/>
    <n v="0"/>
    <n v="0"/>
    <n v="392410.36"/>
    <n v="0"/>
    <n v="0"/>
    <n v="0"/>
    <n v="0"/>
    <n v="0"/>
    <n v="392410.36"/>
    <n v="392410.36"/>
    <n v="392410.36"/>
    <m/>
  </r>
  <r>
    <s v="COMUNALES"/>
    <s v="COORDINACION TERRITORIAL Y PARTICIPACION CIUDADANA"/>
    <s v="ZN02F020"/>
    <s v="Administración Z Eugenio Espejo (Norte)"/>
    <s v="F101"/>
    <s v="CORRESPONSABILIDAD CIUDADANA"/>
    <s v="GI22F10100003D"/>
    <s v="GI22F10100003D PRESUPUESTOS PARTICIPATIVOS"/>
    <s v="PRESUPUESTOS PARTICIPATIVOS"/>
    <s v="730811"/>
    <s v="730811 Insumos, Materiales y Suministros para Cons"/>
    <x v="1"/>
    <x v="6"/>
    <s v="001"/>
    <n v="2499.36"/>
    <n v="0"/>
    <n v="-2499.36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812"/>
    <s v="730812 Materiales Didácticos"/>
    <x v="1"/>
    <x v="6"/>
    <s v="001"/>
    <n v="2732.47"/>
    <n v="0"/>
    <n v="-232.47"/>
    <n v="2500"/>
    <n v="0"/>
    <n v="0"/>
    <n v="0"/>
    <n v="0"/>
    <n v="0"/>
    <n v="2500"/>
    <n v="2500"/>
    <n v="2500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814"/>
    <s v="730814 Suministros para Actividades Agropecuarias"/>
    <x v="1"/>
    <x v="6"/>
    <s v="001"/>
    <n v="2928.46"/>
    <n v="0"/>
    <n v="2771.54"/>
    <n v="5700"/>
    <n v="0"/>
    <n v="0"/>
    <n v="0"/>
    <n v="0"/>
    <n v="0"/>
    <n v="5700"/>
    <n v="5700"/>
    <n v="5700"/>
    <m/>
  </r>
  <r>
    <s v="COMUNALES"/>
    <s v="COORDINACION TERRITORIAL Y PARTICIPACION CIUDADANA"/>
    <s v="ZN02F020"/>
    <s v="Administración Z Eugenio Espejo (Norte)"/>
    <s v="F101"/>
    <s v="CORRESPONSABILIDAD CIUDADANA"/>
    <s v="GI22F10100003D"/>
    <s v="GI22F10100003D PRESUPUESTOS PARTICIPATIVOS"/>
    <s v="PRESUPUESTOS PARTICIPATIVOS"/>
    <s v="730814"/>
    <s v="730814 Suministros para Actividades Agropecuarias"/>
    <x v="1"/>
    <x v="6"/>
    <s v="001"/>
    <n v="6174"/>
    <n v="0"/>
    <n v="-6174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30824"/>
    <s v="730824 Insumos, Bienes y Materiales para la Produc"/>
    <x v="1"/>
    <x v="6"/>
    <s v="001"/>
    <n v="3303.07"/>
    <n v="0"/>
    <n v="3926.93"/>
    <n v="7230"/>
    <n v="0"/>
    <n v="0"/>
    <n v="0"/>
    <n v="0"/>
    <n v="0"/>
    <n v="7230"/>
    <n v="7230"/>
    <n v="7230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31403"/>
    <s v="731403 Mobiliarios"/>
    <x v="1"/>
    <x v="6"/>
    <s v="001"/>
    <n v="860"/>
    <n v="0"/>
    <n v="0"/>
    <n v="860"/>
    <n v="0"/>
    <n v="0"/>
    <n v="0"/>
    <n v="0"/>
    <n v="0"/>
    <n v="860"/>
    <n v="860"/>
    <n v="86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1D"/>
    <s v="GI22F10200001D  SOMOS QUITO"/>
    <s v=" SOMOS QUITO"/>
    <s v="730201"/>
    <s v="730201 Transporte de Personal"/>
    <x v="1"/>
    <x v="6"/>
    <s v="001"/>
    <n v="6250"/>
    <n v="0"/>
    <n v="0"/>
    <n v="6250"/>
    <n v="50"/>
    <n v="6200"/>
    <n v="1.1402576043580968E-5"/>
    <n v="2400"/>
    <n v="9.3406695221601913E-6"/>
    <n v="50"/>
    <n v="3850"/>
    <n v="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1D"/>
    <s v="GI22F10200001D  SOMOS QUITO"/>
    <s v=" SOMOS QUITO"/>
    <s v="730203"/>
    <s v="730203 Almacenamiento, Embalaje, Desembalaje, Enva"/>
    <x v="1"/>
    <x v="6"/>
    <s v="001"/>
    <n v="500"/>
    <n v="0"/>
    <n v="0"/>
    <n v="500"/>
    <n v="0"/>
    <n v="0"/>
    <n v="0"/>
    <n v="0"/>
    <n v="0"/>
    <n v="500"/>
    <n v="500"/>
    <n v="50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204"/>
    <s v="730204 Edición, Impresión, Reproducción, Publicaci"/>
    <x v="1"/>
    <x v="6"/>
    <s v="001"/>
    <n v="1000"/>
    <n v="0"/>
    <n v="-500"/>
    <n v="500"/>
    <n v="0"/>
    <n v="0"/>
    <n v="0"/>
    <n v="0"/>
    <n v="0"/>
    <n v="500"/>
    <n v="500"/>
    <n v="5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204"/>
    <s v="730204 Edición, Impresión, Reproducción, Publicaci"/>
    <x v="1"/>
    <x v="6"/>
    <s v="001"/>
    <n v="549.85"/>
    <n v="0"/>
    <n v="-549.85"/>
    <n v="0"/>
    <n v="0"/>
    <n v="0"/>
    <n v="0"/>
    <n v="0"/>
    <n v="0"/>
    <n v="0"/>
    <n v="0"/>
    <n v="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1D"/>
    <s v="GI22F10200001D  SOMOS QUITO"/>
    <s v=" SOMOS QUITO"/>
    <s v="730204"/>
    <s v="730204 Edición, Impresión, Reproducción, Publicaci"/>
    <x v="1"/>
    <x v="6"/>
    <s v="001"/>
    <n v="5042.3500000000004"/>
    <n v="0"/>
    <n v="0"/>
    <n v="5042.3500000000004"/>
    <n v="4217.37"/>
    <n v="824.98"/>
    <n v="1.5172414813602303E-6"/>
    <n v="0"/>
    <n v="0"/>
    <n v="4217.37"/>
    <n v="5042.3500000000004"/>
    <n v="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730204"/>
    <s v="730204 Edición, Impresión, Reproducción, Publicaci"/>
    <x v="1"/>
    <x v="6"/>
    <s v="001"/>
    <n v="2875"/>
    <n v="0"/>
    <n v="-2875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205"/>
    <s v="730205 Espectáculos Culturales y Sociales"/>
    <x v="1"/>
    <x v="6"/>
    <s v="001"/>
    <n v="3481.15"/>
    <n v="0"/>
    <n v="18.850000000000001"/>
    <n v="3500"/>
    <n v="0"/>
    <n v="0"/>
    <n v="0"/>
    <n v="0"/>
    <n v="0"/>
    <n v="3500"/>
    <n v="3500"/>
    <n v="350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730205"/>
    <s v="730205 Espectáculos Culturales y Sociales"/>
    <x v="1"/>
    <x v="6"/>
    <s v="001"/>
    <n v="2000"/>
    <n v="0"/>
    <n v="0"/>
    <n v="2000"/>
    <n v="0"/>
    <n v="0"/>
    <n v="0"/>
    <n v="0"/>
    <n v="0"/>
    <n v="2000"/>
    <n v="2000"/>
    <n v="20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730205"/>
    <s v="730205 Espectáculos Culturales y Sociales"/>
    <x v="1"/>
    <x v="6"/>
    <s v="001"/>
    <n v="4000"/>
    <n v="0"/>
    <n v="-4000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235"/>
    <s v="730235 Servicio de Alimentación"/>
    <x v="1"/>
    <x v="6"/>
    <s v="001"/>
    <n v="0"/>
    <n v="0"/>
    <n v="2500"/>
    <n v="2500"/>
    <n v="0"/>
    <n v="0"/>
    <n v="0"/>
    <n v="0"/>
    <n v="0"/>
    <n v="2500"/>
    <n v="2500"/>
    <n v="250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730235"/>
    <s v="730235 Servicio de Alimentación"/>
    <x v="1"/>
    <x v="6"/>
    <s v="001"/>
    <n v="0"/>
    <n v="0"/>
    <n v="450"/>
    <n v="450"/>
    <n v="0"/>
    <n v="0"/>
    <n v="0"/>
    <n v="0"/>
    <n v="0"/>
    <n v="450"/>
    <n v="450"/>
    <n v="45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249"/>
    <s v="730249 Eventos Públicos Promocionales"/>
    <x v="1"/>
    <x v="6"/>
    <s v="001"/>
    <n v="2000"/>
    <n v="0"/>
    <n v="0"/>
    <n v="2000"/>
    <n v="1990"/>
    <n v="0"/>
    <n v="0"/>
    <n v="0"/>
    <n v="0"/>
    <n v="2000"/>
    <n v="2000"/>
    <n v="1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1D"/>
    <s v="GI22F10200001D  SOMOS QUITO"/>
    <s v=" SOMOS QUITO"/>
    <s v="730249"/>
    <s v="730249 Eventos Públicos Promocionales"/>
    <x v="1"/>
    <x v="6"/>
    <s v="001"/>
    <n v="8000"/>
    <n v="0"/>
    <n v="0"/>
    <n v="8000"/>
    <n v="0"/>
    <n v="7642.5"/>
    <n v="1.4055514098881862E-5"/>
    <n v="0"/>
    <n v="0"/>
    <n v="357.5"/>
    <n v="8000"/>
    <n v="357.5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1D"/>
    <s v="GI22F10200001D  SOMOS QUITO"/>
    <s v=" SOMOS QUITO"/>
    <s v="730249"/>
    <s v="730249 Eventos Públicos Promocionales"/>
    <x v="1"/>
    <x v="6"/>
    <s v="001"/>
    <n v="18000"/>
    <n v="0"/>
    <n v="0"/>
    <n v="18000"/>
    <n v="0"/>
    <n v="0"/>
    <n v="0"/>
    <n v="0"/>
    <n v="0"/>
    <n v="18000"/>
    <n v="18000"/>
    <n v="1800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402"/>
    <s v="730402 Edificios, Locales, Residencias y Cableado"/>
    <x v="1"/>
    <x v="6"/>
    <s v="001"/>
    <n v="21500"/>
    <n v="0"/>
    <n v="-14000"/>
    <n v="7500"/>
    <n v="0"/>
    <n v="0"/>
    <n v="0"/>
    <n v="0"/>
    <n v="0"/>
    <n v="7500"/>
    <n v="7500"/>
    <n v="75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402"/>
    <s v="730402 Edificios, Locales, Residencias y Cableado"/>
    <x v="1"/>
    <x v="6"/>
    <s v="001"/>
    <n v="0"/>
    <n v="0"/>
    <n v="14000"/>
    <n v="14000"/>
    <n v="0"/>
    <n v="0"/>
    <n v="0"/>
    <n v="0"/>
    <n v="0"/>
    <n v="14000"/>
    <n v="14000"/>
    <n v="140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730402"/>
    <s v="730402 Edificios, Locales, Residencias y Cableado"/>
    <x v="1"/>
    <x v="6"/>
    <s v="001"/>
    <n v="9443.1200000000008"/>
    <n v="0"/>
    <n v="0"/>
    <n v="9443.1200000000008"/>
    <n v="0"/>
    <n v="3820"/>
    <n v="7.025458142980532E-6"/>
    <n v="3820"/>
    <n v="1.4867232322771638E-5"/>
    <n v="5623.12"/>
    <n v="5623.12"/>
    <n v="5623.12"/>
    <m/>
  </r>
  <r>
    <s v="COMUNALES"/>
    <s v="COORDINACION TERRITORIAL Y PARTICIPACION CIUDADANA"/>
    <s v="ZQ08F080"/>
    <s v="Administración Zonal Quitumbe"/>
    <s v="F102"/>
    <s v="FORTALECIMIENTO DE LA GOBERNANZA DEMOCRÁTICA"/>
    <s v="GI22F10200001D"/>
    <s v="GI22F10200001D  SOMOS QUITO"/>
    <s v=" SOMOS QUITO"/>
    <s v="730402"/>
    <s v="730402 Edificios, Locales, Residencias y Cableado"/>
    <x v="1"/>
    <x v="6"/>
    <s v="001"/>
    <n v="14647.99"/>
    <n v="0"/>
    <n v="-14647.99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F102"/>
    <s v="FORTALECIMIENTO DE LA GOBERNANZA DEMOCRÁTICA"/>
    <s v="GI22F10200001D"/>
    <s v="GI22F10200001D  SOMOS QUITO"/>
    <s v=" SOMOS QUITO"/>
    <s v="730402"/>
    <s v="730402 Edificios, Locales, Residencias y Cableado"/>
    <x v="1"/>
    <x v="6"/>
    <s v="001"/>
    <n v="1943"/>
    <n v="0"/>
    <n v="0"/>
    <n v="1943"/>
    <n v="0"/>
    <n v="0"/>
    <n v="0"/>
    <n v="0"/>
    <n v="0"/>
    <n v="1943"/>
    <n v="1943"/>
    <n v="1943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730402"/>
    <s v="730402 Edificios, Locales, Residencias y Cableado"/>
    <x v="1"/>
    <x v="6"/>
    <s v="001"/>
    <n v="0"/>
    <n v="0"/>
    <n v="28315.47"/>
    <n v="28315.47"/>
    <n v="0"/>
    <n v="3120"/>
    <n v="5.7380705251568738E-6"/>
    <n v="3120"/>
    <n v="1.214287037880825E-5"/>
    <n v="25195.47"/>
    <n v="25195.47"/>
    <n v="25195.47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1D"/>
    <s v="GI22F10200001D  SOMOS QUITO"/>
    <s v=" SOMOS QUITO"/>
    <s v="730402"/>
    <s v="730402 Edificios, Locales, Residencias y Cableado"/>
    <x v="1"/>
    <x v="6"/>
    <s v="001"/>
    <n v="11607.14"/>
    <n v="0"/>
    <n v="4850"/>
    <n v="16457.14"/>
    <n v="15963.29"/>
    <n v="493.85"/>
    <n v="9.0825196437459055E-7"/>
    <n v="493.85"/>
    <n v="1.9220373514661714E-6"/>
    <n v="15963.29"/>
    <n v="15963.29"/>
    <n v="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730402"/>
    <s v="730402 Edificios, Locales, Residencias y Cableado"/>
    <x v="1"/>
    <x v="6"/>
    <s v="001"/>
    <n v="6346.9"/>
    <n v="0"/>
    <n v="5653.1"/>
    <n v="12000"/>
    <n v="12000"/>
    <n v="0"/>
    <n v="0"/>
    <n v="0"/>
    <n v="0"/>
    <n v="12000"/>
    <n v="12000"/>
    <n v="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403"/>
    <s v="730403 Mobiliarios (Instalación, Mantenimiento y R"/>
    <x v="1"/>
    <x v="6"/>
    <s v="001"/>
    <n v="0"/>
    <n v="0"/>
    <n v="2500"/>
    <n v="2500"/>
    <n v="0"/>
    <n v="0"/>
    <n v="0"/>
    <n v="0"/>
    <n v="0"/>
    <n v="2500"/>
    <n v="2500"/>
    <n v="25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404"/>
    <s v="730404 Maquinarias y Equipos (Instalación, Manteni"/>
    <x v="1"/>
    <x v="6"/>
    <s v="001"/>
    <n v="0"/>
    <n v="0"/>
    <n v="1500"/>
    <n v="1500"/>
    <n v="0"/>
    <n v="0"/>
    <n v="0"/>
    <n v="0"/>
    <n v="0"/>
    <n v="1500"/>
    <n v="1500"/>
    <n v="15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730404"/>
    <s v="730404 Maquinarias y Equipos (Instalación, Manteni"/>
    <x v="1"/>
    <x v="6"/>
    <s v="001"/>
    <n v="700"/>
    <n v="0"/>
    <n v="-700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417"/>
    <s v="730417 Infraestructura"/>
    <x v="1"/>
    <x v="6"/>
    <s v="001"/>
    <n v="8128"/>
    <n v="0"/>
    <n v="51872"/>
    <n v="60000"/>
    <n v="0"/>
    <n v="0"/>
    <n v="0"/>
    <n v="0"/>
    <n v="0"/>
    <n v="60000"/>
    <n v="60000"/>
    <n v="600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505"/>
    <s v="730505 Vehículos (Arrendamiento)"/>
    <x v="1"/>
    <x v="6"/>
    <s v="001"/>
    <n v="0"/>
    <n v="0"/>
    <n v="1900"/>
    <n v="1900"/>
    <n v="0"/>
    <n v="0"/>
    <n v="0"/>
    <n v="0"/>
    <n v="0"/>
    <n v="1900"/>
    <n v="1900"/>
    <n v="190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730505"/>
    <s v="730505 Vehículos (Arrendamiento)"/>
    <x v="1"/>
    <x v="6"/>
    <s v="001"/>
    <n v="0"/>
    <n v="0"/>
    <n v="1000"/>
    <n v="1000"/>
    <n v="0"/>
    <n v="0"/>
    <n v="0"/>
    <n v="0"/>
    <n v="0"/>
    <n v="1000"/>
    <n v="1000"/>
    <n v="100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7350"/>
    <n v="0"/>
    <n v="-4850"/>
    <n v="2500"/>
    <n v="0"/>
    <n v="0"/>
    <n v="0"/>
    <n v="0"/>
    <n v="0"/>
    <n v="2500"/>
    <n v="2500"/>
    <n v="25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4620.03"/>
    <n v="0"/>
    <n v="-4620.03"/>
    <n v="0"/>
    <n v="0"/>
    <n v="0"/>
    <n v="0"/>
    <n v="0"/>
    <n v="0"/>
    <n v="0"/>
    <n v="0"/>
    <n v="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3785.34"/>
    <n v="0"/>
    <n v="0"/>
    <n v="3785.34"/>
    <n v="3439.8"/>
    <n v="0"/>
    <n v="0"/>
    <n v="0"/>
    <n v="0"/>
    <n v="3785.34"/>
    <n v="3785.34"/>
    <n v="345.54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6231.01"/>
    <n v="0"/>
    <n v="-1938.29"/>
    <n v="4292.72"/>
    <n v="0"/>
    <n v="0"/>
    <n v="0"/>
    <n v="0"/>
    <n v="0"/>
    <n v="4292.72"/>
    <n v="4292.72"/>
    <n v="4292.72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16993"/>
    <n v="0"/>
    <n v="-10000"/>
    <n v="6993"/>
    <n v="0"/>
    <n v="0"/>
    <n v="0"/>
    <n v="0"/>
    <n v="0"/>
    <n v="6993"/>
    <n v="6993"/>
    <n v="6993"/>
    <m/>
  </r>
  <r>
    <s v="COMUNALES"/>
    <s v="COORDINACION TERRITORIAL Y PARTICIPACION CIUDADANA"/>
    <s v="ZQ08F080"/>
    <s v="Administración Zonal Quitumbe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4636.8"/>
    <n v="0"/>
    <n v="-4636.8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18581.400000000001"/>
    <n v="0"/>
    <n v="-18581.400000000001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3900"/>
    <n v="0"/>
    <n v="1100"/>
    <n v="5000"/>
    <n v="0"/>
    <n v="0"/>
    <n v="0"/>
    <n v="0"/>
    <n v="0"/>
    <n v="5000"/>
    <n v="5000"/>
    <n v="5000"/>
    <m/>
  </r>
  <r>
    <s v="COMUNALES"/>
    <s v="COORDINACION TERRITORIAL Y PARTICIPACION CIUDADANA"/>
    <s v="TM68F100"/>
    <s v="Unidad Especial Turística La Mariscal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2500"/>
    <n v="0"/>
    <n v="0"/>
    <n v="2500"/>
    <n v="0"/>
    <n v="2490"/>
    <n v="4.5794216691155822E-6"/>
    <n v="0"/>
    <n v="0"/>
    <n v="10"/>
    <n v="2500"/>
    <n v="1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730613"/>
    <s v="730613 Capacitación para la Ciudadanía en General"/>
    <x v="1"/>
    <x v="6"/>
    <s v="001"/>
    <n v="10116.6"/>
    <n v="0"/>
    <n v="-5616.6"/>
    <n v="4500"/>
    <n v="0"/>
    <n v="0"/>
    <n v="0"/>
    <n v="0"/>
    <n v="0"/>
    <n v="4500"/>
    <n v="4500"/>
    <n v="450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730704"/>
    <s v="730704 Mantenimiento y Reparación de Equipos y Sis"/>
    <x v="1"/>
    <x v="6"/>
    <s v="001"/>
    <n v="7734.07"/>
    <n v="0"/>
    <n v="-7734.07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F102"/>
    <s v="FORTALECIMIENTO DE LA GOBERNANZA DEMOCRÁTICA"/>
    <s v="GI22F10200001D"/>
    <s v="GI22F10200001D  SOMOS QUITO"/>
    <s v=" SOMOS QUITO"/>
    <s v="730804"/>
    <s v="730804 Materiales de Oficina"/>
    <x v="1"/>
    <x v="6"/>
    <s v="001"/>
    <n v="0"/>
    <n v="0"/>
    <n v="3136.12"/>
    <n v="3136.12"/>
    <n v="0"/>
    <n v="0"/>
    <n v="0"/>
    <n v="0"/>
    <n v="0"/>
    <n v="3136.12"/>
    <n v="3136.12"/>
    <n v="3136.12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730804"/>
    <s v="730804 Materiales de Oficina"/>
    <x v="1"/>
    <x v="6"/>
    <s v="001"/>
    <n v="2000"/>
    <n v="0"/>
    <n v="0"/>
    <n v="2000"/>
    <n v="0"/>
    <n v="0"/>
    <n v="0"/>
    <n v="0"/>
    <n v="0"/>
    <n v="2000"/>
    <n v="2000"/>
    <n v="20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730804"/>
    <s v="730804 Materiales de Oficina"/>
    <x v="1"/>
    <x v="6"/>
    <s v="001"/>
    <n v="2038.18"/>
    <n v="0"/>
    <n v="0"/>
    <n v="2038.18"/>
    <n v="202.05"/>
    <n v="970.97"/>
    <n v="1.7857353646831957E-6"/>
    <n v="970.97"/>
    <n v="3.7789624524716173E-6"/>
    <n v="1067.21"/>
    <n v="1067.21"/>
    <n v="865.16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804"/>
    <s v="730804 Materiales de Oficina"/>
    <x v="1"/>
    <x v="6"/>
    <s v="001"/>
    <n v="0"/>
    <n v="0"/>
    <n v="592.15"/>
    <n v="592.15"/>
    <n v="0"/>
    <n v="0"/>
    <n v="0"/>
    <n v="0"/>
    <n v="0"/>
    <n v="592.15"/>
    <n v="592.15"/>
    <n v="592.15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804"/>
    <s v="730804 Materiales de Oficina"/>
    <x v="1"/>
    <x v="6"/>
    <s v="001"/>
    <n v="1976.71"/>
    <n v="0"/>
    <n v="-476.71"/>
    <n v="1500"/>
    <n v="0"/>
    <n v="0"/>
    <n v="0"/>
    <n v="0"/>
    <n v="0"/>
    <n v="1500"/>
    <n v="1500"/>
    <n v="150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730804"/>
    <s v="730804 Materiales de Oficina"/>
    <x v="1"/>
    <x v="6"/>
    <s v="001"/>
    <n v="0"/>
    <n v="0"/>
    <n v="600"/>
    <n v="600"/>
    <n v="0"/>
    <n v="0"/>
    <n v="0"/>
    <n v="0"/>
    <n v="0"/>
    <n v="600"/>
    <n v="600"/>
    <n v="60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805"/>
    <s v="730805 Materiales de Aseo"/>
    <x v="1"/>
    <x v="6"/>
    <s v="001"/>
    <n v="252"/>
    <n v="0"/>
    <n v="-252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1D"/>
    <s v="GI22F10200001D  SOMOS QUITO"/>
    <s v=" SOMOS QUITO"/>
    <s v="730807"/>
    <s v="730807 Materiales de Impresión, Fotografía, Reprod"/>
    <x v="1"/>
    <x v="6"/>
    <s v="001"/>
    <n v="1700"/>
    <n v="0"/>
    <n v="0"/>
    <n v="1700"/>
    <n v="0"/>
    <n v="0"/>
    <n v="0"/>
    <n v="0"/>
    <n v="0"/>
    <n v="1700"/>
    <n v="1700"/>
    <n v="17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730807"/>
    <s v="730807 Materiales de Impresión, Fotografía, Reprod"/>
    <x v="1"/>
    <x v="6"/>
    <s v="001"/>
    <n v="444.38"/>
    <n v="0"/>
    <n v="0"/>
    <n v="444.38"/>
    <n v="0"/>
    <n v="444.38"/>
    <n v="8.1727044229782422E-7"/>
    <n v="444.38"/>
    <n v="1.7295028009406442E-6"/>
    <n v="0"/>
    <n v="0"/>
    <n v="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807"/>
    <s v="730807 Materiales de Impresión, Fotografía, Reprod"/>
    <x v="1"/>
    <x v="6"/>
    <s v="001"/>
    <n v="2943.5"/>
    <n v="0"/>
    <n v="-1943.5"/>
    <n v="1000"/>
    <n v="0"/>
    <n v="0"/>
    <n v="0"/>
    <n v="0"/>
    <n v="0"/>
    <n v="1000"/>
    <n v="1000"/>
    <n v="100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730807"/>
    <s v="730807 Materiales de Impresión, Fotografía, Reprod"/>
    <x v="1"/>
    <x v="6"/>
    <s v="001"/>
    <n v="4392.21"/>
    <n v="0"/>
    <n v="0"/>
    <n v="4392.21"/>
    <n v="0"/>
    <n v="0"/>
    <n v="0"/>
    <n v="0"/>
    <n v="0"/>
    <n v="4392.21"/>
    <n v="4392.21"/>
    <n v="4392.21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811"/>
    <s v="730811 Insumos, Materiales y Suministros para Cons"/>
    <x v="1"/>
    <x v="6"/>
    <s v="001"/>
    <n v="986.35"/>
    <n v="0"/>
    <n v="2613.65"/>
    <n v="3600"/>
    <n v="0"/>
    <n v="0"/>
    <n v="0"/>
    <n v="0"/>
    <n v="0"/>
    <n v="3600"/>
    <n v="3600"/>
    <n v="360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1D"/>
    <s v="GI22F10200001D  SOMOS QUITO"/>
    <s v=" SOMOS QUITO"/>
    <s v="730811"/>
    <s v="730811 Insumos, Materiales y Suministros para Cons"/>
    <x v="1"/>
    <x v="6"/>
    <s v="001"/>
    <n v="4500"/>
    <n v="0"/>
    <n v="0"/>
    <n v="4500"/>
    <n v="0"/>
    <n v="0"/>
    <n v="0"/>
    <n v="0"/>
    <n v="0"/>
    <n v="4500"/>
    <n v="4500"/>
    <n v="450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730811"/>
    <s v="730811 Insumos, Materiales y Suministros para Cons"/>
    <x v="1"/>
    <x v="6"/>
    <s v="001"/>
    <n v="2000"/>
    <n v="0"/>
    <n v="-2000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730811"/>
    <s v="730811 Insumos, Materiales y Suministros para Cons"/>
    <x v="1"/>
    <x v="6"/>
    <s v="001"/>
    <n v="0"/>
    <n v="0"/>
    <n v="450"/>
    <n v="450"/>
    <n v="0"/>
    <n v="0"/>
    <n v="0"/>
    <n v="0"/>
    <n v="0"/>
    <n v="450"/>
    <n v="450"/>
    <n v="45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1D"/>
    <s v="GI22F10200001D  SOMOS QUITO"/>
    <s v=" SOMOS QUITO"/>
    <s v="730812"/>
    <s v="730812 Materiales Didácticos"/>
    <x v="1"/>
    <x v="6"/>
    <s v="001"/>
    <n v="3400"/>
    <n v="0"/>
    <n v="0"/>
    <n v="3400"/>
    <n v="0"/>
    <n v="0"/>
    <n v="0"/>
    <n v="0"/>
    <n v="0"/>
    <n v="3400"/>
    <n v="3400"/>
    <n v="34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812"/>
    <s v="730812 Materiales Didácticos"/>
    <x v="1"/>
    <x v="6"/>
    <s v="001"/>
    <n v="893.75"/>
    <n v="0"/>
    <n v="-893.75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F102"/>
    <s v="FORTALECIMIENTO DE LA GOBERNANZA DEMOCRÁTICA"/>
    <s v="GI22F10200001D"/>
    <s v="GI22F10200001D  SOMOS QUITO"/>
    <s v=" SOMOS QUITO"/>
    <s v="730812"/>
    <s v="730812 Materiales Didácticos"/>
    <x v="1"/>
    <x v="6"/>
    <s v="001"/>
    <n v="482.25"/>
    <n v="0"/>
    <n v="-482.25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812"/>
    <s v="730812 Materiales Didácticos"/>
    <x v="1"/>
    <x v="6"/>
    <s v="001"/>
    <n v="2398.12"/>
    <n v="0"/>
    <n v="-2398.12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F102"/>
    <s v="FORTALECIMIENTO DE LA GOBERNANZA DEMOCRÁTICA"/>
    <s v="GI22F10200001D"/>
    <s v="GI22F10200001D  SOMOS QUITO"/>
    <s v=" SOMOS QUITO"/>
    <s v="730812"/>
    <s v="730812 Materiales Didácticos"/>
    <x v="1"/>
    <x v="6"/>
    <s v="001"/>
    <n v="2500"/>
    <n v="0"/>
    <n v="0"/>
    <n v="2500"/>
    <n v="0"/>
    <n v="0"/>
    <n v="0"/>
    <n v="0"/>
    <n v="0"/>
    <n v="2500"/>
    <n v="2500"/>
    <n v="250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1D"/>
    <s v="GI22F10200001D  SOMOS QUITO"/>
    <s v=" SOMOS QUITO"/>
    <s v="730812"/>
    <s v="730812 Materiales Didácticos"/>
    <x v="1"/>
    <x v="6"/>
    <s v="001"/>
    <n v="12358.31"/>
    <n v="0"/>
    <n v="0"/>
    <n v="12358.31"/>
    <n v="0"/>
    <n v="0"/>
    <n v="0"/>
    <n v="0"/>
    <n v="0"/>
    <n v="12358.31"/>
    <n v="12358.31"/>
    <n v="12358.31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730812"/>
    <s v="730812 Materiales Didácticos"/>
    <x v="1"/>
    <x v="6"/>
    <s v="001"/>
    <n v="0"/>
    <n v="0"/>
    <n v="3000"/>
    <n v="3000"/>
    <n v="0"/>
    <n v="0"/>
    <n v="0"/>
    <n v="0"/>
    <n v="0"/>
    <n v="3000"/>
    <n v="3000"/>
    <n v="3000"/>
    <m/>
  </r>
  <r>
    <s v="COMUNALES"/>
    <s v="COORDINACION TERRITORIAL Y PARTICIPACION CIUDADANA"/>
    <s v="ZQ08F080"/>
    <s v="Administración Zonal Quitumbe"/>
    <s v="F102"/>
    <s v="FORTALECIMIENTO DE LA GOBERNANZA DEMOCRÁTICA"/>
    <s v="GI22F10200001D"/>
    <s v="GI22F10200001D  SOMOS QUITO"/>
    <s v=" SOMOS QUITO"/>
    <s v="730820"/>
    <s v="730820 Menaje y Accesorios Descartables"/>
    <x v="1"/>
    <x v="6"/>
    <s v="001"/>
    <n v="0"/>
    <n v="0"/>
    <n v="1531.47"/>
    <n v="1531.47"/>
    <n v="0"/>
    <n v="0"/>
    <n v="0"/>
    <n v="0"/>
    <n v="0"/>
    <n v="1531.47"/>
    <n v="1531.47"/>
    <n v="1531.47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730820"/>
    <s v="730820 Menaje y Accesorios Descartables"/>
    <x v="1"/>
    <x v="6"/>
    <s v="001"/>
    <n v="4920.22"/>
    <n v="0"/>
    <n v="0"/>
    <n v="4920.22"/>
    <n v="0"/>
    <n v="0"/>
    <n v="0"/>
    <n v="0"/>
    <n v="0"/>
    <n v="4920.22"/>
    <n v="4920.22"/>
    <n v="4920.22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1D"/>
    <s v="GI22F10200001D  SOMOS QUITO"/>
    <s v=" SOMOS QUITO"/>
    <s v="730820"/>
    <s v="730820 Menaje y Accesorios Descartables"/>
    <x v="1"/>
    <x v="6"/>
    <s v="001"/>
    <n v="1805.64"/>
    <n v="0"/>
    <n v="0"/>
    <n v="1805.64"/>
    <n v="0"/>
    <n v="0"/>
    <n v="0"/>
    <n v="0"/>
    <n v="0"/>
    <n v="1805.64"/>
    <n v="1805.64"/>
    <n v="1805.64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730820"/>
    <s v="730820 Menaje y Accesorios Descartables"/>
    <x v="1"/>
    <x v="6"/>
    <s v="001"/>
    <n v="2521.48"/>
    <n v="0"/>
    <n v="-2521.48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0820"/>
    <s v="730820 Menaje y Accesorios Descartables"/>
    <x v="1"/>
    <x v="6"/>
    <s v="001"/>
    <n v="565"/>
    <n v="0"/>
    <n v="-565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730820"/>
    <s v="730820 Menaje y Accesorios Descartables"/>
    <x v="1"/>
    <x v="6"/>
    <s v="001"/>
    <n v="635"/>
    <n v="0"/>
    <n v="2000"/>
    <n v="2635"/>
    <n v="0"/>
    <n v="1809.4"/>
    <n v="3.3277130795573232E-6"/>
    <n v="1809.4"/>
    <n v="7.0420864305819387E-6"/>
    <n v="825.6"/>
    <n v="825.6"/>
    <n v="825.6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820"/>
    <s v="730820 Menaje y Accesorios Descartables"/>
    <x v="1"/>
    <x v="6"/>
    <s v="001"/>
    <n v="3570.56"/>
    <n v="0"/>
    <n v="-3030.66"/>
    <n v="539.9"/>
    <n v="0"/>
    <n v="0"/>
    <n v="0"/>
    <n v="0"/>
    <n v="0"/>
    <n v="539.9"/>
    <n v="539.9"/>
    <n v="539.9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730824"/>
    <s v="730824 Insumos, Bienes y Materiales para la Produc"/>
    <x v="1"/>
    <x v="6"/>
    <s v="001"/>
    <n v="2581.5"/>
    <n v="0"/>
    <n v="-2581.5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1403"/>
    <s v="731403 Mobiliarios"/>
    <x v="1"/>
    <x v="6"/>
    <s v="001"/>
    <n v="11275.15"/>
    <n v="0"/>
    <n v="-10275.15"/>
    <n v="1000"/>
    <n v="0"/>
    <n v="0"/>
    <n v="0"/>
    <n v="0"/>
    <n v="0"/>
    <n v="1000"/>
    <n v="1000"/>
    <n v="100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731403"/>
    <s v="731403 Mobiliarios"/>
    <x v="1"/>
    <x v="6"/>
    <s v="001"/>
    <n v="2836.5"/>
    <n v="0"/>
    <n v="-1336.5"/>
    <n v="1500"/>
    <n v="0"/>
    <n v="0"/>
    <n v="0"/>
    <n v="0"/>
    <n v="0"/>
    <n v="1500"/>
    <n v="1500"/>
    <n v="15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731404"/>
    <s v="731404 Maquinarias y Equipos"/>
    <x v="1"/>
    <x v="6"/>
    <s v="001"/>
    <n v="686.32"/>
    <n v="0"/>
    <n v="1940"/>
    <n v="2626.32"/>
    <n v="0"/>
    <n v="2618.6999999999998"/>
    <n v="4.8161170782783027E-6"/>
    <n v="2618.6999999999998"/>
    <n v="1.0191838032367038E-5"/>
    <n v="7.62"/>
    <n v="7.62"/>
    <n v="7.62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731404"/>
    <s v="731404 Maquinarias y Equipos"/>
    <x v="1"/>
    <x v="6"/>
    <s v="001"/>
    <n v="1059.9000000000001"/>
    <n v="0"/>
    <n v="-359.9"/>
    <n v="700"/>
    <n v="0"/>
    <n v="0"/>
    <n v="0"/>
    <n v="0"/>
    <n v="0"/>
    <n v="700"/>
    <n v="700"/>
    <n v="700"/>
    <m/>
  </r>
  <r>
    <s v="COMUNALES"/>
    <s v="COORDINACION TERRITORIAL Y PARTICIPACION CIUDADANA"/>
    <s v="ZQ08F080"/>
    <s v="Administración Zonal Quitumbe"/>
    <s v="F102"/>
    <s v="FORTALECIMIENTO DE LA GOBERNANZA DEMOCRÁTICA"/>
    <s v="GI22F10200002D"/>
    <s v="GI22F10200002D SISTEMA DE PARTICIPACIÓN CIUDADANA"/>
    <s v="SISTEMA DE PARTICIPACIÓN CIUDADANA"/>
    <s v="730204"/>
    <s v="730204 Edición, Impresión, Reproducción, Publicaci"/>
    <x v="1"/>
    <x v="6"/>
    <s v="001"/>
    <n v="1998.27"/>
    <n v="0"/>
    <n v="0"/>
    <n v="1998.27"/>
    <n v="0"/>
    <n v="0"/>
    <n v="0"/>
    <n v="0"/>
    <n v="0"/>
    <n v="1998.27"/>
    <n v="1998.27"/>
    <n v="1998.27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2D"/>
    <s v="GI22F10200002D SISTEMA DE PARTICIPACIÓN CIUDADANA"/>
    <s v="SISTEMA DE PARTICIPACIÓN CIUDADANA"/>
    <s v="730204"/>
    <s v="730204 Edición, Impresión, Reproducción, Publicaci"/>
    <x v="1"/>
    <x v="6"/>
    <s v="001"/>
    <n v="2806.44"/>
    <n v="0"/>
    <n v="0"/>
    <n v="2806.44"/>
    <n v="0"/>
    <n v="0"/>
    <n v="0"/>
    <n v="0"/>
    <n v="0"/>
    <n v="2806.44"/>
    <n v="2806.44"/>
    <n v="2806.44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2D"/>
    <s v="GI22F10200002D SISTEMA DE PARTICIPACIÓN CIUDADANA"/>
    <s v="SISTEMA DE PARTICIPACIÓN CIUDADANA"/>
    <s v="730204"/>
    <s v="730204 Edición, Impresión, Reproducción, Publicaci"/>
    <x v="1"/>
    <x v="6"/>
    <s v="001"/>
    <n v="5224.54"/>
    <n v="0"/>
    <n v="0"/>
    <n v="5224.54"/>
    <n v="0"/>
    <n v="0"/>
    <n v="0"/>
    <n v="0"/>
    <n v="0"/>
    <n v="5224.54"/>
    <n v="5224.54"/>
    <n v="5224.54"/>
    <m/>
  </r>
  <r>
    <s v="COMUNALES"/>
    <s v="COORDINACION TERRITORIAL Y PARTICIPACION CIUDADANA"/>
    <s v="ZQ08F080"/>
    <s v="Administración Zonal Quitumbe"/>
    <s v="F102"/>
    <s v="FORTALECIMIENTO DE LA GOBERNANZA DEMOCRÁTICA"/>
    <s v="GI22F10200002D"/>
    <s v="GI22F10200002D SISTEMA DE PARTICIPACIÓN CIUDADANA"/>
    <s v="SISTEMA DE PARTICIPACIÓN CIUDADANA"/>
    <s v="730205"/>
    <s v="730205 Espectáculos Culturales y Sociales"/>
    <x v="1"/>
    <x v="6"/>
    <s v="001"/>
    <n v="3835.2"/>
    <n v="0"/>
    <n v="0"/>
    <n v="3835.2"/>
    <n v="0"/>
    <n v="0"/>
    <n v="0"/>
    <n v="0"/>
    <n v="0"/>
    <n v="3835.2"/>
    <n v="3835.2"/>
    <n v="3835.2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2D"/>
    <s v="GI22F10200002D SISTEMA DE PARTICIPACIÓN CIUDADANA"/>
    <s v="SISTEMA DE PARTICIPACIÓN CIUDADANA"/>
    <s v="730205"/>
    <s v="730205 Espectáculos Culturales y Sociales"/>
    <x v="1"/>
    <x v="6"/>
    <s v="001"/>
    <n v="7920"/>
    <n v="0"/>
    <n v="0"/>
    <n v="7920"/>
    <n v="0"/>
    <n v="0"/>
    <n v="0"/>
    <n v="0"/>
    <n v="0"/>
    <n v="7920"/>
    <n v="7920"/>
    <n v="792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2D"/>
    <s v="GI22F10200002D SISTEMA DE PARTICIPACIÓN CIUDADANA"/>
    <s v="SISTEMA DE PARTICIPACIÓN CIUDADANA"/>
    <s v="730205"/>
    <s v="730205 Espectáculos Culturales y Sociales"/>
    <x v="1"/>
    <x v="6"/>
    <s v="001"/>
    <n v="8341.67"/>
    <n v="0"/>
    <n v="758.33"/>
    <n v="9100"/>
    <n v="0"/>
    <n v="0"/>
    <n v="0"/>
    <n v="0"/>
    <n v="0"/>
    <n v="9100"/>
    <n v="9100"/>
    <n v="910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2D"/>
    <s v="GI22F10200002D SISTEMA DE PARTICIPACIÓN CIUDADANA"/>
    <s v="SISTEMA DE PARTICIPACIÓN CIUDADANA"/>
    <s v="730207"/>
    <s v="730207 Difusión, Información y Publicidad"/>
    <x v="1"/>
    <x v="6"/>
    <s v="001"/>
    <n v="20000"/>
    <n v="0"/>
    <n v="0"/>
    <n v="20000"/>
    <n v="0"/>
    <n v="0"/>
    <n v="0"/>
    <n v="0"/>
    <n v="0"/>
    <n v="20000"/>
    <n v="20000"/>
    <n v="2000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2D"/>
    <s v="GI22F10200002D SISTEMA DE PARTICIPACIÓN CIUDADANA"/>
    <s v="SISTEMA DE PARTICIPACIÓN CIUDADANA"/>
    <s v="730235"/>
    <s v="730235 Servicio de Alimentación"/>
    <x v="1"/>
    <x v="6"/>
    <s v="001"/>
    <n v="1750"/>
    <n v="0"/>
    <n v="0"/>
    <n v="1750"/>
    <n v="0"/>
    <n v="0"/>
    <n v="0"/>
    <n v="0"/>
    <n v="0"/>
    <n v="1750"/>
    <n v="1750"/>
    <n v="175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2D"/>
    <s v="GI22F10200002D SISTEMA DE PARTICIPACIÓN CIUDADANA"/>
    <s v="SISTEMA DE PARTICIPACIÓN CIUDADANA"/>
    <s v="730235"/>
    <s v="730235 Servicio de Alimentación"/>
    <x v="1"/>
    <x v="6"/>
    <s v="001"/>
    <n v="2869"/>
    <n v="0"/>
    <n v="0"/>
    <n v="2869"/>
    <n v="2869"/>
    <n v="0"/>
    <n v="0"/>
    <n v="0"/>
    <n v="0"/>
    <n v="2869"/>
    <n v="2869"/>
    <n v="0"/>
    <m/>
  </r>
  <r>
    <s v="COMUNALES"/>
    <s v="COORDINACION TERRITORIAL Y PARTICIPACION CIUDADANA"/>
    <s v="ZQ08F080"/>
    <s v="Administración Zonal Quitumbe"/>
    <s v="F102"/>
    <s v="FORTALECIMIENTO DE LA GOBERNANZA DEMOCRÁTICA"/>
    <s v="GI22F10200002D"/>
    <s v="GI22F10200002D SISTEMA DE PARTICIPACIÓN CIUDADANA"/>
    <s v="SISTEMA DE PARTICIPACIÓN CIUDADANA"/>
    <s v="730235"/>
    <s v="730235 Servicio de Alimentación"/>
    <x v="1"/>
    <x v="6"/>
    <s v="001"/>
    <n v="2515.33"/>
    <n v="0"/>
    <n v="0"/>
    <n v="2515.33"/>
    <n v="0"/>
    <n v="2513.25"/>
    <n v="4.6221813292790109E-6"/>
    <n v="0"/>
    <n v="0"/>
    <n v="2.08"/>
    <n v="2515.33"/>
    <n v="2.08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2D"/>
    <s v="GI22F10200002D SISTEMA DE PARTICIPACIÓN CIUDADANA"/>
    <s v="SISTEMA DE PARTICIPACIÓN CIUDADANA"/>
    <s v="730235"/>
    <s v="730235 Servicio de Alimentación"/>
    <x v="1"/>
    <x v="6"/>
    <s v="001"/>
    <n v="4649.03"/>
    <n v="0"/>
    <n v="-3149.03"/>
    <n v="1500"/>
    <n v="0"/>
    <n v="0"/>
    <n v="0"/>
    <n v="0"/>
    <n v="0"/>
    <n v="1500"/>
    <n v="1500"/>
    <n v="150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2D"/>
    <s v="GI22F10200002D SISTEMA DE PARTICIPACIÓN CIUDADANA"/>
    <s v="SISTEMA DE PARTICIPACIÓN CIUDADANA"/>
    <s v="730235"/>
    <s v="730235 Servicio de Alimentación"/>
    <x v="1"/>
    <x v="6"/>
    <s v="001"/>
    <n v="2000"/>
    <n v="0"/>
    <n v="0"/>
    <n v="2000"/>
    <n v="0"/>
    <n v="0"/>
    <n v="0"/>
    <n v="0"/>
    <n v="0"/>
    <n v="2000"/>
    <n v="2000"/>
    <n v="20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2D"/>
    <s v="GI22F10200002D SISTEMA DE PARTICIPACIÓN CIUDADANA"/>
    <s v="SISTEMA DE PARTICIPACIÓN CIUDADANA"/>
    <s v="730235"/>
    <s v="730235 Servicio de Alimentación"/>
    <x v="1"/>
    <x v="6"/>
    <s v="001"/>
    <n v="3500"/>
    <n v="0"/>
    <n v="0"/>
    <n v="3500"/>
    <n v="0"/>
    <n v="1800"/>
    <n v="3.3104253029751198E-6"/>
    <n v="0"/>
    <n v="0"/>
    <n v="1700"/>
    <n v="3500"/>
    <n v="170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2D"/>
    <s v="GI22F10200002D SISTEMA DE PARTICIPACIÓN CIUDADANA"/>
    <s v="SISTEMA DE PARTICIPACIÓN CIUDADANA"/>
    <s v="730235"/>
    <s v="730235 Servicio de Alimentación"/>
    <x v="1"/>
    <x v="6"/>
    <s v="001"/>
    <n v="5089.28"/>
    <n v="0"/>
    <n v="0"/>
    <n v="5089.28"/>
    <n v="0"/>
    <n v="5087.25"/>
    <n v="9.3560895125334327E-6"/>
    <n v="112.5"/>
    <n v="4.3784388385125902E-7"/>
    <n v="2.0299999999999998"/>
    <n v="4976.78"/>
    <n v="2.0299999999999998"/>
    <m/>
  </r>
  <r>
    <s v="COMUNALES"/>
    <s v="COORDINACION TERRITORIAL Y PARTICIPACION CIUDADANA"/>
    <s v="ZC09F090"/>
    <s v="Administración Zonal Calderón"/>
    <s v="F102"/>
    <s v="FORTALECIMIENTO DE LA GOBERNANZA DEMOCRÁTICA"/>
    <s v="GI22F10200002D"/>
    <s v="GI22F10200002D SISTEMA DE PARTICIPACIÓN CIUDADANA"/>
    <s v="SISTEMA DE PARTICIPACIÓN CIUDADANA"/>
    <s v="730248"/>
    <s v="730248 Eventos Oficiales"/>
    <x v="1"/>
    <x v="6"/>
    <s v="001"/>
    <n v="4990"/>
    <n v="0"/>
    <n v="0"/>
    <n v="4990"/>
    <n v="0"/>
    <n v="0"/>
    <n v="0"/>
    <n v="0"/>
    <n v="0"/>
    <n v="4990"/>
    <n v="4990"/>
    <n v="4990"/>
    <m/>
  </r>
  <r>
    <s v="COMUNALES"/>
    <s v="COORDINACION TERRITORIAL Y PARTICIPACION CIUDADANA"/>
    <s v="TM68F100"/>
    <s v="Unidad Especial Turística La Mariscal"/>
    <s v="F102"/>
    <s v="FORTALECIMIENTO DE LA GOBERNANZA DEMOCRÁTICA"/>
    <s v="GI22F10200002D"/>
    <s v="GI22F10200002D SISTEMA DE PARTICIPACIÓN CIUDADANA"/>
    <s v="SISTEMA DE PARTICIPACIÓN CIUDADANA"/>
    <s v="730249"/>
    <s v="730249 Eventos Públicos Promocionales"/>
    <x v="1"/>
    <x v="6"/>
    <s v="001"/>
    <n v="9000"/>
    <n v="0"/>
    <n v="0"/>
    <n v="9000"/>
    <n v="6200"/>
    <n v="2700"/>
    <n v="4.9656379544626797E-6"/>
    <n v="2700"/>
    <n v="1.0508253212430216E-5"/>
    <n v="6300"/>
    <n v="6300"/>
    <n v="10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2D"/>
    <s v="GI22F10200002D SISTEMA DE PARTICIPACIÓN CIUDADANA"/>
    <s v="SISTEMA DE PARTICIPACIÓN CIUDADANA"/>
    <s v="730249"/>
    <s v="730249 Eventos Públicos Promocionales"/>
    <x v="1"/>
    <x v="6"/>
    <s v="001"/>
    <n v="3499.82"/>
    <n v="0"/>
    <n v="0"/>
    <n v="3499.82"/>
    <n v="0"/>
    <n v="0"/>
    <n v="0"/>
    <n v="0"/>
    <n v="0"/>
    <n v="3499.82"/>
    <n v="3499.82"/>
    <n v="3499.82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2D"/>
    <s v="GI22F10200002D SISTEMA DE PARTICIPACIÓN CIUDADANA"/>
    <s v="SISTEMA DE PARTICIPACIÓN CIUDADANA"/>
    <s v="730249"/>
    <s v="730249 Eventos Públicos Promocionales"/>
    <x v="1"/>
    <x v="6"/>
    <s v="001"/>
    <n v="9399.57"/>
    <n v="0"/>
    <n v="0"/>
    <n v="9399.57"/>
    <n v="0"/>
    <n v="0"/>
    <n v="0"/>
    <n v="0"/>
    <n v="0"/>
    <n v="9399.57"/>
    <n v="9399.57"/>
    <n v="9399.57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2D"/>
    <s v="GI22F10200002D SISTEMA DE PARTICIPACIÓN CIUDADANA"/>
    <s v="SISTEMA DE PARTICIPACIÓN CIUDADANA"/>
    <s v="730504"/>
    <s v="730504 Maquinarias y Equipos (Arrendamiento)"/>
    <x v="1"/>
    <x v="6"/>
    <s v="001"/>
    <n v="10000"/>
    <n v="0"/>
    <n v="0"/>
    <n v="10000"/>
    <n v="10000"/>
    <n v="0"/>
    <n v="0"/>
    <n v="0"/>
    <n v="0"/>
    <n v="10000"/>
    <n v="10000"/>
    <n v="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2D"/>
    <s v="GI22F10200002D SISTEMA DE PARTICIPACIÓN CIUDADANA"/>
    <s v="SISTEMA DE PARTICIPACIÓN CIUDADANA"/>
    <s v="730505"/>
    <s v="730505 Vehículos (Arrendamiento)"/>
    <x v="1"/>
    <x v="6"/>
    <s v="001"/>
    <n v="8680"/>
    <n v="0"/>
    <n v="0"/>
    <n v="8680"/>
    <n v="0"/>
    <n v="7680"/>
    <n v="1.4124481292693844E-5"/>
    <n v="0"/>
    <n v="0"/>
    <n v="1000"/>
    <n v="8680"/>
    <n v="100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2D"/>
    <s v="GI22F10200002D SISTEMA DE PARTICIPACIÓN CIUDADANA"/>
    <s v="SISTEMA DE PARTICIPACIÓN CIUDADANA"/>
    <s v="730505"/>
    <s v="730505 Vehículos (Arrendamiento)"/>
    <x v="1"/>
    <x v="6"/>
    <s v="001"/>
    <n v="1705.2"/>
    <n v="0"/>
    <n v="0"/>
    <n v="1705.2"/>
    <n v="0"/>
    <n v="0"/>
    <n v="0"/>
    <n v="0"/>
    <n v="0"/>
    <n v="1705.2"/>
    <n v="1705.2"/>
    <n v="1705.2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2D"/>
    <s v="GI22F10200002D SISTEMA DE PARTICIPACIÓN CIUDADANA"/>
    <s v="SISTEMA DE PARTICIPACIÓN CIUDADANA"/>
    <s v="730505"/>
    <s v="730505 Vehículos (Arrendamiento)"/>
    <x v="1"/>
    <x v="6"/>
    <s v="001"/>
    <n v="1861.2"/>
    <n v="0"/>
    <n v="138.80000000000001"/>
    <n v="2000"/>
    <n v="0"/>
    <n v="0"/>
    <n v="0"/>
    <n v="0"/>
    <n v="0"/>
    <n v="2000"/>
    <n v="2000"/>
    <n v="200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2D"/>
    <s v="GI22F10200002D SISTEMA DE PARTICIPACIÓN CIUDADANA"/>
    <s v="SISTEMA DE PARTICIPACIÓN CIUDADANA"/>
    <s v="730505"/>
    <s v="730505 Vehículos (Arrendamiento)"/>
    <x v="1"/>
    <x v="6"/>
    <s v="001"/>
    <n v="14898.8"/>
    <n v="0"/>
    <n v="0"/>
    <n v="14898.8"/>
    <n v="0"/>
    <n v="14897.88"/>
    <n v="2.7399066062603873E-5"/>
    <n v="0"/>
    <n v="0"/>
    <n v="0.92"/>
    <n v="14898.8"/>
    <n v="0.92"/>
    <m/>
  </r>
  <r>
    <s v="COMUNALES"/>
    <s v="COORDINACION TERRITORIAL Y PARTICIPACION CIUDADANA"/>
    <s v="ZC09F090"/>
    <s v="Administración Zonal Calderón"/>
    <s v="F102"/>
    <s v="FORTALECIMIENTO DE LA GOBERNANZA DEMOCRÁTICA"/>
    <s v="GI22F10200002D"/>
    <s v="GI22F10200002D SISTEMA DE PARTICIPACIÓN CIUDADANA"/>
    <s v="SISTEMA DE PARTICIPACIÓN CIUDADANA"/>
    <s v="730505"/>
    <s v="730505 Vehículos (Arrendamiento)"/>
    <x v="1"/>
    <x v="6"/>
    <s v="001"/>
    <n v="1470"/>
    <n v="0"/>
    <n v="0"/>
    <n v="1470"/>
    <n v="0"/>
    <n v="0"/>
    <n v="0"/>
    <n v="0"/>
    <n v="0"/>
    <n v="1470"/>
    <n v="1470"/>
    <n v="147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2D"/>
    <s v="GI22F10200002D SISTEMA DE PARTICIPACIÓN CIUDADANA"/>
    <s v="SISTEMA DE PARTICIPACIÓN CIUDADANA"/>
    <s v="730505"/>
    <s v="730505 Vehículos (Arrendamiento)"/>
    <x v="1"/>
    <x v="6"/>
    <s v="001"/>
    <n v="4000"/>
    <n v="0"/>
    <n v="0"/>
    <n v="4000"/>
    <n v="0"/>
    <n v="3400"/>
    <n v="6.2530255722863371E-6"/>
    <n v="0"/>
    <n v="0"/>
    <n v="600"/>
    <n v="4000"/>
    <n v="60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2D"/>
    <s v="GI22F10200002D SISTEMA DE PARTICIPACIÓN CIUDADANA"/>
    <s v="SISTEMA DE PARTICIPACIÓN CIUDADANA"/>
    <s v="730606"/>
    <s v="730606 Honorarios por Contratos Civiles de Servici"/>
    <x v="1"/>
    <x v="6"/>
    <s v="001"/>
    <n v="13848.92"/>
    <n v="0"/>
    <n v="0"/>
    <n v="13848.92"/>
    <n v="208.8"/>
    <n v="1740"/>
    <n v="3.2000777928759489E-6"/>
    <n v="1740"/>
    <n v="6.7719854035661393E-6"/>
    <n v="12108.92"/>
    <n v="12108.92"/>
    <n v="11900.12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4361.71"/>
    <n v="0"/>
    <n v="1938.29"/>
    <n v="6300"/>
    <n v="0"/>
    <n v="0"/>
    <n v="0"/>
    <n v="0"/>
    <n v="0"/>
    <n v="6300"/>
    <n v="6300"/>
    <n v="63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2080"/>
    <n v="0"/>
    <n v="0"/>
    <n v="2080"/>
    <n v="0"/>
    <n v="0"/>
    <n v="0"/>
    <n v="0"/>
    <n v="0"/>
    <n v="2080"/>
    <n v="2080"/>
    <n v="208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1700"/>
    <n v="0"/>
    <n v="0"/>
    <n v="1700"/>
    <n v="0"/>
    <n v="0"/>
    <n v="0"/>
    <n v="0"/>
    <n v="0"/>
    <n v="1700"/>
    <n v="1700"/>
    <n v="170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3559"/>
    <n v="0"/>
    <n v="0"/>
    <n v="3559"/>
    <n v="0"/>
    <n v="0"/>
    <n v="0"/>
    <n v="0"/>
    <n v="0"/>
    <n v="3559"/>
    <n v="3559"/>
    <n v="3559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4000"/>
    <n v="0"/>
    <n v="0"/>
    <n v="4000"/>
    <n v="0"/>
    <n v="0"/>
    <n v="0"/>
    <n v="0"/>
    <n v="0"/>
    <n v="4000"/>
    <n v="4000"/>
    <n v="400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3475"/>
    <n v="0"/>
    <n v="0"/>
    <n v="3475"/>
    <n v="0"/>
    <n v="0"/>
    <n v="0"/>
    <n v="0"/>
    <n v="0"/>
    <n v="3475"/>
    <n v="3475"/>
    <n v="3475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1345.97"/>
    <n v="0"/>
    <n v="654.03"/>
    <n v="2000"/>
    <n v="0"/>
    <n v="0"/>
    <n v="0"/>
    <n v="0"/>
    <n v="0"/>
    <n v="2000"/>
    <n v="2000"/>
    <n v="2000"/>
    <m/>
  </r>
  <r>
    <s v="COMUNALES"/>
    <s v="COORDINACION TERRITORIAL Y PARTICIPACION CIUDADANA"/>
    <s v="ZQ08F080"/>
    <s v="Administración Zonal Quitumbe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2318.3000000000002"/>
    <n v="0"/>
    <n v="0"/>
    <n v="2318.3000000000002"/>
    <n v="0"/>
    <n v="0"/>
    <n v="0"/>
    <n v="0"/>
    <n v="0"/>
    <n v="2318.3000000000002"/>
    <n v="2318.3000000000002"/>
    <n v="2318.3000000000002"/>
    <m/>
  </r>
  <r>
    <s v="COMUNALES"/>
    <s v="COORDINACION TERRITORIAL Y PARTICIPACION CIUDADANA"/>
    <s v="TM68F100"/>
    <s v="Unidad Especial Turística La Mariscal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1000"/>
    <n v="0"/>
    <n v="0"/>
    <n v="1000"/>
    <n v="0"/>
    <n v="0"/>
    <n v="0"/>
    <n v="0"/>
    <n v="0"/>
    <n v="1000"/>
    <n v="1000"/>
    <n v="10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2D"/>
    <s v="GI22F10200002D SISTEMA DE PARTICIPACIÓN CIUDADANA"/>
    <s v="SISTEMA DE PARTICIPACIÓN CIUDADANA"/>
    <s v="730613"/>
    <s v="730613 Capacitación para la Ciudadanía en General"/>
    <x v="1"/>
    <x v="6"/>
    <s v="001"/>
    <n v="14134.92"/>
    <n v="0"/>
    <n v="0"/>
    <n v="14134.92"/>
    <n v="0"/>
    <n v="0"/>
    <n v="0"/>
    <n v="0"/>
    <n v="0"/>
    <n v="14134.92"/>
    <n v="14134.92"/>
    <n v="14134.92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2D"/>
    <s v="GI22F10200002D SISTEMA DE PARTICIPACIÓN CIUDADANA"/>
    <s v="SISTEMA DE PARTICIPACIÓN CIUDADANA"/>
    <s v="730804"/>
    <s v="730804 Materiales de Oficina"/>
    <x v="1"/>
    <x v="6"/>
    <s v="001"/>
    <n v="284.69"/>
    <n v="0"/>
    <n v="0"/>
    <n v="284.69"/>
    <n v="0"/>
    <n v="0"/>
    <n v="0"/>
    <n v="0"/>
    <n v="0"/>
    <n v="284.69"/>
    <n v="284.69"/>
    <n v="284.69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2D"/>
    <s v="GI22F10200002D SISTEMA DE PARTICIPACIÓN CIUDADANA"/>
    <s v="SISTEMA DE PARTICIPACIÓN CIUDADANA"/>
    <s v="730811"/>
    <s v="730811 Insumos, Materiales y Suministros para Cons"/>
    <x v="1"/>
    <x v="6"/>
    <s v="001"/>
    <n v="1961.3"/>
    <n v="0"/>
    <n v="0"/>
    <n v="1961.3"/>
    <n v="0"/>
    <n v="1959.7"/>
    <n v="3.6041335923557456E-6"/>
    <n v="1959.7"/>
    <n v="7.62704585940722E-6"/>
    <n v="1.6"/>
    <n v="1.6"/>
    <n v="1.6"/>
    <m/>
  </r>
  <r>
    <s v="COMUNALES"/>
    <s v="COORDINACION TERRITORIAL Y PARTICIPACION CIUDADANA"/>
    <s v="ZC09F090"/>
    <s v="Administración Zonal Calderón"/>
    <s v="F102"/>
    <s v="FORTALECIMIENTO DE LA GOBERNANZA DEMOCRÁTICA"/>
    <s v="GI22F10200002D"/>
    <s v="GI22F10200002D SISTEMA DE PARTICIPACIÓN CIUDADANA"/>
    <s v="SISTEMA DE PARTICIPACIÓN CIUDADANA"/>
    <s v="730811"/>
    <s v="730811 Insumos, Materiales y Suministros para Cons"/>
    <x v="1"/>
    <x v="6"/>
    <s v="001"/>
    <n v="998.38"/>
    <n v="0"/>
    <n v="0"/>
    <n v="998.38"/>
    <n v="0"/>
    <n v="0"/>
    <n v="0"/>
    <n v="0"/>
    <n v="0"/>
    <n v="998.38"/>
    <n v="998.38"/>
    <n v="998.38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2D"/>
    <s v="GI22F10200002D SISTEMA DE PARTICIPACIÓN CIUDADANA"/>
    <s v="SISTEMA DE PARTICIPACIÓN CIUDADANA"/>
    <s v="730811"/>
    <s v="730811 Insumos, Materiales y Suministros para Cons"/>
    <x v="1"/>
    <x v="6"/>
    <s v="001"/>
    <n v="3899.17"/>
    <n v="0"/>
    <n v="0"/>
    <n v="3899.17"/>
    <n v="0"/>
    <n v="0"/>
    <n v="0"/>
    <n v="0"/>
    <n v="0"/>
    <n v="3899.17"/>
    <n v="3899.17"/>
    <n v="3899.17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2D"/>
    <s v="GI22F10200002D SISTEMA DE PARTICIPACIÓN CIUDADANA"/>
    <s v="SISTEMA DE PARTICIPACIÓN CIUDADANA"/>
    <s v="730811"/>
    <s v="730811 Insumos, Materiales y Suministros para Cons"/>
    <x v="1"/>
    <x v="6"/>
    <s v="001"/>
    <n v="2500"/>
    <n v="0"/>
    <n v="0"/>
    <n v="2500"/>
    <n v="0"/>
    <n v="0"/>
    <n v="0"/>
    <n v="0"/>
    <n v="0"/>
    <n v="2500"/>
    <n v="2500"/>
    <n v="25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2D"/>
    <s v="GI22F10200002D SISTEMA DE PARTICIPACIÓN CIUDADANA"/>
    <s v="SISTEMA DE PARTICIPACIÓN CIUDADANA"/>
    <s v="730811"/>
    <s v="730811 Insumos, Materiales y Suministros para Cons"/>
    <x v="1"/>
    <x v="6"/>
    <s v="001"/>
    <n v="6996.3"/>
    <n v="0"/>
    <n v="0"/>
    <n v="6996.3"/>
    <n v="0"/>
    <n v="0"/>
    <n v="0"/>
    <n v="0"/>
    <n v="0"/>
    <n v="6996.3"/>
    <n v="6996.3"/>
    <n v="6996.3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2D"/>
    <s v="GI22F10200002D SISTEMA DE PARTICIPACIÓN CIUDADANA"/>
    <s v="SISTEMA DE PARTICIPACIÓN CIUDADANA"/>
    <s v="730811"/>
    <s v="730811 Insumos, Materiales y Suministros para Cons"/>
    <x v="1"/>
    <x v="6"/>
    <s v="001"/>
    <n v="5000"/>
    <n v="0"/>
    <n v="0"/>
    <n v="5000"/>
    <n v="5000"/>
    <n v="0"/>
    <n v="0"/>
    <n v="0"/>
    <n v="0"/>
    <n v="5000"/>
    <n v="5000"/>
    <n v="0"/>
    <m/>
  </r>
  <r>
    <s v="COMUNALES"/>
    <s v="COORDINACION TERRITORIAL Y PARTICIPACION CIUDADANA"/>
    <s v="ZQ08F080"/>
    <s v="Administración Zonal Quitumbe"/>
    <s v="F102"/>
    <s v="FORTALECIMIENTO DE LA GOBERNANZA DEMOCRÁTICA"/>
    <s v="GI22F10200002D"/>
    <s v="GI22F10200002D SISTEMA DE PARTICIPACIÓN CIUDADANA"/>
    <s v="SISTEMA DE PARTICIPACIÓN CIUDADANA"/>
    <s v="730811"/>
    <s v="730811 Insumos, Materiales y Suministros para Cons"/>
    <x v="1"/>
    <x v="6"/>
    <s v="001"/>
    <n v="2400"/>
    <n v="0"/>
    <n v="0"/>
    <n v="2400"/>
    <n v="0"/>
    <n v="0"/>
    <n v="0"/>
    <n v="0"/>
    <n v="0"/>
    <n v="2400"/>
    <n v="2400"/>
    <n v="240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2D"/>
    <s v="GI22F10200002D SISTEMA DE PARTICIPACIÓN CIUDADANA"/>
    <s v="SISTEMA DE PARTICIPACIÓN CIUDADANA"/>
    <s v="730811"/>
    <s v="730811 Insumos, Materiales y Suministros para Cons"/>
    <x v="1"/>
    <x v="6"/>
    <s v="001"/>
    <n v="668.6"/>
    <n v="0"/>
    <n v="-268.60000000000002"/>
    <n v="400"/>
    <n v="0"/>
    <n v="0"/>
    <n v="0"/>
    <n v="0"/>
    <n v="0"/>
    <n v="400"/>
    <n v="400"/>
    <n v="4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2D"/>
    <s v="GI22F10200002D SISTEMA DE PARTICIPACIÓN CIUDADANA"/>
    <s v="SISTEMA DE PARTICIPACIÓN CIUDADANA"/>
    <s v="730824"/>
    <s v="730824 Insumos, Bienes y Materiales para la Produc"/>
    <x v="1"/>
    <x v="6"/>
    <s v="001"/>
    <n v="984"/>
    <n v="0"/>
    <n v="0"/>
    <n v="984"/>
    <n v="0"/>
    <n v="0"/>
    <n v="0"/>
    <n v="0"/>
    <n v="0"/>
    <n v="984"/>
    <n v="984"/>
    <n v="984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3D"/>
    <s v="GI22F10200003D VOLUNTARIADO QUITO ACCIÓN"/>
    <s v="VOLUNTARIADO QUITO ACCIÓN"/>
    <s v="730204"/>
    <s v="730204 Edición, Impresión, Reproducción, Publicaci"/>
    <x v="1"/>
    <x v="6"/>
    <s v="001"/>
    <n v="2000"/>
    <n v="0"/>
    <n v="0"/>
    <n v="2000"/>
    <n v="2000"/>
    <n v="0"/>
    <n v="0"/>
    <n v="0"/>
    <n v="0"/>
    <n v="2000"/>
    <n v="2000"/>
    <n v="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3D"/>
    <s v="GI22F10200003D VOLUNTARIADO QUITO ACCIÓN"/>
    <s v="VOLUNTARIADO QUITO ACCIÓN"/>
    <s v="730205"/>
    <s v="730205 Espectáculos Culturales y Sociales"/>
    <x v="1"/>
    <x v="6"/>
    <s v="001"/>
    <n v="1871.21"/>
    <n v="0"/>
    <n v="0"/>
    <n v="1871.21"/>
    <n v="0"/>
    <n v="0"/>
    <n v="0"/>
    <n v="0"/>
    <n v="0"/>
    <n v="1871.21"/>
    <n v="1871.21"/>
    <n v="1871.21"/>
    <m/>
  </r>
  <r>
    <s v="COMUNALES"/>
    <s v="COORDINACION TERRITORIAL Y PARTICIPACION CIUDADANA"/>
    <s v="TM68F100"/>
    <s v="Unidad Especial Turística La Mariscal"/>
    <s v="F102"/>
    <s v="FORTALECIMIENTO DE LA GOBERNANZA DEMOCRÁTICA"/>
    <s v="GI22F10200003D"/>
    <s v="GI22F10200003D VOLUNTARIADO QUITO ACCIÓN"/>
    <s v="VOLUNTARIADO QUITO ACCIÓN"/>
    <s v="730205"/>
    <s v="730205 Espectáculos Culturales y Sociales"/>
    <x v="1"/>
    <x v="6"/>
    <s v="001"/>
    <n v="10000"/>
    <n v="0"/>
    <n v="0"/>
    <n v="10000"/>
    <n v="0"/>
    <n v="0"/>
    <n v="0"/>
    <n v="0"/>
    <n v="0"/>
    <n v="10000"/>
    <n v="10000"/>
    <n v="10000"/>
    <m/>
  </r>
  <r>
    <s v="COMUNALES"/>
    <s v="COORDINACION TERRITORIAL Y PARTICIPACION CIUDADANA"/>
    <s v="ZQ08F080"/>
    <s v="Administración Zonal Quitumbe"/>
    <s v="F102"/>
    <s v="FORTALECIMIENTO DE LA GOBERNANZA DEMOCRÁTICA"/>
    <s v="GI22F10200003D"/>
    <s v="GI22F10200003D VOLUNTARIADO QUITO ACCIÓN"/>
    <s v="VOLUNTARIADO QUITO ACCIÓN"/>
    <s v="730205"/>
    <s v="730205 Espectáculos Culturales y Sociales"/>
    <x v="1"/>
    <x v="6"/>
    <s v="001"/>
    <n v="3623.8"/>
    <n v="0"/>
    <n v="0"/>
    <n v="3623.8"/>
    <n v="0"/>
    <n v="0"/>
    <n v="0"/>
    <n v="0"/>
    <n v="0"/>
    <n v="3623.8"/>
    <n v="3623.8"/>
    <n v="3623.8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3D"/>
    <s v="GI22F10200003D VOLUNTARIADO QUITO ACCIÓN"/>
    <s v="VOLUNTARIADO QUITO ACCIÓN"/>
    <s v="730205"/>
    <s v="730205 Espectáculos Culturales y Sociales"/>
    <x v="1"/>
    <x v="6"/>
    <s v="001"/>
    <n v="11383.75"/>
    <n v="0"/>
    <n v="0"/>
    <n v="11383.75"/>
    <n v="0"/>
    <n v="3700"/>
    <n v="6.8047631227821904E-6"/>
    <n v="3700"/>
    <n v="1.440019884666363E-5"/>
    <n v="7683.75"/>
    <n v="7683.75"/>
    <n v="7683.75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3D"/>
    <s v="GI22F10200003D VOLUNTARIADO QUITO ACCIÓN"/>
    <s v="VOLUNTARIADO QUITO ACCIÓN"/>
    <s v="730205"/>
    <s v="730205 Espectáculos Culturales y Sociales"/>
    <x v="1"/>
    <x v="6"/>
    <s v="001"/>
    <n v="11297.36"/>
    <n v="0"/>
    <n v="0"/>
    <n v="11297.36"/>
    <n v="0"/>
    <n v="0"/>
    <n v="0"/>
    <n v="0"/>
    <n v="0"/>
    <n v="11297.36"/>
    <n v="11297.36"/>
    <n v="11297.36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3D"/>
    <s v="GI22F10200003D VOLUNTARIADO QUITO ACCIÓN"/>
    <s v="VOLUNTARIADO QUITO ACCIÓN"/>
    <s v="730205"/>
    <s v="730205 Espectáculos Culturales y Sociales"/>
    <x v="1"/>
    <x v="6"/>
    <s v="001"/>
    <n v="7166.67"/>
    <n v="0"/>
    <n v="961.46"/>
    <n v="8128.13"/>
    <n v="0"/>
    <n v="0"/>
    <n v="0"/>
    <n v="0"/>
    <n v="0"/>
    <n v="8128.13"/>
    <n v="8128.13"/>
    <n v="8128.13"/>
    <m/>
  </r>
  <r>
    <s v="COMUNALES"/>
    <s v="COORDINACION TERRITORIAL Y PARTICIPACION CIUDADANA"/>
    <s v="ZQ08F080"/>
    <s v="Administración Zonal Quitumbe"/>
    <s v="F102"/>
    <s v="FORTALECIMIENTO DE LA GOBERNANZA DEMOCRÁTICA"/>
    <s v="GI22F10200003D"/>
    <s v="GI22F10200003D VOLUNTARIADO QUITO ACCIÓN"/>
    <s v="VOLUNTARIADO QUITO ACCIÓN"/>
    <s v="730235"/>
    <s v="730235 Servicio de Alimentación"/>
    <x v="1"/>
    <x v="6"/>
    <s v="001"/>
    <n v="1998"/>
    <n v="0"/>
    <n v="0"/>
    <n v="1998"/>
    <n v="0"/>
    <n v="1998"/>
    <n v="3.6745720863023828E-6"/>
    <n v="0"/>
    <n v="0"/>
    <n v="0"/>
    <n v="1998"/>
    <n v="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3D"/>
    <s v="GI22F10200003D VOLUNTARIADO QUITO ACCIÓN"/>
    <s v="VOLUNTARIADO QUITO ACCIÓN"/>
    <s v="730235"/>
    <s v="730235 Servicio de Alimentación"/>
    <x v="1"/>
    <x v="6"/>
    <s v="001"/>
    <n v="1000"/>
    <n v="0"/>
    <n v="0"/>
    <n v="1000"/>
    <n v="0"/>
    <n v="0"/>
    <n v="0"/>
    <n v="0"/>
    <n v="0"/>
    <n v="1000"/>
    <n v="1000"/>
    <n v="100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3D"/>
    <s v="GI22F10200003D VOLUNTARIADO QUITO ACCIÓN"/>
    <s v="VOLUNTARIADO QUITO ACCIÓN"/>
    <s v="730235"/>
    <s v="730235 Servicio de Alimentación"/>
    <x v="1"/>
    <x v="6"/>
    <s v="001"/>
    <n v="1000"/>
    <n v="0"/>
    <n v="0"/>
    <n v="1000"/>
    <n v="0"/>
    <n v="0"/>
    <n v="0"/>
    <n v="0"/>
    <n v="0"/>
    <n v="1000"/>
    <n v="1000"/>
    <n v="100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3D"/>
    <s v="GI22F10200003D VOLUNTARIADO QUITO ACCIÓN"/>
    <s v="VOLUNTARIADO QUITO ACCIÓN"/>
    <s v="730235"/>
    <s v="730235 Servicio de Alimentación"/>
    <x v="1"/>
    <x v="6"/>
    <s v="001"/>
    <n v="999"/>
    <n v="0"/>
    <n v="0"/>
    <n v="999"/>
    <n v="999"/>
    <n v="0"/>
    <n v="0"/>
    <n v="0"/>
    <n v="0"/>
    <n v="999"/>
    <n v="999"/>
    <n v="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3D"/>
    <s v="GI22F10200003D VOLUNTARIADO QUITO ACCIÓN"/>
    <s v="VOLUNTARIADO QUITO ACCIÓN"/>
    <s v="730235"/>
    <s v="730235 Servicio de Alimentación"/>
    <x v="1"/>
    <x v="6"/>
    <s v="001"/>
    <n v="3300"/>
    <n v="0"/>
    <n v="0"/>
    <n v="3300"/>
    <n v="1.5"/>
    <n v="3298.5"/>
    <n v="6.0663543677019068E-6"/>
    <n v="0"/>
    <n v="0"/>
    <n v="1.5"/>
    <n v="3300"/>
    <n v="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3D"/>
    <s v="GI22F10200003D VOLUNTARIADO QUITO ACCIÓN"/>
    <s v="VOLUNTARIADO QUITO ACCIÓN"/>
    <s v="730235"/>
    <s v="730235 Servicio de Alimentación"/>
    <x v="1"/>
    <x v="6"/>
    <s v="001"/>
    <n v="1496.25"/>
    <n v="0"/>
    <n v="0"/>
    <n v="1496.25"/>
    <n v="0"/>
    <n v="0"/>
    <n v="0"/>
    <n v="0"/>
    <n v="0"/>
    <n v="1496.25"/>
    <n v="1496.25"/>
    <n v="1496.25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3D"/>
    <s v="GI22F10200003D VOLUNTARIADO QUITO ACCIÓN"/>
    <s v="VOLUNTARIADO QUITO ACCIÓN"/>
    <s v="730235"/>
    <s v="730235 Servicio de Alimentación"/>
    <x v="1"/>
    <x v="6"/>
    <s v="001"/>
    <n v="1000"/>
    <n v="0"/>
    <n v="2000"/>
    <n v="3000"/>
    <n v="0"/>
    <n v="3000"/>
    <n v="5.5173755049585329E-6"/>
    <n v="0"/>
    <n v="0"/>
    <n v="0"/>
    <n v="3000"/>
    <n v="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3D"/>
    <s v="GI22F10200003D VOLUNTARIADO QUITO ACCIÓN"/>
    <s v="VOLUNTARIADO QUITO ACCIÓN"/>
    <s v="730235"/>
    <s v="730235 Servicio de Alimentación"/>
    <x v="1"/>
    <x v="6"/>
    <s v="001"/>
    <n v="1785.71"/>
    <n v="0"/>
    <n v="0"/>
    <n v="1785.71"/>
    <n v="0"/>
    <n v="1784.25"/>
    <n v="3.2814590815740875E-6"/>
    <n v="135"/>
    <n v="5.254126606215108E-7"/>
    <n v="1.46"/>
    <n v="1650.71"/>
    <n v="1.46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3D"/>
    <s v="GI22F10200003D VOLUNTARIADO QUITO ACCIÓN"/>
    <s v="VOLUNTARIADO QUITO ACCIÓN"/>
    <s v="730249"/>
    <s v="730249 Eventos Públicos Promocionales"/>
    <x v="1"/>
    <x v="6"/>
    <s v="001"/>
    <n v="5000"/>
    <n v="0"/>
    <n v="0"/>
    <n v="5000"/>
    <n v="0"/>
    <n v="0"/>
    <n v="0"/>
    <n v="0"/>
    <n v="0"/>
    <n v="5000"/>
    <n v="5000"/>
    <n v="500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3D"/>
    <s v="GI22F10200003D VOLUNTARIADO QUITO ACCIÓN"/>
    <s v="VOLUNTARIADO QUITO ACCIÓN"/>
    <s v="730249"/>
    <s v="730249 Eventos Públicos Promocionales"/>
    <x v="1"/>
    <x v="6"/>
    <s v="001"/>
    <n v="2862"/>
    <n v="0"/>
    <n v="-862"/>
    <n v="2000"/>
    <n v="0"/>
    <n v="0"/>
    <n v="0"/>
    <n v="0"/>
    <n v="0"/>
    <n v="2000"/>
    <n v="2000"/>
    <n v="200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3D"/>
    <s v="GI22F10200003D VOLUNTARIADO QUITO ACCIÓN"/>
    <s v="VOLUNTARIADO QUITO ACCIÓN"/>
    <s v="730249"/>
    <s v="730249 Eventos Públicos Promocionales"/>
    <x v="1"/>
    <x v="6"/>
    <s v="001"/>
    <n v="5999.85"/>
    <n v="0"/>
    <n v="0"/>
    <n v="5999.85"/>
    <n v="0"/>
    <n v="0"/>
    <n v="0"/>
    <n v="0"/>
    <n v="0"/>
    <n v="5999.85"/>
    <n v="5999.85"/>
    <n v="5999.85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3D"/>
    <s v="GI22F10200003D VOLUNTARIADO QUITO ACCIÓN"/>
    <s v="VOLUNTARIADO QUITO ACCIÓN"/>
    <s v="730249"/>
    <s v="730249 Eventos Públicos Promocionales"/>
    <x v="1"/>
    <x v="6"/>
    <s v="001"/>
    <n v="8227.61"/>
    <n v="0"/>
    <n v="-1600"/>
    <n v="6627.61"/>
    <n v="206"/>
    <n v="944"/>
    <n v="1.7361341588936183E-6"/>
    <n v="944"/>
    <n v="3.673996678716342E-6"/>
    <n v="5683.61"/>
    <n v="5683.61"/>
    <n v="5477.61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3D"/>
    <s v="GI22F10200003D VOLUNTARIADO QUITO ACCIÓN"/>
    <s v="VOLUNTARIADO QUITO ACCIÓN"/>
    <s v="730505"/>
    <s v="730505 Vehículos (Arrendamiento)"/>
    <x v="1"/>
    <x v="6"/>
    <s v="001"/>
    <n v="2000"/>
    <n v="0"/>
    <n v="0"/>
    <n v="2000"/>
    <n v="0"/>
    <n v="2000"/>
    <n v="3.6782503366390218E-6"/>
    <n v="0"/>
    <n v="0"/>
    <n v="0"/>
    <n v="2000"/>
    <n v="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3D"/>
    <s v="GI22F10200003D VOLUNTARIADO QUITO ACCIÓN"/>
    <s v="VOLUNTARIADO QUITO ACCIÓN"/>
    <s v="730505"/>
    <s v="730505 Vehículos (Arrendamiento)"/>
    <x v="1"/>
    <x v="6"/>
    <s v="001"/>
    <n v="3000"/>
    <n v="0"/>
    <n v="0"/>
    <n v="3000"/>
    <n v="0"/>
    <n v="0"/>
    <n v="0"/>
    <n v="0"/>
    <n v="0"/>
    <n v="3000"/>
    <n v="3000"/>
    <n v="30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3D"/>
    <s v="GI22F10200003D VOLUNTARIADO QUITO ACCIÓN"/>
    <s v="VOLUNTARIADO QUITO ACCIÓN"/>
    <s v="730505"/>
    <s v="730505 Vehículos (Arrendamiento)"/>
    <x v="1"/>
    <x v="6"/>
    <s v="001"/>
    <n v="1396.08"/>
    <n v="0"/>
    <n v="0"/>
    <n v="1396.08"/>
    <n v="0"/>
    <n v="0"/>
    <n v="0"/>
    <n v="0"/>
    <n v="0"/>
    <n v="1396.08"/>
    <n v="1396.08"/>
    <n v="1396.08"/>
    <m/>
  </r>
  <r>
    <s v="COMUNALES"/>
    <s v="COORDINACION TERRITORIAL Y PARTICIPACION CIUDADANA"/>
    <s v="ZC09F090"/>
    <s v="Administración Zonal Calderón"/>
    <s v="F102"/>
    <s v="FORTALECIMIENTO DE LA GOBERNANZA DEMOCRÁTICA"/>
    <s v="GI22F10200003D"/>
    <s v="GI22F10200003D VOLUNTARIADO QUITO ACCIÓN"/>
    <s v="VOLUNTARIADO QUITO ACCIÓN"/>
    <s v="730505"/>
    <s v="730505 Vehículos (Arrendamiento)"/>
    <x v="1"/>
    <x v="6"/>
    <s v="001"/>
    <n v="910"/>
    <n v="0"/>
    <n v="0"/>
    <n v="910"/>
    <n v="0"/>
    <n v="0"/>
    <n v="0"/>
    <n v="0"/>
    <n v="0"/>
    <n v="910"/>
    <n v="910"/>
    <n v="91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3D"/>
    <s v="GI22F10200003D VOLUNTARIADO QUITO ACCIÓN"/>
    <s v="VOLUNTARIADO QUITO ACCIÓN"/>
    <s v="730505"/>
    <s v="730505 Vehículos (Arrendamiento)"/>
    <x v="1"/>
    <x v="6"/>
    <s v="001"/>
    <n v="1000"/>
    <n v="0"/>
    <n v="0"/>
    <n v="1000"/>
    <n v="0"/>
    <n v="0"/>
    <n v="0"/>
    <n v="0"/>
    <n v="0"/>
    <n v="1000"/>
    <n v="1000"/>
    <n v="100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3D"/>
    <s v="GI22F10200003D VOLUNTARIADO QUITO ACCIÓN"/>
    <s v="VOLUNTARIADO QUITO ACCIÓN"/>
    <s v="730505"/>
    <s v="730505 Vehículos (Arrendamiento)"/>
    <x v="1"/>
    <x v="6"/>
    <s v="001"/>
    <n v="1500"/>
    <n v="0"/>
    <n v="0"/>
    <n v="1500"/>
    <n v="0"/>
    <n v="0"/>
    <n v="0"/>
    <n v="0"/>
    <n v="0"/>
    <n v="1500"/>
    <n v="1500"/>
    <n v="1500"/>
    <m/>
  </r>
  <r>
    <s v="COMUNALES"/>
    <s v="COORDINACION TERRITORIAL Y PARTICIPACION CIUDADANA"/>
    <s v="ZQ08F080"/>
    <s v="Administración Zonal Quitumbe"/>
    <s v="F102"/>
    <s v="FORTALECIMIENTO DE LA GOBERNANZA DEMOCRÁTICA"/>
    <s v="GI22F10200003D"/>
    <s v="GI22F10200003D VOLUNTARIADO QUITO ACCIÓN"/>
    <s v="VOLUNTARIADO QUITO ACCIÓN"/>
    <s v="730505"/>
    <s v="730505 Vehículos (Arrendamiento)"/>
    <x v="1"/>
    <x v="6"/>
    <s v="001"/>
    <n v="950"/>
    <n v="0"/>
    <n v="0"/>
    <n v="950"/>
    <n v="0"/>
    <n v="0"/>
    <n v="0"/>
    <n v="0"/>
    <n v="0"/>
    <n v="950"/>
    <n v="950"/>
    <n v="95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3D"/>
    <s v="GI22F10200003D VOLUNTARIADO QUITO ACCIÓN"/>
    <s v="VOLUNTARIADO QUITO ACCIÓN"/>
    <s v="730505"/>
    <s v="730505 Vehículos (Arrendamiento)"/>
    <x v="1"/>
    <x v="6"/>
    <s v="001"/>
    <n v="1870.6"/>
    <n v="0"/>
    <n v="0"/>
    <n v="1870.6"/>
    <n v="0"/>
    <n v="0"/>
    <n v="0"/>
    <n v="0"/>
    <n v="0"/>
    <n v="1870.6"/>
    <n v="1870.6"/>
    <n v="1870.6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3D"/>
    <s v="GI22F10200003D VOLUNTARIADO QUITO ACCIÓN"/>
    <s v="VOLUNTARIADO QUITO ACCIÓN"/>
    <s v="730613"/>
    <s v="730613 Capacitación para la Ciudadanía en General"/>
    <x v="1"/>
    <x v="6"/>
    <s v="001"/>
    <n v="5300"/>
    <n v="0"/>
    <n v="-5300"/>
    <n v="0"/>
    <n v="0"/>
    <n v="0"/>
    <n v="0"/>
    <n v="0"/>
    <n v="0"/>
    <n v="0"/>
    <n v="0"/>
    <n v="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3D"/>
    <s v="GI22F10200003D VOLUNTARIADO QUITO ACCIÓN"/>
    <s v="VOLUNTARIADO QUITO ACCIÓN"/>
    <s v="730613"/>
    <s v="730613 Capacitación para la Ciudadanía en General"/>
    <x v="1"/>
    <x v="6"/>
    <s v="001"/>
    <n v="3115.51"/>
    <n v="0"/>
    <n v="-3115.51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3D"/>
    <s v="GI22F10200003D VOLUNTARIADO QUITO ACCIÓN"/>
    <s v="VOLUNTARIADO QUITO ACCIÓN"/>
    <s v="730613"/>
    <s v="730613 Capacitación para la Ciudadanía en General"/>
    <x v="1"/>
    <x v="6"/>
    <s v="001"/>
    <n v="2700"/>
    <n v="0"/>
    <n v="0"/>
    <n v="2700"/>
    <n v="0"/>
    <n v="0"/>
    <n v="0"/>
    <n v="0"/>
    <n v="0"/>
    <n v="2700"/>
    <n v="2700"/>
    <n v="270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3D"/>
    <s v="GI22F10200003D VOLUNTARIADO QUITO ACCIÓN"/>
    <s v="VOLUNTARIADO QUITO ACCIÓN"/>
    <s v="730613"/>
    <s v="730613 Capacitación para la Ciudadanía en General"/>
    <x v="1"/>
    <x v="6"/>
    <s v="001"/>
    <n v="1400"/>
    <n v="0"/>
    <n v="1600"/>
    <n v="3000"/>
    <n v="0"/>
    <n v="0"/>
    <n v="0"/>
    <n v="0"/>
    <n v="0"/>
    <n v="3000"/>
    <n v="3000"/>
    <n v="3000"/>
    <m/>
  </r>
  <r>
    <s v="COMUNALES"/>
    <s v="COORDINACION TERRITORIAL Y PARTICIPACION CIUDADANA"/>
    <s v="ZQ08F080"/>
    <s v="Administración Zonal Quitumbe"/>
    <s v="F102"/>
    <s v="FORTALECIMIENTO DE LA GOBERNANZA DEMOCRÁTICA"/>
    <s v="GI22F10200003D"/>
    <s v="GI22F10200003D VOLUNTARIADO QUITO ACCIÓN"/>
    <s v="VOLUNTARIADO QUITO ACCIÓN"/>
    <s v="730613"/>
    <s v="730613 Capacitación para la Ciudadanía en General"/>
    <x v="1"/>
    <x v="6"/>
    <s v="001"/>
    <n v="2028.6"/>
    <n v="0"/>
    <n v="0"/>
    <n v="2028.6"/>
    <n v="0"/>
    <n v="0"/>
    <n v="0"/>
    <n v="0"/>
    <n v="0"/>
    <n v="2028.6"/>
    <n v="2028.6"/>
    <n v="2028.6"/>
    <m/>
  </r>
  <r>
    <s v="COMUNALES"/>
    <s v="COORDINACION TERRITORIAL Y PARTICIPACION CIUDADANA"/>
    <s v="ZC09F090"/>
    <s v="Administración Zonal Calderón"/>
    <s v="F102"/>
    <s v="FORTALECIMIENTO DE LA GOBERNANZA DEMOCRÁTICA"/>
    <s v="GI22F10200003D"/>
    <s v="GI22F10200003D VOLUNTARIADO QUITO ACCIÓN"/>
    <s v="VOLUNTARIADO QUITO ACCIÓN"/>
    <s v="730613"/>
    <s v="730613 Capacitación para la Ciudadanía en General"/>
    <x v="1"/>
    <x v="6"/>
    <s v="001"/>
    <n v="0"/>
    <n v="0"/>
    <n v="2819.35"/>
    <n v="2819.35"/>
    <n v="0"/>
    <n v="0"/>
    <n v="0"/>
    <n v="0"/>
    <n v="0"/>
    <n v="2819.35"/>
    <n v="2819.35"/>
    <n v="2819.35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3D"/>
    <s v="GI22F10200003D VOLUNTARIADO QUITO ACCIÓN"/>
    <s v="VOLUNTARIADO QUITO ACCIÓN"/>
    <s v="730613"/>
    <s v="730613 Capacitación para la Ciudadanía en General"/>
    <x v="1"/>
    <x v="6"/>
    <s v="001"/>
    <n v="1266"/>
    <n v="0"/>
    <n v="0"/>
    <n v="1266"/>
    <n v="1146.5999999999999"/>
    <n v="0"/>
    <n v="0"/>
    <n v="0"/>
    <n v="0"/>
    <n v="1266"/>
    <n v="1266"/>
    <n v="119.4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3D"/>
    <s v="GI22F10200003D VOLUNTARIADO QUITO ACCIÓN"/>
    <s v="VOLUNTARIADO QUITO ACCIÓN"/>
    <s v="730613"/>
    <s v="730613 Capacitación para la Ciudadanía en General"/>
    <x v="1"/>
    <x v="6"/>
    <s v="001"/>
    <n v="1001.27"/>
    <n v="0"/>
    <n v="0"/>
    <n v="1001.27"/>
    <n v="0"/>
    <n v="0"/>
    <n v="0"/>
    <n v="0"/>
    <n v="0"/>
    <n v="1001.27"/>
    <n v="1001.27"/>
    <n v="1001.27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3D"/>
    <s v="GI22F10200003D VOLUNTARIADO QUITO ACCIÓN"/>
    <s v="VOLUNTARIADO QUITO ACCIÓN"/>
    <s v="730613"/>
    <s v="730613 Capacitación para la Ciudadanía en General"/>
    <x v="1"/>
    <x v="6"/>
    <s v="001"/>
    <n v="2031.42"/>
    <n v="0"/>
    <n v="-2031.42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3D"/>
    <s v="GI22F10200003D VOLUNTARIADO QUITO ACCIÓN"/>
    <s v="VOLUNTARIADO QUITO ACCIÓN"/>
    <s v="730804"/>
    <s v="730804 Materiales de Oficina"/>
    <x v="1"/>
    <x v="6"/>
    <s v="001"/>
    <n v="272.39"/>
    <n v="0"/>
    <n v="0"/>
    <n v="272.39"/>
    <n v="105.89"/>
    <n v="166.39"/>
    <n v="3.0601203675668338E-7"/>
    <n v="166.39"/>
    <n v="6.4758083408009754E-7"/>
    <n v="106"/>
    <n v="106"/>
    <n v="0.11"/>
    <m/>
  </r>
  <r>
    <s v="COMUNALES"/>
    <s v="COORDINACION TERRITORIAL Y PARTICIPACION CIUDADANA"/>
    <s v="ZQ08F080"/>
    <s v="Administración Zonal Quitumbe"/>
    <s v="F102"/>
    <s v="FORTALECIMIENTO DE LA GOBERNANZA DEMOCRÁTICA"/>
    <s v="GI22F10200003D"/>
    <s v="GI22F10200003D VOLUNTARIADO QUITO ACCIÓN"/>
    <s v="VOLUNTARIADO QUITO ACCIÓN"/>
    <s v="730804"/>
    <s v="730804 Materiales de Oficina"/>
    <x v="1"/>
    <x v="6"/>
    <s v="001"/>
    <n v="372.86"/>
    <n v="0"/>
    <n v="0"/>
    <n v="372.86"/>
    <n v="0"/>
    <n v="0"/>
    <n v="0"/>
    <n v="0"/>
    <n v="0"/>
    <n v="372.86"/>
    <n v="372.86"/>
    <n v="372.86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3D"/>
    <s v="GI22F10200003D VOLUNTARIADO QUITO ACCIÓN"/>
    <s v="VOLUNTARIADO QUITO ACCIÓN"/>
    <s v="730811"/>
    <s v="730811 Insumos, Materiales y Suministros para Cons"/>
    <x v="1"/>
    <x v="6"/>
    <s v="001"/>
    <n v="2857.85"/>
    <n v="0"/>
    <n v="142.15"/>
    <n v="3000"/>
    <n v="0"/>
    <n v="0"/>
    <n v="0"/>
    <n v="0"/>
    <n v="0"/>
    <n v="3000"/>
    <n v="3000"/>
    <n v="300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3D"/>
    <s v="GI22F10200003D VOLUNTARIADO QUITO ACCIÓN"/>
    <s v="VOLUNTARIADO QUITO ACCIÓN"/>
    <s v="730811"/>
    <s v="730811 Insumos, Materiales y Suministros para Cons"/>
    <x v="1"/>
    <x v="6"/>
    <s v="001"/>
    <n v="4800"/>
    <n v="0"/>
    <n v="0"/>
    <n v="4800"/>
    <n v="0"/>
    <n v="4611.3500000000004"/>
    <n v="8.480849844930177E-6"/>
    <n v="4611.3500000000004"/>
    <n v="1.7947123500422253E-5"/>
    <n v="188.65"/>
    <n v="188.65"/>
    <n v="188.65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3D"/>
    <s v="GI22F10200003D VOLUNTARIADO QUITO ACCIÓN"/>
    <s v="VOLUNTARIADO QUITO ACCIÓN"/>
    <s v="730811"/>
    <s v="730811 Insumos, Materiales y Suministros para Cons"/>
    <x v="1"/>
    <x v="6"/>
    <s v="001"/>
    <n v="2999.61"/>
    <n v="0"/>
    <n v="0"/>
    <n v="2999.61"/>
    <n v="0"/>
    <n v="0"/>
    <n v="0"/>
    <n v="0"/>
    <n v="0"/>
    <n v="2999.61"/>
    <n v="2999.61"/>
    <n v="2999.61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3D"/>
    <s v="GI22F10200003D VOLUNTARIADO QUITO ACCIÓN"/>
    <s v="VOLUNTARIADO QUITO ACCIÓN"/>
    <s v="730811"/>
    <s v="730811 Insumos, Materiales y Suministros para Cons"/>
    <x v="1"/>
    <x v="6"/>
    <s v="001"/>
    <n v="5073.24"/>
    <n v="0"/>
    <n v="0"/>
    <n v="5073.24"/>
    <n v="5073.24"/>
    <n v="0"/>
    <n v="0"/>
    <n v="0"/>
    <n v="0"/>
    <n v="5073.24"/>
    <n v="5073.24"/>
    <n v="0"/>
    <m/>
  </r>
  <r>
    <s v="COMUNALES"/>
    <s v="COORDINACION TERRITORIAL Y PARTICIPACION CIUDADANA"/>
    <s v="ZQ08F080"/>
    <s v="Administración Zonal Quitumbe"/>
    <s v="F102"/>
    <s v="FORTALECIMIENTO DE LA GOBERNANZA DEMOCRÁTICA"/>
    <s v="GI22F10200003D"/>
    <s v="GI22F10200003D VOLUNTARIADO QUITO ACCIÓN"/>
    <s v="VOLUNTARIADO QUITO ACCIÓN"/>
    <s v="730811"/>
    <s v="730811 Insumos, Materiales y Suministros para Cons"/>
    <x v="1"/>
    <x v="6"/>
    <s v="001"/>
    <n v="2000"/>
    <n v="0"/>
    <n v="0"/>
    <n v="2000"/>
    <n v="0"/>
    <n v="0"/>
    <n v="0"/>
    <n v="0"/>
    <n v="0"/>
    <n v="2000"/>
    <n v="2000"/>
    <n v="200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3D"/>
    <s v="GI22F10200003D VOLUNTARIADO QUITO ACCIÓN"/>
    <s v="VOLUNTARIADO QUITO ACCIÓN"/>
    <s v="730811"/>
    <s v="730811 Insumos, Materiales y Suministros para Cons"/>
    <x v="1"/>
    <x v="6"/>
    <s v="001"/>
    <n v="7134.99"/>
    <n v="0"/>
    <n v="0"/>
    <n v="7134.99"/>
    <n v="299.57"/>
    <n v="5000.43"/>
    <n v="9.196416665419933E-6"/>
    <n v="5000.43"/>
    <n v="1.946140170778979E-5"/>
    <n v="2134.56"/>
    <n v="2134.56"/>
    <n v="1834.99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3D"/>
    <s v="GI22F10200003D VOLUNTARIADO QUITO ACCIÓN"/>
    <s v="VOLUNTARIADO QUITO ACCIÓN"/>
    <s v="730811"/>
    <s v="730811 Insumos, Materiales y Suministros para Cons"/>
    <x v="1"/>
    <x v="6"/>
    <s v="001"/>
    <n v="2770.95"/>
    <n v="0"/>
    <n v="1031.42"/>
    <n v="3802.37"/>
    <n v="0"/>
    <n v="0"/>
    <n v="0"/>
    <n v="0"/>
    <n v="0"/>
    <n v="3802.37"/>
    <n v="3802.37"/>
    <n v="3802.37"/>
    <m/>
  </r>
  <r>
    <s v="COMUNALES"/>
    <s v="COORDINACION TERRITORIAL Y PARTICIPACION CIUDADANA"/>
    <s v="ZC09F090"/>
    <s v="Administración Zonal Calderón"/>
    <s v="F102"/>
    <s v="FORTALECIMIENTO DE LA GOBERNANZA DEMOCRÁTICA"/>
    <s v="GI22F10200003D"/>
    <s v="GI22F10200003D VOLUNTARIADO QUITO ACCIÓN"/>
    <s v="VOLUNTARIADO QUITO ACCIÓN"/>
    <s v="730811"/>
    <s v="730811 Insumos, Materiales y Suministros para Cons"/>
    <x v="1"/>
    <x v="6"/>
    <s v="001"/>
    <n v="2957.35"/>
    <n v="0"/>
    <n v="-1957.35"/>
    <n v="1000"/>
    <n v="0"/>
    <n v="0"/>
    <n v="0"/>
    <n v="0"/>
    <n v="0"/>
    <n v="1000"/>
    <n v="1000"/>
    <n v="10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3D"/>
    <s v="GI22F10200003D VOLUNTARIADO QUITO ACCIÓN"/>
    <s v="VOLUNTARIADO QUITO ACCIÓN"/>
    <s v="730811"/>
    <s v="730811 Insumos, Materiales y Suministros para Cons"/>
    <x v="1"/>
    <x v="6"/>
    <s v="001"/>
    <n v="1965"/>
    <n v="0"/>
    <n v="0"/>
    <n v="1965"/>
    <n v="0"/>
    <n v="0"/>
    <n v="0"/>
    <n v="0"/>
    <n v="0"/>
    <n v="1965"/>
    <n v="1965"/>
    <n v="1965"/>
    <m/>
  </r>
  <r>
    <s v="COMUNALES"/>
    <s v="COORDINACION TERRITORIAL Y PARTICIPACION CIUDADANA"/>
    <s v="ZQ08F080"/>
    <s v="Administración Zonal Quitumbe"/>
    <s v="F102"/>
    <s v="FORTALECIMIENTO DE LA GOBERNANZA DEMOCRÁTICA"/>
    <s v="GI22F10200003D"/>
    <s v="GI22F10200003D VOLUNTARIADO QUITO ACCIÓN"/>
    <s v="VOLUNTARIADO QUITO ACCIÓN"/>
    <s v="730812"/>
    <s v="730812 Materiales Didácticos"/>
    <x v="1"/>
    <x v="6"/>
    <s v="001"/>
    <n v="797"/>
    <n v="0"/>
    <n v="0"/>
    <n v="797"/>
    <n v="0"/>
    <n v="0"/>
    <n v="0"/>
    <n v="0"/>
    <n v="0"/>
    <n v="797"/>
    <n v="797"/>
    <n v="797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3D"/>
    <s v="GI22F10200003D VOLUNTARIADO QUITO ACCIÓN"/>
    <s v="VOLUNTARIADO QUITO ACCIÓN"/>
    <s v="730824"/>
    <s v="730824 Insumos, Bienes y Materiales para la Produc"/>
    <x v="1"/>
    <x v="6"/>
    <s v="001"/>
    <n v="0"/>
    <n v="0"/>
    <n v="3300"/>
    <n v="3300"/>
    <n v="3300"/>
    <n v="0"/>
    <n v="0"/>
    <n v="0"/>
    <n v="0"/>
    <n v="3300"/>
    <n v="3300"/>
    <n v="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4D"/>
    <s v="GI22F10200004D COLONIAS VACACIONALES"/>
    <s v="COLONIAS VACACIONALES"/>
    <s v="730204"/>
    <s v="730204 Edición, Impresión, Reproducción, Publicaci"/>
    <x v="1"/>
    <x v="6"/>
    <s v="001"/>
    <n v="5992.7"/>
    <n v="0"/>
    <n v="0"/>
    <n v="5992.7"/>
    <n v="5992.7"/>
    <n v="0"/>
    <n v="0"/>
    <n v="0"/>
    <n v="0"/>
    <n v="5992.7"/>
    <n v="5992.7"/>
    <n v="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4D"/>
    <s v="GI22F10200004D COLONIAS VACACIONALES"/>
    <s v="COLONIAS VACACIONALES"/>
    <s v="730204"/>
    <s v="730204 Edición, Impresión, Reproducción, Publicaci"/>
    <x v="1"/>
    <x v="6"/>
    <s v="001"/>
    <n v="0"/>
    <n v="0"/>
    <n v="4200"/>
    <n v="4200"/>
    <n v="0"/>
    <n v="0"/>
    <n v="0"/>
    <n v="0"/>
    <n v="0"/>
    <n v="4200"/>
    <n v="4200"/>
    <n v="420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4D"/>
    <s v="GI22F10200004D COLONIAS VACACIONALES"/>
    <s v="COLONIAS VACACIONALES"/>
    <s v="730204"/>
    <s v="730204 Edición, Impresión, Reproducción, Publicaci"/>
    <x v="1"/>
    <x v="6"/>
    <s v="001"/>
    <n v="490"/>
    <n v="0"/>
    <n v="-490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4D"/>
    <s v="GI22F10200004D COLONIAS VACACIONALES"/>
    <s v="COLONIAS VACACIONALES"/>
    <s v="730205"/>
    <s v="730205 Espectáculos Culturales y Sociales"/>
    <x v="1"/>
    <x v="6"/>
    <s v="001"/>
    <n v="7450"/>
    <n v="0"/>
    <n v="0"/>
    <n v="7450"/>
    <n v="0"/>
    <n v="0"/>
    <n v="0"/>
    <n v="0"/>
    <n v="0"/>
    <n v="7450"/>
    <n v="7450"/>
    <n v="745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4D"/>
    <s v="GI22F10200004D COLONIAS VACACIONALES"/>
    <s v="COLONIAS VACACIONALES"/>
    <s v="730205"/>
    <s v="730205 Espectáculos Culturales y Sociales"/>
    <x v="1"/>
    <x v="6"/>
    <s v="001"/>
    <n v="3230"/>
    <n v="0"/>
    <n v="0"/>
    <n v="3230"/>
    <n v="0"/>
    <n v="0"/>
    <n v="0"/>
    <n v="0"/>
    <n v="0"/>
    <n v="3230"/>
    <n v="3230"/>
    <n v="3230"/>
    <m/>
  </r>
  <r>
    <s v="COMUNALES"/>
    <s v="COORDINACION TERRITORIAL Y PARTICIPACION CIUDADANA"/>
    <s v="ZQ08F080"/>
    <s v="Administración Zonal Quitumbe"/>
    <s v="F102"/>
    <s v="FORTALECIMIENTO DE LA GOBERNANZA DEMOCRÁTICA"/>
    <s v="GI22F10200004D"/>
    <s v="GI22F10200004D COLONIAS VACACIONALES"/>
    <s v="COLONIAS VACACIONALES"/>
    <s v="730205"/>
    <s v="730205 Espectáculos Culturales y Sociales"/>
    <x v="1"/>
    <x v="6"/>
    <s v="001"/>
    <n v="5600"/>
    <n v="0"/>
    <n v="0"/>
    <n v="5600"/>
    <n v="0"/>
    <n v="0"/>
    <n v="0"/>
    <n v="0"/>
    <n v="0"/>
    <n v="5600"/>
    <n v="5600"/>
    <n v="560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4D"/>
    <s v="GI22F10200004D COLONIAS VACACIONALES"/>
    <s v="COLONIAS VACACIONALES"/>
    <s v="730205"/>
    <s v="730205 Espectáculos Culturales y Sociales"/>
    <x v="1"/>
    <x v="6"/>
    <s v="001"/>
    <n v="5602.64"/>
    <n v="0"/>
    <n v="0"/>
    <n v="5602.64"/>
    <n v="0"/>
    <n v="0"/>
    <n v="0"/>
    <n v="0"/>
    <n v="0"/>
    <n v="5602.64"/>
    <n v="5602.64"/>
    <n v="5602.64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4D"/>
    <s v="GI22F10200004D COLONIAS VACACIONALES"/>
    <s v="COLONIAS VACACIONALES"/>
    <s v="730205"/>
    <s v="730205 Espectáculos Culturales y Sociales"/>
    <x v="1"/>
    <x v="6"/>
    <s v="001"/>
    <n v="1873.38"/>
    <n v="0"/>
    <n v="0"/>
    <n v="1873.38"/>
    <n v="0"/>
    <n v="0"/>
    <n v="0"/>
    <n v="0"/>
    <n v="0"/>
    <n v="1873.38"/>
    <n v="1873.38"/>
    <n v="1873.38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4D"/>
    <s v="GI22F10200004D COLONIAS VACACIONALES"/>
    <s v="COLONIAS VACACIONALES"/>
    <s v="730235"/>
    <s v="730235 Servicio de Alimentación"/>
    <x v="1"/>
    <x v="6"/>
    <s v="001"/>
    <n v="6000"/>
    <n v="0"/>
    <n v="0"/>
    <n v="6000"/>
    <n v="0"/>
    <n v="0"/>
    <n v="0"/>
    <n v="0"/>
    <n v="0"/>
    <n v="6000"/>
    <n v="6000"/>
    <n v="6000"/>
    <m/>
  </r>
  <r>
    <s v="COMUNALES"/>
    <s v="COORDINACION TERRITORIAL Y PARTICIPACION CIUDADANA"/>
    <s v="ZQ08F080"/>
    <s v="Administración Zonal Quitumbe"/>
    <s v="F102"/>
    <s v="FORTALECIMIENTO DE LA GOBERNANZA DEMOCRÁTICA"/>
    <s v="GI22F10200004D"/>
    <s v="GI22F10200004D COLONIAS VACACIONALES"/>
    <s v="COLONIAS VACACIONALES"/>
    <s v="730235"/>
    <s v="730235 Servicio de Alimentación"/>
    <x v="1"/>
    <x v="6"/>
    <s v="001"/>
    <n v="15700"/>
    <n v="0"/>
    <n v="0"/>
    <n v="15700"/>
    <n v="0"/>
    <n v="15700"/>
    <n v="2.8874265142616323E-5"/>
    <n v="0"/>
    <n v="0"/>
    <n v="0"/>
    <n v="15700"/>
    <n v="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4D"/>
    <s v="GI22F10200004D COLONIAS VACACIONALES"/>
    <s v="COLONIAS VACACIONALES"/>
    <s v="730235"/>
    <s v="730235 Servicio de Alimentación"/>
    <x v="1"/>
    <x v="6"/>
    <s v="001"/>
    <n v="18200"/>
    <n v="0"/>
    <n v="-8300"/>
    <n v="9900"/>
    <n v="0"/>
    <n v="9900"/>
    <n v="1.8207339166363157E-5"/>
    <n v="0"/>
    <n v="0"/>
    <n v="0"/>
    <n v="9900"/>
    <n v="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4D"/>
    <s v="GI22F10200004D COLONIAS VACACIONALES"/>
    <s v="COLONIAS VACACIONALES"/>
    <s v="730235"/>
    <s v="730235 Servicio de Alimentación"/>
    <x v="1"/>
    <x v="6"/>
    <s v="001"/>
    <n v="17500"/>
    <n v="0"/>
    <n v="0"/>
    <n v="17500"/>
    <n v="0"/>
    <n v="0"/>
    <n v="0"/>
    <n v="0"/>
    <n v="0"/>
    <n v="17500"/>
    <n v="17500"/>
    <n v="175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4D"/>
    <s v="GI22F10200004D COLONIAS VACACIONALES"/>
    <s v="COLONIAS VACACIONALES"/>
    <s v="730235"/>
    <s v="730235 Servicio de Alimentación"/>
    <x v="1"/>
    <x v="6"/>
    <s v="001"/>
    <n v="10837.5"/>
    <n v="0"/>
    <n v="0"/>
    <n v="10837.5"/>
    <n v="0"/>
    <n v="0"/>
    <n v="0"/>
    <n v="0"/>
    <n v="0"/>
    <n v="10837.5"/>
    <n v="10837.5"/>
    <n v="10837.5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4D"/>
    <s v="GI22F10200004D COLONIAS VACACIONALES"/>
    <s v="COLONIAS VACACIONALES"/>
    <s v="730235"/>
    <s v="730235 Servicio de Alimentación"/>
    <x v="1"/>
    <x v="6"/>
    <s v="001"/>
    <n v="15937.5"/>
    <n v="0"/>
    <n v="0"/>
    <n v="15937.5"/>
    <n v="0"/>
    <n v="15937.5"/>
    <n v="2.9311057370092205E-5"/>
    <n v="567"/>
    <n v="2.2067331746103455E-6"/>
    <n v="0"/>
    <n v="15370.5"/>
    <n v="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4D"/>
    <s v="GI22F10200004D COLONIAS VACACIONALES"/>
    <s v="COLONIAS VACACIONALES"/>
    <s v="730235"/>
    <s v="730235 Servicio de Alimentación"/>
    <x v="1"/>
    <x v="6"/>
    <s v="001"/>
    <n v="13999"/>
    <n v="0"/>
    <n v="-699"/>
    <n v="13300"/>
    <n v="0"/>
    <n v="5862.5"/>
    <n v="1.0781871299273134E-5"/>
    <n v="5862.5"/>
    <n v="2.2816531280693385E-5"/>
    <n v="7437.5"/>
    <n v="7437.5"/>
    <n v="7437.5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4D"/>
    <s v="GI22F10200004D COLONIAS VACACIONALES"/>
    <s v="COLONIAS VACACIONALES"/>
    <s v="730235"/>
    <s v="730235 Servicio de Alimentación"/>
    <x v="1"/>
    <x v="6"/>
    <s v="001"/>
    <n v="12000"/>
    <n v="0"/>
    <n v="0"/>
    <n v="12000"/>
    <n v="0"/>
    <n v="0"/>
    <n v="0"/>
    <n v="0"/>
    <n v="0"/>
    <n v="12000"/>
    <n v="12000"/>
    <n v="1200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4D"/>
    <s v="GI22F10200004D COLONIAS VACACIONALES"/>
    <s v="COLONIAS VACACIONALES"/>
    <s v="730235"/>
    <s v="730235 Servicio de Alimentación"/>
    <x v="1"/>
    <x v="6"/>
    <s v="001"/>
    <n v="11403"/>
    <n v="0"/>
    <n v="4347"/>
    <n v="15750"/>
    <n v="15750"/>
    <n v="0"/>
    <n v="0"/>
    <n v="0"/>
    <n v="0"/>
    <n v="15750"/>
    <n v="15750"/>
    <n v="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4D"/>
    <s v="GI22F10200004D COLONIAS VACACIONALES"/>
    <s v="COLONIAS VACACIONALES"/>
    <s v="730249"/>
    <s v="730249 Eventos Públicos Promocionales"/>
    <x v="1"/>
    <x v="6"/>
    <s v="001"/>
    <n v="1799.87"/>
    <n v="0"/>
    <n v="0"/>
    <n v="1799.87"/>
    <n v="0"/>
    <n v="0"/>
    <n v="0"/>
    <n v="0"/>
    <n v="0"/>
    <n v="1799.87"/>
    <n v="1799.87"/>
    <n v="1799.87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4D"/>
    <s v="GI22F10200004D COLONIAS VACACIONALES"/>
    <s v="COLONIAS VACACIONALES"/>
    <s v="730249"/>
    <s v="730249 Eventos Públicos Promocionales"/>
    <x v="1"/>
    <x v="6"/>
    <s v="001"/>
    <n v="9020"/>
    <n v="0"/>
    <n v="-770"/>
    <n v="8250"/>
    <n v="20"/>
    <n v="2380"/>
    <n v="4.3771179006004364E-6"/>
    <n v="2380"/>
    <n v="9.2628306094755243E-6"/>
    <n v="5870"/>
    <n v="5870"/>
    <n v="585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4D"/>
    <s v="GI22F10200004D COLONIAS VACACIONALES"/>
    <s v="COLONIAS VACACIONALES"/>
    <s v="730505"/>
    <s v="730505 Vehículos (Arrendamiento)"/>
    <x v="1"/>
    <x v="6"/>
    <s v="001"/>
    <n v="8199.0499999999993"/>
    <n v="0"/>
    <n v="0"/>
    <n v="8199.0499999999993"/>
    <n v="0"/>
    <n v="0"/>
    <n v="0"/>
    <n v="0"/>
    <n v="0"/>
    <n v="8199.0499999999993"/>
    <n v="8199.0499999999993"/>
    <n v="8199.0499999999993"/>
    <m/>
  </r>
  <r>
    <s v="COMUNALES"/>
    <s v="COORDINACION TERRITORIAL Y PARTICIPACION CIUDADANA"/>
    <s v="ZC09F090"/>
    <s v="Administración Zonal Calderón"/>
    <s v="F102"/>
    <s v="FORTALECIMIENTO DE LA GOBERNANZA DEMOCRÁTICA"/>
    <s v="GI22F10200004D"/>
    <s v="GI22F10200004D COLONIAS VACACIONALES"/>
    <s v="COLONIAS VACACIONALES"/>
    <s v="730505"/>
    <s v="730505 Vehículos (Arrendamiento)"/>
    <x v="1"/>
    <x v="6"/>
    <s v="001"/>
    <n v="3290"/>
    <n v="0"/>
    <n v="0"/>
    <n v="3290"/>
    <n v="0"/>
    <n v="0"/>
    <n v="0"/>
    <n v="0"/>
    <n v="0"/>
    <n v="3290"/>
    <n v="3290"/>
    <n v="329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4D"/>
    <s v="GI22F10200004D COLONIAS VACACIONALES"/>
    <s v="COLONIAS VACACIONALES"/>
    <s v="730505"/>
    <s v="730505 Vehículos (Arrendamiento)"/>
    <x v="1"/>
    <x v="6"/>
    <s v="001"/>
    <n v="4680"/>
    <n v="0"/>
    <n v="0"/>
    <n v="4680"/>
    <n v="0"/>
    <n v="0"/>
    <n v="0"/>
    <n v="0"/>
    <n v="0"/>
    <n v="4680"/>
    <n v="4680"/>
    <n v="468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4D"/>
    <s v="GI22F10200004D COLONIAS VACACIONALES"/>
    <s v="COLONIAS VACACIONALES"/>
    <s v="730505"/>
    <s v="730505 Vehículos (Arrendamiento)"/>
    <x v="1"/>
    <x v="6"/>
    <s v="001"/>
    <n v="8395"/>
    <n v="0"/>
    <n v="0"/>
    <n v="8395"/>
    <n v="0"/>
    <n v="0"/>
    <n v="0"/>
    <n v="0"/>
    <n v="0"/>
    <n v="8395"/>
    <n v="8395"/>
    <n v="8395"/>
    <m/>
  </r>
  <r>
    <s v="COMUNALES"/>
    <s v="COORDINACION TERRITORIAL Y PARTICIPACION CIUDADANA"/>
    <s v="ZQ08F080"/>
    <s v="Administración Zonal Quitumbe"/>
    <s v="F102"/>
    <s v="FORTALECIMIENTO DE LA GOBERNANZA DEMOCRÁTICA"/>
    <s v="GI22F10200004D"/>
    <s v="GI22F10200004D COLONIAS VACACIONALES"/>
    <s v="COLONIAS VACACIONALES"/>
    <s v="730505"/>
    <s v="730505 Vehículos (Arrendamiento)"/>
    <x v="1"/>
    <x v="6"/>
    <s v="001"/>
    <n v="7600"/>
    <n v="0"/>
    <n v="0"/>
    <n v="7600"/>
    <n v="0"/>
    <n v="0"/>
    <n v="0"/>
    <n v="0"/>
    <n v="0"/>
    <n v="7600"/>
    <n v="7600"/>
    <n v="7600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4D"/>
    <s v="GI22F10200004D COLONIAS VACACIONALES"/>
    <s v="COLONIAS VACACIONALES"/>
    <s v="730505"/>
    <s v="730505 Vehículos (Arrendamiento)"/>
    <x v="1"/>
    <x v="6"/>
    <s v="001"/>
    <n v="6670"/>
    <n v="0"/>
    <n v="260"/>
    <n v="6930"/>
    <n v="0"/>
    <n v="2900"/>
    <n v="5.3334629881265821E-6"/>
    <n v="2900"/>
    <n v="1.1286642339276898E-5"/>
    <n v="4030"/>
    <n v="4030"/>
    <n v="403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4D"/>
    <s v="GI22F10200004D COLONIAS VACACIONALES"/>
    <s v="COLONIAS VACACIONALES"/>
    <s v="730505"/>
    <s v="730505 Vehículos (Arrendamiento)"/>
    <x v="1"/>
    <x v="6"/>
    <s v="001"/>
    <n v="4624.8"/>
    <n v="0"/>
    <n v="-1124.8"/>
    <n v="3500"/>
    <n v="0"/>
    <n v="0"/>
    <n v="0"/>
    <n v="0"/>
    <n v="0"/>
    <n v="3500"/>
    <n v="3500"/>
    <n v="350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4D"/>
    <s v="GI22F10200004D COLONIAS VACACIONALES"/>
    <s v="COLONIAS VACACIONALES"/>
    <s v="730505"/>
    <s v="730505 Vehículos (Arrendamiento)"/>
    <x v="1"/>
    <x v="6"/>
    <s v="001"/>
    <n v="8273.2000000000007"/>
    <n v="0"/>
    <n v="0"/>
    <n v="8273.2000000000007"/>
    <n v="0"/>
    <n v="0"/>
    <n v="0"/>
    <n v="0"/>
    <n v="0"/>
    <n v="8273.2000000000007"/>
    <n v="8273.2000000000007"/>
    <n v="8273.2000000000007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4D"/>
    <s v="GI22F10200004D COLONIAS VACACIONALES"/>
    <s v="COLONIAS VACACIONALES"/>
    <s v="730613"/>
    <s v="730613 Capacitación para la Ciudadanía en General"/>
    <x v="1"/>
    <x v="6"/>
    <s v="001"/>
    <n v="2500"/>
    <n v="0"/>
    <n v="0"/>
    <n v="2500"/>
    <n v="0"/>
    <n v="0"/>
    <n v="0"/>
    <n v="0"/>
    <n v="0"/>
    <n v="2500"/>
    <n v="2500"/>
    <n v="250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4D"/>
    <s v="GI22F10200004D COLONIAS VACACIONALES"/>
    <s v="COLONIAS VACACIONALES"/>
    <s v="730613"/>
    <s v="730613 Capacitación para la Ciudadanía en General"/>
    <x v="1"/>
    <x v="6"/>
    <s v="001"/>
    <n v="217.66"/>
    <n v="0"/>
    <n v="0"/>
    <n v="217.66"/>
    <n v="191.1"/>
    <n v="0"/>
    <n v="0"/>
    <n v="0"/>
    <n v="0"/>
    <n v="217.66"/>
    <n v="217.66"/>
    <n v="26.56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4D"/>
    <s v="GI22F10200004D COLONIAS VACACIONALES"/>
    <s v="COLONIAS VACACIONALES"/>
    <s v="730613"/>
    <s v="730613 Capacitación para la Ciudadanía en General"/>
    <x v="1"/>
    <x v="6"/>
    <s v="001"/>
    <n v="3115.51"/>
    <n v="0"/>
    <n v="-3115.51"/>
    <n v="0"/>
    <n v="0"/>
    <n v="0"/>
    <n v="0"/>
    <n v="0"/>
    <n v="0"/>
    <n v="0"/>
    <n v="0"/>
    <n v="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4D"/>
    <s v="GI22F10200004D COLONIAS VACACIONALES"/>
    <s v="COLONIAS VACACIONALES"/>
    <s v="730802"/>
    <s v="730802 Vestuario, Lencería, Prendas de Protección"/>
    <x v="1"/>
    <x v="6"/>
    <s v="001"/>
    <n v="5802.74"/>
    <n v="0"/>
    <n v="0"/>
    <n v="5802.74"/>
    <n v="0"/>
    <n v="5800.52"/>
    <n v="1.0667882321340691E-5"/>
    <n v="1892"/>
    <n v="7.3635611399696179E-6"/>
    <n v="2.2200000000000002"/>
    <n v="3910.74"/>
    <n v="2.2200000000000002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4D"/>
    <s v="GI22F10200004D COLONIAS VACACIONALES"/>
    <s v="COLONIAS VACACIONALES"/>
    <s v="730804"/>
    <s v="730804 Materiales de Oficina"/>
    <x v="1"/>
    <x v="6"/>
    <s v="001"/>
    <n v="4275.46"/>
    <n v="0"/>
    <n v="0"/>
    <n v="4275.46"/>
    <n v="0"/>
    <n v="0"/>
    <n v="0"/>
    <n v="0"/>
    <n v="0"/>
    <n v="4275.46"/>
    <n v="4275.46"/>
    <n v="4275.46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4D"/>
    <s v="GI22F10200004D COLONIAS VACACIONALES"/>
    <s v="COLONIAS VACACIONALES"/>
    <s v="730804"/>
    <s v="730804 Materiales de Oficina"/>
    <x v="1"/>
    <x v="6"/>
    <s v="001"/>
    <n v="1889.15"/>
    <n v="0"/>
    <n v="-4.1500000000000004"/>
    <n v="1885"/>
    <n v="345.24"/>
    <n v="1486.84"/>
    <n v="2.7344848652641814E-6"/>
    <n v="1486.84"/>
    <n v="5.7867004468036083E-6"/>
    <n v="398.16"/>
    <n v="398.16"/>
    <n v="52.92"/>
    <m/>
  </r>
  <r>
    <s v="COMUNALES"/>
    <s v="COORDINACION TERRITORIAL Y PARTICIPACION CIUDADANA"/>
    <s v="ZQ08F080"/>
    <s v="Administración Zonal Quitumbe"/>
    <s v="F102"/>
    <s v="FORTALECIMIENTO DE LA GOBERNANZA DEMOCRÁTICA"/>
    <s v="GI22F10200004D"/>
    <s v="GI22F10200004D COLONIAS VACACIONALES"/>
    <s v="COLONIAS VACACIONALES"/>
    <s v="730804"/>
    <s v="730804 Materiales de Oficina"/>
    <x v="1"/>
    <x v="6"/>
    <s v="001"/>
    <n v="984.57"/>
    <n v="0"/>
    <n v="0"/>
    <n v="984.57"/>
    <n v="0"/>
    <n v="0"/>
    <n v="0"/>
    <n v="0"/>
    <n v="0"/>
    <n v="984.57"/>
    <n v="984.57"/>
    <n v="984.57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4D"/>
    <s v="GI22F10200004D COLONIAS VACACIONALES"/>
    <s v="COLONIAS VACACIONALES"/>
    <s v="730804"/>
    <s v="730804 Materiales de Oficina"/>
    <x v="1"/>
    <x v="6"/>
    <s v="001"/>
    <n v="990.2"/>
    <n v="0"/>
    <n v="0"/>
    <n v="990.2"/>
    <n v="0"/>
    <n v="0"/>
    <n v="0"/>
    <n v="0"/>
    <n v="0"/>
    <n v="990.2"/>
    <n v="990.2"/>
    <n v="990.2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4D"/>
    <s v="GI22F10200004D COLONIAS VACACIONALES"/>
    <s v="COLONIAS VACACIONALES"/>
    <s v="730812"/>
    <s v="730812 Materiales Didácticos"/>
    <x v="1"/>
    <x v="6"/>
    <s v="001"/>
    <n v="4972"/>
    <n v="0"/>
    <n v="0"/>
    <n v="4972"/>
    <n v="0"/>
    <n v="4968"/>
    <n v="9.1367738362113304E-6"/>
    <n v="4968"/>
    <n v="1.9335185910871598E-5"/>
    <n v="4"/>
    <n v="4"/>
    <n v="4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4D"/>
    <s v="GI22F10200004D COLONIAS VACACIONALES"/>
    <s v="COLONIAS VACACIONALES"/>
    <s v="730812"/>
    <s v="730812 Materiales Didácticos"/>
    <x v="1"/>
    <x v="6"/>
    <s v="001"/>
    <n v="3040"/>
    <n v="0"/>
    <n v="0"/>
    <n v="3040"/>
    <n v="0"/>
    <n v="0"/>
    <n v="0"/>
    <n v="0"/>
    <n v="0"/>
    <n v="3040"/>
    <n v="3040"/>
    <n v="304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4D"/>
    <s v="GI22F10200004D COLONIAS VACACIONALES"/>
    <s v="COLONIAS VACACIONALES"/>
    <s v="730812"/>
    <s v="730812 Materiales Didácticos"/>
    <x v="1"/>
    <x v="6"/>
    <s v="001"/>
    <n v="1182.3399999999999"/>
    <n v="0"/>
    <n v="1087.6600000000001"/>
    <n v="2270"/>
    <n v="0"/>
    <n v="0"/>
    <n v="0"/>
    <n v="0"/>
    <n v="0"/>
    <n v="2270"/>
    <n v="2270"/>
    <n v="2270"/>
    <m/>
  </r>
  <r>
    <s v="COMUNALES"/>
    <s v="COORDINACION TERRITORIAL Y PARTICIPACION CIUDADANA"/>
    <s v="ZQ08F080"/>
    <s v="Administración Zonal Quitumbe"/>
    <s v="F102"/>
    <s v="FORTALECIMIENTO DE LA GOBERNANZA DEMOCRÁTICA"/>
    <s v="GI22F10200004D"/>
    <s v="GI22F10200004D COLONIAS VACACIONALES"/>
    <s v="COLONIAS VACACIONALES"/>
    <s v="730812"/>
    <s v="730812 Materiales Didácticos"/>
    <x v="1"/>
    <x v="6"/>
    <s v="001"/>
    <n v="3594.2"/>
    <n v="0"/>
    <n v="0"/>
    <n v="3594.2"/>
    <n v="0"/>
    <n v="0"/>
    <n v="0"/>
    <n v="0"/>
    <n v="0"/>
    <n v="3594.2"/>
    <n v="3594.2"/>
    <n v="3594.2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4D"/>
    <s v="GI22F10200004D COLONIAS VACACIONALES"/>
    <s v="COLONIAS VACACIONALES"/>
    <s v="730812"/>
    <s v="730812 Materiales Didácticos"/>
    <x v="1"/>
    <x v="6"/>
    <s v="001"/>
    <n v="2665.68"/>
    <n v="0"/>
    <n v="0"/>
    <n v="2665.68"/>
    <n v="0"/>
    <n v="0"/>
    <n v="0"/>
    <n v="0"/>
    <n v="0"/>
    <n v="2665.68"/>
    <n v="2665.68"/>
    <n v="2665.68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4D"/>
    <s v="GI22F10200004D COLONIAS VACACIONALES"/>
    <s v="COLONIAS VACACIONALES"/>
    <s v="730812"/>
    <s v="730812 Materiales Didácticos"/>
    <x v="1"/>
    <x v="6"/>
    <s v="001"/>
    <n v="593.41"/>
    <n v="0"/>
    <n v="0"/>
    <n v="593.41"/>
    <n v="0"/>
    <n v="0"/>
    <n v="0"/>
    <n v="0"/>
    <n v="0"/>
    <n v="593.41"/>
    <n v="593.41"/>
    <n v="593.41"/>
    <m/>
  </r>
  <r>
    <s v="COMUNALES"/>
    <s v="COORDINACION TERRITORIAL Y PARTICIPACION CIUDADANA"/>
    <s v="ZC09F090"/>
    <s v="Administración Zonal Calderón"/>
    <s v="F102"/>
    <s v="FORTALECIMIENTO DE LA GOBERNANZA DEMOCRÁTICA"/>
    <s v="GI22F10200004D"/>
    <s v="GI22F10200004D COLONIAS VACACIONALES"/>
    <s v="COLONIAS VACACIONALES"/>
    <s v="730812"/>
    <s v="730812 Materiales Didácticos"/>
    <x v="1"/>
    <x v="6"/>
    <s v="001"/>
    <n v="1088"/>
    <n v="0"/>
    <n v="-497"/>
    <n v="591"/>
    <n v="0"/>
    <n v="0"/>
    <n v="0"/>
    <n v="0"/>
    <n v="0"/>
    <n v="591"/>
    <n v="591"/>
    <n v="591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4D"/>
    <s v="GI22F10200004D COLONIAS VACACIONALES"/>
    <s v="COLONIAS VACACIONALES"/>
    <s v="730812"/>
    <s v="730812 Materiales Didácticos"/>
    <x v="1"/>
    <x v="6"/>
    <s v="001"/>
    <n v="2632.25"/>
    <n v="0"/>
    <n v="67.75"/>
    <n v="2700"/>
    <n v="1.25"/>
    <n v="2692.75"/>
    <n v="4.952304296992363E-6"/>
    <n v="2692.75"/>
    <n v="1.0480036606582023E-5"/>
    <n v="7.25"/>
    <n v="7.25"/>
    <n v="6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4D"/>
    <s v="GI22F10200004D COLONIAS VACACIONALES"/>
    <s v="COLONIAS VACACIONALES"/>
    <s v="730824"/>
    <s v="730824 Insumos, Bienes y Materiales para la Produc"/>
    <x v="1"/>
    <x v="6"/>
    <s v="001"/>
    <n v="4075.88"/>
    <n v="0"/>
    <n v="0"/>
    <n v="4075.88"/>
    <n v="0"/>
    <n v="0"/>
    <n v="0"/>
    <n v="0"/>
    <n v="0"/>
    <n v="4075.88"/>
    <n v="4075.88"/>
    <n v="4075.88"/>
    <m/>
  </r>
  <r>
    <s v="COMUNALES"/>
    <s v="COORDINACION TERRITORIAL Y PARTICIPACION CIUDADANA"/>
    <s v="ZQ08F080"/>
    <s v="Administración Zonal Quitumbe"/>
    <s v="F102"/>
    <s v="FORTALECIMIENTO DE LA GOBERNANZA DEMOCRÁTICA"/>
    <s v="GI22F10200004D"/>
    <s v="GI22F10200004D COLONIAS VACACIONALES"/>
    <s v="COLONIAS VACACIONALES"/>
    <s v="730824"/>
    <s v="730824 Insumos, Bienes y Materiales para la Produc"/>
    <x v="1"/>
    <x v="6"/>
    <s v="001"/>
    <n v="10242.94"/>
    <n v="0"/>
    <n v="0"/>
    <n v="10242.94"/>
    <n v="0"/>
    <n v="10241.4"/>
    <n v="1.8835216498827439E-5"/>
    <n v="0"/>
    <n v="0"/>
    <n v="1.54"/>
    <n v="10242.94"/>
    <n v="1.54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4D"/>
    <s v="GI22F10200004D COLONIAS VACACIONALES"/>
    <s v="COLONIAS VACACIONALES"/>
    <s v="730824"/>
    <s v="730824 Insumos, Bienes y Materiales para la Produc"/>
    <x v="1"/>
    <x v="6"/>
    <s v="001"/>
    <n v="2616"/>
    <n v="0"/>
    <n v="1000"/>
    <n v="3616"/>
    <n v="0"/>
    <n v="0"/>
    <n v="0"/>
    <n v="0"/>
    <n v="0"/>
    <n v="3616"/>
    <n v="3616"/>
    <n v="3616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4D"/>
    <s v="GI22F10200004D COLONIAS VACACIONALES"/>
    <s v="COLONIAS VACACIONALES"/>
    <s v="730824"/>
    <s v="730824 Insumos, Bienes y Materiales para la Produc"/>
    <x v="1"/>
    <x v="6"/>
    <s v="001"/>
    <n v="2000"/>
    <n v="0"/>
    <n v="4900"/>
    <n v="6900"/>
    <n v="0"/>
    <n v="0"/>
    <n v="0"/>
    <n v="0"/>
    <n v="0"/>
    <n v="6900"/>
    <n v="6900"/>
    <n v="6900"/>
    <m/>
  </r>
  <r>
    <s v="COMUNALES"/>
    <s v="COORDINACION TERRITORIAL Y PARTICIPACION CIUDADANA"/>
    <s v="ZC09F090"/>
    <s v="Administración Zonal Calderón"/>
    <s v="F102"/>
    <s v="FORTALECIMIENTO DE LA GOBERNANZA DEMOCRÁTICA"/>
    <s v="GI22F10200004D"/>
    <s v="GI22F10200004D COLONIAS VACACIONALES"/>
    <s v="COLONIAS VACACIONALES"/>
    <s v="730824"/>
    <s v="730824 Insumos, Bienes y Materiales para la Produc"/>
    <x v="1"/>
    <x v="6"/>
    <s v="001"/>
    <n v="3360"/>
    <n v="0"/>
    <n v="-3360"/>
    <n v="0"/>
    <n v="0"/>
    <n v="0"/>
    <n v="0"/>
    <n v="0"/>
    <n v="0"/>
    <n v="0"/>
    <n v="0"/>
    <n v="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4D"/>
    <s v="GI22F10200004D COLONIAS VACACIONALES"/>
    <s v="COLONIAS VACACIONALES"/>
    <s v="730824"/>
    <s v="730824 Insumos, Bienes y Materiales para la Produc"/>
    <x v="1"/>
    <x v="6"/>
    <s v="001"/>
    <n v="0"/>
    <n v="0"/>
    <n v="6231.02"/>
    <n v="6231.02"/>
    <n v="2.5"/>
    <n v="2397.5"/>
    <n v="4.4093025910460278E-6"/>
    <n v="2397.5"/>
    <n v="9.3309396580746087E-6"/>
    <n v="3833.52"/>
    <n v="3833.52"/>
    <n v="3831.02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4D"/>
    <s v="GI22F10200004D COLONIAS VACACIONALES"/>
    <s v="COLONIAS VACACIONALES"/>
    <s v="730824"/>
    <s v="730824 Insumos, Bienes y Materiales para la Produc"/>
    <x v="1"/>
    <x v="6"/>
    <s v="001"/>
    <n v="0"/>
    <n v="0"/>
    <n v="8935"/>
    <n v="8935"/>
    <n v="1.7"/>
    <n v="2888.1"/>
    <n v="5.3115773986235794E-6"/>
    <n v="2888.1"/>
    <n v="1.1240328186229521E-5"/>
    <n v="6046.9"/>
    <n v="6046.9"/>
    <n v="6045.2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5D"/>
    <s v="GI22F10200005D FORTALECIMIENTO A PARROQUIAS RURALES Y C"/>
    <s v="FORTALECIMIENTO A PARROQUIAS RURALES Y C"/>
    <s v="730201"/>
    <s v="730201 Transporte de Personal"/>
    <x v="1"/>
    <x v="6"/>
    <s v="001"/>
    <n v="3000"/>
    <n v="0"/>
    <n v="0"/>
    <n v="3000"/>
    <n v="0"/>
    <n v="0"/>
    <n v="0"/>
    <n v="0"/>
    <n v="0"/>
    <n v="3000"/>
    <n v="3000"/>
    <n v="300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5D"/>
    <s v="GI22F10200005D FORTALECIMIENTO A PARROQUIAS RURALES Y C"/>
    <s v="FORTALECIMIENTO A PARROQUIAS RURALES Y C"/>
    <s v="730205"/>
    <s v="730205 Espectáculos Culturales y Sociales"/>
    <x v="1"/>
    <x v="6"/>
    <s v="001"/>
    <n v="21000"/>
    <n v="0"/>
    <n v="0"/>
    <n v="21000"/>
    <n v="0"/>
    <n v="0"/>
    <n v="0"/>
    <n v="0"/>
    <n v="0"/>
    <n v="21000"/>
    <n v="21000"/>
    <n v="2100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5D"/>
    <s v="GI22F10200005D FORTALECIMIENTO A PARROQUIAS RURALES Y C"/>
    <s v="FORTALECIMIENTO A PARROQUIAS RURALES Y C"/>
    <s v="730235"/>
    <s v="730235 Servicio de Alimentación"/>
    <x v="1"/>
    <x v="6"/>
    <s v="001"/>
    <n v="6000"/>
    <n v="0"/>
    <n v="0"/>
    <n v="6000"/>
    <n v="800"/>
    <n v="0"/>
    <n v="0"/>
    <n v="0"/>
    <n v="0"/>
    <n v="6000"/>
    <n v="6000"/>
    <n v="520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5D"/>
    <s v="GI22F10200005D FORTALECIMIENTO A PARROQUIAS RURALES Y C"/>
    <s v="FORTALECIMIENTO A PARROQUIAS RURALES Y C"/>
    <s v="730249"/>
    <s v="730249 Eventos Públicos Promocionales"/>
    <x v="1"/>
    <x v="6"/>
    <s v="001"/>
    <n v="8000"/>
    <n v="0"/>
    <n v="0"/>
    <n v="8000"/>
    <n v="1805"/>
    <n v="5200"/>
    <n v="9.5634508752614577E-6"/>
    <n v="5200"/>
    <n v="2.0238117298013748E-5"/>
    <n v="2800"/>
    <n v="2800"/>
    <n v="995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5D"/>
    <s v="GI22F10200005D FORTALECIMIENTO A PARROQUIAS RURALES Y C"/>
    <s v="FORTALECIMIENTO A PARROQUIAS RURALES Y C"/>
    <s v="730505"/>
    <s v="730505 Vehículos (Arrendamiento)"/>
    <x v="1"/>
    <x v="6"/>
    <s v="001"/>
    <n v="2000"/>
    <n v="0"/>
    <n v="0"/>
    <n v="2000"/>
    <n v="640"/>
    <n v="1360"/>
    <n v="2.5012102289145348E-6"/>
    <n v="1360"/>
    <n v="5.2930460625574421E-6"/>
    <n v="640"/>
    <n v="640"/>
    <n v="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5D"/>
    <s v="GI22F10200005D FORTALECIMIENTO A PARROQUIAS RURALES Y C"/>
    <s v="FORTALECIMIENTO A PARROQUIAS RURALES Y C"/>
    <s v="730613"/>
    <s v="730613 Capacitación para la Ciudadanía en General"/>
    <x v="1"/>
    <x v="6"/>
    <s v="001"/>
    <n v="10000"/>
    <n v="0"/>
    <n v="0"/>
    <n v="10000"/>
    <n v="0"/>
    <n v="0"/>
    <n v="0"/>
    <n v="0"/>
    <n v="0"/>
    <n v="10000"/>
    <n v="10000"/>
    <n v="10000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6D"/>
    <s v="GI22F10200006D MEGAMINGAS EN BARRIOS DEL DMQ"/>
    <s v="MEGAMINGAS EN BARRIOS DEL DMQ"/>
    <s v="730702"/>
    <s v="730702 Arrendamiento y Licencias de Uso de Paquete"/>
    <x v="1"/>
    <x v="6"/>
    <s v="001"/>
    <n v="3175"/>
    <n v="0"/>
    <n v="0"/>
    <n v="3175"/>
    <n v="0"/>
    <n v="0"/>
    <n v="0"/>
    <n v="0"/>
    <n v="0"/>
    <n v="3175"/>
    <n v="3175"/>
    <n v="3175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6D"/>
    <s v="GI22F10200006D MEGAMINGAS EN BARRIOS DEL DMQ"/>
    <s v="MEGAMINGAS EN BARRIOS DEL DMQ"/>
    <s v="730811"/>
    <s v="730811 Insumos, Materiales y Suministros para Cons"/>
    <x v="1"/>
    <x v="6"/>
    <s v="001"/>
    <n v="1825"/>
    <n v="0"/>
    <n v="0"/>
    <n v="1825"/>
    <n v="0.7"/>
    <n v="999.3"/>
    <n v="1.8378377807016872E-6"/>
    <n v="999.3"/>
    <n v="3.8892212722894498E-6"/>
    <n v="825.7"/>
    <n v="825.7"/>
    <n v="825"/>
    <m/>
  </r>
  <r>
    <s v="COMUNALES"/>
    <s v="COORDINACION TERRITORIAL Y PARTICIPACION CIUDADANA"/>
    <s v="ZN02F020"/>
    <s v="Administración Z Eugenio Espejo (Norte)"/>
    <s v="G401"/>
    <s v="ARTE, CULTURA Y PATRIMONIO"/>
    <s v="GI22G40100001D"/>
    <s v="GI22G40100001D AGENDA CULTURAL METROPOLITANA"/>
    <s v="AGENDA CULTURAL METROPOLITANA"/>
    <s v="730205"/>
    <s v="730205 Espectáculos Culturales y Sociales"/>
    <x v="1"/>
    <x v="6"/>
    <s v="001"/>
    <n v="25000"/>
    <n v="0"/>
    <n v="0"/>
    <n v="25000"/>
    <n v="0"/>
    <n v="0"/>
    <n v="0"/>
    <n v="0"/>
    <n v="0"/>
    <n v="25000"/>
    <n v="25000"/>
    <n v="25000"/>
    <m/>
  </r>
  <r>
    <s v="COMUNALES"/>
    <s v="COORDINACION TERRITORIAL Y PARTICIPACION CIUDADANA"/>
    <s v="ZQ08F080"/>
    <s v="Administración Zonal Quitumbe"/>
    <s v="G401"/>
    <s v="ARTE, CULTURA Y PATRIMONIO"/>
    <s v="GI22G40100001D"/>
    <s v="GI22G40100001D AGENDA CULTURAL METROPOLITANA"/>
    <s v="AGENDA CULTURAL METROPOLITANA"/>
    <s v="730205"/>
    <s v="730205 Espectáculos Culturales y Sociales"/>
    <x v="1"/>
    <x v="6"/>
    <s v="001"/>
    <n v="18426.16"/>
    <n v="0"/>
    <n v="0"/>
    <n v="18426.16"/>
    <n v="0"/>
    <n v="0"/>
    <n v="0"/>
    <n v="0"/>
    <n v="0"/>
    <n v="18426.16"/>
    <n v="18426.16"/>
    <n v="18426.16"/>
    <m/>
  </r>
  <r>
    <s v="SOCIALES"/>
    <s v="CULTURA"/>
    <s v="ZA01G000"/>
    <s v="Secretaría De Cultura"/>
    <s v="G401"/>
    <s v="ARTE, CULTURA Y PATRIMONIO"/>
    <s v="GI22G40100001D"/>
    <s v="GI22G40100001D AGENDA CULTURAL METROPOLITANA"/>
    <s v="AGENDA CULTURAL METROPOLITANA"/>
    <s v="730205"/>
    <s v="730205 Espectáculos Culturales y Sociales"/>
    <x v="1"/>
    <x v="6"/>
    <s v="001"/>
    <n v="2761935.68"/>
    <n v="0"/>
    <n v="125000"/>
    <n v="2886935.68"/>
    <n v="0"/>
    <n v="1348212.94"/>
    <n v="2.4795323502080427E-3"/>
    <n v="1348212.94"/>
    <n v="5.247171465849995E-3"/>
    <n v="1538722.74"/>
    <n v="1538722.74"/>
    <n v="1538722.74"/>
    <m/>
  </r>
  <r>
    <s v="COMUNALES"/>
    <s v="COORDINACION TERRITORIAL Y PARTICIPACION CIUDADANA"/>
    <s v="ZM04F040"/>
    <s v="Administración Zonal Manuela Sáenz"/>
    <s v="G401"/>
    <s v="ARTE, CULTURA Y PATRIMONIO"/>
    <s v="GI22G40100001D"/>
    <s v="GI22G40100001D AGENDA CULTURAL METROPOLITANA"/>
    <s v="AGENDA CULTURAL METROPOLITANA"/>
    <s v="730205"/>
    <s v="730205 Espectáculos Culturales y Sociales"/>
    <x v="1"/>
    <x v="6"/>
    <s v="001"/>
    <n v="12689.53"/>
    <n v="0"/>
    <n v="9484.7199999999993"/>
    <n v="22174.25"/>
    <n v="0"/>
    <n v="0"/>
    <n v="0"/>
    <n v="0"/>
    <n v="0"/>
    <n v="22174.25"/>
    <n v="22174.25"/>
    <n v="22174.25"/>
    <m/>
  </r>
  <r>
    <s v="COMUNALES"/>
    <s v="COORDINACION TERRITORIAL Y PARTICIPACION CIUDADANA"/>
    <s v="ZC09F090"/>
    <s v="Administración Zonal Calderón"/>
    <s v="G401"/>
    <s v="ARTE, CULTURA Y PATRIMONIO"/>
    <s v="GI22G40100001D"/>
    <s v="GI22G40100001D AGENDA CULTURAL METROPOLITANA"/>
    <s v="AGENDA CULTURAL METROPOLITANA"/>
    <s v="730205"/>
    <s v="730205 Espectáculos Culturales y Sociales"/>
    <x v="1"/>
    <x v="6"/>
    <s v="001"/>
    <n v="27000"/>
    <n v="0"/>
    <n v="0"/>
    <n v="27000"/>
    <n v="0"/>
    <n v="27000"/>
    <n v="4.9656379544626793E-5"/>
    <n v="950"/>
    <n v="3.6973483525217424E-6"/>
    <n v="0"/>
    <n v="26050"/>
    <n v="0"/>
    <m/>
  </r>
  <r>
    <s v="COMUNALES"/>
    <s v="COORDINACION TERRITORIAL Y PARTICIPACION CIUDADANA"/>
    <s v="ZT06F060"/>
    <s v="Administración Zonal Valle de Tumbaco"/>
    <s v="G401"/>
    <s v="ARTE, CULTURA Y PATRIMONIO"/>
    <s v="GI22G40100001D"/>
    <s v="GI22G40100001D AGENDA CULTURAL METROPOLITANA"/>
    <s v="AGENDA CULTURAL METROPOLITANA"/>
    <s v="730205"/>
    <s v="730205 Espectáculos Culturales y Sociales"/>
    <x v="1"/>
    <x v="6"/>
    <s v="001"/>
    <n v="23000"/>
    <n v="0"/>
    <n v="0"/>
    <n v="23000"/>
    <n v="0"/>
    <n v="0"/>
    <n v="0"/>
    <n v="0"/>
    <n v="0"/>
    <n v="23000"/>
    <n v="23000"/>
    <n v="23000"/>
    <m/>
  </r>
  <r>
    <s v="COMUNALES"/>
    <s v="COORDINACION TERRITORIAL Y PARTICIPACION CIUDADANA"/>
    <s v="TM68F100"/>
    <s v="Unidad Especial Turística La Mariscal"/>
    <s v="G401"/>
    <s v="ARTE, CULTURA Y PATRIMONIO"/>
    <s v="GI22G40100001D"/>
    <s v="GI22G40100001D AGENDA CULTURAL METROPOLITANA"/>
    <s v="AGENDA CULTURAL METROPOLITANA"/>
    <s v="730205"/>
    <s v="730205 Espectáculos Culturales y Sociales"/>
    <x v="1"/>
    <x v="6"/>
    <s v="001"/>
    <n v="31000"/>
    <n v="0"/>
    <n v="0"/>
    <n v="31000"/>
    <n v="0"/>
    <n v="6550"/>
    <n v="1.2046269852492797E-5"/>
    <n v="6550"/>
    <n v="2.5492243904228858E-5"/>
    <n v="24450"/>
    <n v="24450"/>
    <n v="24450"/>
    <m/>
  </r>
  <r>
    <s v="COMUNALES"/>
    <s v="COORDINACION TERRITORIAL Y PARTICIPACION CIUDADANA"/>
    <s v="ZS03F030"/>
    <s v="Administración Zonal Eloy Alfaro (Sur)"/>
    <s v="G401"/>
    <s v="ARTE, CULTURA Y PATRIMONIO"/>
    <s v="GI22G40100001D"/>
    <s v="GI22G40100001D AGENDA CULTURAL METROPOLITANA"/>
    <s v="AGENDA CULTURAL METROPOLITANA"/>
    <s v="730205"/>
    <s v="730205 Espectáculos Culturales y Sociales"/>
    <x v="1"/>
    <x v="6"/>
    <s v="001"/>
    <n v="21000"/>
    <n v="0"/>
    <n v="0"/>
    <n v="21000"/>
    <n v="0"/>
    <n v="0"/>
    <n v="0"/>
    <n v="0"/>
    <n v="0"/>
    <n v="21000"/>
    <n v="21000"/>
    <n v="21000"/>
    <m/>
  </r>
  <r>
    <s v="COMUNALES"/>
    <s v="COORDINACION TERRITORIAL Y PARTICIPACION CIUDADANA"/>
    <s v="ZV05F050"/>
    <s v="Administración Zonal Valle los Chillos"/>
    <s v="G401"/>
    <s v="ARTE, CULTURA Y PATRIMONIO"/>
    <s v="GI22G40100001D"/>
    <s v="GI22G40100001D AGENDA CULTURAL METROPOLITANA"/>
    <s v="AGENDA CULTURAL METROPOLITANA"/>
    <s v="730205"/>
    <s v="730205 Espectáculos Culturales y Sociales"/>
    <x v="1"/>
    <x v="6"/>
    <s v="001"/>
    <n v="73000"/>
    <n v="0"/>
    <n v="0"/>
    <n v="73000"/>
    <n v="1400.99"/>
    <n v="49279.01"/>
    <n v="9.0630267560868865E-5"/>
    <n v="49279.01"/>
    <n v="1.9179122782884473E-4"/>
    <n v="23720.99"/>
    <n v="23720.99"/>
    <n v="22320"/>
    <m/>
  </r>
  <r>
    <s v="COMUNALES"/>
    <s v="COORDINACION TERRITORIAL Y PARTICIPACION CIUDADANA"/>
    <s v="ZD07F070"/>
    <s v="Adm Zonal Equinoccia - La Delicia"/>
    <s v="G401"/>
    <s v="ARTE, CULTURA Y PATRIMONIO"/>
    <s v="GI22G40100001D"/>
    <s v="GI22G40100001D AGENDA CULTURAL METROPOLITANA"/>
    <s v="AGENDA CULTURAL METROPOLITANA"/>
    <s v="730249"/>
    <s v="730249 Eventos Públicos Promocionales"/>
    <x v="1"/>
    <x v="6"/>
    <s v="001"/>
    <n v="25000"/>
    <n v="0"/>
    <n v="0"/>
    <n v="25000"/>
    <n v="25"/>
    <n v="24342"/>
    <n v="4.4767984847233537E-5"/>
    <n v="2125"/>
    <n v="8.270384472746004E-6"/>
    <n v="658"/>
    <n v="22875"/>
    <n v="633"/>
    <m/>
  </r>
  <r>
    <s v="COMUNALES"/>
    <s v="COORDINACION TERRITORIAL Y PARTICIPACION CIUDADANA"/>
    <s v="ZM04F040"/>
    <s v="Administración Zonal Manuela Sáenz"/>
    <s v="G401"/>
    <s v="ARTE, CULTURA Y PATRIMONIO"/>
    <s v="GI22G40100001D"/>
    <s v="GI22G40100001D AGENDA CULTURAL METROPOLITANA"/>
    <s v="AGENDA CULTURAL METROPOLITANA"/>
    <s v="730402"/>
    <s v="730402 Edificios, Locales, Residencias y Cableado"/>
    <x v="1"/>
    <x v="6"/>
    <s v="001"/>
    <n v="6310.47"/>
    <n v="0"/>
    <n v="-6310.47"/>
    <n v="0"/>
    <n v="0"/>
    <n v="0"/>
    <n v="0"/>
    <n v="0"/>
    <n v="0"/>
    <n v="0"/>
    <n v="0"/>
    <n v="0"/>
    <m/>
  </r>
  <r>
    <s v="SOCIALES"/>
    <s v="CULTURA"/>
    <s v="ZA01G000"/>
    <s v="Secretaría De Cultura"/>
    <s v="G401"/>
    <s v="ARTE, CULTURA Y PATRIMONIO"/>
    <s v="GI22G40100001D"/>
    <s v="GI22G40100001D AGENDA CULTURAL METROPOLITANA"/>
    <s v="AGENDA CULTURAL METROPOLITANA"/>
    <s v="730802"/>
    <s v="730802 Vestuario, Lencería, Prendas de Protección"/>
    <x v="1"/>
    <x v="6"/>
    <s v="001"/>
    <n v="1500"/>
    <n v="0"/>
    <n v="-1500"/>
    <n v="0"/>
    <n v="0"/>
    <n v="0"/>
    <n v="0"/>
    <n v="0"/>
    <n v="0"/>
    <n v="0"/>
    <n v="0"/>
    <n v="0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730204"/>
    <s v="730204 Edición, Impresión, Reproducción, Publicaci"/>
    <x v="1"/>
    <x v="6"/>
    <s v="001"/>
    <n v="10000"/>
    <n v="0"/>
    <n v="17000"/>
    <n v="27000"/>
    <n v="0"/>
    <n v="0"/>
    <n v="0"/>
    <n v="0"/>
    <n v="0"/>
    <n v="27000"/>
    <n v="27000"/>
    <n v="27000"/>
    <m/>
  </r>
  <r>
    <s v="COMUNALES"/>
    <s v="COORDINACION TERRITORIAL Y PARTICIPACION CIUDADANA"/>
    <s v="ZM04F040"/>
    <s v="Administración Zonal Manuela Sáenz"/>
    <s v="G401"/>
    <s v="ARTE, CULTURA Y PATRIMONIO"/>
    <s v="GI22G40100002D"/>
    <s v="GI22G40100002D TERRITORIO Y CULTURA"/>
    <s v="TERRITORIO Y CULTURA"/>
    <s v="730204"/>
    <s v="730204 Edición, Impresión, Reproducción, Publicaci"/>
    <x v="1"/>
    <x v="6"/>
    <s v="001"/>
    <n v="2308"/>
    <n v="0"/>
    <n v="-2308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G401"/>
    <s v="ARTE, CULTURA Y PATRIMONIO"/>
    <s v="GI22G40100002D"/>
    <s v="GI22G40100002D TERRITORIO Y CULTURA"/>
    <s v="TERRITORIO Y CULTURA"/>
    <s v="730205"/>
    <s v="730205 Espectáculos Culturales y Sociales"/>
    <x v="1"/>
    <x v="6"/>
    <s v="001"/>
    <n v="9000"/>
    <n v="0"/>
    <n v="0"/>
    <n v="9000"/>
    <n v="0"/>
    <n v="0"/>
    <n v="0"/>
    <n v="0"/>
    <n v="0"/>
    <n v="9000"/>
    <n v="9000"/>
    <n v="9000"/>
    <m/>
  </r>
  <r>
    <s v="COMUNALES"/>
    <s v="COORDINACION TERRITORIAL Y PARTICIPACION CIUDADANA"/>
    <s v="ZT06F060"/>
    <s v="Administración Zonal Valle de Tumbaco"/>
    <s v="G401"/>
    <s v="ARTE, CULTURA Y PATRIMONIO"/>
    <s v="GI22G40100002D"/>
    <s v="GI22G40100002D TERRITORIO Y CULTURA"/>
    <s v="TERRITORIO Y CULTURA"/>
    <s v="730205"/>
    <s v="730205 Espectáculos Culturales y Sociales"/>
    <x v="1"/>
    <x v="6"/>
    <s v="001"/>
    <n v="16000"/>
    <n v="0"/>
    <n v="0"/>
    <n v="16000"/>
    <n v="0"/>
    <n v="0"/>
    <n v="0"/>
    <n v="0"/>
    <n v="0"/>
    <n v="16000"/>
    <n v="16000"/>
    <n v="16000"/>
    <m/>
  </r>
  <r>
    <s v="COMUNALES"/>
    <s v="COORDINACION TERRITORIAL Y PARTICIPACION CIUDADANA"/>
    <s v="ZC09F090"/>
    <s v="Administración Zonal Calderón"/>
    <s v="G401"/>
    <s v="ARTE, CULTURA Y PATRIMONIO"/>
    <s v="GI22G40100002D"/>
    <s v="GI22G40100002D TERRITORIO Y CULTURA"/>
    <s v="TERRITORIO Y CULTURA"/>
    <s v="730205"/>
    <s v="730205 Espectáculos Culturales y Sociales"/>
    <x v="1"/>
    <x v="6"/>
    <s v="001"/>
    <n v="12000"/>
    <n v="0"/>
    <n v="0"/>
    <n v="12000"/>
    <n v="0"/>
    <n v="12000"/>
    <n v="2.2069502019834132E-5"/>
    <n v="2050"/>
    <n v="7.9784885501784979E-6"/>
    <n v="0"/>
    <n v="9950"/>
    <n v="0"/>
    <m/>
  </r>
  <r>
    <s v="COMUNALES"/>
    <s v="COORDINACION TERRITORIAL Y PARTICIPACION CIUDADANA"/>
    <s v="ZV05F050"/>
    <s v="Administración Zonal Valle los Chillos"/>
    <s v="G401"/>
    <s v="ARTE, CULTURA Y PATRIMONIO"/>
    <s v="GI22G40100002D"/>
    <s v="GI22G40100002D TERRITORIO Y CULTURA"/>
    <s v="TERRITORIO Y CULTURA"/>
    <s v="730205"/>
    <s v="730205 Espectáculos Culturales y Sociales"/>
    <x v="1"/>
    <x v="6"/>
    <s v="001"/>
    <n v="14000"/>
    <n v="0"/>
    <n v="0"/>
    <n v="14000"/>
    <n v="0"/>
    <n v="0"/>
    <n v="0"/>
    <n v="0"/>
    <n v="0"/>
    <n v="14000"/>
    <n v="14000"/>
    <n v="14000"/>
    <m/>
  </r>
  <r>
    <s v="COMUNALES"/>
    <s v="COORDINACION TERRITORIAL Y PARTICIPACION CIUDADANA"/>
    <s v="ZS03F030"/>
    <s v="Administración Zonal Eloy Alfaro (Sur)"/>
    <s v="G401"/>
    <s v="ARTE, CULTURA Y PATRIMONIO"/>
    <s v="GI22G40100002D"/>
    <s v="GI22G40100002D TERRITORIO Y CULTURA"/>
    <s v="TERRITORIO Y CULTURA"/>
    <s v="730205"/>
    <s v="730205 Espectáculos Culturales y Sociales"/>
    <x v="1"/>
    <x v="6"/>
    <s v="001"/>
    <n v="14000"/>
    <n v="0"/>
    <n v="0"/>
    <n v="14000"/>
    <n v="0"/>
    <n v="0"/>
    <n v="0"/>
    <n v="0"/>
    <n v="0"/>
    <n v="14000"/>
    <n v="14000"/>
    <n v="14000"/>
    <m/>
  </r>
  <r>
    <s v="COMUNALES"/>
    <s v="COORDINACION TERRITORIAL Y PARTICIPACION CIUDADANA"/>
    <s v="ZM04F040"/>
    <s v="Administración Zonal Manuela Sáenz"/>
    <s v="G401"/>
    <s v="ARTE, CULTURA Y PATRIMONIO"/>
    <s v="GI22G40100002D"/>
    <s v="GI22G40100002D TERRITORIO Y CULTURA"/>
    <s v="TERRITORIO Y CULTURA"/>
    <s v="730205"/>
    <s v="730205 Espectáculos Culturales y Sociales"/>
    <x v="1"/>
    <x v="6"/>
    <s v="001"/>
    <n v="9587.5499999999993"/>
    <n v="0"/>
    <n v="0"/>
    <n v="9587.5499999999993"/>
    <n v="0"/>
    <n v="0"/>
    <n v="0"/>
    <n v="0"/>
    <n v="0"/>
    <n v="9587.5499999999993"/>
    <n v="9587.5499999999993"/>
    <n v="9587.5499999999993"/>
    <m/>
  </r>
  <r>
    <s v="COMUNALES"/>
    <s v="COORDINACION TERRITORIAL Y PARTICIPACION CIUDADANA"/>
    <s v="ZQ08F080"/>
    <s v="Administración Zonal Quitumbe"/>
    <s v="G401"/>
    <s v="ARTE, CULTURA Y PATRIMONIO"/>
    <s v="GI22G40100002D"/>
    <s v="GI22G40100002D TERRITORIO Y CULTURA"/>
    <s v="TERRITORIO Y CULTURA"/>
    <s v="730205"/>
    <s v="730205 Espectáculos Culturales y Sociales"/>
    <x v="1"/>
    <x v="6"/>
    <s v="001"/>
    <n v="8708.86"/>
    <n v="0"/>
    <n v="0"/>
    <n v="8708.86"/>
    <n v="0"/>
    <n v="0"/>
    <n v="0"/>
    <n v="0"/>
    <n v="0"/>
    <n v="8708.86"/>
    <n v="8708.86"/>
    <n v="8708.86"/>
    <m/>
  </r>
  <r>
    <s v="COMUNALES"/>
    <s v="COORDINACION TERRITORIAL Y PARTICIPACION CIUDADANA"/>
    <s v="ZN02F020"/>
    <s v="Administración Z Eugenio Espejo (Norte)"/>
    <s v="G401"/>
    <s v="ARTE, CULTURA Y PATRIMONIO"/>
    <s v="GI22G40100002D"/>
    <s v="GI22G40100002D TERRITORIO Y CULTURA"/>
    <s v="TERRITORIO Y CULTURA"/>
    <s v="730205"/>
    <s v="730205 Espectáculos Culturales y Sociales"/>
    <x v="1"/>
    <x v="6"/>
    <s v="001"/>
    <n v="10000"/>
    <n v="0"/>
    <n v="0"/>
    <n v="10000"/>
    <n v="0"/>
    <n v="0"/>
    <n v="0"/>
    <n v="0"/>
    <n v="0"/>
    <n v="10000"/>
    <n v="10000"/>
    <n v="10000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730205"/>
    <s v="730205 Espectáculos Culturales y Sociales"/>
    <x v="1"/>
    <x v="6"/>
    <s v="001"/>
    <n v="579454.4"/>
    <n v="0"/>
    <n v="214000"/>
    <n v="793454.4"/>
    <n v="0"/>
    <n v="266849.2"/>
    <n v="4.9076907986592686E-4"/>
    <n v="143929.20000000001"/>
    <n v="5.6016462157870781E-4"/>
    <n v="526605.19999999995"/>
    <n v="649525.19999999995"/>
    <n v="526605.19999999995"/>
    <m/>
  </r>
  <r>
    <s v="COMUNALES"/>
    <s v="COORDINACION TERRITORIAL Y PARTICIPACION CIUDADANA"/>
    <s v="ZD07F070"/>
    <s v="Adm Zonal Equinoccia - La Delicia"/>
    <s v="G401"/>
    <s v="ARTE, CULTURA Y PATRIMONIO"/>
    <s v="GI22G40100002D"/>
    <s v="GI22G40100002D TERRITORIO Y CULTURA"/>
    <s v="TERRITORIO Y CULTURA"/>
    <s v="730249"/>
    <s v="730249 Eventos Públicos Promocionales"/>
    <x v="1"/>
    <x v="6"/>
    <s v="001"/>
    <n v="22000"/>
    <n v="0"/>
    <n v="0"/>
    <n v="22000"/>
    <n v="0"/>
    <n v="21715"/>
    <n v="3.9936603030058178E-5"/>
    <n v="0"/>
    <n v="0"/>
    <n v="285"/>
    <n v="22000"/>
    <n v="285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730402"/>
    <s v="730402 Edificios, Locales, Residencias y Cableado"/>
    <x v="1"/>
    <x v="6"/>
    <s v="001"/>
    <n v="100"/>
    <n v="0"/>
    <n v="-100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G401"/>
    <s v="ARTE, CULTURA Y PATRIMONIO"/>
    <s v="GI22G40100002D"/>
    <s v="GI22G40100002D TERRITORIO Y CULTURA"/>
    <s v="TERRITORIO Y CULTURA"/>
    <s v="730613"/>
    <s v="730613 Capacitación para la Ciudadanía en General"/>
    <x v="1"/>
    <x v="6"/>
    <s v="001"/>
    <n v="866.25"/>
    <n v="0"/>
    <n v="-866.25"/>
    <n v="0"/>
    <n v="0"/>
    <n v="0"/>
    <n v="0"/>
    <n v="0"/>
    <n v="0"/>
    <n v="0"/>
    <n v="0"/>
    <n v="0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730805"/>
    <s v="730805 Materiales de Aseo"/>
    <x v="1"/>
    <x v="6"/>
    <s v="001"/>
    <n v="2663.86"/>
    <n v="0"/>
    <n v="-2000"/>
    <n v="663.86"/>
    <n v="0"/>
    <n v="0"/>
    <n v="0"/>
    <n v="0"/>
    <n v="0"/>
    <n v="663.86"/>
    <n v="663.86"/>
    <n v="663.86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730813"/>
    <s v="730813 Repuestos y Accesorios"/>
    <x v="1"/>
    <x v="6"/>
    <s v="001"/>
    <n v="4703.2"/>
    <n v="0"/>
    <n v="-4000"/>
    <n v="703.2"/>
    <n v="0"/>
    <n v="0"/>
    <n v="0"/>
    <n v="0"/>
    <n v="0"/>
    <n v="703.2"/>
    <n v="703.2"/>
    <n v="703.2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731403"/>
    <s v="731403 Mobiliarios"/>
    <x v="1"/>
    <x v="6"/>
    <s v="001"/>
    <n v="366.08"/>
    <n v="0"/>
    <n v="0"/>
    <n v="366.08"/>
    <n v="0"/>
    <n v="0"/>
    <n v="0"/>
    <n v="0"/>
    <n v="0"/>
    <n v="366.08"/>
    <n v="366.08"/>
    <n v="366.08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204"/>
    <s v="730204 Edición, Impresión, Reproducción, Publicaci"/>
    <x v="1"/>
    <x v="6"/>
    <s v="001"/>
    <n v="6000"/>
    <n v="0"/>
    <n v="0"/>
    <n v="6000"/>
    <n v="0"/>
    <n v="0"/>
    <n v="0"/>
    <n v="0"/>
    <n v="0"/>
    <n v="6000"/>
    <n v="6000"/>
    <n v="600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205"/>
    <s v="730205 Espectáculos Culturales y Sociales"/>
    <x v="1"/>
    <x v="6"/>
    <s v="001"/>
    <n v="270000"/>
    <n v="0"/>
    <n v="42934.07"/>
    <n v="312934.07"/>
    <n v="0"/>
    <n v="0"/>
    <n v="0"/>
    <n v="0"/>
    <n v="0"/>
    <n v="312934.07"/>
    <n v="312934.07"/>
    <n v="312934.07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209"/>
    <s v="730209 Servicios de Aseo, Lavado de Vestimenta de"/>
    <x v="1"/>
    <x v="6"/>
    <s v="001"/>
    <n v="8499.2900000000009"/>
    <n v="0"/>
    <n v="7495.93"/>
    <n v="15995.22"/>
    <n v="0"/>
    <n v="8495.2199999999993"/>
    <n v="1.5623772912411275E-5"/>
    <n v="5618.8"/>
    <n v="2.1868064129630705E-5"/>
    <n v="7500"/>
    <n v="10376.42"/>
    <n v="750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402"/>
    <s v="730402 Edificios, Locales, Residencias y Cableado"/>
    <x v="1"/>
    <x v="6"/>
    <s v="001"/>
    <n v="11515"/>
    <n v="0"/>
    <n v="97600"/>
    <n v="109115"/>
    <n v="0"/>
    <n v="990"/>
    <n v="1.8207339166363159E-6"/>
    <n v="990"/>
    <n v="3.8530261778910793E-6"/>
    <n v="108125"/>
    <n v="108125"/>
    <n v="108125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403"/>
    <s v="730403 Mobiliarios (Instalación, Mantenimiento y R"/>
    <x v="1"/>
    <x v="6"/>
    <s v="001"/>
    <n v="1740"/>
    <n v="0"/>
    <n v="2000"/>
    <n v="3740"/>
    <n v="0"/>
    <n v="0"/>
    <n v="0"/>
    <n v="0"/>
    <n v="0"/>
    <n v="3740"/>
    <n v="3740"/>
    <n v="374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404"/>
    <s v="730404 Maquinarias y Equipos (Instalación, Manteni"/>
    <x v="1"/>
    <x v="6"/>
    <s v="001"/>
    <n v="45800.74"/>
    <n v="0"/>
    <n v="34000"/>
    <n v="79800.740000000005"/>
    <n v="17740.5"/>
    <n v="11303.91"/>
    <n v="2.0789305381418602E-5"/>
    <n v="10278.06"/>
    <n v="4.0001650745389072E-5"/>
    <n v="68496.83"/>
    <n v="69522.679999999993"/>
    <n v="50756.33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418"/>
    <s v="730418 Mantenimiento de Áreas Verdes y Arreglo de"/>
    <x v="1"/>
    <x v="6"/>
    <s v="001"/>
    <n v="7952"/>
    <n v="0"/>
    <n v="4970"/>
    <n v="12922"/>
    <n v="0"/>
    <n v="12922"/>
    <n v="2.376517542502472E-5"/>
    <n v="4970"/>
    <n v="1.9342969802140065E-5"/>
    <n v="0"/>
    <n v="7952"/>
    <n v="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425"/>
    <s v="730425 Instalación, Readecuación, Montaje de Expos"/>
    <x v="1"/>
    <x v="6"/>
    <s v="001"/>
    <n v="5000"/>
    <n v="0"/>
    <n v="13000"/>
    <n v="18000"/>
    <n v="0"/>
    <n v="0"/>
    <n v="0"/>
    <n v="0"/>
    <n v="0"/>
    <n v="18000"/>
    <n v="18000"/>
    <n v="1800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803"/>
    <s v="730803 Lubricantes"/>
    <x v="1"/>
    <x v="6"/>
    <s v="001"/>
    <n v="0"/>
    <n v="0"/>
    <n v="500"/>
    <n v="500"/>
    <n v="0"/>
    <n v="0"/>
    <n v="0"/>
    <n v="0"/>
    <n v="0"/>
    <n v="500"/>
    <n v="500"/>
    <n v="50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811"/>
    <s v="730811 Insumos, Materiales y Suministros para Cons"/>
    <x v="1"/>
    <x v="6"/>
    <s v="001"/>
    <n v="0"/>
    <n v="0"/>
    <n v="4000"/>
    <n v="4000"/>
    <n v="0"/>
    <n v="0"/>
    <n v="0"/>
    <n v="0"/>
    <n v="0"/>
    <n v="4000"/>
    <n v="4000"/>
    <n v="400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812"/>
    <s v="730812 Materiales Didácticos"/>
    <x v="1"/>
    <x v="6"/>
    <s v="001"/>
    <n v="0"/>
    <n v="0"/>
    <n v="650"/>
    <n v="650"/>
    <n v="0"/>
    <n v="0"/>
    <n v="0"/>
    <n v="0"/>
    <n v="0"/>
    <n v="650"/>
    <n v="650"/>
    <n v="65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813"/>
    <s v="730813 Repuestos y Accesorios"/>
    <x v="1"/>
    <x v="6"/>
    <s v="001"/>
    <n v="34354.89"/>
    <n v="0"/>
    <n v="50000"/>
    <n v="84354.89"/>
    <n v="3686.19"/>
    <n v="425"/>
    <n v="7.8162819653579213E-7"/>
    <n v="425"/>
    <n v="1.6540768945492007E-6"/>
    <n v="83929.89"/>
    <n v="83929.89"/>
    <n v="80243.7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0824"/>
    <s v="730824 Insumos, Bienes y Materiales para la Produc"/>
    <x v="1"/>
    <x v="6"/>
    <s v="001"/>
    <n v="0"/>
    <n v="0"/>
    <n v="6200"/>
    <n v="6200"/>
    <n v="0"/>
    <n v="0"/>
    <n v="0"/>
    <n v="0"/>
    <n v="0"/>
    <n v="6200"/>
    <n v="6200"/>
    <n v="620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31408"/>
    <s v="731408 Bienes Artísticos, Culturales, Bienes Depor"/>
    <x v="1"/>
    <x v="6"/>
    <s v="001"/>
    <n v="0"/>
    <n v="0"/>
    <n v="3150"/>
    <n v="3150"/>
    <n v="0"/>
    <n v="0"/>
    <n v="0"/>
    <n v="0"/>
    <n v="0"/>
    <n v="3150"/>
    <n v="3150"/>
    <n v="3150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204"/>
    <s v="730204 Edición, Impresión, Reproducción, Publicaci"/>
    <x v="1"/>
    <x v="6"/>
    <s v="001"/>
    <n v="31726.12"/>
    <n v="0"/>
    <n v="50107.48"/>
    <n v="81833.600000000006"/>
    <n v="0"/>
    <n v="0"/>
    <n v="0"/>
    <n v="0"/>
    <n v="0"/>
    <n v="81833.600000000006"/>
    <n v="81833.600000000006"/>
    <n v="81833.600000000006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205"/>
    <s v="730205 Espectáculos Culturales y Sociales"/>
    <x v="1"/>
    <x v="6"/>
    <s v="001"/>
    <n v="713895.99"/>
    <n v="0"/>
    <n v="925934.53"/>
    <n v="1639830.52"/>
    <n v="0"/>
    <n v="210000"/>
    <n v="3.8621628534709729E-4"/>
    <n v="185000"/>
    <n v="7.2000994233318151E-4"/>
    <n v="1429830.52"/>
    <n v="1454830.52"/>
    <n v="1429830.52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239"/>
    <s v="730239 Membrecías"/>
    <x v="1"/>
    <x v="6"/>
    <s v="001"/>
    <n v="13538"/>
    <n v="0"/>
    <n v="0"/>
    <n v="13538"/>
    <n v="0"/>
    <n v="0"/>
    <n v="0"/>
    <n v="0"/>
    <n v="0"/>
    <n v="13538"/>
    <n v="13538"/>
    <n v="13538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249"/>
    <s v="730249 Eventos Públicos Promocionales"/>
    <x v="1"/>
    <x v="6"/>
    <s v="001"/>
    <n v="311605.02"/>
    <n v="0"/>
    <n v="0"/>
    <n v="311605.02"/>
    <n v="0"/>
    <n v="0"/>
    <n v="0"/>
    <n v="0"/>
    <n v="0"/>
    <n v="311605.02"/>
    <n v="311605.02"/>
    <n v="311605.02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402"/>
    <s v="730402 Edificios, Locales, Residencias y Cableado"/>
    <x v="1"/>
    <x v="6"/>
    <s v="001"/>
    <n v="0"/>
    <n v="0"/>
    <n v="10000"/>
    <n v="10000"/>
    <n v="0"/>
    <n v="0"/>
    <n v="0"/>
    <n v="0"/>
    <n v="0"/>
    <n v="10000"/>
    <n v="10000"/>
    <n v="10000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403"/>
    <s v="730403 Mobiliarios (Instalación, Mantenimiento y R"/>
    <x v="1"/>
    <x v="6"/>
    <s v="001"/>
    <n v="495"/>
    <n v="0"/>
    <n v="0"/>
    <n v="495"/>
    <n v="0"/>
    <n v="0"/>
    <n v="0"/>
    <n v="0"/>
    <n v="0"/>
    <n v="495"/>
    <n v="495"/>
    <n v="495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404"/>
    <s v="730404 Maquinarias y Equipos (Instalación, Manteni"/>
    <x v="1"/>
    <x v="6"/>
    <s v="001"/>
    <n v="0"/>
    <n v="0"/>
    <n v="3600"/>
    <n v="3600"/>
    <n v="0"/>
    <n v="0"/>
    <n v="0"/>
    <n v="0"/>
    <n v="0"/>
    <n v="3600"/>
    <n v="3600"/>
    <n v="3600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425"/>
    <s v="730425 Instalación, Readecuación, Montaje de Expos"/>
    <x v="1"/>
    <x v="6"/>
    <s v="001"/>
    <n v="29500"/>
    <n v="0"/>
    <n v="215937.69"/>
    <n v="245437.69"/>
    <n v="0"/>
    <n v="5000"/>
    <n v="9.1956258415975544E-6"/>
    <n v="5000"/>
    <n v="1.9459728171167065E-5"/>
    <n v="240437.69"/>
    <n v="240437.69"/>
    <n v="240437.69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606"/>
    <s v="730606 Honorarios por Contratos Civiles de Servici"/>
    <x v="1"/>
    <x v="6"/>
    <s v="001"/>
    <n v="62304.28"/>
    <n v="0"/>
    <n v="53691.83"/>
    <n v="115996.11"/>
    <n v="0"/>
    <n v="9092"/>
    <n v="1.6721326030360995E-5"/>
    <n v="9092"/>
    <n v="3.5385569706450195E-5"/>
    <n v="106904.11"/>
    <n v="106904.11"/>
    <n v="106904.11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702"/>
    <s v="730702 Arrendamiento y Licencias de Uso de Paquete"/>
    <x v="1"/>
    <x v="6"/>
    <s v="001"/>
    <n v="5268"/>
    <n v="0"/>
    <n v="0"/>
    <n v="5268"/>
    <n v="0"/>
    <n v="0"/>
    <n v="0"/>
    <n v="0"/>
    <n v="0"/>
    <n v="5268"/>
    <n v="5268"/>
    <n v="5268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0704"/>
    <s v="730704 Mantenimiento y Reparación de Equipos y Sis"/>
    <x v="1"/>
    <x v="6"/>
    <s v="001"/>
    <n v="200"/>
    <n v="0"/>
    <n v="0"/>
    <n v="200"/>
    <n v="0"/>
    <n v="200"/>
    <n v="3.6782503366390221E-7"/>
    <n v="0"/>
    <n v="0"/>
    <n v="0"/>
    <n v="200"/>
    <n v="0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31409"/>
    <s v="731409 Libros y Colecciones"/>
    <x v="1"/>
    <x v="6"/>
    <s v="001"/>
    <n v="22920"/>
    <n v="0"/>
    <n v="0"/>
    <n v="22920"/>
    <n v="0"/>
    <n v="22919.78"/>
    <n v="4.2152344250346158E-5"/>
    <n v="22919.78"/>
    <n v="8.9202537708590291E-5"/>
    <n v="0.22"/>
    <n v="0.22"/>
    <n v="0.22"/>
    <m/>
  </r>
  <r>
    <s v="SOCIALES"/>
    <s v="CULTURA"/>
    <s v="ZA01G000"/>
    <s v="Secretaría De Cultura"/>
    <s v="G401"/>
    <s v="ARTE, CULTURA Y PATRIMONIO"/>
    <s v="GI22G40100005D"/>
    <s v="GI22G40100005D PROGRAMACIÓN ARTÍSTICO-CULTURAL Y ACADÉM"/>
    <s v="PROGRAMACIÓN ARTÍSTICO-CULTURAL Y ACADÉM"/>
    <s v="730204"/>
    <s v="730204 Edición, Impresión, Reproducción, Publicaci"/>
    <x v="1"/>
    <x v="6"/>
    <s v="001"/>
    <n v="62054"/>
    <n v="0"/>
    <n v="25000"/>
    <n v="87054"/>
    <n v="0"/>
    <n v="62054"/>
    <n v="1.1412507319489894E-4"/>
    <n v="62054"/>
    <n v="2.4151079438672023E-4"/>
    <n v="25000"/>
    <n v="25000"/>
    <n v="25000"/>
    <m/>
  </r>
  <r>
    <s v="SOCIALES"/>
    <s v="CULTURA"/>
    <s v="ZA01G000"/>
    <s v="Secretaría De Cultura"/>
    <s v="G401"/>
    <s v="ARTE, CULTURA Y PATRIMONIO"/>
    <s v="GI22G40100005D"/>
    <s v="GI22G40100005D PROGRAMACIÓN ARTÍSTICO-CULTURAL Y ACADÉM"/>
    <s v="PROGRAMACIÓN ARTÍSTICO-CULTURAL Y ACADÉM"/>
    <s v="730205"/>
    <s v="730205 Espectáculos Culturales y Sociales"/>
    <x v="1"/>
    <x v="6"/>
    <s v="001"/>
    <n v="2128833.84"/>
    <n v="0"/>
    <n v="-1804993.84"/>
    <n v="323840"/>
    <n v="0"/>
    <n v="170192"/>
    <n v="3.1300439064663421E-4"/>
    <n v="170192"/>
    <n v="6.6237801138145311E-4"/>
    <n v="153648"/>
    <n v="153648"/>
    <n v="153648"/>
    <m/>
  </r>
  <r>
    <s v="ECONÓMICOS"/>
    <s v="DESARROLLO PRODUCTIVO Y COMPETITIVIDAD"/>
    <s v="ZA01H000"/>
    <s v="Secretaría Desarrollo Productivo Competi"/>
    <s v="H301"/>
    <s v="FORTALECIMIENTO DE LA COMPETITIVIDAD"/>
    <s v="GI22H30100001D"/>
    <s v="GI22H30100001D QUITO COMPETITIVA Y DE INVERSIONES"/>
    <s v="QUITO COMPETITIVA Y DE INVERSIONES"/>
    <s v="730207"/>
    <s v="730207 Difusión, Información y Publicidad"/>
    <x v="1"/>
    <x v="6"/>
    <s v="001"/>
    <n v="0"/>
    <n v="0"/>
    <n v="35000"/>
    <n v="35000"/>
    <n v="0"/>
    <n v="0"/>
    <n v="0"/>
    <n v="0"/>
    <n v="0"/>
    <n v="35000"/>
    <n v="35000"/>
    <n v="35000"/>
    <m/>
  </r>
  <r>
    <s v="ECONÓMICOS"/>
    <s v="AGENCIA DE COORDINACIÓN DISTRITAL DE COMERCIO"/>
    <s v="AC67Q000"/>
    <s v="Agencia de Coord. Distrital del Comercio"/>
    <s v="H302"/>
    <s v="DESARROLLO ECONÓMICO LOCAL"/>
    <s v="GI22H30200004D"/>
    <s v="GI22H30200004D REPOTENCIACIÓN DE INFRAESTRUCTURA DE MER"/>
    <s v="REPOTENCIACIÓN DE INFRAESTRUCTURA DE MER"/>
    <s v="730601"/>
    <s v="730601 Consultoría, Asesoría e Investigación"/>
    <x v="1"/>
    <x v="6"/>
    <s v="001"/>
    <n v="2400"/>
    <n v="0"/>
    <n v="0"/>
    <n v="2400"/>
    <n v="0"/>
    <n v="0"/>
    <n v="0"/>
    <n v="0"/>
    <n v="0"/>
    <n v="2400"/>
    <n v="2400"/>
    <n v="2400"/>
    <m/>
  </r>
  <r>
    <s v="ECONÓMICOS"/>
    <s v="AGENCIA DE COORDINACIÓN DISTRITAL DE COMERCIO"/>
    <s v="AC67Q000"/>
    <s v="Agencia de Coord. Distrital del Comercio"/>
    <s v="H302"/>
    <s v="DESARROLLO ECONÓMICO LOCAL"/>
    <s v="GI22H30200004D"/>
    <s v="GI22H30200004D REPOTENCIACIÓN DE INFRAESTRUCTURA DE MER"/>
    <s v="REPOTENCIACIÓN DE INFRAESTRUCTURA DE MER"/>
    <s v="730606"/>
    <s v="730606 Honorarios por Contratos Civiles de Servici"/>
    <x v="1"/>
    <x v="6"/>
    <s v="001"/>
    <n v="199349"/>
    <n v="0"/>
    <n v="0"/>
    <n v="199349"/>
    <n v="34800"/>
    <n v="125280"/>
    <n v="2.3040560108706834E-4"/>
    <n v="36540"/>
    <n v="1.4221169347488892E-4"/>
    <n v="74069"/>
    <n v="162809"/>
    <n v="39269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730105"/>
    <s v="730105 Telecomunicaciones"/>
    <x v="1"/>
    <x v="6"/>
    <s v="001"/>
    <n v="10000"/>
    <n v="0"/>
    <n v="0"/>
    <n v="10000"/>
    <n v="0"/>
    <n v="2080"/>
    <n v="3.8253803501045831E-6"/>
    <n v="1300"/>
    <n v="5.0595293245034371E-6"/>
    <n v="7920"/>
    <n v="8700"/>
    <n v="7920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730205"/>
    <s v="730205 Espectáculos Culturales y Sociales"/>
    <x v="1"/>
    <x v="6"/>
    <s v="001"/>
    <n v="100000"/>
    <n v="0"/>
    <n v="63312.74"/>
    <n v="163312.74"/>
    <n v="0"/>
    <n v="163312.74"/>
    <n v="3.0035257044122051E-4"/>
    <n v="24809.15"/>
    <n v="9.6555863031541888E-5"/>
    <n v="0"/>
    <n v="138503.59"/>
    <n v="0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730207"/>
    <s v="730207 Difusión, Información y Publicidad"/>
    <x v="1"/>
    <x v="6"/>
    <s v="001"/>
    <n v="125000"/>
    <n v="0"/>
    <n v="0"/>
    <n v="125000"/>
    <n v="0"/>
    <n v="0"/>
    <n v="0"/>
    <n v="0"/>
    <n v="0"/>
    <n v="125000"/>
    <n v="125000"/>
    <n v="125000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730209"/>
    <s v="730209 Servicios de Aseo, Lavado de Vestimenta de"/>
    <x v="1"/>
    <x v="6"/>
    <s v="001"/>
    <n v="155000"/>
    <n v="0"/>
    <n v="0"/>
    <n v="155000"/>
    <n v="0"/>
    <n v="93906"/>
    <n v="1.7270488805621199E-4"/>
    <n v="39127.5"/>
    <n v="1.5228210280346789E-4"/>
    <n v="61094"/>
    <n v="115872.5"/>
    <n v="61094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730402"/>
    <s v="730402 Edificios, Locales, Residencias y Cableado"/>
    <x v="1"/>
    <x v="6"/>
    <s v="001"/>
    <n v="76533"/>
    <n v="0"/>
    <n v="0"/>
    <n v="76533"/>
    <n v="0"/>
    <n v="0"/>
    <n v="0"/>
    <n v="0"/>
    <n v="0"/>
    <n v="76533"/>
    <n v="76533"/>
    <n v="76533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730601"/>
    <s v="730601 Consultoría, Asesoría e Investigación"/>
    <x v="1"/>
    <x v="6"/>
    <s v="001"/>
    <n v="51518.9"/>
    <n v="0"/>
    <n v="0"/>
    <n v="51518.9"/>
    <n v="0"/>
    <n v="0"/>
    <n v="0"/>
    <n v="0"/>
    <n v="0"/>
    <n v="51518.9"/>
    <n v="51518.9"/>
    <n v="51518.9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730701"/>
    <s v="730701 Desarrollo, Actualización, Asistencia Técni"/>
    <x v="1"/>
    <x v="6"/>
    <s v="001"/>
    <n v="42000"/>
    <n v="0"/>
    <n v="0"/>
    <n v="42000"/>
    <n v="210"/>
    <n v="41790"/>
    <n v="7.6857040784072367E-5"/>
    <n v="0"/>
    <n v="0"/>
    <n v="210"/>
    <n v="42000"/>
    <n v="0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730804"/>
    <s v="730804 Materiales de Oficina"/>
    <x v="1"/>
    <x v="6"/>
    <s v="001"/>
    <n v="1305"/>
    <n v="0"/>
    <n v="0"/>
    <n v="1305"/>
    <n v="0"/>
    <n v="0"/>
    <n v="0"/>
    <n v="0"/>
    <n v="0"/>
    <n v="1305"/>
    <n v="1305"/>
    <n v="1305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730807"/>
    <s v="730807 Materiales de Impresión, Fotografía, Reprod"/>
    <x v="1"/>
    <x v="6"/>
    <s v="001"/>
    <n v="2500"/>
    <n v="0"/>
    <n v="0"/>
    <n v="2500"/>
    <n v="0"/>
    <n v="1738.55"/>
    <n v="3.1974110613818855E-6"/>
    <n v="1738.55"/>
    <n v="6.7663420823965002E-6"/>
    <n v="761.45"/>
    <n v="761.45"/>
    <n v="761.45"/>
    <m/>
  </r>
  <r>
    <s v="ECONÓMICOS"/>
    <s v="DESARROLLO PRODUCTIVO Y COMPETITIVIDAD"/>
    <s v="ZA01H000"/>
    <s v="Secretaría Desarrollo Productivo Competi"/>
    <s v="H303"/>
    <s v="PRODUCTIVIDAD SOSTENIBLE"/>
    <s v="GI22H30300001D"/>
    <s v="GI22H30300001D SISTEMA DE POTENCIACIÓN Y CREACIÓN DE"/>
    <s v="SISTEMA DE POTENCIACIÓN Y CREACIÓN DE"/>
    <s v="730249"/>
    <s v="730249 Eventos Públicos Promocionales"/>
    <x v="1"/>
    <x v="6"/>
    <s v="001"/>
    <n v="122647.75"/>
    <n v="0"/>
    <n v="0"/>
    <n v="122647.75"/>
    <n v="0"/>
    <n v="0"/>
    <n v="0"/>
    <n v="0"/>
    <n v="0"/>
    <n v="122647.75"/>
    <n v="122647.75"/>
    <n v="122647.75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730204"/>
    <s v="730204 Edición, Impresión, Reproducción, Publicaci"/>
    <x v="1"/>
    <x v="6"/>
    <s v="001"/>
    <n v="1325"/>
    <n v="0"/>
    <n v="1675"/>
    <n v="3000"/>
    <n v="0"/>
    <n v="1060"/>
    <n v="1.9494726784186815E-6"/>
    <n v="1060"/>
    <n v="4.1254623722874178E-6"/>
    <n v="1940"/>
    <n v="1940"/>
    <n v="1940"/>
    <m/>
  </r>
  <r>
    <s v="COMUNALES"/>
    <s v="COORDINACION TERRITORIAL Y PARTICIPACION CIUDADANA"/>
    <s v="TM68F100"/>
    <s v="Unidad Especial Turística La Mariscal"/>
    <s v="H303"/>
    <s v="PRODUCTIVIDAD SOSTENIBLE"/>
    <s v="GI22H30300004D"/>
    <s v="GI22H30300004D FOMENTO PRODUCTIVO TERRITORIAL"/>
    <s v="FOMENTO PRODUCTIVO TERRITORIAL"/>
    <s v="730204"/>
    <s v="730204 Edición, Impresión, Reproducción, Publicaci"/>
    <x v="1"/>
    <x v="6"/>
    <s v="001"/>
    <n v="5000"/>
    <n v="0"/>
    <n v="0"/>
    <n v="5000"/>
    <n v="0"/>
    <n v="0"/>
    <n v="0"/>
    <n v="0"/>
    <n v="0"/>
    <n v="5000"/>
    <n v="5000"/>
    <n v="5000"/>
    <m/>
  </r>
  <r>
    <s v="COMUNALES"/>
    <s v="COORDINACION TERRITORIAL Y PARTICIPACION CIUDADANA"/>
    <s v="ZQ08F080"/>
    <s v="Administración Zonal Quitumbe"/>
    <s v="H303"/>
    <s v="PRODUCTIVIDAD SOSTENIBLE"/>
    <s v="GI22H30300004D"/>
    <s v="GI22H30300004D FOMENTO PRODUCTIVO TERRITORIAL"/>
    <s v="FOMENTO PRODUCTIVO TERRITORIAL"/>
    <s v="730204"/>
    <s v="730204 Edición, Impresión, Reproducción, Publicaci"/>
    <x v="1"/>
    <x v="6"/>
    <s v="001"/>
    <n v="2000"/>
    <n v="0"/>
    <n v="0"/>
    <n v="2000"/>
    <n v="0"/>
    <n v="0"/>
    <n v="0"/>
    <n v="0"/>
    <n v="0"/>
    <n v="2000"/>
    <n v="2000"/>
    <n v="2000"/>
    <m/>
  </r>
  <r>
    <s v="COMUNALES"/>
    <s v="COORDINACION TERRITORIAL Y PARTICIPACION CIUDADANA"/>
    <s v="ZN02F020"/>
    <s v="Administración Z Eugenio Espejo (Norte)"/>
    <s v="H303"/>
    <s v="PRODUCTIVIDAD SOSTENIBLE"/>
    <s v="GI22H30300004D"/>
    <s v="GI22H30300004D FOMENTO PRODUCTIVO TERRITORIAL"/>
    <s v="FOMENTO PRODUCTIVO TERRITORIAL"/>
    <s v="730204"/>
    <s v="730204 Edición, Impresión, Reproducción, Publicaci"/>
    <x v="1"/>
    <x v="6"/>
    <s v="001"/>
    <n v="4457"/>
    <n v="0"/>
    <n v="0"/>
    <n v="4457"/>
    <n v="0"/>
    <n v="0"/>
    <n v="0"/>
    <n v="0"/>
    <n v="0"/>
    <n v="4457"/>
    <n v="4457"/>
    <n v="4457"/>
    <m/>
  </r>
  <r>
    <s v="COMUNALES"/>
    <s v="COORDINACION TERRITORIAL Y PARTICIPACION CIUDADANA"/>
    <s v="ZQ08F080"/>
    <s v="Administración Zonal Quitumbe"/>
    <s v="H303"/>
    <s v="PRODUCTIVIDAD SOSTENIBLE"/>
    <s v="GI22H30300004D"/>
    <s v="GI22H30300004D FOMENTO PRODUCTIVO TERRITORIAL"/>
    <s v="FOMENTO PRODUCTIVO TERRITORIAL"/>
    <s v="730205"/>
    <s v="730205 Espectáculos Culturales y Sociales"/>
    <x v="1"/>
    <x v="6"/>
    <s v="001"/>
    <n v="14841.35"/>
    <n v="0"/>
    <n v="5480.7"/>
    <n v="20322.05"/>
    <n v="0"/>
    <n v="0"/>
    <n v="0"/>
    <n v="0"/>
    <n v="0"/>
    <n v="20322.05"/>
    <n v="20322.05"/>
    <n v="20322.05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730205"/>
    <s v="730205 Espectáculos Culturales y Sociales"/>
    <x v="1"/>
    <x v="6"/>
    <s v="001"/>
    <n v="4000"/>
    <n v="0"/>
    <n v="1400"/>
    <n v="5400"/>
    <n v="0"/>
    <n v="0"/>
    <n v="0"/>
    <n v="0"/>
    <n v="0"/>
    <n v="5400"/>
    <n v="5400"/>
    <n v="5400"/>
    <m/>
  </r>
  <r>
    <s v="COMUNALES"/>
    <s v="COORDINACION TERRITORIAL Y PARTICIPACION CIUDADANA"/>
    <s v="ZS03F030"/>
    <s v="Administración Zonal Eloy Alfaro (Sur)"/>
    <s v="H303"/>
    <s v="PRODUCTIVIDAD SOSTENIBLE"/>
    <s v="GI22H30300004D"/>
    <s v="GI22H30300004D FOMENTO PRODUCTIVO TERRITORIAL"/>
    <s v="FOMENTO PRODUCTIVO TERRITORIAL"/>
    <s v="730205"/>
    <s v="730205 Espectáculos Culturales y Sociales"/>
    <x v="1"/>
    <x v="6"/>
    <s v="001"/>
    <n v="1000"/>
    <n v="0"/>
    <n v="0"/>
    <n v="1000"/>
    <n v="0"/>
    <n v="0"/>
    <n v="0"/>
    <n v="0"/>
    <n v="0"/>
    <n v="1000"/>
    <n v="1000"/>
    <n v="1000"/>
    <m/>
  </r>
  <r>
    <s v="COMUNALES"/>
    <s v="COORDINACION TERRITORIAL Y PARTICIPACION CIUDADANA"/>
    <s v="ZQ08F080"/>
    <s v="Administración Zonal Quitumbe"/>
    <s v="H303"/>
    <s v="PRODUCTIVIDAD SOSTENIBLE"/>
    <s v="GI22H30300004D"/>
    <s v="GI22H30300004D FOMENTO PRODUCTIVO TERRITORIAL"/>
    <s v="FOMENTO PRODUCTIVO TERRITORIAL"/>
    <s v="730235"/>
    <s v="730235 Servicio de Alimentación"/>
    <x v="1"/>
    <x v="6"/>
    <s v="001"/>
    <n v="5480.7"/>
    <n v="0"/>
    <n v="-5480.7"/>
    <n v="0"/>
    <n v="0"/>
    <n v="0"/>
    <n v="0"/>
    <n v="0"/>
    <n v="0"/>
    <n v="0"/>
    <n v="0"/>
    <n v="0"/>
    <m/>
  </r>
  <r>
    <s v="COMUNALES"/>
    <s v="COORDINACION TERRITORIAL Y PARTICIPACION CIUDADANA"/>
    <s v="ZN02F020"/>
    <s v="Administración Z Eugenio Espejo (Norte)"/>
    <s v="H303"/>
    <s v="PRODUCTIVIDAD SOSTENIBLE"/>
    <s v="GI22H30300004D"/>
    <s v="GI22H30300004D FOMENTO PRODUCTIVO TERRITORIAL"/>
    <s v="FOMENTO PRODUCTIVO TERRITORIAL"/>
    <s v="730235"/>
    <s v="730235 Servicio de Alimentación"/>
    <x v="1"/>
    <x v="6"/>
    <s v="001"/>
    <n v="1822.63"/>
    <n v="0"/>
    <n v="0"/>
    <n v="1822.63"/>
    <n v="0"/>
    <n v="0"/>
    <n v="0"/>
    <n v="0"/>
    <n v="0"/>
    <n v="1822.63"/>
    <n v="1822.63"/>
    <n v="1822.63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730249"/>
    <s v="730249 Eventos Públicos Promocionales"/>
    <x v="1"/>
    <x v="6"/>
    <s v="001"/>
    <n v="6369.33"/>
    <n v="0"/>
    <n v="-69.33"/>
    <n v="6300"/>
    <n v="0"/>
    <n v="0"/>
    <n v="0"/>
    <n v="0"/>
    <n v="0"/>
    <n v="6300"/>
    <n v="6300"/>
    <n v="6300"/>
    <m/>
  </r>
  <r>
    <s v="COMUNALES"/>
    <s v="COORDINACION TERRITORIAL Y PARTICIPACION CIUDADANA"/>
    <s v="ZM04F040"/>
    <s v="Administración Zonal Manuela Sáenz"/>
    <s v="H303"/>
    <s v="PRODUCTIVIDAD SOSTENIBLE"/>
    <s v="GI22H30300004D"/>
    <s v="GI22H30300004D FOMENTO PRODUCTIVO TERRITORIAL"/>
    <s v="FOMENTO PRODUCTIVO TERRITORIAL"/>
    <s v="730249"/>
    <s v="730249 Eventos Públicos Promocionales"/>
    <x v="1"/>
    <x v="6"/>
    <s v="001"/>
    <n v="7484.66"/>
    <n v="0"/>
    <n v="3700"/>
    <n v="11184.66"/>
    <n v="0"/>
    <n v="0"/>
    <n v="0"/>
    <n v="0"/>
    <n v="0"/>
    <n v="11184.66"/>
    <n v="11184.66"/>
    <n v="11184.66"/>
    <m/>
  </r>
  <r>
    <s v="COMUNALES"/>
    <s v="COORDINACION TERRITORIAL Y PARTICIPACION CIUDADANA"/>
    <s v="ZD07F070"/>
    <s v="Adm Zonal Equinoccia - La Delicia"/>
    <s v="H303"/>
    <s v="PRODUCTIVIDAD SOSTENIBLE"/>
    <s v="GI22H30300004D"/>
    <s v="GI22H30300004D FOMENTO PRODUCTIVO TERRITORIAL"/>
    <s v="FOMENTO PRODUCTIVO TERRITORIAL"/>
    <s v="730249"/>
    <s v="730249 Eventos Públicos Promocionales"/>
    <x v="1"/>
    <x v="6"/>
    <s v="001"/>
    <n v="11300"/>
    <n v="0"/>
    <n v="0"/>
    <n v="11300"/>
    <n v="978"/>
    <n v="4998"/>
    <n v="9.1919475912609162E-6"/>
    <n v="833"/>
    <n v="3.2419907133164334E-6"/>
    <n v="6302"/>
    <n v="10467"/>
    <n v="5324"/>
    <m/>
  </r>
  <r>
    <s v="COMUNALES"/>
    <s v="COORDINACION TERRITORIAL Y PARTICIPACION CIUDADANA"/>
    <s v="TM68F100"/>
    <s v="Unidad Especial Turística La Mariscal"/>
    <s v="H303"/>
    <s v="PRODUCTIVIDAD SOSTENIBLE"/>
    <s v="GI22H30300004D"/>
    <s v="GI22H30300004D FOMENTO PRODUCTIVO TERRITORIAL"/>
    <s v="FOMENTO PRODUCTIVO TERRITORIAL"/>
    <s v="730249"/>
    <s v="730249 Eventos Públicos Promocionales"/>
    <x v="1"/>
    <x v="6"/>
    <s v="001"/>
    <n v="20000"/>
    <n v="0"/>
    <n v="0"/>
    <n v="20000"/>
    <n v="0"/>
    <n v="2000"/>
    <n v="3.6782503366390218E-6"/>
    <n v="2000"/>
    <n v="7.7838912684668272E-6"/>
    <n v="18000"/>
    <n v="18000"/>
    <n v="18000"/>
    <m/>
  </r>
  <r>
    <s v="COMUNALES"/>
    <s v="COORDINACION TERRITORIAL Y PARTICIPACION CIUDADANA"/>
    <s v="ZN02F020"/>
    <s v="Administración Z Eugenio Espejo (Norte)"/>
    <s v="H303"/>
    <s v="PRODUCTIVIDAD SOSTENIBLE"/>
    <s v="GI22H30300004D"/>
    <s v="GI22H30300004D FOMENTO PRODUCTIVO TERRITORIAL"/>
    <s v="FOMENTO PRODUCTIVO TERRITORIAL"/>
    <s v="730249"/>
    <s v="730249 Eventos Públicos Promocionales"/>
    <x v="1"/>
    <x v="6"/>
    <s v="001"/>
    <n v="3000"/>
    <n v="0"/>
    <n v="0"/>
    <n v="3000"/>
    <n v="0"/>
    <n v="0"/>
    <n v="0"/>
    <n v="0"/>
    <n v="0"/>
    <n v="3000"/>
    <n v="3000"/>
    <n v="3000"/>
    <m/>
  </r>
  <r>
    <s v="COMUNALES"/>
    <s v="COORDINACION TERRITORIAL Y PARTICIPACION CIUDADANA"/>
    <s v="ZC09F090"/>
    <s v="Administración Zonal Calderón"/>
    <s v="H303"/>
    <s v="PRODUCTIVIDAD SOSTENIBLE"/>
    <s v="GI22H30300004D"/>
    <s v="GI22H30300004D FOMENTO PRODUCTIVO TERRITORIAL"/>
    <s v="FOMENTO PRODUCTIVO TERRITORIAL"/>
    <s v="730249"/>
    <s v="730249 Eventos Públicos Promocionales"/>
    <x v="1"/>
    <x v="6"/>
    <s v="001"/>
    <n v="15000"/>
    <n v="0"/>
    <n v="0"/>
    <n v="15000"/>
    <n v="0"/>
    <n v="0"/>
    <n v="0"/>
    <n v="0"/>
    <n v="0"/>
    <n v="15000"/>
    <n v="15000"/>
    <n v="15000"/>
    <m/>
  </r>
  <r>
    <s v="COMUNALES"/>
    <s v="COORDINACION TERRITORIAL Y PARTICIPACION CIUDADANA"/>
    <s v="ZT06F060"/>
    <s v="Administración Zonal Valle de Tumbaco"/>
    <s v="H303"/>
    <s v="PRODUCTIVIDAD SOSTENIBLE"/>
    <s v="GI22H30300004D"/>
    <s v="GI22H30300004D FOMENTO PRODUCTIVO TERRITORIAL"/>
    <s v="FOMENTO PRODUCTIVO TERRITORIAL"/>
    <s v="730249"/>
    <s v="730249 Eventos Públicos Promocionales"/>
    <x v="1"/>
    <x v="6"/>
    <s v="001"/>
    <n v="12900"/>
    <n v="0"/>
    <n v="0"/>
    <n v="12900"/>
    <n v="0"/>
    <n v="0"/>
    <n v="0"/>
    <n v="0"/>
    <n v="0"/>
    <n v="12900"/>
    <n v="12900"/>
    <n v="12900"/>
    <m/>
  </r>
  <r>
    <s v="COMUNALES"/>
    <s v="COORDINACION TERRITORIAL Y PARTICIPACION CIUDADANA"/>
    <s v="ZS03F030"/>
    <s v="Administración Zonal Eloy Alfaro (Sur)"/>
    <s v="H303"/>
    <s v="PRODUCTIVIDAD SOSTENIBLE"/>
    <s v="GI22H30300004D"/>
    <s v="GI22H30300004D FOMENTO PRODUCTIVO TERRITORIAL"/>
    <s v="FOMENTO PRODUCTIVO TERRITORIAL"/>
    <s v="730249"/>
    <s v="730249 Eventos Públicos Promocionales"/>
    <x v="1"/>
    <x v="6"/>
    <s v="001"/>
    <n v="11000"/>
    <n v="0"/>
    <n v="-9000"/>
    <n v="2000"/>
    <n v="0"/>
    <n v="0"/>
    <n v="0"/>
    <n v="0"/>
    <n v="0"/>
    <n v="2000"/>
    <n v="2000"/>
    <n v="2000"/>
    <m/>
  </r>
  <r>
    <s v="COMUNALES"/>
    <s v="COORDINACION TERRITORIAL Y PARTICIPACION CIUDADANA"/>
    <s v="ZN02F020"/>
    <s v="Administración Z Eugenio Espejo (Norte)"/>
    <s v="H303"/>
    <s v="PRODUCTIVIDAD SOSTENIBLE"/>
    <s v="GI22H30300004D"/>
    <s v="GI22H30300004D FOMENTO PRODUCTIVO TERRITORIAL"/>
    <s v="FOMENTO PRODUCTIVO TERRITORIAL"/>
    <s v="730505"/>
    <s v="730505 Vehículos (Arrendamiento)"/>
    <x v="1"/>
    <x v="6"/>
    <s v="001"/>
    <n v="7000"/>
    <n v="0"/>
    <n v="0"/>
    <n v="7000"/>
    <n v="0"/>
    <n v="0"/>
    <n v="0"/>
    <n v="0"/>
    <n v="0"/>
    <n v="7000"/>
    <n v="7000"/>
    <n v="7000"/>
    <m/>
  </r>
  <r>
    <s v="COMUNALES"/>
    <s v="COORDINACION TERRITORIAL Y PARTICIPACION CIUDADANA"/>
    <s v="ZD07F070"/>
    <s v="Adm Zonal Equinoccia - La Delicia"/>
    <s v="H303"/>
    <s v="PRODUCTIVIDAD SOSTENIBLE"/>
    <s v="GI22H30300004D"/>
    <s v="GI22H30300004D FOMENTO PRODUCTIVO TERRITORIAL"/>
    <s v="FOMENTO PRODUCTIVO TERRITORIAL"/>
    <s v="730505"/>
    <s v="730505 Vehículos (Arrendamiento)"/>
    <x v="1"/>
    <x v="6"/>
    <s v="001"/>
    <n v="9000"/>
    <n v="0"/>
    <n v="0"/>
    <n v="9000"/>
    <n v="0"/>
    <n v="9000"/>
    <n v="1.6552126514875599E-5"/>
    <n v="0"/>
    <n v="0"/>
    <n v="0"/>
    <n v="9000"/>
    <n v="0"/>
    <m/>
  </r>
  <r>
    <s v="COMUNALES"/>
    <s v="COORDINACION TERRITORIAL Y PARTICIPACION CIUDADANA"/>
    <s v="ZT06F060"/>
    <s v="Administración Zonal Valle de Tumbaco"/>
    <s v="H303"/>
    <s v="PRODUCTIVIDAD SOSTENIBLE"/>
    <s v="GI22H30300004D"/>
    <s v="GI22H30300004D FOMENTO PRODUCTIVO TERRITORIAL"/>
    <s v="FOMENTO PRODUCTIVO TERRITORIAL"/>
    <s v="730505"/>
    <s v="730505 Vehículos (Arrendamiento)"/>
    <x v="1"/>
    <x v="6"/>
    <s v="001"/>
    <n v="1908.2"/>
    <n v="0"/>
    <n v="0"/>
    <n v="1908.2"/>
    <n v="0"/>
    <n v="0"/>
    <n v="0"/>
    <n v="0"/>
    <n v="0"/>
    <n v="1908.2"/>
    <n v="1908.2"/>
    <n v="1908.2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730505"/>
    <s v="730505 Vehículos (Arrendamiento)"/>
    <x v="1"/>
    <x v="6"/>
    <s v="001"/>
    <n v="1900"/>
    <n v="0"/>
    <n v="100"/>
    <n v="2000"/>
    <n v="0"/>
    <n v="0"/>
    <n v="0"/>
    <n v="0"/>
    <n v="0"/>
    <n v="2000"/>
    <n v="2000"/>
    <n v="2000"/>
    <m/>
  </r>
  <r>
    <s v="COMUNALES"/>
    <s v="COORDINACION TERRITORIAL Y PARTICIPACION CIUDADANA"/>
    <s v="ZT06F060"/>
    <s v="Administración Zonal Valle de Tumbaco"/>
    <s v="H303"/>
    <s v="PRODUCTIVIDAD SOSTENIBLE"/>
    <s v="GI22H30300004D"/>
    <s v="GI22H30300004D FOMENTO PRODUCTIVO TERRITORIAL"/>
    <s v="FOMENTO PRODUCTIVO TERRITORIAL"/>
    <s v="730613"/>
    <s v="730613 Capacitación para la Ciudadanía en General"/>
    <x v="1"/>
    <x v="6"/>
    <s v="001"/>
    <n v="3367.4"/>
    <n v="0"/>
    <n v="0"/>
    <n v="3367.4"/>
    <n v="0"/>
    <n v="0"/>
    <n v="0"/>
    <n v="0"/>
    <n v="0"/>
    <n v="3367.4"/>
    <n v="3367.4"/>
    <n v="3367.4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730613"/>
    <s v="730613 Capacitación para la Ciudadanía en General"/>
    <x v="1"/>
    <x v="6"/>
    <s v="001"/>
    <n v="1508.93"/>
    <n v="0"/>
    <n v="4791.07"/>
    <n v="6300"/>
    <n v="0"/>
    <n v="0"/>
    <n v="0"/>
    <n v="0"/>
    <n v="0"/>
    <n v="6300"/>
    <n v="6300"/>
    <n v="6300"/>
    <m/>
  </r>
  <r>
    <s v="COMUNALES"/>
    <s v="COORDINACION TERRITORIAL Y PARTICIPACION CIUDADANA"/>
    <s v="TM68F100"/>
    <s v="Unidad Especial Turística La Mariscal"/>
    <s v="H303"/>
    <s v="PRODUCTIVIDAD SOSTENIBLE"/>
    <s v="GI22H30300004D"/>
    <s v="GI22H30300004D FOMENTO PRODUCTIVO TERRITORIAL"/>
    <s v="FOMENTO PRODUCTIVO TERRITORIAL"/>
    <s v="730613"/>
    <s v="730613 Capacitación para la Ciudadanía en General"/>
    <x v="1"/>
    <x v="6"/>
    <s v="001"/>
    <n v="10000"/>
    <n v="0"/>
    <n v="0"/>
    <n v="10000"/>
    <n v="0"/>
    <n v="7750"/>
    <n v="1.425322005447621E-5"/>
    <n v="7750"/>
    <n v="3.0162578665308952E-5"/>
    <n v="2250"/>
    <n v="2250"/>
    <n v="2250"/>
    <m/>
  </r>
  <r>
    <s v="COMUNALES"/>
    <s v="COORDINACION TERRITORIAL Y PARTICIPACION CIUDADANA"/>
    <s v="ZD07F070"/>
    <s v="Adm Zonal Equinoccia - La Delicia"/>
    <s v="H303"/>
    <s v="PRODUCTIVIDAD SOSTENIBLE"/>
    <s v="GI22H30300004D"/>
    <s v="GI22H30300004D FOMENTO PRODUCTIVO TERRITORIAL"/>
    <s v="FOMENTO PRODUCTIVO TERRITORIAL"/>
    <s v="730613"/>
    <s v="730613 Capacitación para la Ciudadanía en General"/>
    <x v="1"/>
    <x v="6"/>
    <s v="001"/>
    <n v="6510"/>
    <n v="0"/>
    <n v="0"/>
    <n v="6510"/>
    <n v="0"/>
    <n v="0"/>
    <n v="0"/>
    <n v="0"/>
    <n v="0"/>
    <n v="6510"/>
    <n v="6510"/>
    <n v="6510"/>
    <m/>
  </r>
  <r>
    <s v="COMUNALES"/>
    <s v="COORDINACION TERRITORIAL Y PARTICIPACION CIUDADANA"/>
    <s v="ZQ08F080"/>
    <s v="Administración Zonal Quitumbe"/>
    <s v="H303"/>
    <s v="PRODUCTIVIDAD SOSTENIBLE"/>
    <s v="GI22H30300004D"/>
    <s v="GI22H30300004D FOMENTO PRODUCTIVO TERRITORIAL"/>
    <s v="FOMENTO PRODUCTIVO TERRITORIAL"/>
    <s v="730613"/>
    <s v="730613 Capacitación para la Ciudadanía en General"/>
    <x v="1"/>
    <x v="6"/>
    <s v="001"/>
    <n v="2898"/>
    <n v="0"/>
    <n v="0"/>
    <n v="2898"/>
    <n v="0"/>
    <n v="0"/>
    <n v="0"/>
    <n v="0"/>
    <n v="0"/>
    <n v="2898"/>
    <n v="2898"/>
    <n v="2898"/>
    <m/>
  </r>
  <r>
    <s v="COMUNALES"/>
    <s v="COORDINACION TERRITORIAL Y PARTICIPACION CIUDADANA"/>
    <s v="ZM04F040"/>
    <s v="Administración Zonal Manuela Sáenz"/>
    <s v="H303"/>
    <s v="PRODUCTIVIDAD SOSTENIBLE"/>
    <s v="GI22H30300004D"/>
    <s v="GI22H30300004D FOMENTO PRODUCTIVO TERRITORIAL"/>
    <s v="FOMENTO PRODUCTIVO TERRITORIAL"/>
    <s v="730613"/>
    <s v="730613 Capacitación para la Ciudadanía en General"/>
    <x v="1"/>
    <x v="6"/>
    <s v="001"/>
    <n v="6580.21"/>
    <n v="0"/>
    <n v="0"/>
    <n v="6580.21"/>
    <n v="0"/>
    <n v="0"/>
    <n v="0"/>
    <n v="0"/>
    <n v="0"/>
    <n v="6580.21"/>
    <n v="6580.21"/>
    <n v="6580.21"/>
    <m/>
  </r>
  <r>
    <s v="COMUNALES"/>
    <s v="COORDINACION TERRITORIAL Y PARTICIPACION CIUDADANA"/>
    <s v="ZN02F020"/>
    <s v="Administración Z Eugenio Espejo (Norte)"/>
    <s v="H303"/>
    <s v="PRODUCTIVIDAD SOSTENIBLE"/>
    <s v="GI22H30300004D"/>
    <s v="GI22H30300004D FOMENTO PRODUCTIVO TERRITORIAL"/>
    <s v="FOMENTO PRODUCTIVO TERRITORIAL"/>
    <s v="730613"/>
    <s v="730613 Capacitación para la Ciudadanía en General"/>
    <x v="1"/>
    <x v="6"/>
    <s v="001"/>
    <n v="3544.8"/>
    <n v="0"/>
    <n v="0"/>
    <n v="3544.8"/>
    <n v="3221.4"/>
    <n v="0"/>
    <n v="0"/>
    <n v="0"/>
    <n v="0"/>
    <n v="3544.8"/>
    <n v="3544.8"/>
    <n v="323.39999999999998"/>
    <m/>
  </r>
  <r>
    <s v="COMUNALES"/>
    <s v="COORDINACION TERRITORIAL Y PARTICIPACION CIUDADANA"/>
    <s v="ZS03F030"/>
    <s v="Administración Zonal Eloy Alfaro (Sur)"/>
    <s v="H303"/>
    <s v="PRODUCTIVIDAD SOSTENIBLE"/>
    <s v="GI22H30300004D"/>
    <s v="GI22H30300004D FOMENTO PRODUCTIVO TERRITORIAL"/>
    <s v="FOMENTO PRODUCTIVO TERRITORIAL"/>
    <s v="730613"/>
    <s v="730613 Capacitación para la Ciudadanía en General"/>
    <x v="1"/>
    <x v="6"/>
    <s v="001"/>
    <n v="3000"/>
    <n v="0"/>
    <n v="3000"/>
    <n v="6000"/>
    <n v="0"/>
    <n v="0"/>
    <n v="0"/>
    <n v="0"/>
    <n v="0"/>
    <n v="6000"/>
    <n v="6000"/>
    <n v="6000"/>
    <m/>
  </r>
  <r>
    <s v="COMUNALES"/>
    <s v="COORDINACION TERRITORIAL Y PARTICIPACION CIUDADANA"/>
    <s v="ZC09F090"/>
    <s v="Administración Zonal Calderón"/>
    <s v="H303"/>
    <s v="PRODUCTIVIDAD SOSTENIBLE"/>
    <s v="GI22H30300004D"/>
    <s v="GI22H30300004D FOMENTO PRODUCTIVO TERRITORIAL"/>
    <s v="FOMENTO PRODUCTIVO TERRITORIAL"/>
    <s v="730613"/>
    <s v="730613 Capacitación para la Ciudadanía en General"/>
    <x v="1"/>
    <x v="6"/>
    <s v="001"/>
    <n v="4319.93"/>
    <n v="0"/>
    <n v="0"/>
    <n v="4319.93"/>
    <n v="0"/>
    <n v="0"/>
    <n v="0"/>
    <n v="0"/>
    <n v="0"/>
    <n v="4319.93"/>
    <n v="4319.93"/>
    <n v="4319.93"/>
    <m/>
  </r>
  <r>
    <s v="COMUNALES"/>
    <s v="COORDINACION TERRITORIAL Y PARTICIPACION CIUDADANA"/>
    <s v="ZT06F060"/>
    <s v="Administración Zonal Valle de Tumbaco"/>
    <s v="H303"/>
    <s v="PRODUCTIVIDAD SOSTENIBLE"/>
    <s v="GI22H30300004D"/>
    <s v="GI22H30300004D FOMENTO PRODUCTIVO TERRITORIAL"/>
    <s v="FOMENTO PRODUCTIVO TERRITORIAL"/>
    <s v="730804"/>
    <s v="730804 Materiales de Oficina"/>
    <x v="1"/>
    <x v="6"/>
    <s v="001"/>
    <n v="92"/>
    <n v="0"/>
    <n v="0"/>
    <n v="92"/>
    <n v="0"/>
    <n v="0"/>
    <n v="0"/>
    <n v="0"/>
    <n v="0"/>
    <n v="92"/>
    <n v="92"/>
    <n v="92"/>
    <m/>
  </r>
  <r>
    <s v="COMUNALES"/>
    <s v="COORDINACION TERRITORIAL Y PARTICIPACION CIUDADANA"/>
    <s v="ZT06F060"/>
    <s v="Administración Zonal Valle de Tumbaco"/>
    <s v="H303"/>
    <s v="PRODUCTIVIDAD SOSTENIBLE"/>
    <s v="GI22H30300004D"/>
    <s v="GI22H30300004D FOMENTO PRODUCTIVO TERRITORIAL"/>
    <s v="FOMENTO PRODUCTIVO TERRITORIAL"/>
    <s v="730811"/>
    <s v="730811 Insumos, Materiales y Suministros para Cons"/>
    <x v="1"/>
    <x v="6"/>
    <s v="001"/>
    <n v="1667.2"/>
    <n v="0"/>
    <n v="0"/>
    <n v="1667.2"/>
    <n v="0"/>
    <n v="0"/>
    <n v="0"/>
    <n v="0"/>
    <n v="0"/>
    <n v="1667.2"/>
    <n v="1667.2"/>
    <n v="1667.2"/>
    <m/>
  </r>
  <r>
    <s v="COMUNALES"/>
    <s v="COORDINACION TERRITORIAL Y PARTICIPACION CIUDADANA"/>
    <s v="ZN02F020"/>
    <s v="Administración Z Eugenio Espejo (Norte)"/>
    <s v="H303"/>
    <s v="PRODUCTIVIDAD SOSTENIBLE"/>
    <s v="GI22H30300004D"/>
    <s v="GI22H30300004D FOMENTO PRODUCTIVO TERRITORIAL"/>
    <s v="FOMENTO PRODUCTIVO TERRITORIAL"/>
    <s v="730811"/>
    <s v="730811 Insumos, Materiales y Suministros para Cons"/>
    <x v="1"/>
    <x v="6"/>
    <s v="001"/>
    <n v="6416.57"/>
    <n v="0"/>
    <n v="0"/>
    <n v="6416.57"/>
    <n v="0"/>
    <n v="0"/>
    <n v="0"/>
    <n v="0"/>
    <n v="0"/>
    <n v="6416.57"/>
    <n v="6416.57"/>
    <n v="6416.57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730811"/>
    <s v="730811 Insumos, Materiales y Suministros para Cons"/>
    <x v="1"/>
    <x v="6"/>
    <s v="001"/>
    <n v="4555"/>
    <n v="0"/>
    <n v="-4555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H303"/>
    <s v="PRODUCTIVIDAD SOSTENIBLE"/>
    <s v="GI22H30300004D"/>
    <s v="GI22H30300004D FOMENTO PRODUCTIVO TERRITORIAL"/>
    <s v="FOMENTO PRODUCTIVO TERRITORIAL"/>
    <s v="730814"/>
    <s v="730814 Suministros para Actividades Agropecuarias"/>
    <x v="1"/>
    <x v="6"/>
    <s v="001"/>
    <n v="3988"/>
    <n v="0"/>
    <n v="0"/>
    <n v="3988"/>
    <n v="2069.9"/>
    <n v="0"/>
    <n v="0"/>
    <n v="0"/>
    <n v="0"/>
    <n v="3988"/>
    <n v="3988"/>
    <n v="1918.1"/>
    <m/>
  </r>
  <r>
    <s v="COMUNALES"/>
    <s v="COORDINACION TERRITORIAL Y PARTICIPACION CIUDADANA"/>
    <s v="ZS03F030"/>
    <s v="Administración Zonal Eloy Alfaro (Sur)"/>
    <s v="H303"/>
    <s v="PRODUCTIVIDAD SOSTENIBLE"/>
    <s v="GI22H30300004D"/>
    <s v="GI22H30300004D FOMENTO PRODUCTIVO TERRITORIAL"/>
    <s v="FOMENTO PRODUCTIVO TERRITORIAL"/>
    <s v="730814"/>
    <s v="730814 Suministros para Actividades Agropecuarias"/>
    <x v="1"/>
    <x v="6"/>
    <s v="001"/>
    <n v="5000"/>
    <n v="0"/>
    <n v="0"/>
    <n v="5000"/>
    <n v="0"/>
    <n v="0"/>
    <n v="0"/>
    <n v="0"/>
    <n v="0"/>
    <n v="5000"/>
    <n v="5000"/>
    <n v="5000"/>
    <m/>
  </r>
  <r>
    <s v="COMUNALES"/>
    <s v="COORDINACION TERRITORIAL Y PARTICIPACION CIUDADANA"/>
    <s v="ZM04F040"/>
    <s v="Administración Zonal Manuela Sáenz"/>
    <s v="H303"/>
    <s v="PRODUCTIVIDAD SOSTENIBLE"/>
    <s v="GI22H30300004D"/>
    <s v="GI22H30300004D FOMENTO PRODUCTIVO TERRITORIAL"/>
    <s v="FOMENTO PRODUCTIVO TERRITORIAL"/>
    <s v="730814"/>
    <s v="730814 Suministros para Actividades Agropecuarias"/>
    <x v="1"/>
    <x v="6"/>
    <s v="001"/>
    <n v="6046.75"/>
    <n v="0"/>
    <n v="-3700"/>
    <n v="2346.75"/>
    <n v="0"/>
    <n v="0"/>
    <n v="0"/>
    <n v="0"/>
    <n v="0"/>
    <n v="2346.75"/>
    <n v="2346.75"/>
    <n v="2346.75"/>
    <m/>
  </r>
  <r>
    <s v="COMUNALES"/>
    <s v="COORDINACION TERRITORIAL Y PARTICIPACION CIUDADANA"/>
    <s v="ZN02F020"/>
    <s v="Administración Z Eugenio Espejo (Norte)"/>
    <s v="H303"/>
    <s v="PRODUCTIVIDAD SOSTENIBLE"/>
    <s v="GI22H30300004D"/>
    <s v="GI22H30300004D FOMENTO PRODUCTIVO TERRITORIAL"/>
    <s v="FOMENTO PRODUCTIVO TERRITORIAL"/>
    <s v="730814"/>
    <s v="730814 Suministros para Actividades Agropecuarias"/>
    <x v="1"/>
    <x v="6"/>
    <s v="001"/>
    <n v="5220"/>
    <n v="0"/>
    <n v="0"/>
    <n v="5220"/>
    <n v="0"/>
    <n v="0"/>
    <n v="0"/>
    <n v="0"/>
    <n v="0"/>
    <n v="5220"/>
    <n v="5220"/>
    <n v="5220"/>
    <m/>
  </r>
  <r>
    <s v="COMUNALES"/>
    <s v="COORDINACION TERRITORIAL Y PARTICIPACION CIUDADANA"/>
    <s v="ZD07F070"/>
    <s v="Adm Zonal Equinoccia - La Delicia"/>
    <s v="H303"/>
    <s v="PRODUCTIVIDAD SOSTENIBLE"/>
    <s v="GI22H30300004D"/>
    <s v="GI22H30300004D FOMENTO PRODUCTIVO TERRITORIAL"/>
    <s v="FOMENTO PRODUCTIVO TERRITORIAL"/>
    <s v="730814"/>
    <s v="730814 Suministros para Actividades Agropecuarias"/>
    <x v="1"/>
    <x v="6"/>
    <s v="001"/>
    <n v="4469.8999999999996"/>
    <n v="0"/>
    <n v="0"/>
    <n v="4469.8999999999996"/>
    <n v="0"/>
    <n v="0"/>
    <n v="0"/>
    <n v="0"/>
    <n v="0"/>
    <n v="4469.8999999999996"/>
    <n v="4469.8999999999996"/>
    <n v="4469.8999999999996"/>
    <m/>
  </r>
  <r>
    <s v="COMUNALES"/>
    <s v="COORDINACION TERRITORIAL Y PARTICIPACION CIUDADANA"/>
    <s v="ZC09F090"/>
    <s v="Administración Zonal Calderón"/>
    <s v="H303"/>
    <s v="PRODUCTIVIDAD SOSTENIBLE"/>
    <s v="GI22H30300004D"/>
    <s v="GI22H30300004D FOMENTO PRODUCTIVO TERRITORIAL"/>
    <s v="FOMENTO PRODUCTIVO TERRITORIAL"/>
    <s v="730814"/>
    <s v="730814 Suministros para Actividades Agropecuarias"/>
    <x v="1"/>
    <x v="6"/>
    <s v="001"/>
    <n v="3000"/>
    <n v="0"/>
    <n v="0"/>
    <n v="3000"/>
    <n v="0"/>
    <n v="0"/>
    <n v="0"/>
    <n v="0"/>
    <n v="0"/>
    <n v="3000"/>
    <n v="3000"/>
    <n v="3000"/>
    <m/>
  </r>
  <r>
    <s v="COMUNALES"/>
    <s v="COORDINACION TERRITORIAL Y PARTICIPACION CIUDADANA"/>
    <s v="ZQ08F080"/>
    <s v="Administración Zonal Quitumbe"/>
    <s v="H303"/>
    <s v="PRODUCTIVIDAD SOSTENIBLE"/>
    <s v="GI22H30300004D"/>
    <s v="GI22H30300004D FOMENTO PRODUCTIVO TERRITORIAL"/>
    <s v="FOMENTO PRODUCTIVO TERRITORIAL"/>
    <s v="730814"/>
    <s v="730814 Suministros para Actividades Agropecuarias"/>
    <x v="1"/>
    <x v="6"/>
    <s v="001"/>
    <n v="6779.95"/>
    <n v="0"/>
    <n v="0"/>
    <n v="6779.95"/>
    <n v="0"/>
    <n v="0"/>
    <n v="0"/>
    <n v="0"/>
    <n v="0"/>
    <n v="6779.95"/>
    <n v="6779.95"/>
    <n v="6779.95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730814"/>
    <s v="730814 Suministros para Actividades Agropecuarias"/>
    <x v="1"/>
    <x v="6"/>
    <s v="001"/>
    <n v="4323"/>
    <n v="0"/>
    <n v="-2323"/>
    <n v="2000"/>
    <n v="0"/>
    <n v="1875.9"/>
    <n v="3.4500149032505709E-6"/>
    <n v="1875.9"/>
    <n v="7.3009008152584602E-6"/>
    <n v="124.1"/>
    <n v="124.1"/>
    <n v="124.1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730823"/>
    <s v="730823 Egresos para Sanidad Agropecuaria"/>
    <x v="1"/>
    <x v="6"/>
    <s v="001"/>
    <n v="1927.1"/>
    <n v="0"/>
    <n v="-1927.1"/>
    <n v="0"/>
    <n v="0"/>
    <n v="0"/>
    <n v="0"/>
    <n v="0"/>
    <n v="0"/>
    <n v="0"/>
    <n v="0"/>
    <n v="0"/>
    <m/>
  </r>
  <r>
    <s v="COMUNALES"/>
    <s v="COORDINACION TERRITORIAL Y PARTICIPACION CIUDADANA"/>
    <s v="ZN02F020"/>
    <s v="Administración Z Eugenio Espejo (Norte)"/>
    <s v="H303"/>
    <s v="PRODUCTIVIDAD SOSTENIBLE"/>
    <s v="GI22H30300004D"/>
    <s v="GI22H30300004D FOMENTO PRODUCTIVO TERRITORIAL"/>
    <s v="FOMENTO PRODUCTIVO TERRITORIAL"/>
    <s v="731406"/>
    <s v="731406 Herramientas y equipos menores"/>
    <x v="1"/>
    <x v="6"/>
    <s v="001"/>
    <n v="2640"/>
    <n v="0"/>
    <n v="0"/>
    <n v="2640"/>
    <n v="0"/>
    <n v="0"/>
    <n v="0"/>
    <n v="0"/>
    <n v="0"/>
    <n v="2640"/>
    <n v="2640"/>
    <n v="2640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731406"/>
    <s v="731406 Herramientas y equipos menores"/>
    <x v="1"/>
    <x v="6"/>
    <s v="001"/>
    <n v="291.64"/>
    <n v="0"/>
    <n v="-291.64"/>
    <n v="0"/>
    <n v="0"/>
    <n v="0"/>
    <n v="0"/>
    <n v="0"/>
    <n v="0"/>
    <n v="0"/>
    <n v="0"/>
    <n v="0"/>
    <m/>
  </r>
  <r>
    <s v="SOCIALES"/>
    <s v="EDUCACION, RECREACION Y DEPORTE"/>
    <s v="ZA01I000"/>
    <s v="Secretaría Educación, Recreación Deporte"/>
    <s v="I401"/>
    <s v="PRÁCTICAS SALUDABLES"/>
    <s v="GI22I40100001D"/>
    <s v="GI22I40100001D QUITO ACTIVO"/>
    <s v="QUITO ACTIVO"/>
    <s v="730205"/>
    <s v="730205 Espectáculos Culturales y Sociales"/>
    <x v="1"/>
    <x v="6"/>
    <s v="001"/>
    <n v="500000"/>
    <n v="0"/>
    <n v="0"/>
    <n v="500000"/>
    <n v="0"/>
    <n v="303405.5"/>
    <n v="5.5800069125656535E-4"/>
    <n v="143877.70000000001"/>
    <n v="5.5996418637854479E-4"/>
    <n v="196594.5"/>
    <n v="356122.3"/>
    <n v="196594.5"/>
    <m/>
  </r>
  <r>
    <s v="SOCIALES"/>
    <s v="EDUCACION, RECREACION Y DEPORTE"/>
    <s v="ZA01I000"/>
    <s v="Secretaría Educación, Recreación Deporte"/>
    <s v="I401"/>
    <s v="PRÁCTICAS SALUDABLES"/>
    <s v="GI22I40100001D"/>
    <s v="GI22I40100001D QUITO ACTIVO"/>
    <s v="QUITO ACTIVO"/>
    <s v="730606"/>
    <s v="730606 Honorarios por Contratos Civiles de Servici"/>
    <x v="1"/>
    <x v="6"/>
    <s v="001"/>
    <n v="7200"/>
    <n v="0"/>
    <n v="0"/>
    <n v="7200"/>
    <n v="0"/>
    <n v="0"/>
    <n v="0"/>
    <n v="0"/>
    <n v="0"/>
    <n v="7200"/>
    <n v="7200"/>
    <n v="7200"/>
    <m/>
  </r>
  <r>
    <s v="SOCIALES"/>
    <s v="EDUCACION, RECREACION Y DEPORTE"/>
    <s v="ZA01I000"/>
    <s v="Secretaría Educación, Recreación Deporte"/>
    <s v="I401"/>
    <s v="PRÁCTICAS SALUDABLES"/>
    <s v="GI22I40100002D"/>
    <s v="GI22I40100002D QUITO A LA CANCHA"/>
    <s v="QUITO A LA CANCHA"/>
    <s v="730402"/>
    <s v="730402 Edificios, Locales, Residencias y Cableado"/>
    <x v="1"/>
    <x v="6"/>
    <s v="001"/>
    <n v="320000"/>
    <n v="0"/>
    <n v="0"/>
    <n v="320000"/>
    <n v="0"/>
    <n v="276775.08"/>
    <n v="5.0902401559164609E-4"/>
    <n v="0"/>
    <n v="0"/>
    <n v="43224.92"/>
    <n v="320000"/>
    <n v="43224.92"/>
    <m/>
  </r>
  <r>
    <s v="SOCIALES"/>
    <s v="EDUCACION, RECREACION Y DEPORTE"/>
    <s v="ZA01I000"/>
    <s v="Secretaría Educación, Recreación Deporte"/>
    <s v="I401"/>
    <s v="PRÁCTICAS SALUDABLES"/>
    <s v="GI22I40100002D"/>
    <s v="GI22I40100002D QUITO A LA CANCHA"/>
    <s v="QUITO A LA CANCHA"/>
    <s v="730417"/>
    <s v="730417 Infraestructura"/>
    <x v="1"/>
    <x v="6"/>
    <s v="001"/>
    <n v="235812"/>
    <n v="0"/>
    <n v="0"/>
    <n v="235812"/>
    <n v="0"/>
    <n v="0"/>
    <n v="0"/>
    <n v="0"/>
    <n v="0"/>
    <n v="235812"/>
    <n v="235812"/>
    <n v="235812"/>
    <m/>
  </r>
  <r>
    <s v="SOCIALES"/>
    <s v="EDUCACION, RECREACION Y DEPORTE"/>
    <s v="ZA01I000"/>
    <s v="Secretaría Educación, Recreación Deporte"/>
    <s v="I401"/>
    <s v="PRÁCTICAS SALUDABLES"/>
    <s v="GI22I40100002D"/>
    <s v="GI22I40100002D QUITO A LA CANCHA"/>
    <s v="QUITO A LA CANCHA"/>
    <s v="730606"/>
    <s v="730606 Honorarios por Contratos Civiles de Servici"/>
    <x v="1"/>
    <x v="6"/>
    <s v="001"/>
    <n v="334172.15999999997"/>
    <n v="0"/>
    <n v="0"/>
    <n v="334172.15999999997"/>
    <n v="25624.55"/>
    <n v="299558.37"/>
    <n v="5.5092533764776832E-4"/>
    <n v="121294.72"/>
    <n v="4.720724559595643E-4"/>
    <n v="34613.79"/>
    <n v="212877.44"/>
    <n v="8989.24"/>
    <m/>
  </r>
  <r>
    <s v="SOCIALES"/>
    <s v="EDUCACION, RECREACION Y DEPORTE"/>
    <s v="ZA01I000"/>
    <s v="Secretaría Educación, Recreación Deporte"/>
    <s v="I401"/>
    <s v="PRÁCTICAS SALUDABLES"/>
    <s v="GI22I40100002D"/>
    <s v="GI22I40100002D QUITO A LA CANCHA"/>
    <s v="QUITO A LA CANCHA"/>
    <s v="730613"/>
    <s v="730613 Capacitación para la Ciudadanía en General"/>
    <x v="1"/>
    <x v="6"/>
    <s v="001"/>
    <n v="85000"/>
    <n v="0"/>
    <n v="0"/>
    <n v="85000"/>
    <n v="0"/>
    <n v="0"/>
    <n v="0"/>
    <n v="0"/>
    <n v="0"/>
    <n v="85000"/>
    <n v="85000"/>
    <n v="85000"/>
    <m/>
  </r>
  <r>
    <s v="SOCIALES"/>
    <s v="EDUCACION, RECREACION Y DEPORTE"/>
    <s v="ZA01I000"/>
    <s v="Secretaría Educación, Recreación Deporte"/>
    <s v="I402"/>
    <s v="SUB SISTEMA EDUCATIVO MUNICIPAL"/>
    <s v="GI22I40200001D"/>
    <s v="GI22I40200001D ATENCIÓN PSICOPEDAGÓGICA INTEGRAL PARA E"/>
    <s v="ATENCIÓN PSICOPEDAGÓGICA INTEGRAL PARA E"/>
    <s v="730402"/>
    <s v="730402 Edificios, Locales, Residencias y Cableado"/>
    <x v="1"/>
    <x v="6"/>
    <s v="001"/>
    <n v="4821.42"/>
    <n v="0"/>
    <n v="0"/>
    <n v="4821.42"/>
    <n v="0"/>
    <n v="0"/>
    <n v="0"/>
    <n v="0"/>
    <n v="0"/>
    <n v="4821.42"/>
    <n v="4821.42"/>
    <n v="4821.42"/>
    <m/>
  </r>
  <r>
    <s v="SOCIALES"/>
    <s v="EDUCACION, RECREACION Y DEPORTE"/>
    <s v="ZA01I000"/>
    <s v="Secretaría Educación, Recreación Deporte"/>
    <s v="I402"/>
    <s v="SUB SISTEMA EDUCATIVO MUNICIPAL"/>
    <s v="GI22I40200001D"/>
    <s v="GI22I40200001D ATENCIÓN PSICOPEDAGÓGICA INTEGRAL PARA E"/>
    <s v="ATENCIÓN PSICOPEDAGÓGICA INTEGRAL PARA E"/>
    <s v="730704"/>
    <s v="730704 Mantenimiento y Reparación de Equipos y Sis"/>
    <x v="1"/>
    <x v="6"/>
    <s v="001"/>
    <n v="500"/>
    <n v="0"/>
    <n v="0"/>
    <n v="500"/>
    <n v="0"/>
    <n v="0"/>
    <n v="0"/>
    <n v="0"/>
    <n v="0"/>
    <n v="500"/>
    <n v="500"/>
    <n v="500"/>
    <m/>
  </r>
  <r>
    <s v="SOCIALES"/>
    <s v="EDUCACION, RECREACION Y DEPORTE"/>
    <s v="ZA01I000"/>
    <s v="Secretaría Educación, Recreación Deporte"/>
    <s v="I402"/>
    <s v="SUB SISTEMA EDUCATIVO MUNICIPAL"/>
    <s v="GI22I40200001D"/>
    <s v="GI22I40200001D ATENCIÓN PSICOPEDAGÓGICA INTEGRAL PARA E"/>
    <s v="ATENCIÓN PSICOPEDAGÓGICA INTEGRAL PARA E"/>
    <s v="730812"/>
    <s v="730812 Materiales Didácticos"/>
    <x v="1"/>
    <x v="6"/>
    <s v="001"/>
    <n v="9020.8799999999992"/>
    <n v="0"/>
    <n v="0"/>
    <n v="9020.8799999999992"/>
    <n v="0"/>
    <n v="0"/>
    <n v="0"/>
    <n v="0"/>
    <n v="0"/>
    <n v="9020.8799999999992"/>
    <n v="9020.8799999999992"/>
    <n v="9020.8799999999992"/>
    <m/>
  </r>
  <r>
    <s v="SOCIALES"/>
    <s v="EDUCACION, RECREACION Y DEPORTE"/>
    <s v="ZA01I000"/>
    <s v="Secretaría Educación, Recreación Deporte"/>
    <s v="I402"/>
    <s v="SUB SISTEMA EDUCATIVO MUNICIPAL"/>
    <s v="GI22I40200001D"/>
    <s v="GI22I40200001D ATENCIÓN PSICOPEDAGÓGICA INTEGRAL PARA E"/>
    <s v="ATENCIÓN PSICOPEDAGÓGICA INTEGRAL PARA E"/>
    <s v="731403"/>
    <s v="731403 Mobiliarios"/>
    <x v="1"/>
    <x v="6"/>
    <s v="001"/>
    <n v="603.4"/>
    <n v="0"/>
    <n v="0"/>
    <n v="603.4"/>
    <n v="0"/>
    <n v="0"/>
    <n v="0"/>
    <n v="0"/>
    <n v="0"/>
    <n v="603.4"/>
    <n v="603.4"/>
    <n v="603.4"/>
    <m/>
  </r>
  <r>
    <s v="SOCIALES"/>
    <s v="EDUCACION, RECREACION Y DEPORTE"/>
    <s v="ZA01I000"/>
    <s v="Secretaría Educación, Recreación Deporte"/>
    <s v="I402"/>
    <s v="SUB SISTEMA EDUCATIVO MUNICIPAL"/>
    <s v="GI22I40200002D"/>
    <s v="GI22I40200002D AMPLIACIÓN DE LA OFERTA EDUCATIVA EXTRAO"/>
    <s v="AMPLIACIÓN DE LA OFERTA EDUCATIVA EXTRAO"/>
    <s v="730205"/>
    <s v="730205 Espectáculos Culturales y Sociales"/>
    <x v="1"/>
    <x v="6"/>
    <s v="001"/>
    <n v="23000"/>
    <n v="0"/>
    <n v="0"/>
    <n v="23000"/>
    <n v="0"/>
    <n v="5297"/>
    <n v="9.7418460165884487E-6"/>
    <n v="5297"/>
    <n v="2.0615636024534389E-5"/>
    <n v="17703"/>
    <n v="17703"/>
    <n v="17703"/>
    <m/>
  </r>
  <r>
    <s v="SOCIALES"/>
    <s v="EDUCACION, RECREACION Y DEPORTE"/>
    <s v="ZA01I000"/>
    <s v="Secretaría Educación, Recreación Deporte"/>
    <s v="I402"/>
    <s v="SUB SISTEMA EDUCATIVO MUNICIPAL"/>
    <s v="GI22I40200002D"/>
    <s v="GI22I40200002D AMPLIACIÓN DE LA OFERTA EDUCATIVA EXTRAO"/>
    <s v="AMPLIACIÓN DE LA OFERTA EDUCATIVA EXTRAO"/>
    <s v="730402"/>
    <s v="730402 Edificios, Locales, Residencias y Cableado"/>
    <x v="1"/>
    <x v="6"/>
    <s v="001"/>
    <n v="11555"/>
    <n v="0"/>
    <n v="0"/>
    <n v="11555"/>
    <n v="0"/>
    <n v="0"/>
    <n v="0"/>
    <n v="0"/>
    <n v="0"/>
    <n v="11555"/>
    <n v="11555"/>
    <n v="11555"/>
    <m/>
  </r>
  <r>
    <s v="SOCIALES"/>
    <s v="EDUCACION, RECREACION Y DEPORTE"/>
    <s v="ZA01I000"/>
    <s v="Secretaría Educación, Recreación Deporte"/>
    <s v="I402"/>
    <s v="SUB SISTEMA EDUCATIVO MUNICIPAL"/>
    <s v="GI22I40200002D"/>
    <s v="GI22I40200002D AMPLIACIÓN DE LA OFERTA EDUCATIVA EXTRAO"/>
    <s v="AMPLIACIÓN DE LA OFERTA EDUCATIVA EXTRAO"/>
    <s v="730704"/>
    <s v="730704 Mantenimiento y Reparación de Equipos y Sis"/>
    <x v="1"/>
    <x v="6"/>
    <s v="001"/>
    <n v="5500"/>
    <n v="0"/>
    <n v="0"/>
    <n v="5500"/>
    <n v="0"/>
    <n v="0"/>
    <n v="0"/>
    <n v="0"/>
    <n v="0"/>
    <n v="5500"/>
    <n v="5500"/>
    <n v="5500"/>
    <m/>
  </r>
  <r>
    <s v="SOCIALES"/>
    <s v="EDUCACION, RECREACION Y DEPORTE"/>
    <s v="ZA01I000"/>
    <s v="Secretaría Educación, Recreación Deporte"/>
    <s v="I402"/>
    <s v="SUB SISTEMA EDUCATIVO MUNICIPAL"/>
    <s v="GI22I40200002D"/>
    <s v="GI22I40200002D AMPLIACIÓN DE LA OFERTA EDUCATIVA EXTRAO"/>
    <s v="AMPLIACIÓN DE LA OFERTA EDUCATIVA EXTRAO"/>
    <s v="730802"/>
    <s v="730802 Vestuario, Lencería, Prendas de Protección"/>
    <x v="1"/>
    <x v="6"/>
    <s v="001"/>
    <n v="75000"/>
    <n v="0"/>
    <n v="0"/>
    <n v="75000"/>
    <n v="0"/>
    <n v="0"/>
    <n v="0"/>
    <n v="0"/>
    <n v="0"/>
    <n v="75000"/>
    <n v="75000"/>
    <n v="75000"/>
    <m/>
  </r>
  <r>
    <s v="SOCIALES"/>
    <s v="EDUCACION, RECREACION Y DEPORTE"/>
    <s v="ZA01I000"/>
    <s v="Secretaría Educación, Recreación Deporte"/>
    <s v="I402"/>
    <s v="SUB SISTEMA EDUCATIVO MUNICIPAL"/>
    <s v="GI22I40200002D"/>
    <s v="GI22I40200002D AMPLIACIÓN DE LA OFERTA EDUCATIVA EXTRAO"/>
    <s v="AMPLIACIÓN DE LA OFERTA EDUCATIVA EXTRAO"/>
    <s v="730804"/>
    <s v="730804 Materiales de Oficina"/>
    <x v="1"/>
    <x v="6"/>
    <s v="001"/>
    <n v="34000"/>
    <n v="0"/>
    <n v="0"/>
    <n v="34000"/>
    <n v="0"/>
    <n v="0"/>
    <n v="0"/>
    <n v="0"/>
    <n v="0"/>
    <n v="34000"/>
    <n v="34000"/>
    <n v="34000"/>
    <m/>
  </r>
  <r>
    <s v="SOCIALES"/>
    <s v="EDUCACION, RECREACION Y DEPORTE"/>
    <s v="ZA01I000"/>
    <s v="Secretaría Educación, Recreación Deporte"/>
    <s v="I402"/>
    <s v="SUB SISTEMA EDUCATIVO MUNICIPAL"/>
    <s v="GI22I40200002D"/>
    <s v="GI22I40200002D AMPLIACIÓN DE LA OFERTA EDUCATIVA EXTRAO"/>
    <s v="AMPLIACIÓN DE LA OFERTA EDUCATIVA EXTRAO"/>
    <s v="731403"/>
    <s v="731403 Mobiliarios"/>
    <x v="1"/>
    <x v="6"/>
    <s v="001"/>
    <n v="258.60000000000002"/>
    <n v="0"/>
    <n v="0"/>
    <n v="258.60000000000002"/>
    <n v="0"/>
    <n v="0"/>
    <n v="0"/>
    <n v="0"/>
    <n v="0"/>
    <n v="258.60000000000002"/>
    <n v="258.60000000000002"/>
    <n v="258.60000000000002"/>
    <m/>
  </r>
  <r>
    <s v="SOCIALES"/>
    <s v="EDUCACION, RECREACION Y DEPORTE"/>
    <s v="ZA01I000"/>
    <s v="Secretaría Educación, Recreación Deporte"/>
    <s v="I402"/>
    <s v="SUB SISTEMA EDUCATIVO MUNICIPAL"/>
    <s v="GI22I40200003D"/>
    <s v="GI22I40200003D INFRAESTRUCTURA EDUCATIVA INTEGRAL E INC"/>
    <s v="INFRAESTRUCTURA EDUCATIVA INTEGRAL E INC"/>
    <s v="730402"/>
    <s v="730402 Edificios, Locales, Residencias y Cableado"/>
    <x v="1"/>
    <x v="6"/>
    <s v="001"/>
    <n v="1499478.29"/>
    <n v="0"/>
    <n v="-212803.28"/>
    <n v="1286675.01"/>
    <n v="54304.73"/>
    <n v="874350.73"/>
    <n v="1.6080404334815372E-3"/>
    <n v="363142.7"/>
    <n v="1.4133316458687342E-3"/>
    <n v="412324.28"/>
    <n v="923532.31"/>
    <n v="358019.55"/>
    <m/>
  </r>
  <r>
    <s v="SOCIALES"/>
    <s v="EDUCACION, RECREACION Y DEPORTE"/>
    <s v="ZA01I000"/>
    <s v="Secretaría Educación, Recreación Deporte"/>
    <s v="I402"/>
    <s v="SUB SISTEMA EDUCATIVO MUNICIPAL"/>
    <s v="GI22I40200003D"/>
    <s v="GI22I40200003D INFRAESTRUCTURA EDUCATIVA INTEGRAL E INC"/>
    <s v="INFRAESTRUCTURA EDUCATIVA INTEGRAL E INC"/>
    <s v="730601"/>
    <s v="730601 Consultoría, Asesoría e Investigación"/>
    <x v="1"/>
    <x v="6"/>
    <s v="001"/>
    <n v="11906.25"/>
    <n v="0"/>
    <n v="0"/>
    <n v="11906.25"/>
    <n v="0"/>
    <n v="11905"/>
    <n v="2.1894785128843779E-5"/>
    <n v="11905"/>
    <n v="4.6333612775548787E-5"/>
    <n v="1.25"/>
    <n v="1.25"/>
    <n v="1.25"/>
    <m/>
  </r>
  <r>
    <s v="SOCIALES"/>
    <s v="EDUCACION, RECREACION Y DEPORTE"/>
    <s v="ZA01I000"/>
    <s v="Secretaría Educación, Recreación Deporte"/>
    <s v="I402"/>
    <s v="SUB SISTEMA EDUCATIVO MUNICIPAL"/>
    <s v="GI22I40200003D"/>
    <s v="GI22I40200003D INFRAESTRUCTURA EDUCATIVA INTEGRAL E INC"/>
    <s v="INFRAESTRUCTURA EDUCATIVA INTEGRAL E INC"/>
    <s v="730605"/>
    <s v="730605 Estudio y Diseño de Proyectos"/>
    <x v="1"/>
    <x v="6"/>
    <s v="001"/>
    <n v="99600"/>
    <n v="0"/>
    <n v="0"/>
    <n v="99600"/>
    <n v="0"/>
    <n v="69720"/>
    <n v="1.2822380673523629E-4"/>
    <n v="0"/>
    <n v="0"/>
    <n v="29880"/>
    <n v="99600"/>
    <n v="29880"/>
    <m/>
  </r>
  <r>
    <s v="SOCIALES"/>
    <s v="EDUCACION, RECREACION Y DEPORTE"/>
    <s v="ZA01I000"/>
    <s v="Secretaría Educación, Recreación Deporte"/>
    <s v="I402"/>
    <s v="SUB SISTEMA EDUCATIVO MUNICIPAL"/>
    <s v="GI22I40200003D"/>
    <s v="GI22I40200003D INFRAESTRUCTURA EDUCATIVA INTEGRAL E INC"/>
    <s v="INFRAESTRUCTURA EDUCATIVA INTEGRAL E INC"/>
    <s v="730606"/>
    <s v="730606 Honorarios por Contratos Civiles de Servici"/>
    <x v="1"/>
    <x v="6"/>
    <s v="001"/>
    <n v="14380"/>
    <n v="0"/>
    <n v="0"/>
    <n v="14380"/>
    <n v="0"/>
    <n v="8327.8799999999992"/>
    <n v="1.5316013706744687E-5"/>
    <n v="1333"/>
    <n v="5.1879635304331402E-6"/>
    <n v="6052.12"/>
    <n v="13047"/>
    <n v="6052.12"/>
    <m/>
  </r>
  <r>
    <s v="SOCIALES"/>
    <s v="EDUCACION, RECREACION Y DEPORTE"/>
    <s v="ZA01I000"/>
    <s v="Secretaría Educación, Recreación Deporte"/>
    <s v="I402"/>
    <s v="SUB SISTEMA EDUCATIVO MUNICIPAL"/>
    <s v="GI22I40200003D"/>
    <s v="GI22I40200003D INFRAESTRUCTURA EDUCATIVA INTEGRAL E INC"/>
    <s v="INFRAESTRUCTURA EDUCATIVA INTEGRAL E INC"/>
    <s v="730702"/>
    <s v="730702 Arrendamiento y Licencias de Uso de Paquete"/>
    <x v="1"/>
    <x v="6"/>
    <s v="001"/>
    <n v="6250"/>
    <n v="0"/>
    <n v="0"/>
    <n v="6250"/>
    <n v="0"/>
    <n v="0"/>
    <n v="0"/>
    <n v="0"/>
    <n v="0"/>
    <n v="6250"/>
    <n v="6250"/>
    <n v="6250"/>
    <m/>
  </r>
  <r>
    <s v="SOCIALES"/>
    <s v="EDUCACION, RECREACION Y DEPORTE"/>
    <s v="ZA01I000"/>
    <s v="Secretaría Educación, Recreación Deporte"/>
    <s v="I402"/>
    <s v="SUB SISTEMA EDUCATIVO MUNICIPAL"/>
    <s v="GI22I40200003D"/>
    <s v="GI22I40200003D INFRAESTRUCTURA EDUCATIVA INTEGRAL E INC"/>
    <s v="INFRAESTRUCTURA EDUCATIVA INTEGRAL E INC"/>
    <s v="731403"/>
    <s v="731403 Mobiliarios"/>
    <x v="1"/>
    <x v="6"/>
    <s v="001"/>
    <n v="89274.66"/>
    <n v="0"/>
    <n v="0"/>
    <n v="89274.66"/>
    <n v="0"/>
    <n v="0"/>
    <n v="0"/>
    <n v="0"/>
    <n v="0"/>
    <n v="89274.66"/>
    <n v="89274.66"/>
    <n v="89274.66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30205"/>
    <s v="730205 Espectáculos Culturales y Sociales"/>
    <x v="1"/>
    <x v="6"/>
    <s v="001"/>
    <n v="23240"/>
    <n v="0"/>
    <n v="40000"/>
    <n v="63240"/>
    <n v="0"/>
    <n v="6290"/>
    <n v="1.1568097308729723E-5"/>
    <n v="6290"/>
    <n v="2.4480338039328171E-5"/>
    <n v="56950"/>
    <n v="56950"/>
    <n v="56950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30235"/>
    <s v="730235 Servicio de Alimentación"/>
    <x v="1"/>
    <x v="6"/>
    <s v="001"/>
    <n v="338975.46"/>
    <n v="0"/>
    <n v="1083521.82"/>
    <n v="1422497.28"/>
    <n v="0"/>
    <n v="1001280"/>
    <n v="1.84147924853496E-3"/>
    <n v="273215.34000000003"/>
    <n v="1.0633392497185977E-3"/>
    <n v="421217.28000000003"/>
    <n v="1149281.94"/>
    <n v="421217.28000000003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30606"/>
    <s v="730606 Honorarios por Contratos Civiles de Servici"/>
    <x v="1"/>
    <x v="6"/>
    <s v="001"/>
    <n v="52000"/>
    <n v="0"/>
    <n v="0"/>
    <n v="52000"/>
    <n v="3497.4"/>
    <n v="0"/>
    <n v="0"/>
    <n v="0"/>
    <n v="0"/>
    <n v="52000"/>
    <n v="52000"/>
    <n v="48502.6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30701"/>
    <s v="730701 Desarrollo, Actualización, Asistencia Técni"/>
    <x v="1"/>
    <x v="6"/>
    <s v="001"/>
    <n v="210000"/>
    <n v="0"/>
    <n v="0"/>
    <n v="210000"/>
    <n v="0"/>
    <n v="0"/>
    <n v="0"/>
    <n v="0"/>
    <n v="0"/>
    <n v="210000"/>
    <n v="210000"/>
    <n v="210000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30704"/>
    <s v="730704 Mantenimiento y Reparación de Equipos y Sis"/>
    <x v="1"/>
    <x v="6"/>
    <s v="001"/>
    <n v="54395.39"/>
    <n v="0"/>
    <n v="0"/>
    <n v="54395.39"/>
    <n v="0"/>
    <n v="0"/>
    <n v="0"/>
    <n v="0"/>
    <n v="0"/>
    <n v="54395.39"/>
    <n v="54395.39"/>
    <n v="54395.39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30805"/>
    <s v="730805 Materiales de Aseo"/>
    <x v="1"/>
    <x v="6"/>
    <s v="001"/>
    <n v="8663.0400000000009"/>
    <n v="0"/>
    <n v="-4077.25"/>
    <n v="4585.79"/>
    <n v="0"/>
    <n v="0"/>
    <n v="0"/>
    <n v="0"/>
    <n v="0"/>
    <n v="4585.79"/>
    <n v="4585.79"/>
    <n v="4585.79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30812"/>
    <s v="730812 Materiales Didácticos"/>
    <x v="1"/>
    <x v="6"/>
    <s v="001"/>
    <n v="5000"/>
    <n v="0"/>
    <n v="0"/>
    <n v="5000"/>
    <n v="4999.96"/>
    <n v="0"/>
    <n v="0"/>
    <n v="0"/>
    <n v="0"/>
    <n v="5000"/>
    <n v="5000"/>
    <n v="0.04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31403"/>
    <s v="731403 Mobiliarios"/>
    <x v="1"/>
    <x v="6"/>
    <s v="001"/>
    <n v="176367.06"/>
    <n v="0"/>
    <n v="21001.75"/>
    <n v="197368.81"/>
    <n v="50102.35"/>
    <n v="147266.46"/>
    <n v="2.7084145303531853E-4"/>
    <n v="120105.9"/>
    <n v="4.6744563315067488E-4"/>
    <n v="50102.35"/>
    <n v="77262.91"/>
    <n v="0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31407"/>
    <s v="731407 Equipos, Sistemas y Paquetes Informáticos"/>
    <x v="1"/>
    <x v="6"/>
    <s v="001"/>
    <n v="73416"/>
    <n v="0"/>
    <n v="-40000"/>
    <n v="33416"/>
    <n v="0"/>
    <n v="0"/>
    <n v="0"/>
    <n v="0"/>
    <n v="0"/>
    <n v="33416"/>
    <n v="33416"/>
    <n v="33416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106"/>
    <s v="730106 Servicio de Correo"/>
    <x v="1"/>
    <x v="6"/>
    <s v="001"/>
    <n v="1702.72"/>
    <n v="0"/>
    <n v="0"/>
    <n v="1702.72"/>
    <n v="1702.72"/>
    <n v="0"/>
    <n v="0"/>
    <n v="0"/>
    <n v="0"/>
    <n v="1702.72"/>
    <n v="1702.72"/>
    <n v="0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30106"/>
    <s v="730106 Servicio de Correo"/>
    <x v="1"/>
    <x v="6"/>
    <s v="001"/>
    <n v="1030.8499999999999"/>
    <n v="0"/>
    <n v="0"/>
    <n v="1030.8499999999999"/>
    <n v="0"/>
    <n v="1030.8499999999999"/>
    <n v="1.8958621797621677E-6"/>
    <n v="977.35"/>
    <n v="3.8037930656180266E-6"/>
    <n v="0"/>
    <n v="53.5"/>
    <n v="0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204"/>
    <s v="730204 Edición, Impresión, Reproducción, Publicaci"/>
    <x v="1"/>
    <x v="6"/>
    <s v="001"/>
    <n v="6450.5"/>
    <n v="0"/>
    <n v="0"/>
    <n v="6450.5"/>
    <n v="0"/>
    <n v="3213"/>
    <n v="5.9091091658105885E-6"/>
    <n v="3213"/>
    <n v="1.2504821322791957E-5"/>
    <n v="3237.5"/>
    <n v="3237.5"/>
    <n v="3237.5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239"/>
    <s v="730239 Membrecías"/>
    <x v="1"/>
    <x v="6"/>
    <s v="001"/>
    <n v="44031"/>
    <n v="0"/>
    <n v="0"/>
    <n v="44031"/>
    <n v="0"/>
    <n v="410"/>
    <n v="7.5404131901099953E-7"/>
    <n v="410"/>
    <n v="1.5956977100356995E-6"/>
    <n v="43621"/>
    <n v="43621"/>
    <n v="43621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30402"/>
    <s v="730402 Edificios, Locales, Residencias y Cableado"/>
    <x v="1"/>
    <x v="6"/>
    <s v="001"/>
    <n v="62398"/>
    <n v="0"/>
    <n v="0"/>
    <n v="62398"/>
    <n v="0"/>
    <n v="6412.65"/>
    <n v="1.1793666010624111E-5"/>
    <n v="4172.6499999999996"/>
    <n v="1.6239726950684051E-5"/>
    <n v="55985.35"/>
    <n v="58225.35"/>
    <n v="55985.35"/>
    <m/>
  </r>
  <r>
    <s v="SOCIALES"/>
    <s v="EDUCACION, RECREACION Y DEPORTE"/>
    <s v="CF22I050"/>
    <s v="Colegio Fernández Madrid"/>
    <s v="I402"/>
    <s v="SUB SISTEMA EDUCATIVO MUNICIPAL"/>
    <s v="GI22I40200005D"/>
    <s v="GI22I40200005D FORTALECIMIENTO PEDAGÓGICO"/>
    <s v="FORTALECIMIENTO PEDAGÓGICO"/>
    <s v="730402"/>
    <s v="730402 Edificios, Locales, Residencias y Cableado"/>
    <x v="1"/>
    <x v="6"/>
    <s v="001"/>
    <n v="124973.1"/>
    <n v="0"/>
    <n v="5460"/>
    <n v="130433.1"/>
    <n v="35019.49"/>
    <n v="0"/>
    <n v="0"/>
    <n v="0"/>
    <n v="0"/>
    <n v="130433.1"/>
    <n v="130433.1"/>
    <n v="95413.61"/>
    <m/>
  </r>
  <r>
    <s v="SOCIALES"/>
    <s v="EDUCACION, RECREACION Y DEPORTE"/>
    <s v="SF43I080"/>
    <s v="Unidad Educativa San Francisco de Quito"/>
    <s v="I402"/>
    <s v="SUB SISTEMA EDUCATIVO MUNICIPAL"/>
    <s v="GI22I40200005D"/>
    <s v="GI22I40200005D FORTALECIMIENTO PEDAGÓGICO"/>
    <s v="FORTALECIMIENTO PEDAGÓGICO"/>
    <s v="730402"/>
    <s v="730402 Edificios, Locales, Residencias y Cableado"/>
    <x v="1"/>
    <x v="6"/>
    <s v="001"/>
    <n v="84331.520000000004"/>
    <n v="0"/>
    <n v="0"/>
    <n v="84331.520000000004"/>
    <n v="69996.95"/>
    <n v="0"/>
    <n v="0"/>
    <n v="0"/>
    <n v="0"/>
    <n v="84331.520000000004"/>
    <n v="84331.520000000004"/>
    <n v="14334.57"/>
    <m/>
  </r>
  <r>
    <s v="SOCIALES"/>
    <s v="EDUCACION, RECREACION Y DEPORTE"/>
    <s v="EE11I010"/>
    <s v="Unidad Educativa Espejo"/>
    <s v="I402"/>
    <s v="SUB SISTEMA EDUCATIVO MUNICIPAL"/>
    <s v="GI22I40200005D"/>
    <s v="GI22I40200005D FORTALECIMIENTO PEDAGÓGICO"/>
    <s v="FORTALECIMIENTO PEDAGÓGICO"/>
    <s v="730402"/>
    <s v="730402 Edificios, Locales, Residencias y Cableado"/>
    <x v="1"/>
    <x v="6"/>
    <s v="001"/>
    <n v="220714"/>
    <n v="0"/>
    <n v="-35440.61"/>
    <n v="185273.39"/>
    <n v="8844.9500000000007"/>
    <n v="140572.54999999999"/>
    <n v="2.5853051467985286E-4"/>
    <n v="118428.56"/>
    <n v="4.6091751706054984E-4"/>
    <n v="44700.84"/>
    <n v="66844.83"/>
    <n v="35855.89"/>
    <m/>
  </r>
  <r>
    <s v="SOCIALES"/>
    <s v="EDUCACION, RECREACION Y DEPORTE"/>
    <s v="EQ13I030"/>
    <s v="Unidad Educativa Quitumbe"/>
    <s v="I402"/>
    <s v="SUB SISTEMA EDUCATIVO MUNICIPAL"/>
    <s v="GI22I40200005D"/>
    <s v="GI22I40200005D FORTALECIMIENTO PEDAGÓGICO"/>
    <s v="FORTALECIMIENTO PEDAGÓGICO"/>
    <s v="730402"/>
    <s v="730402 Edificios, Locales, Residencias y Cableado"/>
    <x v="1"/>
    <x v="6"/>
    <s v="001"/>
    <n v="180000"/>
    <n v="0"/>
    <n v="0"/>
    <n v="180000"/>
    <n v="0"/>
    <n v="150000"/>
    <n v="2.7586877524792664E-4"/>
    <n v="120603.88"/>
    <n v="4.6938374423761048E-4"/>
    <n v="30000"/>
    <n v="59396.12"/>
    <n v="30000"/>
    <m/>
  </r>
  <r>
    <s v="SOCIALES"/>
    <s v="EDUCACION, RECREACION Y DEPORTE"/>
    <s v="ES12I020"/>
    <s v="Unidad Educativa Sucre"/>
    <s v="I402"/>
    <s v="SUB SISTEMA EDUCATIVO MUNICIPAL"/>
    <s v="GI22I40200005D"/>
    <s v="GI22I40200005D FORTALECIMIENTO PEDAGÓGICO"/>
    <s v="FORTALECIMIENTO PEDAGÓGICO"/>
    <s v="730402"/>
    <s v="730402 Edificios, Locales, Residencias y Cableado"/>
    <x v="1"/>
    <x v="6"/>
    <s v="001"/>
    <n v="80130"/>
    <n v="0"/>
    <n v="38524.239999999998"/>
    <n v="118654.24"/>
    <n v="88677.18"/>
    <n v="0"/>
    <n v="0"/>
    <n v="0"/>
    <n v="0"/>
    <n v="118654.24"/>
    <n v="118654.24"/>
    <n v="29977.06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404"/>
    <s v="730404 Maquinarias y Equipos (Instalación, Manteni"/>
    <x v="1"/>
    <x v="6"/>
    <s v="001"/>
    <n v="2247.1"/>
    <n v="0"/>
    <n v="0"/>
    <n v="2247.1"/>
    <n v="0"/>
    <n v="0"/>
    <n v="0"/>
    <n v="0"/>
    <n v="0"/>
    <n v="2247.1"/>
    <n v="2247.1"/>
    <n v="2247.1"/>
    <m/>
  </r>
  <r>
    <s v="SOCIALES"/>
    <s v="EDUCACION, RECREACION Y DEPORTE"/>
    <s v="CF22I050"/>
    <s v="Colegio Fernández Madrid"/>
    <s v="I402"/>
    <s v="SUB SISTEMA EDUCATIVO MUNICIPAL"/>
    <s v="GI22I40200005D"/>
    <s v="GI22I40200005D FORTALECIMIENTO PEDAGÓGICO"/>
    <s v="FORTALECIMIENTO PEDAGÓGICO"/>
    <s v="730601"/>
    <s v="730601 Consultoría, Asesoría e Investigación"/>
    <x v="1"/>
    <x v="6"/>
    <s v="001"/>
    <n v="0"/>
    <n v="0"/>
    <n v="23532"/>
    <n v="23532"/>
    <n v="0"/>
    <n v="0"/>
    <n v="0"/>
    <n v="0"/>
    <n v="0"/>
    <n v="23532"/>
    <n v="23532"/>
    <n v="23532"/>
    <m/>
  </r>
  <r>
    <s v="SOCIALES"/>
    <s v="EDUCACION, RECREACION Y DEPORTE"/>
    <s v="ES12I020"/>
    <s v="Unidad Educativa Sucre"/>
    <s v="I402"/>
    <s v="SUB SISTEMA EDUCATIVO MUNICIPAL"/>
    <s v="GI22I40200005D"/>
    <s v="GI22I40200005D FORTALECIMIENTO PEDAGÓGICO"/>
    <s v="FORTALECIMIENTO PEDAGÓGICO"/>
    <s v="730604"/>
    <s v="730604 Fiscalización e Inspecciones Técnicas"/>
    <x v="1"/>
    <x v="6"/>
    <s v="001"/>
    <n v="20000"/>
    <n v="0"/>
    <n v="10753.24"/>
    <n v="30753.24"/>
    <n v="499.47"/>
    <n v="14500.53"/>
    <n v="2.666828967697212E-5"/>
    <n v="14068.77"/>
    <n v="5.4754887980534018E-5"/>
    <n v="16252.71"/>
    <n v="16684.47"/>
    <n v="15753.24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30612"/>
    <s v="730612 Capacitación a Servidores Públicos"/>
    <x v="1"/>
    <x v="6"/>
    <s v="001"/>
    <n v="12800"/>
    <n v="0"/>
    <n v="0"/>
    <n v="12800"/>
    <n v="0"/>
    <n v="4900"/>
    <n v="9.0117133247656044E-6"/>
    <n v="0"/>
    <n v="0"/>
    <n v="7900"/>
    <n v="12800"/>
    <n v="7900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702"/>
    <s v="730702 Arrendamiento y Licencias de Uso de Paquete"/>
    <x v="1"/>
    <x v="6"/>
    <s v="001"/>
    <n v="2150.52"/>
    <n v="0"/>
    <n v="0"/>
    <n v="2150.52"/>
    <n v="0"/>
    <n v="0"/>
    <n v="0"/>
    <n v="0"/>
    <n v="0"/>
    <n v="2150.52"/>
    <n v="2150.52"/>
    <n v="2150.52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30702"/>
    <s v="730702 Arrendamiento y Licencias de Uso de Paquete"/>
    <x v="1"/>
    <x v="6"/>
    <s v="001"/>
    <n v="1839"/>
    <n v="0"/>
    <n v="0"/>
    <n v="1839"/>
    <n v="0"/>
    <n v="1839"/>
    <n v="3.3821511845395807E-6"/>
    <n v="1839"/>
    <n v="7.157288021355247E-6"/>
    <n v="0"/>
    <n v="0"/>
    <n v="0"/>
    <m/>
  </r>
  <r>
    <s v="SOCIALES"/>
    <s v="EDUCACION, RECREACION Y DEPORTE"/>
    <s v="EQ13I030"/>
    <s v="Unidad Educativa Quitumbe"/>
    <s v="I402"/>
    <s v="SUB SISTEMA EDUCATIVO MUNICIPAL"/>
    <s v="GI22I40200005D"/>
    <s v="GI22I40200005D FORTALECIMIENTO PEDAGÓGICO"/>
    <s v="FORTALECIMIENTO PEDAGÓGICO"/>
    <s v="730704"/>
    <s v="730704 Mantenimiento y Reparación de Equipos y Sis"/>
    <x v="1"/>
    <x v="6"/>
    <s v="001"/>
    <n v="10000"/>
    <n v="0"/>
    <n v="0"/>
    <n v="10000"/>
    <n v="0"/>
    <n v="0"/>
    <n v="0"/>
    <n v="0"/>
    <n v="0"/>
    <n v="10000"/>
    <n v="10000"/>
    <n v="10000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810"/>
    <s v="730810 Dispositivos Médicos para Laboratorio Cl"/>
    <x v="1"/>
    <x v="6"/>
    <s v="001"/>
    <n v="442"/>
    <n v="0"/>
    <n v="0"/>
    <n v="442"/>
    <n v="0"/>
    <n v="0"/>
    <n v="0"/>
    <n v="0"/>
    <n v="0"/>
    <n v="442"/>
    <n v="442"/>
    <n v="442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811"/>
    <s v="730811 Insumos, Materiales y Suministros para Cons"/>
    <x v="1"/>
    <x v="6"/>
    <s v="001"/>
    <n v="3460"/>
    <n v="0"/>
    <n v="0"/>
    <n v="3460"/>
    <n v="0"/>
    <n v="0"/>
    <n v="0"/>
    <n v="0"/>
    <n v="0"/>
    <n v="3460"/>
    <n v="3460"/>
    <n v="3460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812"/>
    <s v="730812 Materiales Didácticos"/>
    <x v="1"/>
    <x v="6"/>
    <s v="001"/>
    <n v="774"/>
    <n v="0"/>
    <n v="0"/>
    <n v="774"/>
    <n v="0"/>
    <n v="0"/>
    <n v="0"/>
    <n v="0"/>
    <n v="0"/>
    <n v="774"/>
    <n v="774"/>
    <n v="774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30812"/>
    <s v="730812 Materiales Didácticos"/>
    <x v="1"/>
    <x v="6"/>
    <s v="001"/>
    <n v="6700"/>
    <n v="0"/>
    <n v="0"/>
    <n v="6700"/>
    <n v="0"/>
    <n v="0"/>
    <n v="0"/>
    <n v="0"/>
    <n v="0"/>
    <n v="6700"/>
    <n v="6700"/>
    <n v="6700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819"/>
    <s v="730819 Accesorios e Insumos Químicos y Orgánicos"/>
    <x v="1"/>
    <x v="6"/>
    <s v="001"/>
    <n v="1396"/>
    <n v="0"/>
    <n v="0"/>
    <n v="1396"/>
    <n v="0"/>
    <n v="0"/>
    <n v="0"/>
    <n v="0"/>
    <n v="0"/>
    <n v="1396"/>
    <n v="1396"/>
    <n v="1396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30820"/>
    <s v="730820 Menaje y Accesorios Descartables"/>
    <x v="1"/>
    <x v="6"/>
    <s v="001"/>
    <n v="325.5"/>
    <n v="0"/>
    <n v="0"/>
    <n v="325.5"/>
    <n v="0"/>
    <n v="189.15"/>
    <n v="3.4787052558763552E-7"/>
    <n v="189.15"/>
    <n v="7.3616151671525017E-7"/>
    <n v="136.35"/>
    <n v="136.35"/>
    <n v="136.35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0824"/>
    <s v="730824 Insumos, Bienes y Materiales para la Produc"/>
    <x v="1"/>
    <x v="6"/>
    <s v="001"/>
    <n v="540"/>
    <n v="0"/>
    <n v="0"/>
    <n v="540"/>
    <n v="0"/>
    <n v="0"/>
    <n v="0"/>
    <n v="0"/>
    <n v="0"/>
    <n v="540"/>
    <n v="540"/>
    <n v="540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1403"/>
    <s v="731403 Mobiliarios"/>
    <x v="1"/>
    <x v="6"/>
    <s v="001"/>
    <n v="6049.99"/>
    <n v="0"/>
    <n v="0"/>
    <n v="6049.99"/>
    <n v="0"/>
    <n v="0"/>
    <n v="0"/>
    <n v="0"/>
    <n v="0"/>
    <n v="6049.99"/>
    <n v="6049.99"/>
    <n v="6049.99"/>
    <m/>
  </r>
  <r>
    <s v="SOCIALES"/>
    <s v="EDUCACION, RECREACION Y DEPORTE"/>
    <s v="EE11I010"/>
    <s v="Unidad Educativa Espejo"/>
    <s v="I402"/>
    <s v="SUB SISTEMA EDUCATIVO MUNICIPAL"/>
    <s v="GI22I40200005D"/>
    <s v="GI22I40200005D FORTALECIMIENTO PEDAGÓGICO"/>
    <s v="FORTALECIMIENTO PEDAGÓGICO"/>
    <s v="731403"/>
    <s v="731403 Mobiliarios"/>
    <x v="1"/>
    <x v="6"/>
    <s v="001"/>
    <n v="0"/>
    <n v="0"/>
    <n v="4333.78"/>
    <n v="4333.78"/>
    <n v="77.319999999999993"/>
    <n v="3822.68"/>
    <n v="7.0303869984316278E-6"/>
    <n v="0"/>
    <n v="0"/>
    <n v="511.1"/>
    <n v="4333.78"/>
    <n v="433.78"/>
    <m/>
  </r>
  <r>
    <s v="SOCIALES"/>
    <s v="EDUCACION, RECREACION Y DEPORTE"/>
    <s v="JM40I070"/>
    <s v="Unidad Educativa Julio E.Moreno"/>
    <s v="I402"/>
    <s v="SUB SISTEMA EDUCATIVO MUNICIPAL"/>
    <s v="GI22I40200005D"/>
    <s v="GI22I40200005D FORTALECIMIENTO PEDAGÓGICO"/>
    <s v="FORTALECIMIENTO PEDAGÓGICO"/>
    <s v="731403"/>
    <s v="731403 Mobiliarios"/>
    <x v="1"/>
    <x v="6"/>
    <s v="001"/>
    <n v="2230.11"/>
    <n v="0"/>
    <n v="0"/>
    <n v="2230.11"/>
    <n v="0"/>
    <n v="0"/>
    <n v="0"/>
    <n v="0"/>
    <n v="0"/>
    <n v="2230.11"/>
    <n v="2230.11"/>
    <n v="2230.11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31403"/>
    <s v="731403 Mobiliarios"/>
    <x v="1"/>
    <x v="6"/>
    <s v="001"/>
    <n v="196.68"/>
    <n v="0"/>
    <n v="0"/>
    <n v="196.68"/>
    <n v="0"/>
    <n v="196.68"/>
    <n v="3.6171913810508141E-7"/>
    <n v="196.68"/>
    <n v="7.6546786734102778E-7"/>
    <n v="0"/>
    <n v="0"/>
    <n v="0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1404"/>
    <s v="731404 Maquinarias y Equipos"/>
    <x v="1"/>
    <x v="6"/>
    <s v="001"/>
    <n v="157.94999999999999"/>
    <n v="0"/>
    <n v="0"/>
    <n v="157.94999999999999"/>
    <n v="0"/>
    <n v="0"/>
    <n v="0"/>
    <n v="0"/>
    <n v="0"/>
    <n v="157.94999999999999"/>
    <n v="157.94999999999999"/>
    <n v="157.94999999999999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31404"/>
    <s v="731404 Maquinarias y Equipos"/>
    <x v="1"/>
    <x v="6"/>
    <s v="001"/>
    <n v="3032.15"/>
    <n v="0"/>
    <n v="0"/>
    <n v="3032.15"/>
    <n v="0.09"/>
    <n v="1763.91"/>
    <n v="3.2440512756504687E-6"/>
    <n v="1763.91"/>
    <n v="6.8650418236806605E-6"/>
    <n v="1268.24"/>
    <n v="1268.24"/>
    <n v="1268.1500000000001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731408"/>
    <s v="731408 Bienes Artísticos, Culturales, Bienes Depor"/>
    <x v="1"/>
    <x v="6"/>
    <s v="001"/>
    <n v="352"/>
    <n v="0"/>
    <n v="0"/>
    <n v="352"/>
    <n v="0"/>
    <n v="0"/>
    <n v="0"/>
    <n v="0"/>
    <n v="0"/>
    <n v="352"/>
    <n v="352"/>
    <n v="352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31409"/>
    <s v="731409 Libros y Colecciones"/>
    <x v="1"/>
    <x v="6"/>
    <s v="001"/>
    <n v="3000"/>
    <n v="0"/>
    <n v="0"/>
    <n v="3000"/>
    <n v="0"/>
    <n v="0"/>
    <n v="0"/>
    <n v="0"/>
    <n v="0"/>
    <n v="3000"/>
    <n v="3000"/>
    <n v="3000"/>
    <m/>
  </r>
  <r>
    <s v="SOCIALES"/>
    <s v="INCLUSION SOCIAL"/>
    <s v="ZA01J000"/>
    <s v="Secretaría De Inclusión Social"/>
    <s v="J401"/>
    <s v="ATENCIÓN A GRUPOS VULNERABLES"/>
    <s v="GI22J40100001D"/>
    <s v="GI22J40100001D INCLUSIÓN EDUCATIVA"/>
    <s v="INCLUSIÓN EDUCATIVA"/>
    <s v="730204"/>
    <s v="730204 Edición, Impresión, Reproducción, Publicaci"/>
    <x v="1"/>
    <x v="6"/>
    <s v="001"/>
    <n v="1200"/>
    <n v="0"/>
    <n v="-120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1"/>
    <s v="ATENCIÓN A GRUPOS VULNERABLES"/>
    <s v="GI22J40100001D"/>
    <s v="GI22J40100001D INCLUSIÓN EDUCATIVA"/>
    <s v="INCLUSIÓN EDUCATIVA"/>
    <s v="730207"/>
    <s v="730207 Difusión, Información y Publicidad"/>
    <x v="1"/>
    <x v="6"/>
    <s v="001"/>
    <n v="3000"/>
    <n v="0"/>
    <n v="-300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1"/>
    <s v="ATENCIÓN A GRUPOS VULNERABLES"/>
    <s v="GI22J40100001D"/>
    <s v="GI22J40100001D INCLUSIÓN EDUCATIVA"/>
    <s v="INCLUSIÓN EDUCATIVA"/>
    <s v="730235"/>
    <s v="730235 Servicio de Alimentación"/>
    <x v="1"/>
    <x v="6"/>
    <s v="001"/>
    <n v="1000"/>
    <n v="0"/>
    <n v="1200"/>
    <n v="2200"/>
    <n v="0"/>
    <n v="0"/>
    <n v="0"/>
    <n v="0"/>
    <n v="0"/>
    <n v="2200"/>
    <n v="2200"/>
    <n v="2200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101"/>
    <s v="730101 Agua Potable"/>
    <x v="1"/>
    <x v="6"/>
    <s v="001"/>
    <n v="5435.69"/>
    <n v="0"/>
    <n v="0"/>
    <n v="5435.69"/>
    <n v="0"/>
    <n v="10.5"/>
    <n v="1.9310814267354866E-8"/>
    <n v="10.5"/>
    <n v="4.0865429159450839E-8"/>
    <n v="5425.19"/>
    <n v="5425.19"/>
    <n v="5425.19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104"/>
    <s v="730104 Energía Eléctrica"/>
    <x v="1"/>
    <x v="6"/>
    <s v="001"/>
    <n v="5744.26"/>
    <n v="0"/>
    <n v="0"/>
    <n v="5744.26"/>
    <n v="0"/>
    <n v="1030.8"/>
    <n v="1.8957702235037519E-6"/>
    <n v="1030.8"/>
    <n v="4.0118175597678025E-6"/>
    <n v="4713.46"/>
    <n v="4713.46"/>
    <n v="4713.46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105"/>
    <s v="730105 Telecomunicaciones"/>
    <x v="1"/>
    <x v="6"/>
    <s v="001"/>
    <n v="3717.99"/>
    <n v="0"/>
    <n v="0"/>
    <n v="3717.99"/>
    <n v="0"/>
    <n v="2992.6"/>
    <n v="5.5037659787129686E-6"/>
    <n v="736.64"/>
    <n v="2.8669628320017014E-6"/>
    <n v="725.39"/>
    <n v="2981.35"/>
    <n v="725.39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204"/>
    <s v="730204 Edición, Impresión, Reproducción, Publicaci"/>
    <x v="1"/>
    <x v="6"/>
    <s v="001"/>
    <n v="6600"/>
    <n v="0"/>
    <n v="-66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235"/>
    <s v="730235 Servicio de Alimentación"/>
    <x v="1"/>
    <x v="6"/>
    <s v="001"/>
    <n v="534791.80000000005"/>
    <n v="0"/>
    <n v="-103535.8"/>
    <n v="431256"/>
    <n v="0"/>
    <n v="379428"/>
    <n v="6.9781558436513545E-4"/>
    <n v="165396"/>
    <n v="6.4371224011966965E-4"/>
    <n v="51828"/>
    <n v="265860"/>
    <n v="51828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606"/>
    <s v="730606 Honorarios por Contratos Civiles de Servici"/>
    <x v="1"/>
    <x v="6"/>
    <s v="001"/>
    <n v="88720.04"/>
    <n v="0"/>
    <n v="-4126.04"/>
    <n v="84594"/>
    <n v="1307.73"/>
    <n v="83286.27"/>
    <n v="1.5317387533245424E-4"/>
    <n v="24438.27"/>
    <n v="9.51124182347174E-5"/>
    <n v="1307.73"/>
    <n v="60155.73"/>
    <n v="0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804"/>
    <s v="730804 Materiales de Oficina"/>
    <x v="1"/>
    <x v="6"/>
    <s v="001"/>
    <n v="3342.08"/>
    <n v="0"/>
    <n v="-3342.08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805"/>
    <s v="730805 Materiales de Aseo"/>
    <x v="1"/>
    <x v="6"/>
    <s v="001"/>
    <n v="11436.06"/>
    <n v="0"/>
    <n v="-4000"/>
    <n v="7436.06"/>
    <n v="0"/>
    <n v="3284.05"/>
    <n v="6.0397790090196899E-6"/>
    <n v="3284.05"/>
    <n v="1.2781344060104241E-5"/>
    <n v="4152.01"/>
    <n v="4152.01"/>
    <n v="4152.01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811"/>
    <s v="730811 Insumos, Materiales y Suministros para Cons"/>
    <x v="1"/>
    <x v="6"/>
    <s v="001"/>
    <n v="800"/>
    <n v="0"/>
    <n v="-8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812"/>
    <s v="730812 Materiales Didácticos"/>
    <x v="1"/>
    <x v="6"/>
    <s v="001"/>
    <n v="2535"/>
    <n v="0"/>
    <n v="-471"/>
    <n v="2064"/>
    <n v="0"/>
    <n v="2064"/>
    <n v="3.7959543474114707E-6"/>
    <n v="2064"/>
    <n v="8.0329757890577644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730820"/>
    <s v="730820 Menaje y Accesorios Descartables"/>
    <x v="1"/>
    <x v="6"/>
    <s v="001"/>
    <n v="9906.5"/>
    <n v="0"/>
    <n v="-9906.5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3D"/>
    <s v="GI22J40100003D ATENCIÓN A LA PRIMERA INFANCIA"/>
    <s v="ATENCIÓN A LA PRIMERA INFANCIA"/>
    <s v="730204"/>
    <s v="730204 Edición, Impresión, Reproducción, Publicaci"/>
    <x v="1"/>
    <x v="6"/>
    <s v="001"/>
    <n v="0"/>
    <n v="0"/>
    <n v="1000"/>
    <n v="1000"/>
    <n v="0"/>
    <n v="0"/>
    <n v="0"/>
    <n v="0"/>
    <n v="0"/>
    <n v="1000"/>
    <n v="1000"/>
    <n v="1000"/>
    <m/>
  </r>
  <r>
    <s v="SOCIALES"/>
    <s v="INCLUSION SOCIAL"/>
    <s v="UP72J010"/>
    <s v="Unidad Patronato Municipal San José"/>
    <s v="J401"/>
    <s v="ATENCIÓN A GRUPOS VULNERABLES"/>
    <s v="GI22J40100003D"/>
    <s v="GI22J40100003D ATENCIÓN A LA PRIMERA INFANCIA"/>
    <s v="ATENCIÓN A LA PRIMERA INFANCIA"/>
    <s v="730606"/>
    <s v="730606 Honorarios por Contratos Civiles de Servici"/>
    <x v="1"/>
    <x v="6"/>
    <s v="001"/>
    <n v="50596.85"/>
    <n v="0"/>
    <n v="62908.4"/>
    <n v="113505.25"/>
    <n v="328.5"/>
    <n v="62632.5"/>
    <n v="1.1518900710477177E-4"/>
    <n v="32657.5"/>
    <n v="1.2710121454997771E-4"/>
    <n v="50872.75"/>
    <n v="80847.75"/>
    <n v="50544.25"/>
    <m/>
  </r>
  <r>
    <s v="SOCIALES"/>
    <s v="INCLUSION SOCIAL"/>
    <s v="UP72J010"/>
    <s v="Unidad Patronato Municipal San José"/>
    <s v="J401"/>
    <s v="ATENCIÓN A GRUPOS VULNERABLES"/>
    <s v="GI22J40100003D"/>
    <s v="GI22J40100003D ATENCIÓN A LA PRIMERA INFANCIA"/>
    <s v="ATENCIÓN A LA PRIMERA INFANCIA"/>
    <s v="730812"/>
    <s v="730812 Materiales Didácticos"/>
    <x v="1"/>
    <x v="6"/>
    <s v="001"/>
    <n v="27700"/>
    <n v="0"/>
    <n v="-11908.4"/>
    <n v="15791.6"/>
    <n v="0"/>
    <n v="15791.6"/>
    <n v="2.904272900803439E-5"/>
    <n v="15791.6"/>
    <n v="6.1460048677560366E-5"/>
    <n v="0"/>
    <n v="0"/>
    <n v="0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101"/>
    <s v="730101 Agua Potable"/>
    <x v="1"/>
    <x v="6"/>
    <s v="001"/>
    <n v="5367.24"/>
    <n v="0"/>
    <n v="0"/>
    <n v="5367.24"/>
    <n v="0"/>
    <n v="2652.19"/>
    <n v="4.8777093801653235E-6"/>
    <n v="2652.19"/>
    <n v="1.0322179291657517E-5"/>
    <n v="2715.05"/>
    <n v="2715.05"/>
    <n v="2715.05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104"/>
    <s v="730104 Energía Eléctrica"/>
    <x v="1"/>
    <x v="6"/>
    <s v="001"/>
    <n v="3801.31"/>
    <n v="0"/>
    <n v="0"/>
    <n v="3801.31"/>
    <n v="0"/>
    <n v="1397.85"/>
    <n v="2.5708211165354281E-6"/>
    <n v="1397.85"/>
    <n v="5.4403562048131766E-6"/>
    <n v="2403.46"/>
    <n v="2403.46"/>
    <n v="2403.46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105"/>
    <s v="730105 Telecomunicaciones"/>
    <x v="1"/>
    <x v="6"/>
    <s v="001"/>
    <n v="3831.97"/>
    <n v="0"/>
    <n v="0"/>
    <n v="3831.97"/>
    <n v="0"/>
    <n v="1116.9100000000001"/>
    <n v="2.0541372917477452E-6"/>
    <n v="487.7"/>
    <n v="1.8981018858156356E-6"/>
    <n v="2715.06"/>
    <n v="3344.27"/>
    <n v="2715.06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202"/>
    <s v="730202 Fletes y Maniobras"/>
    <x v="1"/>
    <x v="6"/>
    <s v="001"/>
    <n v="500"/>
    <n v="0"/>
    <n v="0"/>
    <n v="500"/>
    <n v="0"/>
    <n v="185.5"/>
    <n v="3.4115771872326926E-7"/>
    <n v="55.65"/>
    <n v="2.1658677454508945E-7"/>
    <n v="314.5"/>
    <n v="444.35"/>
    <n v="314.5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235"/>
    <s v="730235 Servicio de Alimentación"/>
    <x v="1"/>
    <x v="6"/>
    <s v="001"/>
    <n v="183019.1"/>
    <n v="0"/>
    <n v="-43944.56"/>
    <n v="139074.54"/>
    <n v="0"/>
    <n v="105756.54"/>
    <n v="1.9449951442838907E-4"/>
    <n v="30477.91"/>
    <n v="1.1861836876505889E-4"/>
    <n v="33318"/>
    <n v="108596.63"/>
    <n v="33318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255"/>
    <s v="730255 Combustibles"/>
    <x v="1"/>
    <x v="6"/>
    <s v="001"/>
    <n v="0"/>
    <n v="0"/>
    <n v="450"/>
    <n v="450"/>
    <n v="0"/>
    <n v="100.1"/>
    <n v="1.8409642934878303E-7"/>
    <n v="30.03"/>
    <n v="1.1687512739602941E-7"/>
    <n v="349.9"/>
    <n v="419.97"/>
    <n v="349.9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606"/>
    <s v="730606 Honorarios por Contratos Civiles de Servici"/>
    <x v="1"/>
    <x v="6"/>
    <s v="001"/>
    <n v="5700"/>
    <n v="0"/>
    <n v="21298.92"/>
    <n v="26998.92"/>
    <n v="308.95999999999998"/>
    <n v="26689.96"/>
    <n v="4.908617717744101E-5"/>
    <n v="3873.96"/>
    <n v="1.5077241709194873E-5"/>
    <n v="308.95999999999998"/>
    <n v="23124.959999999999"/>
    <n v="0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802"/>
    <s v="730802 Vestuario, Lencería, Prendas de Protección"/>
    <x v="1"/>
    <x v="6"/>
    <s v="001"/>
    <n v="200"/>
    <n v="0"/>
    <n v="-2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803"/>
    <s v="730803 Lubricantes"/>
    <x v="1"/>
    <x v="6"/>
    <s v="001"/>
    <n v="450"/>
    <n v="0"/>
    <n v="-45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804"/>
    <s v="730804 Materiales de Oficina"/>
    <x v="1"/>
    <x v="6"/>
    <s v="001"/>
    <n v="2088.8000000000002"/>
    <n v="0"/>
    <n v="-2088.8000000000002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805"/>
    <s v="730805 Materiales de Aseo"/>
    <x v="1"/>
    <x v="6"/>
    <s v="001"/>
    <n v="4000"/>
    <n v="0"/>
    <n v="-1384.26"/>
    <n v="2615.7399999999998"/>
    <n v="0"/>
    <n v="115.74"/>
    <n v="2.1286034698130019E-7"/>
    <n v="11.34"/>
    <n v="4.4134663492206908E-8"/>
    <n v="2500"/>
    <n v="2604.4"/>
    <n v="2500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811"/>
    <s v="730811 Insumos, Materiales y Suministros para Cons"/>
    <x v="1"/>
    <x v="6"/>
    <s v="001"/>
    <n v="800"/>
    <n v="0"/>
    <n v="-8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812"/>
    <s v="730812 Materiales Didácticos"/>
    <x v="1"/>
    <x v="6"/>
    <s v="001"/>
    <n v="1041.5"/>
    <n v="0"/>
    <n v="-227.98"/>
    <n v="813.52"/>
    <n v="0"/>
    <n v="813.52"/>
    <n v="1.4961651069312886E-6"/>
    <n v="813.52"/>
    <n v="3.1661756123615665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30820"/>
    <s v="730820 Menaje y Accesorios Descartables"/>
    <x v="1"/>
    <x v="6"/>
    <s v="001"/>
    <n v="1713.4"/>
    <n v="0"/>
    <n v="-1713.4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101"/>
    <s v="730101 Agua Potable"/>
    <x v="1"/>
    <x v="6"/>
    <s v="001"/>
    <n v="463.6"/>
    <n v="0"/>
    <n v="0"/>
    <n v="463.6"/>
    <n v="0"/>
    <n v="180.75"/>
    <n v="3.3242187417375158E-7"/>
    <n v="180.75"/>
    <n v="7.0346917338768942E-7"/>
    <n v="282.85000000000002"/>
    <n v="282.85000000000002"/>
    <n v="282.85000000000002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104"/>
    <s v="730104 Energía Eléctrica"/>
    <x v="1"/>
    <x v="6"/>
    <s v="001"/>
    <n v="1792.2"/>
    <n v="0"/>
    <n v="0"/>
    <n v="1792.2"/>
    <n v="0"/>
    <n v="650.61"/>
    <n v="1.1965532257603571E-6"/>
    <n v="650.61"/>
    <n v="2.5321387490886011E-6"/>
    <n v="1141.5899999999999"/>
    <n v="1141.5899999999999"/>
    <n v="1141.5899999999999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105"/>
    <s v="730105 Telecomunicaciones"/>
    <x v="1"/>
    <x v="6"/>
    <s v="001"/>
    <n v="4878.72"/>
    <n v="0"/>
    <n v="0"/>
    <n v="4878.72"/>
    <n v="0"/>
    <n v="997.53"/>
    <n v="1.8345825291537617E-6"/>
    <n v="368.32"/>
    <n v="1.4334814160008507E-6"/>
    <n v="3881.19"/>
    <n v="4510.3999999999996"/>
    <n v="3881.19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235"/>
    <s v="730235 Servicio de Alimentación"/>
    <x v="1"/>
    <x v="6"/>
    <s v="001"/>
    <n v="60885.5"/>
    <n v="0"/>
    <n v="-9565.5"/>
    <n v="51320"/>
    <n v="0"/>
    <n v="38422.57"/>
    <n v="7.0663915518518185E-5"/>
    <n v="15994.05"/>
    <n v="6.2247973071210918E-5"/>
    <n v="12897.43"/>
    <n v="35325.949999999997"/>
    <n v="12897.43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402"/>
    <s v="730402 Edificios, Locales, Residencias y Cableado"/>
    <x v="1"/>
    <x v="6"/>
    <s v="001"/>
    <n v="5803.6"/>
    <n v="0"/>
    <n v="-5803.6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404"/>
    <s v="730404 Maquinarias y Equipos (Instalación, Manteni"/>
    <x v="1"/>
    <x v="6"/>
    <s v="001"/>
    <n v="4000"/>
    <n v="0"/>
    <n v="-40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606"/>
    <s v="730606 Honorarios por Contratos Civiles de Servici"/>
    <x v="1"/>
    <x v="6"/>
    <s v="001"/>
    <n v="29178.799999999999"/>
    <n v="0"/>
    <n v="-980.8"/>
    <n v="28198"/>
    <n v="858.2"/>
    <n v="27339.8"/>
    <n v="5.0281314276821766E-5"/>
    <n v="7723.8"/>
    <n v="3.006060968969204E-5"/>
    <n v="858.2"/>
    <n v="20474.2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804"/>
    <s v="730804 Materiales de Oficina"/>
    <x v="1"/>
    <x v="6"/>
    <s v="001"/>
    <n v="1671.04"/>
    <n v="0"/>
    <n v="-1671.04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805"/>
    <s v="730805 Materiales de Aseo"/>
    <x v="1"/>
    <x v="6"/>
    <s v="001"/>
    <n v="1612.76"/>
    <n v="0"/>
    <n v="-1612.76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811"/>
    <s v="730811 Insumos, Materiales y Suministros para Cons"/>
    <x v="1"/>
    <x v="6"/>
    <s v="001"/>
    <n v="800"/>
    <n v="0"/>
    <n v="-8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0812"/>
    <s v="730812 Materiales Didácticos"/>
    <x v="1"/>
    <x v="6"/>
    <s v="001"/>
    <n v="5132.12"/>
    <n v="0"/>
    <n v="-5132.12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731404"/>
    <s v="731404 Maquinarias y Equipos"/>
    <x v="1"/>
    <x v="6"/>
    <s v="001"/>
    <n v="180"/>
    <n v="0"/>
    <n v="-67.2"/>
    <n v="112.8"/>
    <n v="0"/>
    <n v="112.8"/>
    <n v="2.0745331898644082E-7"/>
    <n v="112.8"/>
    <n v="4.3901146754152901E-7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101"/>
    <s v="730101 Agua Potable"/>
    <x v="1"/>
    <x v="6"/>
    <s v="001"/>
    <n v="13509.7"/>
    <n v="0"/>
    <n v="0"/>
    <n v="13509.7"/>
    <n v="0"/>
    <n v="5781.93"/>
    <n v="1.063369298446163E-5"/>
    <n v="5781.93"/>
    <n v="2.2502957220943201E-5"/>
    <n v="7727.77"/>
    <n v="7727.77"/>
    <n v="7727.77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104"/>
    <s v="730104 Energía Eléctrica"/>
    <x v="1"/>
    <x v="6"/>
    <s v="001"/>
    <n v="6524.9"/>
    <n v="0"/>
    <n v="0"/>
    <n v="6524.9"/>
    <n v="0"/>
    <n v="2401.8000000000002"/>
    <n v="4.4172108292698021E-6"/>
    <n v="2401.8000000000002"/>
    <n v="9.3476750243018126E-6"/>
    <n v="4123.1000000000004"/>
    <n v="4123.1000000000004"/>
    <n v="4123.1000000000004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105"/>
    <s v="730105 Telecomunicaciones"/>
    <x v="1"/>
    <x v="6"/>
    <s v="001"/>
    <n v="28723.31"/>
    <n v="0"/>
    <n v="0"/>
    <n v="28723.31"/>
    <n v="0"/>
    <n v="10781.09"/>
    <n v="1.9827773960917797E-5"/>
    <n v="4894.1899999999996"/>
    <n v="1.9047921403608826E-5"/>
    <n v="17942.22"/>
    <n v="23829.119999999999"/>
    <n v="17942.22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235"/>
    <s v="730235 Servicio de Alimentación"/>
    <x v="1"/>
    <x v="6"/>
    <s v="001"/>
    <n v="267330"/>
    <n v="0"/>
    <n v="-4275"/>
    <n v="263055"/>
    <n v="0"/>
    <n v="263055"/>
    <n v="4.8379107115228894E-4"/>
    <n v="112361.25"/>
    <n v="4.373038763945091E-4"/>
    <n v="0"/>
    <n v="150693.75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606"/>
    <s v="730606 Honorarios por Contratos Civiles de Servici"/>
    <x v="1"/>
    <x v="6"/>
    <s v="001"/>
    <n v="871216.41"/>
    <n v="0"/>
    <n v="96061.54"/>
    <n v="967277.95"/>
    <n v="6298.88"/>
    <n v="960979.07"/>
    <n v="1.7673607938652771E-3"/>
    <n v="279323.07"/>
    <n v="1.0871102028271742E-3"/>
    <n v="6298.88"/>
    <n v="687954.88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02"/>
    <s v="730802 Vestuario, Lencería, Prendas de Protección"/>
    <x v="1"/>
    <x v="6"/>
    <s v="001"/>
    <n v="128820.78"/>
    <n v="0"/>
    <n v="-128820.78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04"/>
    <s v="730804 Materiales de Oficina"/>
    <x v="1"/>
    <x v="6"/>
    <s v="001"/>
    <n v="6408.59"/>
    <n v="0"/>
    <n v="-6408.59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05"/>
    <s v="730805 Materiales de Aseo"/>
    <x v="1"/>
    <x v="6"/>
    <s v="001"/>
    <n v="19756.34"/>
    <n v="0"/>
    <n v="-19278.509999999998"/>
    <n v="477.83"/>
    <n v="0"/>
    <n v="477.83"/>
    <n v="8.7878917917811185E-7"/>
    <n v="477.83"/>
    <n v="1.8596883824057518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08"/>
    <s v="730808 Instrumental Médico Quirúrgico"/>
    <x v="1"/>
    <x v="6"/>
    <s v="001"/>
    <n v="1862.72"/>
    <n v="0"/>
    <n v="-980.26"/>
    <n v="882.46"/>
    <n v="0"/>
    <n v="882.46"/>
    <n v="1.6229543960352356E-6"/>
    <n v="882.46"/>
    <n v="3.434486344385618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11"/>
    <s v="730811 Insumos, Materiales y Suministros para Cons"/>
    <x v="1"/>
    <x v="6"/>
    <s v="001"/>
    <n v="1200"/>
    <n v="0"/>
    <n v="-12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12"/>
    <s v="730812 Materiales Didácticos"/>
    <x v="1"/>
    <x v="6"/>
    <s v="001"/>
    <n v="4838.8599999999997"/>
    <n v="0"/>
    <n v="-4838.8599999999997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13"/>
    <s v="730813 Repuestos y Accesorios"/>
    <x v="1"/>
    <x v="6"/>
    <s v="001"/>
    <n v="400"/>
    <n v="0"/>
    <n v="-4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24"/>
    <s v="730824 Insumos, Bienes y Materiales para la Produc"/>
    <x v="1"/>
    <x v="6"/>
    <s v="001"/>
    <n v="224"/>
    <n v="0"/>
    <n v="-13.44"/>
    <n v="210.56"/>
    <n v="0"/>
    <n v="210.56"/>
    <n v="3.8724619544135625E-7"/>
    <n v="210.56"/>
    <n v="8.1948807274418757E-7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25"/>
    <s v="730825 Ayudas Técnicas para Compensar Discapacidad"/>
    <x v="1"/>
    <x v="6"/>
    <s v="001"/>
    <n v="321.44"/>
    <n v="0"/>
    <n v="-19.36"/>
    <n v="302.08"/>
    <n v="0"/>
    <n v="302.08"/>
    <n v="5.5556293084595787E-7"/>
    <n v="302.08"/>
    <n v="1.1756789371892294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0826"/>
    <s v="730826 Dispositivos Médicos de Uso General"/>
    <x v="1"/>
    <x v="6"/>
    <s v="001"/>
    <n v="1759.68"/>
    <n v="0"/>
    <n v="-241.2"/>
    <n v="1518.48"/>
    <n v="0"/>
    <n v="1518.48"/>
    <n v="2.7926747855898109E-6"/>
    <n v="1518.48"/>
    <n v="5.9098416066707536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1403"/>
    <s v="731403 Mobiliarios"/>
    <x v="1"/>
    <x v="6"/>
    <s v="001"/>
    <n v="6600"/>
    <n v="0"/>
    <n v="-66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1404"/>
    <s v="731404 Maquinarias y Equipos"/>
    <x v="1"/>
    <x v="6"/>
    <s v="001"/>
    <n v="2525"/>
    <n v="0"/>
    <n v="-429.04"/>
    <n v="2095.96"/>
    <n v="0"/>
    <n v="2095.96"/>
    <n v="3.8547327877909621E-6"/>
    <n v="2095.96"/>
    <n v="8.157362371527865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1407"/>
    <s v="731407 Equipos, Sistemas y Paquetes Informáticos"/>
    <x v="1"/>
    <x v="6"/>
    <s v="001"/>
    <n v="543"/>
    <n v="0"/>
    <n v="-543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731411"/>
    <s v="731411 Partes y Repuestos"/>
    <x v="1"/>
    <x v="6"/>
    <s v="001"/>
    <n v="120"/>
    <n v="0"/>
    <n v="-12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7D"/>
    <s v="GI22J40100007D ERRADICACIÓN DEL TRABAJO INFANTIL"/>
    <s v="ERRADICACIÓN DEL TRABAJO INFANTIL"/>
    <s v="730101"/>
    <s v="730101 Agua Potable"/>
    <x v="1"/>
    <x v="6"/>
    <s v="001"/>
    <n v="11291.67"/>
    <n v="0"/>
    <n v="0"/>
    <n v="11291.67"/>
    <n v="0"/>
    <n v="2718.44"/>
    <n v="4.9995514225664911E-6"/>
    <n v="2718.44"/>
    <n v="1.058002068992548E-5"/>
    <n v="8573.23"/>
    <n v="8573.23"/>
    <n v="8573.23"/>
    <m/>
  </r>
  <r>
    <s v="SOCIALES"/>
    <s v="INCLUSION SOCIAL"/>
    <s v="UP72J010"/>
    <s v="Unidad Patronato Municipal San José"/>
    <s v="J401"/>
    <s v="ATENCIÓN A GRUPOS VULNERABLES"/>
    <s v="GI22J40100007D"/>
    <s v="GI22J40100007D ERRADICACIÓN DEL TRABAJO INFANTIL"/>
    <s v="ERRADICACIÓN DEL TRABAJO INFANTIL"/>
    <s v="730104"/>
    <s v="730104 Energía Eléctrica"/>
    <x v="1"/>
    <x v="6"/>
    <s v="001"/>
    <n v="12558.29"/>
    <n v="0"/>
    <n v="0"/>
    <n v="12558.29"/>
    <n v="0"/>
    <n v="3543.17"/>
    <n v="6.5163331226346414E-6"/>
    <n v="3543.17"/>
    <n v="1.3789825012846803E-5"/>
    <n v="9015.1200000000008"/>
    <n v="9015.1200000000008"/>
    <n v="9015.1200000000008"/>
    <m/>
  </r>
  <r>
    <s v="SOCIALES"/>
    <s v="INCLUSION SOCIAL"/>
    <s v="UP72J010"/>
    <s v="Unidad Patronato Municipal San José"/>
    <s v="J401"/>
    <s v="ATENCIÓN A GRUPOS VULNERABLES"/>
    <s v="GI22J40100007D"/>
    <s v="GI22J40100007D ERRADICACIÓN DEL TRABAJO INFANTIL"/>
    <s v="ERRADICACIÓN DEL TRABAJO INFANTIL"/>
    <s v="730105"/>
    <s v="730105 Telecomunicaciones"/>
    <x v="1"/>
    <x v="6"/>
    <s v="001"/>
    <n v="13952.27"/>
    <n v="0"/>
    <n v="0"/>
    <n v="13952.27"/>
    <n v="0"/>
    <n v="9758.07"/>
    <n v="1.7946312131223568E-5"/>
    <n v="3414.78"/>
    <n v="1.3290138112867576E-5"/>
    <n v="4194.2"/>
    <n v="10537.49"/>
    <n v="4194.2"/>
    <m/>
  </r>
  <r>
    <s v="SOCIALES"/>
    <s v="INCLUSION SOCIAL"/>
    <s v="UP72J010"/>
    <s v="Unidad Patronato Municipal San José"/>
    <s v="J401"/>
    <s v="ATENCIÓN A GRUPOS VULNERABLES"/>
    <s v="GI22J40100007D"/>
    <s v="GI22J40100007D ERRADICACIÓN DEL TRABAJO INFANTIL"/>
    <s v="ERRADICACIÓN DEL TRABAJO INFANTIL"/>
    <s v="730235"/>
    <s v="730235 Servicio de Alimentación"/>
    <x v="1"/>
    <x v="6"/>
    <s v="001"/>
    <n v="750067.46"/>
    <n v="0"/>
    <n v="-158395.65"/>
    <n v="591671.81000000006"/>
    <n v="28890"/>
    <n v="481091.56"/>
    <n v="8.8478759626209606E-4"/>
    <n v="208706.76"/>
    <n v="8.1227536341700081E-4"/>
    <n v="110580.25"/>
    <n v="382965.05"/>
    <n v="81690.25"/>
    <m/>
  </r>
  <r>
    <s v="SOCIALES"/>
    <s v="INCLUSION SOCIAL"/>
    <s v="UP72J010"/>
    <s v="Unidad Patronato Municipal San José"/>
    <s v="J401"/>
    <s v="ATENCIÓN A GRUPOS VULNERABLES"/>
    <s v="GI22J40100007D"/>
    <s v="GI22J40100007D ERRADICACIÓN DEL TRABAJO INFANTIL"/>
    <s v="ERRADICACIÓN DEL TRABAJO INFANTIL"/>
    <s v="730606"/>
    <s v="730606 Honorarios por Contratos Civiles de Servici"/>
    <x v="1"/>
    <x v="6"/>
    <s v="001"/>
    <n v="88320"/>
    <n v="0"/>
    <n v="-3726"/>
    <n v="84594"/>
    <n v="653.87"/>
    <n v="83940.13"/>
    <n v="1.5437640571501165E-4"/>
    <n v="25092.13"/>
    <n v="9.7657205807117256E-5"/>
    <n v="653.87"/>
    <n v="59501.87"/>
    <n v="0"/>
    <m/>
  </r>
  <r>
    <s v="SOCIALES"/>
    <s v="INCLUSION SOCIAL"/>
    <s v="UP72J010"/>
    <s v="Unidad Patronato Municipal San José"/>
    <s v="J401"/>
    <s v="ATENCIÓN A GRUPOS VULNERABLES"/>
    <s v="GI22J40100007D"/>
    <s v="GI22J40100007D ERRADICACIÓN DEL TRABAJO INFANTIL"/>
    <s v="ERRADICACIÓN DEL TRABAJO INFANTIL"/>
    <s v="730804"/>
    <s v="730804 Materiales de Oficina"/>
    <x v="1"/>
    <x v="6"/>
    <s v="001"/>
    <n v="1087.4100000000001"/>
    <n v="0"/>
    <n v="-1087.4100000000001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7D"/>
    <s v="GI22J40100007D ERRADICACIÓN DEL TRABAJO INFANTIL"/>
    <s v="ERRADICACIÓN DEL TRABAJO INFANTIL"/>
    <s v="730805"/>
    <s v="730805 Materiales de Aseo"/>
    <x v="1"/>
    <x v="6"/>
    <s v="001"/>
    <n v="8000"/>
    <n v="0"/>
    <n v="-4612.6099999999997"/>
    <n v="3387.39"/>
    <n v="0"/>
    <n v="487.39"/>
    <n v="8.9637121578724638E-7"/>
    <n v="356.89"/>
    <n v="1.3889964774015629E-6"/>
    <n v="2900"/>
    <n v="3030.5"/>
    <n v="2900"/>
    <m/>
  </r>
  <r>
    <s v="SOCIALES"/>
    <s v="INCLUSION SOCIAL"/>
    <s v="UP72J010"/>
    <s v="Unidad Patronato Municipal San José"/>
    <s v="J401"/>
    <s v="ATENCIÓN A GRUPOS VULNERABLES"/>
    <s v="GI22J40100007D"/>
    <s v="GI22J40100007D ERRADICACIÓN DEL TRABAJO INFANTIL"/>
    <s v="ERRADICACIÓN DEL TRABAJO INFANTIL"/>
    <s v="730811"/>
    <s v="730811 Insumos, Materiales y Suministros para Cons"/>
    <x v="1"/>
    <x v="6"/>
    <s v="001"/>
    <n v="800"/>
    <n v="0"/>
    <n v="-600"/>
    <n v="200"/>
    <n v="0"/>
    <n v="0"/>
    <n v="0"/>
    <n v="0"/>
    <n v="0"/>
    <n v="200"/>
    <n v="200"/>
    <n v="200"/>
    <m/>
  </r>
  <r>
    <s v="SOCIALES"/>
    <s v="INCLUSION SOCIAL"/>
    <s v="UP72J010"/>
    <s v="Unidad Patronato Municipal San José"/>
    <s v="J401"/>
    <s v="ATENCIÓN A GRUPOS VULNERABLES"/>
    <s v="GI22J40100007D"/>
    <s v="GI22J40100007D ERRADICACIÓN DEL TRABAJO INFANTIL"/>
    <s v="ERRADICACIÓN DEL TRABAJO INFANTIL"/>
    <s v="730812"/>
    <s v="730812 Materiales Didácticos"/>
    <x v="1"/>
    <x v="6"/>
    <s v="001"/>
    <n v="4345"/>
    <n v="0"/>
    <n v="-904.6"/>
    <n v="3440.4"/>
    <n v="0"/>
    <n v="3440.4"/>
    <n v="6.3273262290864454E-6"/>
    <n v="3440.4"/>
    <n v="1.3389849760016635E-5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101"/>
    <s v="730101 Agua Potable"/>
    <x v="1"/>
    <x v="6"/>
    <s v="001"/>
    <n v="7127.76"/>
    <n v="0"/>
    <n v="0"/>
    <n v="7127.76"/>
    <n v="0"/>
    <n v="1451"/>
    <n v="2.6685706192316106E-6"/>
    <n v="1451"/>
    <n v="5.6472131152726829E-6"/>
    <n v="5676.76"/>
    <n v="5676.76"/>
    <n v="5676.76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104"/>
    <s v="730104 Energía Eléctrica"/>
    <x v="1"/>
    <x v="6"/>
    <s v="001"/>
    <n v="3021.34"/>
    <n v="0"/>
    <n v="0"/>
    <n v="3021.34"/>
    <n v="0"/>
    <n v="562.07000000000005"/>
    <n v="1.0337170833573475E-6"/>
    <n v="562.07000000000005"/>
    <n v="2.1875458826335747E-6"/>
    <n v="2459.27"/>
    <n v="2459.27"/>
    <n v="2459.27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105"/>
    <s v="730105 Telecomunicaciones"/>
    <x v="1"/>
    <x v="6"/>
    <s v="001"/>
    <n v="4807.3100000000004"/>
    <n v="0"/>
    <n v="1269.42"/>
    <n v="6076.73"/>
    <n v="0"/>
    <n v="4842.51"/>
    <n v="8.9059820188389156E-6"/>
    <n v="1874.17"/>
    <n v="7.2941677493112365E-6"/>
    <n v="1234.22"/>
    <n v="4202.5600000000004"/>
    <n v="1234.22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404"/>
    <s v="730404 Maquinarias y Equipos (Instalación, Manteni"/>
    <x v="1"/>
    <x v="6"/>
    <s v="001"/>
    <n v="4000"/>
    <n v="0"/>
    <n v="-40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606"/>
    <s v="730606 Honorarios por Contratos Civiles de Servici"/>
    <x v="1"/>
    <x v="6"/>
    <s v="001"/>
    <n v="28286.400000000001"/>
    <n v="0"/>
    <n v="19364"/>
    <n v="47650.400000000001"/>
    <n v="211.8"/>
    <n v="47438.6"/>
    <n v="8.7245523209841943E-5"/>
    <n v="11294.6"/>
    <n v="4.3957969160412709E-5"/>
    <n v="211.8"/>
    <n v="36355.800000000003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802"/>
    <s v="730802 Vestuario, Lencería, Prendas de Protección"/>
    <x v="1"/>
    <x v="6"/>
    <s v="001"/>
    <n v="198.52"/>
    <n v="0"/>
    <n v="-198.52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804"/>
    <s v="730804 Materiales de Oficina"/>
    <x v="1"/>
    <x v="6"/>
    <s v="001"/>
    <n v="1924.32"/>
    <n v="0"/>
    <n v="-1924.32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805"/>
    <s v="730805 Materiales de Aseo"/>
    <x v="1"/>
    <x v="6"/>
    <s v="001"/>
    <n v="822.33"/>
    <n v="0"/>
    <n v="-414.8"/>
    <n v="407.53"/>
    <n v="0"/>
    <n v="407.53"/>
    <n v="7.4949867984525021E-7"/>
    <n v="324.55"/>
    <n v="1.2631309555904544E-6"/>
    <n v="0"/>
    <n v="82.98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811"/>
    <s v="730811 Insumos, Materiales y Suministros para Cons"/>
    <x v="1"/>
    <x v="6"/>
    <s v="001"/>
    <n v="4505"/>
    <n v="0"/>
    <n v="-4505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812"/>
    <s v="730812 Materiales Didácticos"/>
    <x v="1"/>
    <x v="6"/>
    <s v="001"/>
    <n v="3500"/>
    <n v="0"/>
    <n v="-1294.04"/>
    <n v="2205.96"/>
    <n v="0"/>
    <n v="2205.96"/>
    <n v="4.0570365563061087E-6"/>
    <n v="2205.96"/>
    <n v="8.5854763912935399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813"/>
    <s v="730813 Repuestos y Accesorios"/>
    <x v="1"/>
    <x v="6"/>
    <s v="001"/>
    <n v="90.13"/>
    <n v="0"/>
    <n v="-90.13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820"/>
    <s v="730820 Menaje y Accesorios Descartables"/>
    <x v="1"/>
    <x v="6"/>
    <s v="001"/>
    <n v="20"/>
    <n v="0"/>
    <n v="-2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824"/>
    <s v="730824 Insumos, Bienes y Materiales para la Produc"/>
    <x v="1"/>
    <x v="6"/>
    <s v="001"/>
    <n v="2400"/>
    <n v="0"/>
    <n v="-24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0826"/>
    <s v="730826 Dispositivos Médicos de Uso General"/>
    <x v="1"/>
    <x v="6"/>
    <s v="001"/>
    <n v="2612"/>
    <n v="0"/>
    <n v="-2612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1404"/>
    <s v="731404 Maquinarias y Equipos"/>
    <x v="1"/>
    <x v="6"/>
    <s v="001"/>
    <n v="500"/>
    <n v="0"/>
    <n v="-5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731406"/>
    <s v="731406 Herramientas y equipos menores"/>
    <x v="1"/>
    <x v="6"/>
    <s v="001"/>
    <n v="270.70999999999998"/>
    <n v="0"/>
    <n v="-270.70999999999998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101"/>
    <s v="730101 Agua Potable"/>
    <x v="1"/>
    <x v="6"/>
    <s v="001"/>
    <n v="8592.7900000000009"/>
    <n v="0"/>
    <n v="0"/>
    <n v="8592.7900000000009"/>
    <n v="0"/>
    <n v="4011.82"/>
    <n v="7.3782391327675804E-6"/>
    <n v="4011.82"/>
    <n v="1.5613785334330293E-5"/>
    <n v="4580.97"/>
    <n v="4580.97"/>
    <n v="4580.97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104"/>
    <s v="730104 Energía Eléctrica"/>
    <x v="1"/>
    <x v="6"/>
    <s v="001"/>
    <n v="4844.3100000000004"/>
    <n v="0"/>
    <n v="0"/>
    <n v="4844.3100000000004"/>
    <n v="0"/>
    <n v="1694.38"/>
    <n v="3.1161769026972133E-6"/>
    <n v="1694.38"/>
    <n v="6.594434843732411E-6"/>
    <n v="3149.93"/>
    <n v="3149.93"/>
    <n v="3149.93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105"/>
    <s v="730105 Telecomunicaciones"/>
    <x v="1"/>
    <x v="6"/>
    <s v="001"/>
    <n v="2496.5700000000002"/>
    <n v="0"/>
    <n v="0"/>
    <n v="2496.5700000000002"/>
    <n v="0"/>
    <n v="1060.22"/>
    <n v="1.9498772859557118E-6"/>
    <n v="431.01"/>
    <n v="1.6774674878109433E-6"/>
    <n v="1436.35"/>
    <n v="2065.56"/>
    <n v="1436.35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202"/>
    <s v="730202 Fletes y Maniobras"/>
    <x v="1"/>
    <x v="6"/>
    <s v="001"/>
    <n v="2416.1799999999998"/>
    <n v="0"/>
    <n v="0"/>
    <n v="2416.1799999999998"/>
    <n v="0"/>
    <n v="1298.5"/>
    <n v="2.388104031062885E-6"/>
    <n v="678.4"/>
    <n v="2.6402959182639475E-6"/>
    <n v="1117.68"/>
    <n v="1737.78"/>
    <n v="1117.68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209"/>
    <s v="730209 Servicios de Aseo, Lavado de Vestimenta de"/>
    <x v="1"/>
    <x v="6"/>
    <s v="001"/>
    <n v="31615.95"/>
    <n v="0"/>
    <n v="-4617.6000000000004"/>
    <n v="26998.35"/>
    <n v="0"/>
    <n v="26998.35"/>
    <n v="4.9653344988099063E-5"/>
    <n v="12191.1"/>
    <n v="4.7447098421502964E-5"/>
    <n v="0"/>
    <n v="14807.25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235"/>
    <s v="730235 Servicio de Alimentación"/>
    <x v="1"/>
    <x v="6"/>
    <s v="001"/>
    <n v="470281"/>
    <n v="0"/>
    <n v="-91291.9"/>
    <n v="378989.1"/>
    <n v="0"/>
    <n v="297545.09999999998"/>
    <n v="5.4722268212014562E-4"/>
    <n v="128879.83"/>
    <n v="5.0159329170924448E-4"/>
    <n v="81444"/>
    <n v="250109.27"/>
    <n v="81444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255"/>
    <s v="730255 Combustibles"/>
    <x v="1"/>
    <x v="6"/>
    <s v="001"/>
    <n v="0"/>
    <n v="0"/>
    <n v="6600"/>
    <n v="6600"/>
    <n v="0"/>
    <n v="2664.62"/>
    <n v="4.9005697060075354E-6"/>
    <n v="1114.24"/>
    <n v="4.3365615034882382E-6"/>
    <n v="3935.38"/>
    <n v="5485.76"/>
    <n v="3935.38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404"/>
    <s v="730404 Maquinarias y Equipos (Instalación, Manteni"/>
    <x v="1"/>
    <x v="6"/>
    <s v="001"/>
    <n v="6000"/>
    <n v="0"/>
    <n v="-60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606"/>
    <s v="730606 Honorarios por Contratos Civiles de Servici"/>
    <x v="1"/>
    <x v="6"/>
    <s v="001"/>
    <n v="13200"/>
    <n v="0"/>
    <n v="0"/>
    <n v="13200"/>
    <n v="0"/>
    <n v="13200"/>
    <n v="2.4276452221817545E-5"/>
    <n v="3600"/>
    <n v="1.4011004283240289E-5"/>
    <n v="0"/>
    <n v="960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03"/>
    <s v="730803 Lubricantes"/>
    <x v="1"/>
    <x v="6"/>
    <s v="001"/>
    <n v="6600"/>
    <n v="0"/>
    <n v="-66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04"/>
    <s v="730804 Materiales de Oficina"/>
    <x v="1"/>
    <x v="6"/>
    <s v="001"/>
    <n v="2088.8000000000002"/>
    <n v="0"/>
    <n v="-2088.8000000000002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05"/>
    <s v="730805 Materiales de Aseo"/>
    <x v="1"/>
    <x v="6"/>
    <s v="001"/>
    <n v="9800"/>
    <n v="0"/>
    <n v="-3689.2"/>
    <n v="6110.8"/>
    <n v="0"/>
    <n v="1910.8"/>
    <n v="3.5142003716249214E-6"/>
    <n v="1910.8"/>
    <n v="7.436729717893206E-6"/>
    <n v="4200"/>
    <n v="4200"/>
    <n v="420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09"/>
    <s v="730809 Medicamentos"/>
    <x v="1"/>
    <x v="6"/>
    <s v="001"/>
    <n v="2300"/>
    <n v="0"/>
    <n v="0"/>
    <n v="2300"/>
    <n v="0"/>
    <n v="369.81"/>
    <n v="6.8012687849623832E-7"/>
    <n v="369.81"/>
    <n v="1.4392804149958586E-6"/>
    <n v="1930.19"/>
    <n v="1930.19"/>
    <n v="1930.19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11"/>
    <s v="730811 Insumos, Materiales y Suministros para Cons"/>
    <x v="1"/>
    <x v="6"/>
    <s v="001"/>
    <n v="1200"/>
    <n v="0"/>
    <n v="0"/>
    <n v="1200"/>
    <n v="0"/>
    <n v="215.98"/>
    <n v="3.9721425385364797E-7"/>
    <n v="215.98"/>
    <n v="8.4058241808173255E-7"/>
    <n v="984.02"/>
    <n v="984.02"/>
    <n v="984.02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12"/>
    <s v="730812 Materiales Didácticos"/>
    <x v="1"/>
    <x v="6"/>
    <s v="001"/>
    <n v="3911.5"/>
    <n v="0"/>
    <n v="-3911.5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13"/>
    <s v="730813 Repuestos y Accesorios"/>
    <x v="1"/>
    <x v="6"/>
    <s v="001"/>
    <n v="2900"/>
    <n v="0"/>
    <n v="-29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20"/>
    <s v="730820 Menaje y Accesorios Descartables"/>
    <x v="1"/>
    <x v="6"/>
    <s v="001"/>
    <n v="15000"/>
    <n v="0"/>
    <n v="-150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24"/>
    <s v="730824 Insumos, Bienes y Materiales para la Produc"/>
    <x v="1"/>
    <x v="6"/>
    <s v="001"/>
    <n v="64.22"/>
    <n v="0"/>
    <n v="-11.58"/>
    <n v="52.64"/>
    <n v="0"/>
    <n v="52.64"/>
    <n v="9.6811548860339062E-8"/>
    <n v="52.64"/>
    <n v="2.0487201818604689E-7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25"/>
    <s v="730825 Ayudas Técnicas para Compensar Discapacidad"/>
    <x v="1"/>
    <x v="6"/>
    <s v="001"/>
    <n v="245.8"/>
    <n v="0"/>
    <n v="-161.19999999999999"/>
    <n v="84.6"/>
    <n v="0"/>
    <n v="84.6"/>
    <n v="1.5558998923983062E-7"/>
    <n v="84.6"/>
    <n v="3.2925860065614674E-7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730826"/>
    <s v="730826 Dispositivos Médicos de Uso General"/>
    <x v="1"/>
    <x v="6"/>
    <s v="001"/>
    <n v="7185.61"/>
    <n v="0"/>
    <n v="27000"/>
    <n v="34185.61"/>
    <n v="0"/>
    <n v="5647.2"/>
    <n v="1.0385907650533942E-5"/>
    <n v="5647.2"/>
    <n v="2.197859538564293E-5"/>
    <n v="28538.41"/>
    <n v="28538.41"/>
    <n v="28538.41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101"/>
    <s v="730101 Agua Potable"/>
    <x v="1"/>
    <x v="6"/>
    <s v="001"/>
    <n v="9258.52"/>
    <n v="0"/>
    <n v="0"/>
    <n v="9258.52"/>
    <n v="0"/>
    <n v="2819.04"/>
    <n v="5.1845674144994344E-6"/>
    <n v="2819.04"/>
    <n v="1.0971550420729361E-5"/>
    <n v="6439.48"/>
    <n v="6439.48"/>
    <n v="6439.48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104"/>
    <s v="730104 Energía Eléctrica"/>
    <x v="1"/>
    <x v="6"/>
    <s v="001"/>
    <n v="9717.8700000000008"/>
    <n v="0"/>
    <n v="0"/>
    <n v="9717.8700000000008"/>
    <n v="0"/>
    <n v="2463.44"/>
    <n v="4.5305745046450157E-6"/>
    <n v="2463.44"/>
    <n v="9.5875745531959592E-6"/>
    <n v="7254.43"/>
    <n v="7254.43"/>
    <n v="7254.43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105"/>
    <s v="730105 Telecomunicaciones"/>
    <x v="1"/>
    <x v="6"/>
    <s v="001"/>
    <n v="10009.76"/>
    <n v="0"/>
    <n v="0"/>
    <n v="10009.76"/>
    <n v="0"/>
    <n v="5843.51"/>
    <n v="1.0746946312326746E-5"/>
    <n v="1978.19"/>
    <n v="7.6990079341841954E-6"/>
    <n v="4166.25"/>
    <n v="8031.57"/>
    <n v="4166.25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202"/>
    <s v="730202 Fletes y Maniobras"/>
    <x v="1"/>
    <x v="6"/>
    <s v="001"/>
    <n v="270"/>
    <n v="0"/>
    <n v="0"/>
    <n v="270"/>
    <n v="0"/>
    <n v="148.4"/>
    <n v="2.7292617497861543E-7"/>
    <n v="42.4"/>
    <n v="1.6501849489149672E-7"/>
    <n v="121.6"/>
    <n v="227.6"/>
    <n v="121.6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235"/>
    <s v="730235 Servicio de Alimentación"/>
    <x v="1"/>
    <x v="6"/>
    <s v="001"/>
    <n v="191634.32"/>
    <n v="0"/>
    <n v="-41205.75"/>
    <n v="150428.57"/>
    <n v="0"/>
    <n v="105776.38"/>
    <n v="1.9453600267172857E-4"/>
    <n v="50285.73"/>
    <n v="1.9570932733774019E-4"/>
    <n v="44652.19"/>
    <n v="100142.84"/>
    <n v="44652.19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255"/>
    <s v="730255 Combustibles"/>
    <x v="1"/>
    <x v="6"/>
    <s v="001"/>
    <n v="0"/>
    <n v="0"/>
    <n v="250"/>
    <n v="250"/>
    <n v="0"/>
    <n v="80.08"/>
    <n v="1.4727714347902643E-7"/>
    <n v="22.88"/>
    <n v="8.9047716111260497E-8"/>
    <n v="169.92"/>
    <n v="227.12"/>
    <n v="169.92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606"/>
    <s v="730606 Honorarios por Contratos Civiles de Servici"/>
    <x v="1"/>
    <x v="6"/>
    <s v="001"/>
    <n v="78748.42"/>
    <n v="0"/>
    <n v="39793"/>
    <n v="118541.42"/>
    <n v="1752.4"/>
    <n v="94861.41"/>
    <n v="1.7446200663327613E-4"/>
    <n v="33641.910000000003"/>
    <n v="1.3093248475177342E-4"/>
    <n v="23680.01"/>
    <n v="84899.51"/>
    <n v="21927.61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803"/>
    <s v="730803 Lubricantes"/>
    <x v="1"/>
    <x v="6"/>
    <s v="001"/>
    <n v="250"/>
    <n v="0"/>
    <n v="-25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804"/>
    <s v="730804 Materiales de Oficina"/>
    <x v="1"/>
    <x v="6"/>
    <s v="001"/>
    <n v="4500"/>
    <n v="0"/>
    <n v="-45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805"/>
    <s v="730805 Materiales de Aseo"/>
    <x v="1"/>
    <x v="6"/>
    <s v="001"/>
    <n v="6000"/>
    <n v="0"/>
    <n v="-2249.17"/>
    <n v="3750.83"/>
    <n v="0"/>
    <n v="650.83000000000004"/>
    <n v="1.1969578332973873E-6"/>
    <n v="639.95000000000005"/>
    <n v="2.4906506086276731E-6"/>
    <n v="3100"/>
    <n v="3110.88"/>
    <n v="3100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811"/>
    <s v="730811 Insumos, Materiales y Suministros para Cons"/>
    <x v="1"/>
    <x v="6"/>
    <s v="001"/>
    <n v="40.76"/>
    <n v="0"/>
    <n v="-40.76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812"/>
    <s v="730812 Materiales Didácticos"/>
    <x v="1"/>
    <x v="6"/>
    <s v="001"/>
    <n v="2470.4699999999998"/>
    <n v="0"/>
    <n v="-574.95000000000005"/>
    <n v="1895.52"/>
    <n v="0"/>
    <n v="1895.52"/>
    <n v="3.4860985390529995E-6"/>
    <n v="1895.52"/>
    <n v="7.3772607886021194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30820"/>
    <s v="730820 Menaje y Accesorios Descartables"/>
    <x v="1"/>
    <x v="6"/>
    <s v="001"/>
    <n v="1489.56"/>
    <n v="0"/>
    <n v="-1489.56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104"/>
    <s v="730104 Energía Eléctrica"/>
    <x v="1"/>
    <x v="6"/>
    <s v="001"/>
    <n v="1973"/>
    <n v="0"/>
    <n v="0"/>
    <n v="1973"/>
    <n v="0"/>
    <n v="549.61"/>
    <n v="1.0108015837600863E-6"/>
    <n v="549.61"/>
    <n v="2.1390522400310263E-6"/>
    <n v="1423.39"/>
    <n v="1423.39"/>
    <n v="1423.39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105"/>
    <s v="730105 Telecomunicaciones"/>
    <x v="1"/>
    <x v="6"/>
    <s v="001"/>
    <n v="2810.23"/>
    <n v="0"/>
    <n v="0"/>
    <n v="2810.23"/>
    <n v="0"/>
    <n v="1960.79"/>
    <n v="3.6061382387892137E-6"/>
    <n v="931.15"/>
    <n v="3.6239851773164429E-6"/>
    <n v="849.44"/>
    <n v="1879.08"/>
    <n v="849.44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402"/>
    <s v="730402 Edificios, Locales, Residencias y Cableado"/>
    <x v="1"/>
    <x v="6"/>
    <s v="001"/>
    <n v="10913.4"/>
    <n v="0"/>
    <n v="-10913.4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606"/>
    <s v="730606 Honorarios por Contratos Civiles de Servici"/>
    <x v="1"/>
    <x v="6"/>
    <s v="001"/>
    <n v="118382"/>
    <n v="0"/>
    <n v="-458.53"/>
    <n v="117923.47"/>
    <n v="40.86"/>
    <n v="117882.61"/>
    <n v="2.1680087495819326E-4"/>
    <n v="38598.61"/>
    <n v="1.5022369167697817E-4"/>
    <n v="40.86"/>
    <n v="79324.86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02"/>
    <s v="730802 Vestuario, Lencería, Prendas de Protección"/>
    <x v="1"/>
    <x v="6"/>
    <s v="001"/>
    <n v="23853"/>
    <n v="0"/>
    <n v="-7543.5"/>
    <n v="16309.5"/>
    <n v="16309.5"/>
    <n v="0"/>
    <n v="0"/>
    <n v="0"/>
    <n v="0"/>
    <n v="16309.5"/>
    <n v="16309.5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04"/>
    <s v="730804 Materiales de Oficina"/>
    <x v="1"/>
    <x v="6"/>
    <s v="001"/>
    <n v="1671.04"/>
    <n v="0"/>
    <n v="-1671.04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05"/>
    <s v="730805 Materiales de Aseo"/>
    <x v="1"/>
    <x v="6"/>
    <s v="001"/>
    <n v="1612.76"/>
    <n v="0"/>
    <n v="-1459.45"/>
    <n v="153.31"/>
    <n v="0"/>
    <n v="153.31"/>
    <n v="2.819562795550642E-7"/>
    <n v="153.31"/>
    <n v="5.9667418518432464E-7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08"/>
    <s v="730808 Instrumental Médico Quirúrgico"/>
    <x v="1"/>
    <x v="6"/>
    <s v="001"/>
    <n v="670.4"/>
    <n v="0"/>
    <n v="-346.91"/>
    <n v="323.49"/>
    <n v="0"/>
    <n v="323.49"/>
    <n v="5.9493860069967861E-7"/>
    <n v="323.49"/>
    <n v="1.2590054932181669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11"/>
    <s v="730811 Insumos, Materiales y Suministros para Cons"/>
    <x v="1"/>
    <x v="6"/>
    <s v="001"/>
    <n v="800"/>
    <n v="0"/>
    <n v="-8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12"/>
    <s v="730812 Materiales Didácticos"/>
    <x v="1"/>
    <x v="6"/>
    <s v="001"/>
    <n v="16864"/>
    <n v="0"/>
    <n v="-6974.5"/>
    <n v="9889.5"/>
    <n v="9889.5"/>
    <n v="0"/>
    <n v="0"/>
    <n v="0"/>
    <n v="0"/>
    <n v="9889.5"/>
    <n v="9889.5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13"/>
    <s v="730813 Repuestos y Accesorios"/>
    <x v="1"/>
    <x v="6"/>
    <s v="001"/>
    <n v="6700"/>
    <n v="0"/>
    <n v="-67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24"/>
    <s v="730824 Insumos, Bienes y Materiales para la Produc"/>
    <x v="1"/>
    <x v="6"/>
    <s v="001"/>
    <n v="230.05"/>
    <n v="0"/>
    <n v="-86.23"/>
    <n v="143.82"/>
    <n v="0"/>
    <n v="143.82"/>
    <n v="2.6450298170771205E-7"/>
    <n v="143.82"/>
    <n v="5.5973962111544949E-7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25"/>
    <s v="730825 Ayudas Técnicas para Compensar Discapacidad"/>
    <x v="1"/>
    <x v="6"/>
    <s v="001"/>
    <n v="231.88"/>
    <n v="0"/>
    <n v="-175.28"/>
    <n v="56.6"/>
    <n v="0"/>
    <n v="56.6"/>
    <n v="1.0409448452688433E-7"/>
    <n v="56.6"/>
    <n v="2.202841228976112E-7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0826"/>
    <s v="730826 Dispositivos Médicos de Uso General"/>
    <x v="1"/>
    <x v="6"/>
    <s v="001"/>
    <n v="428.09"/>
    <n v="0"/>
    <n v="-193.21"/>
    <n v="234.88"/>
    <n v="0"/>
    <n v="234.88"/>
    <n v="4.3197371953488671E-7"/>
    <n v="234.88"/>
    <n v="9.1414019056874414E-7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1404"/>
    <s v="731404 Maquinarias y Equipos"/>
    <x v="1"/>
    <x v="6"/>
    <s v="001"/>
    <n v="1652.13"/>
    <n v="0"/>
    <n v="-1175.1300000000001"/>
    <n v="477"/>
    <n v="0"/>
    <n v="477"/>
    <n v="8.7726270528840675E-7"/>
    <n v="477"/>
    <n v="1.8564580675293382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731408"/>
    <s v="731408 Bienes Artísticos, Culturales, Bienes Depor"/>
    <x v="1"/>
    <x v="6"/>
    <s v="001"/>
    <n v="2160"/>
    <n v="0"/>
    <n v="-216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2"/>
    <s v="PROMOCIÓN DE DERECHOS"/>
    <s v="GI22J40200001D"/>
    <s v="GI22J40200001D PROMOCIÓN DE DERECHOS DE GRUPOS DE ATENC"/>
    <s v="PROMOCIÓN DE DERECHOS DE GRUPOS DE ATENC"/>
    <s v="730204"/>
    <s v="730204 Edición, Impresión, Reproducción, Publicaci"/>
    <x v="1"/>
    <x v="6"/>
    <s v="001"/>
    <n v="67900"/>
    <n v="0"/>
    <n v="0"/>
    <n v="67900"/>
    <n v="66900"/>
    <n v="0"/>
    <n v="0"/>
    <n v="0"/>
    <n v="0"/>
    <n v="67900"/>
    <n v="67900"/>
    <n v="1000"/>
    <m/>
  </r>
  <r>
    <s v="COMUNALES"/>
    <s v="COORDINACION TERRITORIAL Y PARTICIPACION CIUDADANA"/>
    <s v="ZQ08F080"/>
    <s v="Administración Zonal Quitumbe"/>
    <s v="J402"/>
    <s v="PROMOCIÓN DE DERECHOS"/>
    <s v="GI22J40200001D"/>
    <s v="GI22J40200001D PROMOCIÓN DE DERECHOS DE GRUPOS DE ATENC"/>
    <s v="PROMOCIÓN DE DERECHOS DE GRUPOS DE ATENC"/>
    <s v="730204"/>
    <s v="730204 Edición, Impresión, Reproducción, Publicaci"/>
    <x v="1"/>
    <x v="6"/>
    <s v="001"/>
    <n v="1994.9"/>
    <n v="0"/>
    <n v="0"/>
    <n v="1994.9"/>
    <n v="0"/>
    <n v="0"/>
    <n v="0"/>
    <n v="0"/>
    <n v="0"/>
    <n v="1994.9"/>
    <n v="1994.9"/>
    <n v="1994.9"/>
    <m/>
  </r>
  <r>
    <s v="COMUNALES"/>
    <s v="COORDINACION TERRITORIAL Y PARTICIPACION CIUDADANA"/>
    <s v="ZC09F090"/>
    <s v="Administración Zonal Calderón"/>
    <s v="J402"/>
    <s v="PROMOCIÓN DE DERECHOS"/>
    <s v="GI22J40200001D"/>
    <s v="GI22J40200001D PROMOCIÓN DE DERECHOS DE GRUPOS DE ATENC"/>
    <s v="PROMOCIÓN DE DERECHOS DE GRUPOS DE ATENC"/>
    <s v="730204"/>
    <s v="730204 Edición, Impresión, Reproducción, Publicaci"/>
    <x v="1"/>
    <x v="6"/>
    <s v="001"/>
    <n v="3000"/>
    <n v="0"/>
    <n v="-2100"/>
    <n v="900"/>
    <n v="0"/>
    <n v="0"/>
    <n v="0"/>
    <n v="0"/>
    <n v="0"/>
    <n v="900"/>
    <n v="900"/>
    <n v="900"/>
    <m/>
  </r>
  <r>
    <s v="COMUNALES"/>
    <s v="COORDINACION TERRITORIAL Y PARTICIPACION CIUDADANA"/>
    <s v="ZS03F030"/>
    <s v="Administración Zonal Eloy Alfaro (Sur)"/>
    <s v="J402"/>
    <s v="PROMOCIÓN DE DERECHOS"/>
    <s v="GI22J40200001D"/>
    <s v="GI22J40200001D PROMOCIÓN DE DERECHOS DE GRUPOS DE ATENC"/>
    <s v="PROMOCIÓN DE DERECHOS DE GRUPOS DE ATENC"/>
    <s v="730204"/>
    <s v="730204 Edición, Impresión, Reproducción, Publicaci"/>
    <x v="1"/>
    <x v="6"/>
    <s v="001"/>
    <n v="2000"/>
    <n v="0"/>
    <n v="0"/>
    <n v="2000"/>
    <n v="0"/>
    <n v="0"/>
    <n v="0"/>
    <n v="0"/>
    <n v="0"/>
    <n v="2000"/>
    <n v="2000"/>
    <n v="2000"/>
    <m/>
  </r>
  <r>
    <s v="SOCIALES"/>
    <s v="INCLUSION SOCIAL"/>
    <s v="ZA01J000"/>
    <s v="Secretaría De Inclusión Social"/>
    <s v="J402"/>
    <s v="PROMOCIÓN DE DERECHOS"/>
    <s v="GI22J40200001D"/>
    <s v="GI22J40200001D PROMOCIÓN DE DERECHOS DE GRUPOS DE ATENC"/>
    <s v="PROMOCIÓN DE DERECHOS DE GRUPOS DE ATENC"/>
    <s v="730205"/>
    <s v="730205 Espectáculos Culturales y Sociales"/>
    <x v="1"/>
    <x v="6"/>
    <s v="001"/>
    <n v="11200.9"/>
    <n v="0"/>
    <n v="-4800"/>
    <n v="6400.9"/>
    <n v="0"/>
    <n v="0"/>
    <n v="0"/>
    <n v="0"/>
    <n v="0"/>
    <n v="6400.9"/>
    <n v="6400.9"/>
    <n v="6400.9"/>
    <m/>
  </r>
  <r>
    <s v="COMUNALES"/>
    <s v="COORDINACION TERRITORIAL Y PARTICIPACION CIUDADANA"/>
    <s v="ZQ08F080"/>
    <s v="Administración Zonal Quitumbe"/>
    <s v="J402"/>
    <s v="PROMOCIÓN DE DERECHOS"/>
    <s v="GI22J40200001D"/>
    <s v="GI22J40200001D PROMOCIÓN DE DERECHOS DE GRUPOS DE ATENC"/>
    <s v="PROMOCIÓN DE DERECHOS DE GRUPOS DE ATENC"/>
    <s v="730205"/>
    <s v="730205 Espectáculos Culturales y Sociales"/>
    <x v="1"/>
    <x v="6"/>
    <s v="001"/>
    <n v="6560.27"/>
    <n v="0"/>
    <n v="0"/>
    <n v="6560.27"/>
    <n v="0"/>
    <n v="0"/>
    <n v="0"/>
    <n v="0"/>
    <n v="0"/>
    <n v="6560.27"/>
    <n v="6560.27"/>
    <n v="6560.27"/>
    <m/>
  </r>
  <r>
    <s v="COMUNALES"/>
    <s v="COORDINACION TERRITORIAL Y PARTICIPACION CIUDADANA"/>
    <s v="ZV05F050"/>
    <s v="Administración Zonal Valle los Chillos"/>
    <s v="J402"/>
    <s v="PROMOCIÓN DE DERECHOS"/>
    <s v="GI22J40200001D"/>
    <s v="GI22J40200001D PROMOCIÓN DE DERECHOS DE GRUPOS DE ATENC"/>
    <s v="PROMOCIÓN DE DERECHOS DE GRUPOS DE ATENC"/>
    <s v="730205"/>
    <s v="730205 Espectáculos Culturales y Sociales"/>
    <x v="1"/>
    <x v="6"/>
    <s v="001"/>
    <n v="8397.75"/>
    <n v="0"/>
    <n v="0"/>
    <n v="8397.75"/>
    <n v="0"/>
    <n v="2600"/>
    <n v="4.7817254376307288E-6"/>
    <n v="2600"/>
    <n v="1.0119058649006874E-5"/>
    <n v="5797.75"/>
    <n v="5797.75"/>
    <n v="5797.75"/>
    <m/>
  </r>
  <r>
    <s v="COMUNALES"/>
    <s v="COORDINACION TERRITORIAL Y PARTICIPACION CIUDADANA"/>
    <s v="ZM04F040"/>
    <s v="Administración Zonal Manuela Sáenz"/>
    <s v="J402"/>
    <s v="PROMOCIÓN DE DERECHOS"/>
    <s v="GI22J40200001D"/>
    <s v="GI22J40200001D PROMOCIÓN DE DERECHOS DE GRUPOS DE ATENC"/>
    <s v="PROMOCIÓN DE DERECHOS DE GRUPOS DE ATENC"/>
    <s v="730205"/>
    <s v="730205 Espectáculos Culturales y Sociales"/>
    <x v="1"/>
    <x v="6"/>
    <s v="001"/>
    <n v="4546.03"/>
    <n v="0"/>
    <n v="0"/>
    <n v="4546.03"/>
    <n v="0"/>
    <n v="0"/>
    <n v="0"/>
    <n v="0"/>
    <n v="0"/>
    <n v="4546.03"/>
    <n v="4546.03"/>
    <n v="4546.03"/>
    <m/>
  </r>
  <r>
    <s v="COMUNALES"/>
    <s v="COORDINACION TERRITORIAL Y PARTICIPACION CIUDADANA"/>
    <s v="ZS03F030"/>
    <s v="Administración Zonal Eloy Alfaro (Sur)"/>
    <s v="J402"/>
    <s v="PROMOCIÓN DE DERECHOS"/>
    <s v="GI22J40200001D"/>
    <s v="GI22J40200001D PROMOCIÓN DE DERECHOS DE GRUPOS DE ATENC"/>
    <s v="PROMOCIÓN DE DERECHOS DE GRUPOS DE ATENC"/>
    <s v="730205"/>
    <s v="730205 Espectáculos Culturales y Sociales"/>
    <x v="1"/>
    <x v="6"/>
    <s v="001"/>
    <n v="6000"/>
    <n v="0"/>
    <n v="0"/>
    <n v="6000"/>
    <n v="0"/>
    <n v="0"/>
    <n v="0"/>
    <n v="0"/>
    <n v="0"/>
    <n v="6000"/>
    <n v="6000"/>
    <n v="6000"/>
    <m/>
  </r>
  <r>
    <s v="COMUNALES"/>
    <s v="COORDINACION TERRITORIAL Y PARTICIPACION CIUDADANA"/>
    <s v="ZT06F060"/>
    <s v="Administración Zonal Valle de Tumbaco"/>
    <s v="J402"/>
    <s v="PROMOCIÓN DE DERECHOS"/>
    <s v="GI22J40200001D"/>
    <s v="GI22J40200001D PROMOCIÓN DE DERECHOS DE GRUPOS DE ATENC"/>
    <s v="PROMOCIÓN DE DERECHOS DE GRUPOS DE ATENC"/>
    <s v="730205"/>
    <s v="730205 Espectáculos Culturales y Sociales"/>
    <x v="1"/>
    <x v="6"/>
    <s v="001"/>
    <n v="9243.75"/>
    <n v="0"/>
    <n v="0"/>
    <n v="9243.75"/>
    <n v="0"/>
    <n v="0"/>
    <n v="0"/>
    <n v="0"/>
    <n v="0"/>
    <n v="9243.75"/>
    <n v="9243.75"/>
    <n v="9243.75"/>
    <m/>
  </r>
  <r>
    <s v="SOCIALES"/>
    <s v="INCLUSION SOCIAL"/>
    <s v="ZA01J000"/>
    <s v="Secretaría De Inclusión Social"/>
    <s v="J402"/>
    <s v="PROMOCIÓN DE DERECHOS"/>
    <s v="GI22J40200001D"/>
    <s v="GI22J40200001D PROMOCIÓN DE DERECHOS DE GRUPOS DE ATENC"/>
    <s v="PROMOCIÓN DE DERECHOS DE GRUPOS DE ATENC"/>
    <s v="730207"/>
    <s v="730207 Difusión, Información y Publicidad"/>
    <x v="1"/>
    <x v="6"/>
    <s v="001"/>
    <n v="65294.35"/>
    <n v="0"/>
    <n v="0"/>
    <n v="65294.35"/>
    <n v="7835.63"/>
    <n v="57458.720000000001"/>
    <n v="1.0567377809142365E-4"/>
    <n v="57458.720000000001"/>
    <n v="2.2362621445264012E-4"/>
    <n v="7835.63"/>
    <n v="7835.63"/>
    <n v="0"/>
    <m/>
  </r>
  <r>
    <s v="COMUNALES"/>
    <s v="COORDINACION TERRITORIAL Y PARTICIPACION CIUDADANA"/>
    <s v="ZM04F040"/>
    <s v="Administración Zonal Manuela Sáenz"/>
    <s v="J402"/>
    <s v="PROMOCIÓN DE DERECHOS"/>
    <s v="GI22J40200001D"/>
    <s v="GI22J40200001D PROMOCIÓN DE DERECHOS DE GRUPOS DE ATENC"/>
    <s v="PROMOCIÓN DE DERECHOS DE GRUPOS DE ATENC"/>
    <s v="730235"/>
    <s v="730235 Servicio de Alimentación"/>
    <x v="1"/>
    <x v="6"/>
    <s v="001"/>
    <n v="2166.75"/>
    <n v="0"/>
    <n v="0"/>
    <n v="2166.75"/>
    <n v="0"/>
    <n v="0"/>
    <n v="0"/>
    <n v="0"/>
    <n v="0"/>
    <n v="2166.75"/>
    <n v="2166.75"/>
    <n v="2166.75"/>
    <m/>
  </r>
  <r>
    <s v="COMUNALES"/>
    <s v="COORDINACION TERRITORIAL Y PARTICIPACION CIUDADANA"/>
    <s v="ZS03F030"/>
    <s v="Administración Zonal Eloy Alfaro (Sur)"/>
    <s v="J402"/>
    <s v="PROMOCIÓN DE DERECHOS"/>
    <s v="GI22J40200001D"/>
    <s v="GI22J40200001D PROMOCIÓN DE DERECHOS DE GRUPOS DE ATENC"/>
    <s v="PROMOCIÓN DE DERECHOS DE GRUPOS DE ATENC"/>
    <s v="730235"/>
    <s v="730235 Servicio de Alimentación"/>
    <x v="1"/>
    <x v="6"/>
    <s v="001"/>
    <n v="2031.25"/>
    <n v="0"/>
    <n v="0"/>
    <n v="2031.25"/>
    <n v="0"/>
    <n v="0"/>
    <n v="0"/>
    <n v="0"/>
    <n v="0"/>
    <n v="2031.25"/>
    <n v="2031.25"/>
    <n v="2031.25"/>
    <m/>
  </r>
  <r>
    <s v="COMUNALES"/>
    <s v="COORDINACION TERRITORIAL Y PARTICIPACION CIUDADANA"/>
    <s v="ZQ08F080"/>
    <s v="Administración Zonal Quitumbe"/>
    <s v="J402"/>
    <s v="PROMOCIÓN DE DERECHOS"/>
    <s v="GI22J40200001D"/>
    <s v="GI22J40200001D PROMOCIÓN DE DERECHOS DE GRUPOS DE ATENC"/>
    <s v="PROMOCIÓN DE DERECHOS DE GRUPOS DE ATENC"/>
    <s v="730235"/>
    <s v="730235 Servicio de Alimentación"/>
    <x v="1"/>
    <x v="6"/>
    <s v="001"/>
    <n v="2993.78"/>
    <n v="0"/>
    <n v="0"/>
    <n v="2993.78"/>
    <n v="0"/>
    <n v="2992.5"/>
    <n v="5.5035820661961365E-6"/>
    <n v="0"/>
    <n v="0"/>
    <n v="1.28"/>
    <n v="2993.78"/>
    <n v="1.28"/>
    <m/>
  </r>
  <r>
    <s v="SOCIALES"/>
    <s v="INCLUSION SOCIAL"/>
    <s v="ZA01J000"/>
    <s v="Secretaría De Inclusión Social"/>
    <s v="J402"/>
    <s v="PROMOCIÓN DE DERECHOS"/>
    <s v="GI22J40200001D"/>
    <s v="GI22J40200001D PROMOCIÓN DE DERECHOS DE GRUPOS DE ATENC"/>
    <s v="PROMOCIÓN DE DERECHOS DE GRUPOS DE ATENC"/>
    <s v="730235"/>
    <s v="730235 Servicio de Alimentación"/>
    <x v="1"/>
    <x v="6"/>
    <s v="001"/>
    <n v="10000"/>
    <n v="0"/>
    <n v="0"/>
    <n v="10000"/>
    <n v="9999"/>
    <n v="0"/>
    <n v="0"/>
    <n v="0"/>
    <n v="0"/>
    <n v="10000"/>
    <n v="10000"/>
    <n v="1"/>
    <m/>
  </r>
  <r>
    <s v="COMUNALES"/>
    <s v="COORDINACION TERRITORIAL Y PARTICIPACION CIUDADANA"/>
    <s v="ZC09F090"/>
    <s v="Administración Zonal Calderón"/>
    <s v="J402"/>
    <s v="PROMOCIÓN DE DERECHOS"/>
    <s v="GI22J40200001D"/>
    <s v="GI22J40200001D PROMOCIÓN DE DERECHOS DE GRUPOS DE ATENC"/>
    <s v="PROMOCIÓN DE DERECHOS DE GRUPOS DE ATENC"/>
    <s v="730235"/>
    <s v="730235 Servicio de Alimentación"/>
    <x v="1"/>
    <x v="6"/>
    <s v="001"/>
    <n v="1500"/>
    <n v="0"/>
    <n v="0"/>
    <n v="1500"/>
    <n v="666"/>
    <n v="832.5"/>
    <n v="1.5310717026259928E-6"/>
    <n v="832.5"/>
    <n v="3.2400447404993166E-6"/>
    <n v="667.5"/>
    <n v="667.5"/>
    <n v="1.5"/>
    <m/>
  </r>
  <r>
    <s v="COMUNALES"/>
    <s v="COORDINACION TERRITORIAL Y PARTICIPACION CIUDADANA"/>
    <s v="ZD07F070"/>
    <s v="Adm Zonal Equinoccia - La Delicia"/>
    <s v="J402"/>
    <s v="PROMOCIÓN DE DERECHOS"/>
    <s v="GI22J40200001D"/>
    <s v="GI22J40200001D PROMOCIÓN DE DERECHOS DE GRUPOS DE ATENC"/>
    <s v="PROMOCIÓN DE DERECHOS DE GRUPOS DE ATENC"/>
    <s v="730249"/>
    <s v="730249 Eventos Públicos Promocionales"/>
    <x v="1"/>
    <x v="6"/>
    <s v="001"/>
    <n v="16031.25"/>
    <n v="0"/>
    <n v="0"/>
    <n v="16031.25"/>
    <n v="0"/>
    <n v="9247.5"/>
    <n v="1.7007309994034679E-5"/>
    <n v="0"/>
    <n v="0"/>
    <n v="6783.75"/>
    <n v="16031.25"/>
    <n v="6783.75"/>
    <m/>
  </r>
  <r>
    <s v="COMUNALES"/>
    <s v="COORDINACION TERRITORIAL Y PARTICIPACION CIUDADANA"/>
    <s v="ZC09F090"/>
    <s v="Administración Zonal Calderón"/>
    <s v="J402"/>
    <s v="PROMOCIÓN DE DERECHOS"/>
    <s v="GI22J40200001D"/>
    <s v="GI22J40200001D PROMOCIÓN DE DERECHOS DE GRUPOS DE ATENC"/>
    <s v="PROMOCIÓN DE DERECHOS DE GRUPOS DE ATENC"/>
    <s v="730249"/>
    <s v="730249 Eventos Públicos Promocionales"/>
    <x v="1"/>
    <x v="6"/>
    <s v="001"/>
    <n v="0"/>
    <n v="0"/>
    <n v="3731.25"/>
    <n v="3731.25"/>
    <n v="0"/>
    <n v="0"/>
    <n v="0"/>
    <n v="0"/>
    <n v="0"/>
    <n v="3731.25"/>
    <n v="3731.25"/>
    <n v="3731.25"/>
    <m/>
  </r>
  <r>
    <s v="COMUNALES"/>
    <s v="COORDINACION TERRITORIAL Y PARTICIPACION CIUDADANA"/>
    <s v="ZN02F020"/>
    <s v="Administración Z Eugenio Espejo (Norte)"/>
    <s v="J402"/>
    <s v="PROMOCIÓN DE DERECHOS"/>
    <s v="GI22J40200001D"/>
    <s v="GI22J40200001D PROMOCIÓN DE DERECHOS DE GRUPOS DE ATENC"/>
    <s v="PROMOCIÓN DE DERECHOS DE GRUPOS DE ATENC"/>
    <s v="730249"/>
    <s v="730249 Eventos Públicos Promocionales"/>
    <x v="1"/>
    <x v="6"/>
    <s v="001"/>
    <n v="10073.99"/>
    <n v="0"/>
    <n v="0"/>
    <n v="10073.99"/>
    <n v="0"/>
    <n v="0"/>
    <n v="0"/>
    <n v="0"/>
    <n v="0"/>
    <n v="10073.99"/>
    <n v="10073.99"/>
    <n v="10073.99"/>
    <m/>
  </r>
  <r>
    <s v="COMUNALES"/>
    <s v="COORDINACION TERRITORIAL Y PARTICIPACION CIUDADANA"/>
    <s v="TM68F100"/>
    <s v="Unidad Especial Turística La Mariscal"/>
    <s v="J402"/>
    <s v="PROMOCIÓN DE DERECHOS"/>
    <s v="GI22J40200001D"/>
    <s v="GI22J40200001D PROMOCIÓN DE DERECHOS DE GRUPOS DE ATENC"/>
    <s v="PROMOCIÓN DE DERECHOS DE GRUPOS DE ATENC"/>
    <s v="730249"/>
    <s v="730249 Eventos Públicos Promocionales"/>
    <x v="1"/>
    <x v="6"/>
    <s v="001"/>
    <n v="9416.43"/>
    <n v="0"/>
    <n v="0"/>
    <n v="9416.43"/>
    <n v="0"/>
    <n v="0"/>
    <n v="0"/>
    <n v="0"/>
    <n v="0"/>
    <n v="9416.43"/>
    <n v="9416.43"/>
    <n v="9416.43"/>
    <m/>
  </r>
  <r>
    <s v="COMUNALES"/>
    <s v="COORDINACION TERRITORIAL Y PARTICIPACION CIUDADANA"/>
    <s v="ZQ08F080"/>
    <s v="Administración Zonal Quitumbe"/>
    <s v="J402"/>
    <s v="PROMOCIÓN DE DERECHOS"/>
    <s v="GI22J40200001D"/>
    <s v="GI22J40200001D PROMOCIÓN DE DERECHOS DE GRUPOS DE ATENC"/>
    <s v="PROMOCIÓN DE DERECHOS DE GRUPOS DE ATENC"/>
    <s v="730505"/>
    <s v="730505 Vehículos (Arrendamiento)"/>
    <x v="1"/>
    <x v="6"/>
    <s v="001"/>
    <n v="1520"/>
    <n v="0"/>
    <n v="0"/>
    <n v="1520"/>
    <n v="0"/>
    <n v="0"/>
    <n v="0"/>
    <n v="0"/>
    <n v="0"/>
    <n v="1520"/>
    <n v="1520"/>
    <n v="1520"/>
    <m/>
  </r>
  <r>
    <s v="COMUNALES"/>
    <s v="COORDINACION TERRITORIAL Y PARTICIPACION CIUDADANA"/>
    <s v="ZC09F090"/>
    <s v="Administración Zonal Calderón"/>
    <s v="J402"/>
    <s v="PROMOCIÓN DE DERECHOS"/>
    <s v="GI22J40200001D"/>
    <s v="GI22J40200001D PROMOCIÓN DE DERECHOS DE GRUPOS DE ATENC"/>
    <s v="PROMOCIÓN DE DERECHOS DE GRUPOS DE ATENC"/>
    <s v="730505"/>
    <s v="730505 Vehículos (Arrendamiento)"/>
    <x v="1"/>
    <x v="6"/>
    <s v="001"/>
    <n v="7750"/>
    <n v="0"/>
    <n v="-250"/>
    <n v="7500"/>
    <n v="0"/>
    <n v="0"/>
    <n v="0"/>
    <n v="0"/>
    <n v="0"/>
    <n v="7500"/>
    <n v="7500"/>
    <n v="7500"/>
    <m/>
  </r>
  <r>
    <s v="COMUNALES"/>
    <s v="COORDINACION TERRITORIAL Y PARTICIPACION CIUDADANA"/>
    <s v="ZV05F050"/>
    <s v="Administración Zonal Valle los Chillos"/>
    <s v="J402"/>
    <s v="PROMOCIÓN DE DERECHOS"/>
    <s v="GI22J40200001D"/>
    <s v="GI22J40200001D PROMOCIÓN DE DERECHOS DE GRUPOS DE ATENC"/>
    <s v="PROMOCIÓN DE DERECHOS DE GRUPOS DE ATENC"/>
    <s v="730505"/>
    <s v="730505 Vehículos (Arrendamiento)"/>
    <x v="1"/>
    <x v="6"/>
    <s v="001"/>
    <n v="4450"/>
    <n v="0"/>
    <n v="0"/>
    <n v="4450"/>
    <n v="0"/>
    <n v="0"/>
    <n v="0"/>
    <n v="0"/>
    <n v="0"/>
    <n v="4450"/>
    <n v="4450"/>
    <n v="4450"/>
    <m/>
  </r>
  <r>
    <s v="COMUNALES"/>
    <s v="COORDINACION TERRITORIAL Y PARTICIPACION CIUDADANA"/>
    <s v="TM68F100"/>
    <s v="Unidad Especial Turística La Mariscal"/>
    <s v="J402"/>
    <s v="PROMOCIÓN DE DERECHOS"/>
    <s v="GI22J40200001D"/>
    <s v="GI22J40200001D PROMOCIÓN DE DERECHOS DE GRUPOS DE ATENC"/>
    <s v="PROMOCIÓN DE DERECHOS DE GRUPOS DE ATENC"/>
    <s v="730505"/>
    <s v="730505 Vehículos (Arrendamiento)"/>
    <x v="1"/>
    <x v="6"/>
    <s v="001"/>
    <n v="6146.07"/>
    <n v="0"/>
    <n v="0"/>
    <n v="6146.07"/>
    <n v="0"/>
    <n v="3065"/>
    <n v="5.6369186408993009E-6"/>
    <n v="3065"/>
    <n v="1.1928813368925413E-5"/>
    <n v="3081.07"/>
    <n v="3081.07"/>
    <n v="3081.07"/>
    <m/>
  </r>
  <r>
    <s v="SOCIALES"/>
    <s v="INCLUSION SOCIAL"/>
    <s v="ZA01J000"/>
    <s v="Secretaría De Inclusión Social"/>
    <s v="J402"/>
    <s v="PROMOCIÓN DE DERECHOS"/>
    <s v="GI22J40200001D"/>
    <s v="GI22J40200001D PROMOCIÓN DE DERECHOS DE GRUPOS DE ATENC"/>
    <s v="PROMOCIÓN DE DERECHOS DE GRUPOS DE ATENC"/>
    <s v="730601"/>
    <s v="730601 Consultoría, Asesoría e Investigación"/>
    <x v="1"/>
    <x v="6"/>
    <s v="001"/>
    <n v="74000"/>
    <n v="0"/>
    <n v="-11200"/>
    <n v="62800"/>
    <n v="0"/>
    <n v="62800"/>
    <n v="1.1549706057046529E-4"/>
    <n v="62800"/>
    <n v="2.4441418582985837E-4"/>
    <n v="0"/>
    <n v="0"/>
    <n v="0"/>
    <m/>
  </r>
  <r>
    <s v="COMUNALES"/>
    <s v="COORDINACION TERRITORIAL Y PARTICIPACION CIUDADANA"/>
    <s v="ZN02F020"/>
    <s v="Administración Z Eugenio Espejo (Norte)"/>
    <s v="J402"/>
    <s v="PROMOCIÓN DE DERECHOS"/>
    <s v="GI22J40200001D"/>
    <s v="GI22J40200001D PROMOCIÓN DE DERECHOS DE GRUPOS DE ATENC"/>
    <s v="PROMOCIÓN DE DERECHOS DE GRUPOS DE ATENC"/>
    <s v="730606"/>
    <s v="730606 Honorarios por Contratos Civiles de Servici"/>
    <x v="1"/>
    <x v="6"/>
    <s v="001"/>
    <n v="8262.01"/>
    <n v="0"/>
    <n v="0"/>
    <n v="8262.01"/>
    <n v="0"/>
    <n v="8262.01"/>
    <n v="1.5194870531907482E-5"/>
    <n v="3018"/>
    <n v="1.1745891924116441E-5"/>
    <n v="0"/>
    <n v="5244.01"/>
    <n v="0"/>
    <m/>
  </r>
  <r>
    <s v="COMUNALES"/>
    <s v="COORDINACION TERRITORIAL Y PARTICIPACION CIUDADANA"/>
    <s v="ZS03F030"/>
    <s v="Administración Zonal Eloy Alfaro (Sur)"/>
    <s v="J402"/>
    <s v="PROMOCIÓN DE DERECHOS"/>
    <s v="GI22J40200001D"/>
    <s v="GI22J40200001D PROMOCIÓN DE DERECHOS DE GRUPOS DE ATENC"/>
    <s v="PROMOCIÓN DE DERECHOS DE GRUPOS DE ATENC"/>
    <s v="730613"/>
    <s v="730613 Capacitación para la Ciudadanía en General"/>
    <x v="1"/>
    <x v="6"/>
    <s v="001"/>
    <n v="6000"/>
    <n v="0"/>
    <n v="0"/>
    <n v="6000"/>
    <n v="0"/>
    <n v="0"/>
    <n v="0"/>
    <n v="0"/>
    <n v="0"/>
    <n v="6000"/>
    <n v="6000"/>
    <n v="6000"/>
    <m/>
  </r>
  <r>
    <s v="COMUNALES"/>
    <s v="COORDINACION TERRITORIAL Y PARTICIPACION CIUDADANA"/>
    <s v="ZT06F060"/>
    <s v="Administración Zonal Valle de Tumbaco"/>
    <s v="J402"/>
    <s v="PROMOCIÓN DE DERECHOS"/>
    <s v="GI22J40200001D"/>
    <s v="GI22J40200001D PROMOCIÓN DE DERECHOS DE GRUPOS DE ATENC"/>
    <s v="PROMOCIÓN DE DERECHOS DE GRUPOS DE ATENC"/>
    <s v="730613"/>
    <s v="730613 Capacitación para la Ciudadanía en General"/>
    <x v="1"/>
    <x v="6"/>
    <s v="001"/>
    <n v="6000"/>
    <n v="0"/>
    <n v="0"/>
    <n v="6000"/>
    <n v="0"/>
    <n v="0"/>
    <n v="0"/>
    <n v="0"/>
    <n v="0"/>
    <n v="6000"/>
    <n v="6000"/>
    <n v="6000"/>
    <m/>
  </r>
  <r>
    <s v="COMUNALES"/>
    <s v="COORDINACION TERRITORIAL Y PARTICIPACION CIUDADANA"/>
    <s v="ZV05F050"/>
    <s v="Administración Zonal Valle los Chillos"/>
    <s v="J402"/>
    <s v="PROMOCIÓN DE DERECHOS"/>
    <s v="GI22J40200001D"/>
    <s v="GI22J40200001D PROMOCIÓN DE DERECHOS DE GRUPOS DE ATENC"/>
    <s v="PROMOCIÓN DE DERECHOS DE GRUPOS DE ATENC"/>
    <s v="730613"/>
    <s v="730613 Capacitación para la Ciudadanía en General"/>
    <x v="1"/>
    <x v="6"/>
    <s v="001"/>
    <n v="1000"/>
    <n v="0"/>
    <n v="0"/>
    <n v="1000"/>
    <n v="0"/>
    <n v="0"/>
    <n v="0"/>
    <n v="0"/>
    <n v="0"/>
    <n v="1000"/>
    <n v="1000"/>
    <n v="1000"/>
    <m/>
  </r>
  <r>
    <s v="COMUNALES"/>
    <s v="COORDINACION TERRITORIAL Y PARTICIPACION CIUDADANA"/>
    <s v="ZM04F040"/>
    <s v="Administración Zonal Manuela Sáenz"/>
    <s v="J402"/>
    <s v="PROMOCIÓN DE DERECHOS"/>
    <s v="GI22J40200001D"/>
    <s v="GI22J40200001D PROMOCIÓN DE DERECHOS DE GRUPOS DE ATENC"/>
    <s v="PROMOCIÓN DE DERECHOS DE GRUPOS DE ATENC"/>
    <s v="730613"/>
    <s v="730613 Capacitación para la Ciudadanía en General"/>
    <x v="1"/>
    <x v="6"/>
    <s v="001"/>
    <n v="4313.95"/>
    <n v="0"/>
    <n v="0"/>
    <n v="4313.95"/>
    <n v="0"/>
    <n v="0"/>
    <n v="0"/>
    <n v="0"/>
    <n v="0"/>
    <n v="4313.95"/>
    <n v="4313.95"/>
    <n v="4313.95"/>
    <m/>
  </r>
  <r>
    <s v="COMUNALES"/>
    <s v="COORDINACION TERRITORIAL Y PARTICIPACION CIUDADANA"/>
    <s v="ZQ08F080"/>
    <s v="Administración Zonal Quitumbe"/>
    <s v="J402"/>
    <s v="PROMOCIÓN DE DERECHOS"/>
    <s v="GI22J40200001D"/>
    <s v="GI22J40200001D PROMOCIÓN DE DERECHOS DE GRUPOS DE ATENC"/>
    <s v="PROMOCIÓN DE DERECHOS DE GRUPOS DE ATENC"/>
    <s v="730613"/>
    <s v="730613 Capacitación para la Ciudadanía en General"/>
    <x v="1"/>
    <x v="6"/>
    <s v="001"/>
    <n v="2318.3000000000002"/>
    <n v="0"/>
    <n v="0"/>
    <n v="2318.3000000000002"/>
    <n v="0"/>
    <n v="0"/>
    <n v="0"/>
    <n v="0"/>
    <n v="0"/>
    <n v="2318.3000000000002"/>
    <n v="2318.3000000000002"/>
    <n v="2318.3000000000002"/>
    <m/>
  </r>
  <r>
    <s v="COMUNALES"/>
    <s v="COORDINACION TERRITORIAL Y PARTICIPACION CIUDADANA"/>
    <s v="ZN02F020"/>
    <s v="Administración Z Eugenio Espejo (Norte)"/>
    <s v="J402"/>
    <s v="PROMOCIÓN DE DERECHOS"/>
    <s v="GI22J40200001D"/>
    <s v="GI22J40200001D PROMOCIÓN DE DERECHOS DE GRUPOS DE ATENC"/>
    <s v="PROMOCIÓN DE DERECHOS DE GRUPOS DE ATENC"/>
    <s v="730804"/>
    <s v="730804 Materiales de Oficina"/>
    <x v="1"/>
    <x v="6"/>
    <s v="001"/>
    <n v="2045.42"/>
    <n v="0"/>
    <n v="0"/>
    <n v="2045.42"/>
    <n v="0"/>
    <n v="0"/>
    <n v="0"/>
    <n v="0"/>
    <n v="0"/>
    <n v="2045.42"/>
    <n v="2045.42"/>
    <n v="2045.42"/>
    <m/>
  </r>
  <r>
    <s v="COMUNALES"/>
    <s v="COORDINACION TERRITORIAL Y PARTICIPACION CIUDADANA"/>
    <s v="ZC09F090"/>
    <s v="Administración Zonal Calderón"/>
    <s v="J402"/>
    <s v="PROMOCIÓN DE DERECHOS"/>
    <s v="GI22J40200001D"/>
    <s v="GI22J40200001D PROMOCIÓN DE DERECHOS DE GRUPOS DE ATENC"/>
    <s v="PROMOCIÓN DE DERECHOS DE GRUPOS DE ATENC"/>
    <s v="730807"/>
    <s v="730807 Materiales de Impresión, Fotografía, Reprod"/>
    <x v="1"/>
    <x v="6"/>
    <s v="001"/>
    <n v="1381.25"/>
    <n v="0"/>
    <n v="-1381.25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J402"/>
    <s v="PROMOCIÓN DE DERECHOS"/>
    <s v="GI22J40200001D"/>
    <s v="GI22J40200001D PROMOCIÓN DE DERECHOS DE GRUPOS DE ATENC"/>
    <s v="PROMOCIÓN DE DERECHOS DE GRUPOS DE ATENC"/>
    <s v="730811"/>
    <s v="730811 Insumos, Materiales y Suministros para Cons"/>
    <x v="1"/>
    <x v="6"/>
    <s v="001"/>
    <n v="1996"/>
    <n v="0"/>
    <n v="0"/>
    <n v="1996"/>
    <n v="0"/>
    <n v="0"/>
    <n v="0"/>
    <n v="0"/>
    <n v="0"/>
    <n v="1996"/>
    <n v="1996"/>
    <n v="1996"/>
    <m/>
  </r>
  <r>
    <s v="COMUNALES"/>
    <s v="COORDINACION TERRITORIAL Y PARTICIPACION CIUDADANA"/>
    <s v="ZQ08F080"/>
    <s v="Administración Zonal Quitumbe"/>
    <s v="J402"/>
    <s v="PROMOCIÓN DE DERECHOS"/>
    <s v="GI22J40200001D"/>
    <s v="GI22J40200001D PROMOCIÓN DE DERECHOS DE GRUPOS DE ATENC"/>
    <s v="PROMOCIÓN DE DERECHOS DE GRUPOS DE ATENC"/>
    <s v="730811"/>
    <s v="730811 Insumos, Materiales y Suministros para Cons"/>
    <x v="1"/>
    <x v="6"/>
    <s v="001"/>
    <n v="2000"/>
    <n v="0"/>
    <n v="0"/>
    <n v="2000"/>
    <n v="0"/>
    <n v="0"/>
    <n v="0"/>
    <n v="0"/>
    <n v="0"/>
    <n v="2000"/>
    <n v="2000"/>
    <n v="2000"/>
    <m/>
  </r>
  <r>
    <s v="COMUNALES"/>
    <s v="COORDINACION TERRITORIAL Y PARTICIPACION CIUDADANA"/>
    <s v="ZN02F020"/>
    <s v="Administración Z Eugenio Espejo (Norte)"/>
    <s v="J402"/>
    <s v="PROMOCIÓN DE DERECHOS"/>
    <s v="GI22J40200001D"/>
    <s v="GI22J40200001D PROMOCIÓN DE DERECHOS DE GRUPOS DE ATENC"/>
    <s v="PROMOCIÓN DE DERECHOS DE GRUPOS DE ATENC"/>
    <s v="730812"/>
    <s v="730812 Materiales Didácticos"/>
    <x v="1"/>
    <x v="6"/>
    <s v="001"/>
    <n v="1462.33"/>
    <n v="0"/>
    <n v="0"/>
    <n v="1462.33"/>
    <n v="0"/>
    <n v="0"/>
    <n v="0"/>
    <n v="0"/>
    <n v="0"/>
    <n v="1462.33"/>
    <n v="1462.33"/>
    <n v="1462.33"/>
    <m/>
  </r>
  <r>
    <s v="COMUNALES"/>
    <s v="COORDINACION TERRITORIAL Y PARTICIPACION CIUDADANA"/>
    <s v="ZM04F040"/>
    <s v="Administración Zonal Manuela Sáenz"/>
    <s v="J402"/>
    <s v="PROMOCIÓN DE DERECHOS"/>
    <s v="GI22J40200001D"/>
    <s v="GI22J40200001D PROMOCIÓN DE DERECHOS DE GRUPOS DE ATENC"/>
    <s v="PROMOCIÓN DE DERECHOS DE GRUPOS DE ATENC"/>
    <s v="730812"/>
    <s v="730812 Materiales Didácticos"/>
    <x v="1"/>
    <x v="6"/>
    <s v="001"/>
    <n v="1196.69"/>
    <n v="0"/>
    <n v="0"/>
    <n v="1196.69"/>
    <n v="0"/>
    <n v="0"/>
    <n v="0"/>
    <n v="0"/>
    <n v="0"/>
    <n v="1196.69"/>
    <n v="1196.69"/>
    <n v="1196.69"/>
    <m/>
  </r>
  <r>
    <s v="COMUNALES"/>
    <s v="COORDINACION TERRITORIAL Y PARTICIPACION CIUDADANA"/>
    <s v="ZQ08F080"/>
    <s v="Administración Zonal Quitumbe"/>
    <s v="J402"/>
    <s v="PROMOCIÓN DE DERECHOS"/>
    <s v="GI22J40200001D"/>
    <s v="GI22J40200001D PROMOCIÓN DE DERECHOS DE GRUPOS DE ATENC"/>
    <s v="PROMOCIÓN DE DERECHOS DE GRUPOS DE ATENC"/>
    <s v="730812"/>
    <s v="730812 Materiales Didácticos"/>
    <x v="1"/>
    <x v="6"/>
    <s v="001"/>
    <n v="1456.5"/>
    <n v="0"/>
    <n v="0"/>
    <n v="1456.5"/>
    <n v="0"/>
    <n v="0"/>
    <n v="0"/>
    <n v="0"/>
    <n v="0"/>
    <n v="1456.5"/>
    <n v="1456.5"/>
    <n v="1456.5"/>
    <m/>
  </r>
  <r>
    <s v="SOCIALES"/>
    <s v="INCLUSION SOCIAL"/>
    <s v="ZA01J000"/>
    <s v="Secretaría De Inclusión Social"/>
    <s v="J403"/>
    <s v="PROTECCIÓN DE DERECHOS"/>
    <s v="GI22J40300001D"/>
    <s v="GI22J40300001D IMPLEMENTACIÓN DE POLÍTICAS DE INCLUSIÓN"/>
    <s v="IMPLEMENTACIÓN DE POLÍTICAS DE INCLUSIÓN"/>
    <s v="730204"/>
    <s v="730204 Edición, Impresión, Reproducción, Publicaci"/>
    <x v="1"/>
    <x v="6"/>
    <s v="001"/>
    <n v="8000"/>
    <n v="0"/>
    <n v="-6969"/>
    <n v="1031"/>
    <n v="1031"/>
    <n v="0"/>
    <n v="0"/>
    <n v="0"/>
    <n v="0"/>
    <n v="1031"/>
    <n v="1031"/>
    <n v="0"/>
    <m/>
  </r>
  <r>
    <s v="SOCIALES"/>
    <s v="INCLUSION SOCIAL"/>
    <s v="ZA01J000"/>
    <s v="Secretaría De Inclusión Social"/>
    <s v="J403"/>
    <s v="PROTECCIÓN DE DERECHOS"/>
    <s v="GI22J40300001D"/>
    <s v="GI22J40300001D IMPLEMENTACIÓN DE POLÍTICAS DE INCLUSIÓN"/>
    <s v="IMPLEMENTACIÓN DE POLÍTICAS DE INCLUSIÓN"/>
    <s v="730205"/>
    <s v="730205 Espectáculos Culturales y Sociales"/>
    <x v="1"/>
    <x v="6"/>
    <s v="001"/>
    <n v="12000"/>
    <n v="0"/>
    <n v="0"/>
    <n v="12000"/>
    <n v="720"/>
    <n v="11280"/>
    <n v="2.0745331898644082E-5"/>
    <n v="11280"/>
    <n v="4.3901146754152903E-5"/>
    <n v="720"/>
    <n v="720"/>
    <n v="0"/>
    <m/>
  </r>
  <r>
    <s v="SOCIALES"/>
    <s v="INCLUSION SOCIAL"/>
    <s v="ZA01J000"/>
    <s v="Secretaría De Inclusión Social"/>
    <s v="J403"/>
    <s v="PROTECCIÓN DE DERECHOS"/>
    <s v="GI22J40300001D"/>
    <s v="GI22J40300001D IMPLEMENTACIÓN DE POLÍTICAS DE INCLUSIÓN"/>
    <s v="IMPLEMENTACIÓN DE POLÍTICAS DE INCLUSIÓN"/>
    <s v="730601"/>
    <s v="730601 Consultoría, Asesoría e Investigación"/>
    <x v="1"/>
    <x v="6"/>
    <s v="001"/>
    <n v="25000"/>
    <n v="0"/>
    <n v="98110"/>
    <n v="123110"/>
    <n v="0"/>
    <n v="11150"/>
    <n v="2.0506245626762548E-5"/>
    <n v="11150"/>
    <n v="4.3395193821702557E-5"/>
    <n v="111960"/>
    <n v="111960"/>
    <n v="111960"/>
    <m/>
  </r>
  <r>
    <s v="SOCIALES"/>
    <s v="INCLUSION SOCIAL"/>
    <s v="ZA01J000"/>
    <s v="Secretaría De Inclusión Social"/>
    <s v="J403"/>
    <s v="PROTECCIÓN DE DERECHOS"/>
    <s v="GI22J40300001D"/>
    <s v="GI22J40300001D IMPLEMENTACIÓN DE POLÍTICAS DE INCLUSIÓN"/>
    <s v="IMPLEMENTACIÓN DE POLÍTICAS DE INCLUSIÓN"/>
    <s v="730612"/>
    <s v="730612 Capacitación a Servidores Públicos"/>
    <x v="1"/>
    <x v="6"/>
    <s v="001"/>
    <n v="13000"/>
    <n v="0"/>
    <n v="-1300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1D"/>
    <s v="GI22J40300001D IMPLEMENTACIÓN DE POLÍTICAS DE INCLUSIÓN"/>
    <s v="IMPLEMENTACIÓN DE POLÍTICAS DE INCLUSIÓN"/>
    <s v="730613"/>
    <s v="730613 Capacitación para la Ciudadanía en General"/>
    <x v="1"/>
    <x v="6"/>
    <s v="001"/>
    <n v="0"/>
    <n v="0"/>
    <n v="1000"/>
    <n v="1000"/>
    <n v="0"/>
    <n v="0"/>
    <n v="0"/>
    <n v="0"/>
    <n v="0"/>
    <n v="1000"/>
    <n v="1000"/>
    <n v="1000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0235"/>
    <s v="730235 Servicio de Alimentación"/>
    <x v="1"/>
    <x v="6"/>
    <s v="001"/>
    <n v="15000"/>
    <n v="0"/>
    <n v="40000"/>
    <n v="55000"/>
    <n v="0"/>
    <n v="5904"/>
    <n v="1.0858194993758392E-5"/>
    <n v="0"/>
    <n v="0"/>
    <n v="49096"/>
    <n v="55000"/>
    <n v="49096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0613"/>
    <s v="730613 Capacitación para la Ciudadanía en General"/>
    <x v="1"/>
    <x v="6"/>
    <s v="001"/>
    <n v="2000"/>
    <n v="0"/>
    <n v="-200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0804"/>
    <s v="730804 Materiales de Oficina"/>
    <x v="1"/>
    <x v="6"/>
    <s v="001"/>
    <n v="1305.0999999999999"/>
    <n v="0"/>
    <n v="-658.85"/>
    <n v="646.25"/>
    <n v="0"/>
    <n v="646.25"/>
    <n v="1.188534640026484E-6"/>
    <n v="646.25"/>
    <n v="2.5151698661233435E-6"/>
    <n v="0"/>
    <n v="0"/>
    <n v="0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0805"/>
    <s v="730805 Materiales de Aseo"/>
    <x v="1"/>
    <x v="6"/>
    <s v="001"/>
    <n v="1955"/>
    <n v="0"/>
    <n v="-1702.47"/>
    <n v="252.53"/>
    <n v="0"/>
    <n v="252.53"/>
    <n v="4.6443427875572612E-7"/>
    <n v="252.53"/>
    <n v="9.8283303101296384E-7"/>
    <n v="0"/>
    <n v="0"/>
    <n v="0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0811"/>
    <s v="730811 Insumos, Materiales y Suministros para Cons"/>
    <x v="1"/>
    <x v="6"/>
    <s v="001"/>
    <n v="2156"/>
    <n v="0"/>
    <n v="-2156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0812"/>
    <s v="730812 Materiales Didácticos"/>
    <x v="1"/>
    <x v="6"/>
    <s v="001"/>
    <n v="541"/>
    <n v="0"/>
    <n v="-495.35"/>
    <n v="45.65"/>
    <n v="0"/>
    <n v="45.64"/>
    <n v="8.3937672682102485E-8"/>
    <n v="45.64"/>
    <n v="1.77628398746413E-7"/>
    <n v="0.01"/>
    <n v="0.01"/>
    <n v="0.01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0819"/>
    <s v="730819 Accesorios e Insumos Químicos y Orgánicos"/>
    <x v="1"/>
    <x v="6"/>
    <s v="001"/>
    <n v="285"/>
    <n v="0"/>
    <n v="-123"/>
    <n v="162"/>
    <n v="0"/>
    <n v="162"/>
    <n v="2.9793827726776075E-7"/>
    <n v="162"/>
    <n v="6.30495192745813E-7"/>
    <n v="0"/>
    <n v="0"/>
    <n v="0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0824"/>
    <s v="730824 Insumos, Bienes y Materiales para la Produc"/>
    <x v="1"/>
    <x v="6"/>
    <s v="001"/>
    <n v="90"/>
    <n v="0"/>
    <n v="-9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0826"/>
    <s v="730826 Dispositivos Médicos de Uso General"/>
    <x v="1"/>
    <x v="6"/>
    <s v="001"/>
    <n v="2790"/>
    <n v="0"/>
    <n v="-2503.4"/>
    <n v="286.60000000000002"/>
    <n v="0"/>
    <n v="44.6"/>
    <n v="8.2024982507050197E-8"/>
    <n v="44.6"/>
    <n v="1.7358077528681023E-7"/>
    <n v="242"/>
    <n v="242"/>
    <n v="242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1404"/>
    <s v="731404 Maquinarias y Equipos"/>
    <x v="1"/>
    <x v="6"/>
    <s v="001"/>
    <n v="460"/>
    <n v="0"/>
    <n v="-46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731408"/>
    <s v="731408 Bienes Artísticos, Culturales, Bienes Depor"/>
    <x v="1"/>
    <x v="6"/>
    <s v="001"/>
    <n v="110"/>
    <n v="0"/>
    <n v="-11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106"/>
    <s v="730106 Servicio de Correo"/>
    <x v="1"/>
    <x v="6"/>
    <s v="001"/>
    <n v="1001"/>
    <n v="0"/>
    <n v="0"/>
    <n v="1001"/>
    <n v="0"/>
    <n v="0"/>
    <n v="0"/>
    <n v="0"/>
    <n v="0"/>
    <n v="1001"/>
    <n v="1001"/>
    <n v="1001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202"/>
    <s v="730202 Fletes y Maniobras"/>
    <x v="1"/>
    <x v="6"/>
    <s v="001"/>
    <n v="1000"/>
    <n v="0"/>
    <n v="-100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402"/>
    <s v="730402 Edificios, Locales, Residencias y Cableado"/>
    <x v="1"/>
    <x v="6"/>
    <s v="001"/>
    <n v="13567.65"/>
    <n v="0"/>
    <n v="6432.35"/>
    <n v="20000"/>
    <n v="0"/>
    <n v="6249.9"/>
    <n v="1.149434838948011E-5"/>
    <n v="6249.9"/>
    <n v="2.4324271019395409E-5"/>
    <n v="13750.1"/>
    <n v="13750.1"/>
    <n v="13750.1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404"/>
    <s v="730404 Maquinarias y Equipos (Instalación, Manteni"/>
    <x v="1"/>
    <x v="6"/>
    <s v="001"/>
    <n v="2500"/>
    <n v="0"/>
    <n v="0"/>
    <n v="2500"/>
    <n v="0"/>
    <n v="0"/>
    <n v="0"/>
    <n v="0"/>
    <n v="0"/>
    <n v="2500"/>
    <n v="2500"/>
    <n v="2500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425"/>
    <s v="730425 Instalación, Readecuación, Montaje de Expos"/>
    <x v="1"/>
    <x v="6"/>
    <s v="001"/>
    <n v="7200"/>
    <n v="0"/>
    <n v="0"/>
    <n v="7200"/>
    <n v="0"/>
    <n v="0"/>
    <n v="0"/>
    <n v="0"/>
    <n v="0"/>
    <n v="7200"/>
    <n v="7200"/>
    <n v="7200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502"/>
    <s v="730502 Edificios, Locales, Residencias, Parqueader"/>
    <x v="1"/>
    <x v="6"/>
    <s v="001"/>
    <n v="108000"/>
    <n v="0"/>
    <n v="64496.32"/>
    <n v="172496.32"/>
    <n v="0"/>
    <n v="107939.25"/>
    <n v="1.9851379132453177E-4"/>
    <n v="41333.25"/>
    <n v="1.6086676188617824E-4"/>
    <n v="64557.07"/>
    <n v="131163.07"/>
    <n v="64557.07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601"/>
    <s v="730601 Consultoría, Asesoría e Investigación"/>
    <x v="1"/>
    <x v="6"/>
    <s v="001"/>
    <n v="30000"/>
    <n v="0"/>
    <n v="-3000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612"/>
    <s v="730612 Capacitación a Servidores Públicos"/>
    <x v="1"/>
    <x v="6"/>
    <s v="001"/>
    <n v="16201"/>
    <n v="0"/>
    <n v="8800"/>
    <n v="25001"/>
    <n v="0"/>
    <n v="0"/>
    <n v="0"/>
    <n v="0"/>
    <n v="0"/>
    <n v="25001"/>
    <n v="25001"/>
    <n v="25001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811"/>
    <s v="730811 Insumos, Materiales y Suministros para Cons"/>
    <x v="1"/>
    <x v="6"/>
    <s v="001"/>
    <n v="1750"/>
    <n v="0"/>
    <n v="0"/>
    <n v="1750"/>
    <n v="0"/>
    <n v="0"/>
    <n v="0"/>
    <n v="0"/>
    <n v="0"/>
    <n v="1750"/>
    <n v="1750"/>
    <n v="1750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0812"/>
    <s v="730812 Materiales Didácticos"/>
    <x v="1"/>
    <x v="6"/>
    <s v="001"/>
    <n v="4593"/>
    <n v="0"/>
    <n v="2607"/>
    <n v="7200"/>
    <n v="4552"/>
    <n v="0"/>
    <n v="0"/>
    <n v="0"/>
    <n v="0"/>
    <n v="7200"/>
    <n v="7200"/>
    <n v="2648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731404"/>
    <s v="731404 Maquinarias y Equipos"/>
    <x v="1"/>
    <x v="6"/>
    <s v="001"/>
    <n v="7000"/>
    <n v="0"/>
    <n v="-7000"/>
    <n v="0"/>
    <n v="0"/>
    <n v="0"/>
    <n v="0"/>
    <n v="0"/>
    <n v="0"/>
    <n v="0"/>
    <n v="0"/>
    <n v="0"/>
    <m/>
  </r>
  <r>
    <s v="COMUNALES"/>
    <s v="MOVILIDAD"/>
    <s v="ZA01K000"/>
    <s v="Secretaría De Movilidad"/>
    <s v="K202"/>
    <s v="MOVILIDAD SEGURA"/>
    <s v="GI22K20200001D"/>
    <s v="GI22K20200001D MEJORAMIENTO DE LA CIRCULACIÓN DEL TRÁFI"/>
    <s v="MEJORAMIENTO DE LA CIRCULACIÓN DEL TRÁFI"/>
    <s v="730605"/>
    <s v="730605 Estudio y Diseño de Proyectos"/>
    <x v="1"/>
    <x v="6"/>
    <s v="001"/>
    <n v="40000"/>
    <n v="0"/>
    <n v="0"/>
    <n v="40000"/>
    <n v="0"/>
    <n v="0"/>
    <n v="0"/>
    <n v="0"/>
    <n v="0"/>
    <n v="40000"/>
    <n v="40000"/>
    <n v="40000"/>
    <m/>
  </r>
  <r>
    <s v="COMUNALES"/>
    <s v="MOVILIDAD"/>
    <s v="ZA01K000"/>
    <s v="Secretaría De Movilidad"/>
    <s v="K202"/>
    <s v="MOVILIDAD SEGURA"/>
    <s v="GI22K20200001D"/>
    <s v="GI22K20200001D MEJORAMIENTO DE LA CIRCULACIÓN DEL TRÁFI"/>
    <s v="MEJORAMIENTO DE LA CIRCULACIÓN DEL TRÁFI"/>
    <s v="730811"/>
    <s v="730811 Insumos, Materiales y Suministros para Cons"/>
    <x v="1"/>
    <x v="6"/>
    <s v="001"/>
    <n v="71410"/>
    <n v="0"/>
    <n v="0"/>
    <n v="71410"/>
    <n v="38101"/>
    <n v="22099"/>
    <n v="4.0642827094692873E-5"/>
    <n v="0"/>
    <n v="0"/>
    <n v="49311"/>
    <n v="71410"/>
    <n v="1121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105"/>
    <s v="730105 Telecomunicaciones"/>
    <x v="1"/>
    <x v="6"/>
    <s v="001"/>
    <n v="114000"/>
    <n v="0"/>
    <n v="19030.64"/>
    <n v="133030.64000000001"/>
    <n v="0"/>
    <n v="118777.36"/>
    <n v="2.1844643220254715E-4"/>
    <n v="46087.199999999997"/>
    <n v="1.7936887683404215E-4"/>
    <n v="14253.28"/>
    <n v="86943.44"/>
    <n v="14253.28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202"/>
    <s v="730202 Fletes y Maniobras"/>
    <x v="1"/>
    <x v="6"/>
    <s v="001"/>
    <n v="0"/>
    <n v="0"/>
    <n v="2340"/>
    <n v="2340"/>
    <n v="0"/>
    <n v="0"/>
    <n v="0"/>
    <n v="0"/>
    <n v="0"/>
    <n v="2340"/>
    <n v="2340"/>
    <n v="234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204"/>
    <s v="730204 Edición, Impresión, Reproducción, Publicaci"/>
    <x v="1"/>
    <x v="6"/>
    <s v="001"/>
    <n v="855955.21"/>
    <n v="0"/>
    <n v="0"/>
    <n v="855955.21"/>
    <n v="19218.57"/>
    <n v="238891"/>
    <n v="4.3935045058501627E-4"/>
    <n v="238891"/>
    <n v="9.2975078450765439E-4"/>
    <n v="617064.21"/>
    <n v="617064.21"/>
    <n v="597845.64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207"/>
    <s v="730207 Difusión, Información y Publicidad"/>
    <x v="1"/>
    <x v="6"/>
    <s v="001"/>
    <n v="12985.24"/>
    <n v="0"/>
    <n v="0"/>
    <n v="12985.24"/>
    <n v="6569.24"/>
    <n v="6416"/>
    <n v="1.1799827079937983E-5"/>
    <n v="0"/>
    <n v="0"/>
    <n v="6569.24"/>
    <n v="12985.24"/>
    <n v="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208"/>
    <s v="730208 Servicio de Seguridad y Vigilancia"/>
    <x v="1"/>
    <x v="6"/>
    <s v="001"/>
    <n v="658381.94999999995"/>
    <n v="0"/>
    <n v="0"/>
    <n v="658381.94999999995"/>
    <n v="0"/>
    <n v="0"/>
    <n v="0"/>
    <n v="0"/>
    <n v="0"/>
    <n v="658381.94999999995"/>
    <n v="658381.94999999995"/>
    <n v="658381.94999999995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402"/>
    <s v="730402 Edificios, Locales, Residencias y Cableado"/>
    <x v="1"/>
    <x v="6"/>
    <s v="001"/>
    <n v="0"/>
    <n v="0"/>
    <n v="90000"/>
    <n v="90000"/>
    <n v="0"/>
    <n v="0"/>
    <n v="0"/>
    <n v="0"/>
    <n v="0"/>
    <n v="90000"/>
    <n v="90000"/>
    <n v="9000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404"/>
    <s v="730404 Maquinarias y Equipos (Instalación, Manteni"/>
    <x v="1"/>
    <x v="6"/>
    <s v="001"/>
    <n v="48167"/>
    <n v="0"/>
    <n v="61170.8"/>
    <n v="109337.8"/>
    <n v="0"/>
    <n v="38268.199999999997"/>
    <n v="7.0380009766284705E-5"/>
    <n v="16711"/>
    <n v="6.5038303493674565E-5"/>
    <n v="71069.600000000006"/>
    <n v="92626.8"/>
    <n v="71069.600000000006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405"/>
    <s v="730405 Vehículos (Servicio para Mantenimiento y"/>
    <x v="1"/>
    <x v="6"/>
    <s v="001"/>
    <n v="142806.01"/>
    <n v="0"/>
    <n v="41263.85"/>
    <n v="184069.86"/>
    <n v="140005.26999999999"/>
    <n v="0"/>
    <n v="0"/>
    <n v="0"/>
    <n v="0"/>
    <n v="184069.86"/>
    <n v="184069.86"/>
    <n v="44064.59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601"/>
    <s v="730601 Consultoría, Asesoría e Investigación"/>
    <x v="1"/>
    <x v="6"/>
    <s v="001"/>
    <n v="56754.51"/>
    <n v="0"/>
    <n v="0"/>
    <n v="56754.51"/>
    <n v="56754.51"/>
    <n v="0"/>
    <n v="0"/>
    <n v="0"/>
    <n v="0"/>
    <n v="56754.51"/>
    <n v="56754.51"/>
    <n v="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612"/>
    <s v="730612 Capacitación a Servidores Públicos"/>
    <x v="1"/>
    <x v="6"/>
    <s v="001"/>
    <n v="0"/>
    <n v="0"/>
    <n v="6770"/>
    <n v="6770"/>
    <n v="0"/>
    <n v="0"/>
    <n v="0"/>
    <n v="0"/>
    <n v="0"/>
    <n v="6770"/>
    <n v="6770"/>
    <n v="677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701"/>
    <s v="730701 Desarrollo, Actualización, Asistencia Técni"/>
    <x v="1"/>
    <x v="6"/>
    <s v="001"/>
    <n v="170000"/>
    <n v="0"/>
    <n v="0"/>
    <n v="170000"/>
    <n v="170000"/>
    <n v="0"/>
    <n v="0"/>
    <n v="0"/>
    <n v="0"/>
    <n v="170000"/>
    <n v="170000"/>
    <n v="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702"/>
    <s v="730702 Arrendamiento y Licencias de Uso de Paquete"/>
    <x v="1"/>
    <x v="6"/>
    <s v="001"/>
    <n v="24451.200000000001"/>
    <n v="0"/>
    <n v="204000"/>
    <n v="228451.20000000001"/>
    <n v="204000"/>
    <n v="0"/>
    <n v="0"/>
    <n v="0"/>
    <n v="0"/>
    <n v="228451.20000000001"/>
    <n v="228451.20000000001"/>
    <n v="24451.200000000001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703"/>
    <s v="730703 Arrendamiento de Equipos Informáticos"/>
    <x v="1"/>
    <x v="6"/>
    <s v="001"/>
    <n v="11607.14"/>
    <n v="0"/>
    <n v="0"/>
    <n v="11607.14"/>
    <n v="0"/>
    <n v="0"/>
    <n v="0"/>
    <n v="0"/>
    <n v="0"/>
    <n v="11607.14"/>
    <n v="11607.14"/>
    <n v="11607.14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704"/>
    <s v="730704 Mantenimiento y Reparación de Equipos y Sis"/>
    <x v="1"/>
    <x v="6"/>
    <s v="001"/>
    <n v="0"/>
    <n v="0"/>
    <n v="170350"/>
    <n v="170350"/>
    <n v="170350"/>
    <n v="0"/>
    <n v="0"/>
    <n v="0"/>
    <n v="0"/>
    <n v="170350"/>
    <n v="170350"/>
    <n v="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802"/>
    <s v="730802 Vestuario, Lencería, Prendas de Protección"/>
    <x v="1"/>
    <x v="6"/>
    <s v="001"/>
    <n v="0"/>
    <n v="0"/>
    <n v="1546333.11"/>
    <n v="1546333.11"/>
    <n v="0"/>
    <n v="0"/>
    <n v="0"/>
    <n v="0"/>
    <n v="0"/>
    <n v="1546333.11"/>
    <n v="1546333.11"/>
    <n v="1546333.11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803"/>
    <s v="730803 Lubricantes"/>
    <x v="1"/>
    <x v="6"/>
    <s v="001"/>
    <n v="56126.5"/>
    <n v="0"/>
    <n v="0"/>
    <n v="56126.5"/>
    <n v="33290.03"/>
    <n v="5912.47"/>
    <n v="1.0873772383934059E-5"/>
    <n v="0"/>
    <n v="0"/>
    <n v="50214.03"/>
    <n v="56126.5"/>
    <n v="16924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805"/>
    <s v="730805 Materiales de Aseo"/>
    <x v="1"/>
    <x v="6"/>
    <s v="001"/>
    <n v="0"/>
    <n v="0"/>
    <n v="877.5"/>
    <n v="877.5"/>
    <n v="0"/>
    <n v="0"/>
    <n v="0"/>
    <n v="0"/>
    <n v="0"/>
    <n v="877.5"/>
    <n v="877.5"/>
    <n v="877.5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811"/>
    <s v="730811 Insumos, Materiales y Suministros para Cons"/>
    <x v="1"/>
    <x v="6"/>
    <s v="001"/>
    <n v="30240"/>
    <n v="0"/>
    <n v="49383.63"/>
    <n v="79623.63"/>
    <n v="0"/>
    <n v="0"/>
    <n v="0"/>
    <n v="0"/>
    <n v="0"/>
    <n v="79623.63"/>
    <n v="79623.63"/>
    <n v="79623.63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812"/>
    <s v="730812 Materiales Didácticos"/>
    <x v="1"/>
    <x v="6"/>
    <s v="001"/>
    <n v="12780.32"/>
    <n v="0"/>
    <n v="0"/>
    <n v="12780.32"/>
    <n v="0"/>
    <n v="0"/>
    <n v="0"/>
    <n v="0"/>
    <n v="0"/>
    <n v="12780.32"/>
    <n v="12780.32"/>
    <n v="12780.32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813"/>
    <s v="730813 Repuestos y Accesorios"/>
    <x v="1"/>
    <x v="6"/>
    <s v="001"/>
    <n v="437301.1"/>
    <n v="0"/>
    <n v="31923.97"/>
    <n v="469225.07"/>
    <n v="323718.19"/>
    <n v="62809.71"/>
    <n v="1.1551491847584966E-4"/>
    <n v="1603.34"/>
    <n v="6.2401121131918004E-6"/>
    <n v="406415.35999999999"/>
    <n v="467621.73"/>
    <n v="82697.17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0824"/>
    <s v="730824 Insumos, Bienes y Materiales para la Produc"/>
    <x v="1"/>
    <x v="6"/>
    <s v="001"/>
    <n v="0"/>
    <n v="0"/>
    <n v="2100"/>
    <n v="2100"/>
    <n v="0"/>
    <n v="0"/>
    <n v="0"/>
    <n v="0"/>
    <n v="0"/>
    <n v="2100"/>
    <n v="2100"/>
    <n v="210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1404"/>
    <s v="731404 Maquinarias y Equipos"/>
    <x v="1"/>
    <x v="6"/>
    <s v="001"/>
    <n v="0"/>
    <n v="0"/>
    <n v="570.41999999999996"/>
    <n v="570.41999999999996"/>
    <n v="0"/>
    <n v="0"/>
    <n v="0"/>
    <n v="0"/>
    <n v="0"/>
    <n v="570.41999999999996"/>
    <n v="570.41999999999996"/>
    <n v="570.41999999999996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31407"/>
    <s v="731407 Equipos, Sistemas y Paquetes Informáticos"/>
    <x v="1"/>
    <x v="6"/>
    <s v="001"/>
    <n v="4945"/>
    <n v="0"/>
    <n v="0"/>
    <n v="4945"/>
    <n v="0"/>
    <n v="0"/>
    <n v="0"/>
    <n v="0"/>
    <n v="0"/>
    <n v="4945"/>
    <n v="4945"/>
    <n v="4945"/>
    <m/>
  </r>
  <r>
    <s v="COMUNALES"/>
    <s v="MOVILIDAD"/>
    <s v="ZA01K000"/>
    <s v="Secretaría De Movilidad"/>
    <s v="K203"/>
    <s v="MOVILIDAD SOSTENIBLE"/>
    <s v="GI22K20300001D"/>
    <s v="GI22K20300001D PROMOCION DE LOS MODOS DE TRANSPORTE SOS"/>
    <s v="PROMOCION DE LOS MODOS DE TRANSPORTE SOS"/>
    <s v="730601"/>
    <s v="730601 Consultoría, Asesoría e Investigación"/>
    <x v="1"/>
    <x v="6"/>
    <s v="001"/>
    <n v="50000"/>
    <n v="0"/>
    <n v="0"/>
    <n v="50000"/>
    <n v="0"/>
    <n v="0"/>
    <n v="0"/>
    <n v="0"/>
    <n v="0"/>
    <n v="50000"/>
    <n v="50000"/>
    <n v="50000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30204"/>
    <s v="730204 Edición, Impresión, Reproducción, Publicaci"/>
    <x v="1"/>
    <x v="6"/>
    <s v="001"/>
    <n v="90000"/>
    <n v="0"/>
    <n v="0"/>
    <n v="90000"/>
    <n v="0"/>
    <n v="35116.949999999997"/>
    <n v="6.4584466579617841E-5"/>
    <n v="13451.64"/>
    <n v="5.2353051571279546E-5"/>
    <n v="54883.05"/>
    <n v="76548.36"/>
    <n v="54883.05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30207"/>
    <s v="730207 Difusión, Información y Publicidad"/>
    <x v="1"/>
    <x v="6"/>
    <s v="001"/>
    <n v="250000"/>
    <n v="0"/>
    <n v="0"/>
    <n v="250000"/>
    <n v="0"/>
    <n v="250000"/>
    <n v="4.5978129207987773E-4"/>
    <n v="250000"/>
    <n v="9.7298640855835328E-4"/>
    <n v="0"/>
    <n v="0"/>
    <n v="0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30239"/>
    <s v="730239 Membrecías"/>
    <x v="1"/>
    <x v="6"/>
    <s v="001"/>
    <n v="2250"/>
    <n v="0"/>
    <n v="0"/>
    <n v="2250"/>
    <n v="0"/>
    <n v="0"/>
    <n v="0"/>
    <n v="0"/>
    <n v="0"/>
    <n v="2250"/>
    <n v="2250"/>
    <n v="2250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30402"/>
    <s v="730402 Edificios, Locales, Residencias y Cableado"/>
    <x v="1"/>
    <x v="6"/>
    <s v="001"/>
    <n v="33540.6"/>
    <n v="0"/>
    <n v="0"/>
    <n v="33540.6"/>
    <n v="0"/>
    <n v="0"/>
    <n v="0"/>
    <n v="0"/>
    <n v="0"/>
    <n v="33540.6"/>
    <n v="33540.6"/>
    <n v="33540.6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30601"/>
    <s v="730601 Consultoría, Asesoría e Investigación"/>
    <x v="1"/>
    <x v="6"/>
    <s v="001"/>
    <n v="20000"/>
    <n v="0"/>
    <n v="0"/>
    <n v="20000"/>
    <n v="0"/>
    <n v="0"/>
    <n v="0"/>
    <n v="0"/>
    <n v="0"/>
    <n v="20000"/>
    <n v="20000"/>
    <n v="20000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30606"/>
    <s v="730606 Honorarios por Contratos Civiles de Servici"/>
    <x v="1"/>
    <x v="6"/>
    <s v="001"/>
    <n v="240000"/>
    <n v="0"/>
    <n v="0"/>
    <n v="240000"/>
    <n v="21701.759999999998"/>
    <n v="100367.24"/>
    <n v="1.8458791715876476E-4"/>
    <n v="54812.94"/>
    <n v="2.1332898253249803E-4"/>
    <n v="139632.76"/>
    <n v="185187.06"/>
    <n v="117931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30701"/>
    <s v="730701 Desarrollo, Actualización, Asistencia Técni"/>
    <x v="1"/>
    <x v="6"/>
    <s v="001"/>
    <n v="2400000"/>
    <n v="0"/>
    <n v="0"/>
    <n v="2400000"/>
    <n v="0"/>
    <n v="0"/>
    <n v="0"/>
    <n v="0"/>
    <n v="0"/>
    <n v="2400000"/>
    <n v="2400000"/>
    <n v="2400000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30702"/>
    <s v="730702 Arrendamiento y Licencias de Uso de Paquete"/>
    <x v="1"/>
    <x v="6"/>
    <s v="001"/>
    <n v="16770"/>
    <n v="0"/>
    <n v="0"/>
    <n v="16770"/>
    <n v="9.0399999999999991"/>
    <n v="15330"/>
    <n v="2.8193788830338102E-5"/>
    <n v="9030"/>
    <n v="3.514426907712772E-5"/>
    <n v="1440"/>
    <n v="7740"/>
    <n v="1430.96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30704"/>
    <s v="730704 Mantenimiento y Reparación de Equipos y Sis"/>
    <x v="1"/>
    <x v="6"/>
    <s v="001"/>
    <n v="15000"/>
    <n v="0"/>
    <n v="0"/>
    <n v="15000"/>
    <n v="0"/>
    <n v="186.67"/>
    <n v="3.4330949517020311E-7"/>
    <n v="0"/>
    <n v="0"/>
    <n v="14813.33"/>
    <n v="15000"/>
    <n v="14813.33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0404"/>
    <s v="730404 Maquinarias y Equipos (Instalación, Manteni"/>
    <x v="1"/>
    <x v="6"/>
    <s v="002"/>
    <n v="519643.08"/>
    <n v="0"/>
    <n v="0"/>
    <n v="519643.08"/>
    <n v="0"/>
    <n v="519643.08"/>
    <n v="9.5568866697106909E-4"/>
    <n v="0"/>
    <n v="0"/>
    <n v="0"/>
    <n v="519643.08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0601"/>
    <s v="730601 Consultoría, Asesoría e Investigación"/>
    <x v="1"/>
    <x v="6"/>
    <s v="202"/>
    <n v="7234556.46"/>
    <n v="0"/>
    <n v="0"/>
    <n v="7234556.46"/>
    <n v="610730.96"/>
    <n v="3009059.3"/>
    <n v="5.5340366915958891E-3"/>
    <n v="953066"/>
    <n v="3.7092810578363022E-3"/>
    <n v="4225497.16"/>
    <n v="6281490.46"/>
    <n v="3614766.2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0601"/>
    <s v="730601 Consultoría, Asesoría e Investigación"/>
    <x v="1"/>
    <x v="6"/>
    <s v="002"/>
    <n v="14112628.800000001"/>
    <n v="0"/>
    <n v="0"/>
    <n v="14112628.800000001"/>
    <n v="3200000"/>
    <n v="7293934.71"/>
    <n v="1.3414458901240274E-2"/>
    <n v="2683262.5499999998"/>
    <n v="1.0443111966974516E-2"/>
    <n v="6818694.0899999999"/>
    <n v="11429366.25"/>
    <n v="3618694.09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0612"/>
    <s v="730612 Capacitación a Servidores Públicos"/>
    <x v="1"/>
    <x v="6"/>
    <s v="002"/>
    <n v="430318.54"/>
    <n v="0"/>
    <n v="0"/>
    <n v="430318.54"/>
    <n v="0"/>
    <n v="430318.54"/>
    <n v="7.9140965730850621E-4"/>
    <n v="0"/>
    <n v="0"/>
    <n v="0"/>
    <n v="430318.54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0701"/>
    <s v="730701 Desarrollo, Actualización, Asistencia Técni"/>
    <x v="1"/>
    <x v="6"/>
    <s v="002"/>
    <n v="693887.04"/>
    <n v="0"/>
    <n v="0"/>
    <n v="693887.04"/>
    <n v="0"/>
    <n v="693887.04"/>
    <n v="1.2761451192347274E-3"/>
    <n v="0"/>
    <n v="0"/>
    <n v="0"/>
    <n v="693887.04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0701"/>
    <s v="730701 Desarrollo, Actualización, Asistencia Técni"/>
    <x v="1"/>
    <x v="6"/>
    <s v="001"/>
    <n v="0"/>
    <n v="0"/>
    <n v="207119.74"/>
    <n v="207119.74"/>
    <n v="207119.74"/>
    <n v="0"/>
    <n v="0"/>
    <n v="0"/>
    <n v="0"/>
    <n v="207119.74"/>
    <n v="207119.74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0702"/>
    <s v="730702 Arrendamiento y Licencias de Uso de Paquete"/>
    <x v="1"/>
    <x v="6"/>
    <s v="002"/>
    <n v="34375"/>
    <n v="0"/>
    <n v="0"/>
    <n v="34375"/>
    <n v="0"/>
    <n v="34375"/>
    <n v="6.3219927660983192E-5"/>
    <n v="0"/>
    <n v="0"/>
    <n v="0"/>
    <n v="34375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0807"/>
    <s v="730807 Materiales de Impresión, Fotografía, Reprod"/>
    <x v="1"/>
    <x v="6"/>
    <s v="001"/>
    <n v="40603.599999999999"/>
    <n v="0"/>
    <n v="0"/>
    <n v="40603.599999999999"/>
    <n v="40603.599999999999"/>
    <n v="0"/>
    <n v="0"/>
    <n v="0"/>
    <n v="0"/>
    <n v="40603.599999999999"/>
    <n v="40603.599999999999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0807"/>
    <s v="730807 Materiales de Impresión, Fotografía, Reprod"/>
    <x v="1"/>
    <x v="6"/>
    <s v="002"/>
    <n v="4150"/>
    <n v="0"/>
    <n v="0"/>
    <n v="4150"/>
    <n v="0"/>
    <n v="4150"/>
    <n v="7.6323694485259703E-6"/>
    <n v="0"/>
    <n v="0"/>
    <n v="0"/>
    <n v="4150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1411"/>
    <s v="731411 Partes y Repuestos"/>
    <x v="1"/>
    <x v="6"/>
    <s v="002"/>
    <n v="68742.12"/>
    <n v="0"/>
    <n v="0"/>
    <n v="68742.12"/>
    <n v="0"/>
    <n v="68742.12"/>
    <n v="1.2642536301564001E-4"/>
    <n v="0"/>
    <n v="0"/>
    <n v="0"/>
    <n v="68742.12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31411"/>
    <s v="731411 Partes y Repuestos"/>
    <x v="1"/>
    <x v="6"/>
    <s v="001"/>
    <n v="273855.87"/>
    <n v="0"/>
    <n v="73850.080000000002"/>
    <n v="347705.95"/>
    <n v="347705.95"/>
    <n v="0"/>
    <n v="0"/>
    <n v="0"/>
    <n v="0"/>
    <n v="347705.95"/>
    <n v="347705.95"/>
    <n v="0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105"/>
    <s v="730105 Telecomunicaciones"/>
    <x v="1"/>
    <x v="6"/>
    <s v="001"/>
    <n v="5700"/>
    <n v="0"/>
    <n v="0"/>
    <n v="5700"/>
    <n v="0"/>
    <n v="0"/>
    <n v="0"/>
    <n v="0"/>
    <n v="0"/>
    <n v="5700"/>
    <n v="5700"/>
    <n v="5700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105"/>
    <s v="730105 Telecomunicaciones"/>
    <x v="1"/>
    <x v="6"/>
    <s v="002"/>
    <n v="1500"/>
    <n v="0"/>
    <n v="0"/>
    <n v="1500"/>
    <n v="0"/>
    <n v="1500"/>
    <n v="2.7586877524792665E-6"/>
    <n v="1500"/>
    <n v="5.83791845135012E-6"/>
    <n v="0"/>
    <n v="0"/>
    <n v="0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204"/>
    <s v="730204 Edición, Impresión, Reproducción, Publicaci"/>
    <x v="1"/>
    <x v="6"/>
    <s v="001"/>
    <n v="96485.7"/>
    <n v="0"/>
    <n v="0"/>
    <n v="96485.7"/>
    <n v="0"/>
    <n v="7001"/>
    <n v="1.2875715303404897E-5"/>
    <n v="7001"/>
    <n v="2.7247511385268128E-5"/>
    <n v="89484.7"/>
    <n v="89484.7"/>
    <n v="89484.7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207"/>
    <s v="730207 Difusión, Información y Publicidad"/>
    <x v="1"/>
    <x v="6"/>
    <s v="001"/>
    <n v="1860000"/>
    <n v="0"/>
    <n v="0"/>
    <n v="1860000"/>
    <n v="0"/>
    <n v="1435944.8"/>
    <n v="2.6408822219975265E-3"/>
    <n v="1435944.73"/>
    <n v="5.5886188229239773E-3"/>
    <n v="424055.2"/>
    <n v="424055.27"/>
    <n v="424055.2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222"/>
    <s v="730222 Servicios y Derechos en Producción y Progra"/>
    <x v="1"/>
    <x v="6"/>
    <s v="001"/>
    <n v="120000"/>
    <n v="0"/>
    <n v="0"/>
    <n v="120000"/>
    <n v="0"/>
    <n v="0"/>
    <n v="0"/>
    <n v="0"/>
    <n v="0"/>
    <n v="120000"/>
    <n v="120000"/>
    <n v="120000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222"/>
    <s v="730222 Servicios y Derechos en Producción y Progra"/>
    <x v="1"/>
    <x v="6"/>
    <s v="002"/>
    <n v="92977.05"/>
    <n v="0"/>
    <n v="0"/>
    <n v="92977.05"/>
    <n v="0"/>
    <n v="10825.09"/>
    <n v="1.9908695468323853E-5"/>
    <n v="10787.95"/>
    <n v="4.1986114904828356E-5"/>
    <n v="82151.960000000006"/>
    <n v="82189.100000000006"/>
    <n v="82151.960000000006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239"/>
    <s v="730239 Membrecías"/>
    <x v="1"/>
    <x v="6"/>
    <s v="001"/>
    <n v="300"/>
    <n v="0"/>
    <n v="0"/>
    <n v="300"/>
    <n v="0"/>
    <n v="0"/>
    <n v="0"/>
    <n v="0"/>
    <n v="0"/>
    <n v="300"/>
    <n v="300"/>
    <n v="300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241"/>
    <s v="730241 Servicios de Monitoreo de la Información en"/>
    <x v="1"/>
    <x v="6"/>
    <s v="001"/>
    <n v="65900"/>
    <n v="0"/>
    <n v="0"/>
    <n v="65900"/>
    <n v="0"/>
    <n v="6341"/>
    <n v="1.1661892692314018E-5"/>
    <n v="4856"/>
    <n v="1.8899287999837455E-5"/>
    <n v="59559"/>
    <n v="61044"/>
    <n v="59559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248"/>
    <s v="730248 Eventos Oficiales"/>
    <x v="1"/>
    <x v="6"/>
    <s v="001"/>
    <n v="110000"/>
    <n v="0"/>
    <n v="0"/>
    <n v="110000"/>
    <n v="0"/>
    <n v="103906.72"/>
    <n v="1.910974639095283E-4"/>
    <n v="54289.84"/>
    <n v="2.1129310577123052E-4"/>
    <n v="6093.28"/>
    <n v="55710.16"/>
    <n v="6093.28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404"/>
    <s v="730404 Maquinarias y Equipos (Instalación, Manteni"/>
    <x v="1"/>
    <x v="6"/>
    <s v="002"/>
    <n v="6000"/>
    <n v="0"/>
    <n v="0"/>
    <n v="6000"/>
    <n v="0"/>
    <n v="3520"/>
    <n v="6.4737205924846787E-6"/>
    <n v="1920"/>
    <n v="7.4725356177281535E-6"/>
    <n v="2480"/>
    <n v="4080"/>
    <n v="2480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612"/>
    <s v="730612 Capacitación a Servidores Públicos"/>
    <x v="1"/>
    <x v="6"/>
    <s v="001"/>
    <n v="14400"/>
    <n v="0"/>
    <n v="0"/>
    <n v="14400"/>
    <n v="0"/>
    <n v="0"/>
    <n v="0"/>
    <n v="0"/>
    <n v="0"/>
    <n v="14400"/>
    <n v="14400"/>
    <n v="14400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701"/>
    <s v="730701 Desarrollo, Actualización, Asistencia Técni"/>
    <x v="1"/>
    <x v="6"/>
    <s v="002"/>
    <n v="20000"/>
    <n v="0"/>
    <n v="0"/>
    <n v="20000"/>
    <n v="0"/>
    <n v="0"/>
    <n v="0"/>
    <n v="0"/>
    <n v="0"/>
    <n v="20000"/>
    <n v="20000"/>
    <n v="20000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811"/>
    <s v="730811 Insumos, Materiales y Suministros para Cons"/>
    <x v="1"/>
    <x v="6"/>
    <s v="001"/>
    <n v="3326.66"/>
    <n v="0"/>
    <n v="0"/>
    <n v="3326.66"/>
    <n v="2240"/>
    <n v="0"/>
    <n v="0"/>
    <n v="0"/>
    <n v="0"/>
    <n v="3326.66"/>
    <n v="3326.66"/>
    <n v="1086.6600000000001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730813"/>
    <s v="730813 Repuestos y Accesorios"/>
    <x v="1"/>
    <x v="6"/>
    <s v="001"/>
    <n v="767.83"/>
    <n v="0"/>
    <n v="0"/>
    <n v="767.83"/>
    <n v="516.20000000000005"/>
    <n v="0"/>
    <n v="0"/>
    <n v="0"/>
    <n v="0"/>
    <n v="767.83"/>
    <n v="767.83"/>
    <n v="251.63"/>
    <m/>
  </r>
  <r>
    <s v="COMUNALES"/>
    <s v="TERRITORIO HABITAT Y VIVIENDA"/>
    <s v="ZA01P000"/>
    <s v="Secretaría Territorio, Hábitat  Vivienda"/>
    <s v="L101"/>
    <s v="GESTIÓN INSTITUCIONAL EFICIENTE"/>
    <s v="GI22L10100002D"/>
    <s v="GI22L10100002D FORTALECIMIENTO DE LA GESTIÓN CATASTRAL"/>
    <s v="FORTALECIMIENTO DE LA GESTIÓN CATASTRAL"/>
    <s v="730207"/>
    <s v="730207 Difusión, Información y Publicidad"/>
    <x v="1"/>
    <x v="6"/>
    <s v="001"/>
    <n v="380"/>
    <n v="0"/>
    <n v="-380"/>
    <n v="0"/>
    <n v="0"/>
    <n v="0"/>
    <n v="0"/>
    <n v="0"/>
    <n v="0"/>
    <n v="0"/>
    <n v="0"/>
    <n v="0"/>
    <m/>
  </r>
  <r>
    <s v="COMUNALES"/>
    <s v="TERRITORIO HABITAT Y VIVIENDA"/>
    <s v="ZA01P000"/>
    <s v="Secretaría Territorio, Hábitat  Vivienda"/>
    <s v="L101"/>
    <s v="GESTIÓN INSTITUCIONAL EFICIENTE"/>
    <s v="GI22L10100002D"/>
    <s v="GI22L10100002D FORTALECIMIENTO DE LA GESTIÓN CATASTRAL"/>
    <s v="FORTALECIMIENTO DE LA GESTIÓN CATASTRAL"/>
    <s v="730601"/>
    <s v="730601 Consultoría, Asesoría e Investigación"/>
    <x v="1"/>
    <x v="6"/>
    <s v="001"/>
    <n v="39500"/>
    <n v="0"/>
    <n v="-34420"/>
    <n v="5080"/>
    <n v="0"/>
    <n v="0"/>
    <n v="0"/>
    <n v="0"/>
    <n v="0"/>
    <n v="5080"/>
    <n v="5080"/>
    <n v="5080"/>
    <m/>
  </r>
  <r>
    <s v="COMUNALES"/>
    <s v="TERRITORIO HABITAT Y VIVIENDA"/>
    <s v="ZA01P000"/>
    <s v="Secretaría Territorio, Hábitat  Vivienda"/>
    <s v="L101"/>
    <s v="GESTIÓN INSTITUCIONAL EFICIENTE"/>
    <s v="GI22L10100002D"/>
    <s v="GI22L10100002D FORTALECIMIENTO DE LA GESTIÓN CATASTRAL"/>
    <s v="FORTALECIMIENTO DE LA GESTIÓN CATASTRAL"/>
    <s v="730606"/>
    <s v="730606 Honorarios por Contratos Civiles de Servici"/>
    <x v="1"/>
    <x v="6"/>
    <s v="001"/>
    <n v="29228.61"/>
    <n v="0"/>
    <n v="79347.39"/>
    <n v="108576"/>
    <n v="102152"/>
    <n v="4024"/>
    <n v="7.4006396773177116E-6"/>
    <n v="4024"/>
    <n v="1.5661189232155256E-5"/>
    <n v="104552"/>
    <n v="104552"/>
    <n v="2400"/>
    <m/>
  </r>
  <r>
    <s v="COMUNALES"/>
    <s v="TERRITORIO HABITAT Y VIVIENDA"/>
    <s v="ZA01P000"/>
    <s v="Secretaría Territorio, Hábitat  Vivienda"/>
    <s v="L101"/>
    <s v="GESTIÓN INSTITUCIONAL EFICIENTE"/>
    <s v="GI22L10100002D"/>
    <s v="GI22L10100002D FORTALECIMIENTO DE LA GESTIÓN CATASTRAL"/>
    <s v="FORTALECIMIENTO DE LA GESTIÓN CATASTRAL"/>
    <s v="730610"/>
    <s v="730610 Servicios de Cartografía"/>
    <x v="1"/>
    <x v="6"/>
    <s v="001"/>
    <n v="157879"/>
    <n v="0"/>
    <n v="-157879"/>
    <n v="0"/>
    <n v="0"/>
    <n v="0"/>
    <n v="0"/>
    <n v="0"/>
    <n v="0"/>
    <n v="0"/>
    <n v="0"/>
    <n v="0"/>
    <m/>
  </r>
  <r>
    <s v="GENERALES"/>
    <s v="ADMINISTRACION GENERAL"/>
    <s v="ZA01A006"/>
    <s v="DM de Gestión documental y Archivo"/>
    <s v="L101"/>
    <s v="GESTIÓN INSTITUCIONAL EFICIENTE"/>
    <s v="GI22L10100003D"/>
    <s v="GI22L10100003D MODERNIZACIÓN DE LA GESTIÓN DOCUMENTAL,"/>
    <s v="MODERNIZACIÓN DE LA GESTIÓN DOCUMENTAL,"/>
    <s v="730202"/>
    <s v="730202 Fletes y Maniobras"/>
    <x v="1"/>
    <x v="6"/>
    <s v="001"/>
    <n v="7840"/>
    <n v="0"/>
    <n v="0"/>
    <n v="7840"/>
    <n v="0"/>
    <n v="0"/>
    <n v="0"/>
    <n v="0"/>
    <n v="0"/>
    <n v="7840"/>
    <n v="7840"/>
    <n v="7840"/>
    <m/>
  </r>
  <r>
    <s v="GENERALES"/>
    <s v="ADMINISTRACION GENERAL"/>
    <s v="ZA01A006"/>
    <s v="DM de Gestión documental y Archivo"/>
    <s v="L101"/>
    <s v="GESTIÓN INSTITUCIONAL EFICIENTE"/>
    <s v="GI22L10100003D"/>
    <s v="GI22L10100003D MODERNIZACIÓN DE LA GESTIÓN DOCUMENTAL,"/>
    <s v="MODERNIZACIÓN DE LA GESTIÓN DOCUMENTAL,"/>
    <s v="730702"/>
    <s v="730702 Arrendamiento y Licencias de Uso de Paquete"/>
    <x v="1"/>
    <x v="6"/>
    <s v="001"/>
    <n v="100000"/>
    <n v="0"/>
    <n v="0"/>
    <n v="100000"/>
    <n v="72420"/>
    <n v="0"/>
    <n v="0"/>
    <n v="0"/>
    <n v="0"/>
    <n v="100000"/>
    <n v="100000"/>
    <n v="27580"/>
    <m/>
  </r>
  <r>
    <s v="GENERALES"/>
    <s v="ADMINISTRACION GENERAL"/>
    <s v="ZA01A006"/>
    <s v="DM de Gestión documental y Archivo"/>
    <s v="L101"/>
    <s v="GESTIÓN INSTITUCIONAL EFICIENTE"/>
    <s v="GI22L10100003D"/>
    <s v="GI22L10100003D MODERNIZACIÓN DE LA GESTIÓN DOCUMENTAL,"/>
    <s v="MODERNIZACIÓN DE LA GESTIÓN DOCUMENTAL,"/>
    <s v="730704"/>
    <s v="730704 Mantenimiento y Reparación de Equipos y Sis"/>
    <x v="1"/>
    <x v="6"/>
    <s v="001"/>
    <n v="40000"/>
    <n v="0"/>
    <n v="0"/>
    <n v="40000"/>
    <n v="0"/>
    <n v="0"/>
    <n v="0"/>
    <n v="0"/>
    <n v="0"/>
    <n v="40000"/>
    <n v="40000"/>
    <n v="40000"/>
    <m/>
  </r>
  <r>
    <s v="GENERALES"/>
    <s v="TECNOLOGÍA"/>
    <s v="ZA01R000"/>
    <s v="Secretaría de Tecnología de Información"/>
    <s v="L101"/>
    <s v="GESTIÓN INSTITUCIONAL EFICIENTE"/>
    <s v="GI22L10100004D"/>
    <s v="GI22L10100004D FORTALECIMIENTO DE LA INFRAESTRUCTURA TE"/>
    <s v="FORTALECIMIENTO DE LA INFRAESTRUCTURA TE"/>
    <s v="730701"/>
    <s v="730701 Desarrollo, Actualización, Asistencia Técni"/>
    <x v="1"/>
    <x v="6"/>
    <s v="001"/>
    <n v="337188.46"/>
    <n v="0"/>
    <n v="143811.54"/>
    <n v="481000"/>
    <n v="0"/>
    <n v="454515.88"/>
    <n v="8.3591159430889067E-4"/>
    <n v="0"/>
    <n v="0"/>
    <n v="26484.12"/>
    <n v="481000"/>
    <n v="26484.12"/>
    <m/>
  </r>
  <r>
    <s v="GENERALES"/>
    <s v="TECNOLOGÍA"/>
    <s v="ZA01R000"/>
    <s v="Secretaría de Tecnología de Información"/>
    <s v="L101"/>
    <s v="GESTIÓN INSTITUCIONAL EFICIENTE"/>
    <s v="GI22L10100004D"/>
    <s v="GI22L10100004D FORTALECIMIENTO DE LA INFRAESTRUCTURA TE"/>
    <s v="FORTALECIMIENTO DE LA INFRAESTRUCTURA TE"/>
    <s v="730704"/>
    <s v="730704 Mantenimiento y Reparación de Equipos y Sis"/>
    <x v="1"/>
    <x v="6"/>
    <s v="001"/>
    <n v="671987.08"/>
    <n v="0"/>
    <n v="-143811.54"/>
    <n v="528175.54"/>
    <n v="0"/>
    <n v="426017.59"/>
    <n v="7.8349967191582246E-4"/>
    <n v="104586.27"/>
    <n v="4.0704407692725701E-4"/>
    <n v="102157.95"/>
    <n v="423589.27"/>
    <n v="102157.95"/>
    <m/>
  </r>
  <r>
    <s v="GENERALES"/>
    <s v="TECNOLOGÍA"/>
    <s v="ZA01R000"/>
    <s v="Secretaría de Tecnología de Información"/>
    <s v="L101"/>
    <s v="GESTIÓN INSTITUCIONAL EFICIENTE"/>
    <s v="GI22L10100004D"/>
    <s v="GI22L10100004D FORTALECIMIENTO DE LA INFRAESTRUCTURA TE"/>
    <s v="FORTALECIMIENTO DE LA INFRAESTRUCTURA TE"/>
    <s v="730804"/>
    <s v="730804 Materiales de Oficina"/>
    <x v="1"/>
    <x v="6"/>
    <s v="001"/>
    <n v="34612"/>
    <n v="0"/>
    <n v="0"/>
    <n v="34612"/>
    <n v="31768"/>
    <n v="0"/>
    <n v="0"/>
    <n v="0"/>
    <n v="0"/>
    <n v="34612"/>
    <n v="34612"/>
    <n v="2844"/>
    <m/>
  </r>
  <r>
    <s v="GENERALES"/>
    <s v="TECNOLOGÍA"/>
    <s v="ZA01R000"/>
    <s v="Secretaría de Tecnología de Información"/>
    <s v="L101"/>
    <s v="GESTIÓN INSTITUCIONAL EFICIENTE"/>
    <s v="GI22L10100004D"/>
    <s v="GI22L10100004D FORTALECIMIENTO DE LA INFRAESTRUCTURA TE"/>
    <s v="FORTALECIMIENTO DE LA INFRAESTRUCTURA TE"/>
    <s v="730813"/>
    <s v="730813 Repuestos y Accesorios"/>
    <x v="1"/>
    <x v="6"/>
    <s v="001"/>
    <n v="51606"/>
    <n v="0"/>
    <n v="0"/>
    <n v="51606"/>
    <n v="0"/>
    <n v="0"/>
    <n v="0"/>
    <n v="0"/>
    <n v="0"/>
    <n v="51606"/>
    <n v="51606"/>
    <n v="51606"/>
    <m/>
  </r>
  <r>
    <s v="GENERALES"/>
    <s v="TECNOLOGÍA"/>
    <s v="ZA01R000"/>
    <s v="Secretaría de Tecnología de Información"/>
    <s v="L101"/>
    <s v="GESTIÓN INSTITUCIONAL EFICIENTE"/>
    <s v="GI22L10100005D"/>
    <s v="GI22L10100005D CONECTIVIDAD ACTIVA A INTERNET GRATUITO"/>
    <s v="CONECTIVIDAD ACTIVA A INTERNET GRATUITO"/>
    <s v="730105"/>
    <s v="730105 Telecomunicaciones"/>
    <x v="1"/>
    <x v="6"/>
    <s v="001"/>
    <n v="529750"/>
    <n v="0"/>
    <n v="-185750"/>
    <n v="344000"/>
    <n v="0"/>
    <n v="142294.39999999999"/>
    <n v="2.6169721235092382E-4"/>
    <n v="0"/>
    <n v="0"/>
    <n v="201705.60000000001"/>
    <n v="344000"/>
    <n v="201705.60000000001"/>
    <m/>
  </r>
  <r>
    <s v="GENERALES"/>
    <s v="AGENCIA METROPOLITANA DE CONTROL"/>
    <s v="MC37B000"/>
    <s v="Agencia Metropolitana de Control"/>
    <s v="L101"/>
    <s v="GESTIÓN INSTITUCIONAL EFICIENTE"/>
    <s v="GI22L10100007D"/>
    <s v="GI22L10100007D  AUTOMATIZACIÓN Y SISTEMATIZACIÓN DE LOS"/>
    <s v=" AUTOMATIZACIÓN Y SISTEMATIZACIÓN DE LOS"/>
    <s v="730230"/>
    <s v="730230 Digitalización de Información y Datos Públi"/>
    <x v="1"/>
    <x v="6"/>
    <s v="001"/>
    <n v="112000"/>
    <n v="0"/>
    <n v="0"/>
    <n v="112000"/>
    <n v="0"/>
    <n v="0"/>
    <n v="0"/>
    <n v="0"/>
    <n v="0"/>
    <n v="112000"/>
    <n v="112000"/>
    <n v="112000"/>
    <m/>
  </r>
  <r>
    <s v="GENERALES"/>
    <s v="AGENCIA METROPOLITANA DE CONTROL"/>
    <s v="MC37B000"/>
    <s v="Agencia Metropolitana de Control"/>
    <s v="L101"/>
    <s v="GESTIÓN INSTITUCIONAL EFICIENTE"/>
    <s v="GI22L10100007D"/>
    <s v="GI22L10100007D  AUTOMATIZACIÓN Y SISTEMATIZACIÓN DE LOS"/>
    <s v=" AUTOMATIZACIÓN Y SISTEMATIZACIÓN DE LOS"/>
    <s v="730701"/>
    <s v="730701 Desarrollo, Actualización, Asistencia Técni"/>
    <x v="1"/>
    <x v="6"/>
    <s v="001"/>
    <n v="75000"/>
    <n v="0"/>
    <n v="0"/>
    <n v="75000"/>
    <n v="0"/>
    <n v="0"/>
    <n v="0"/>
    <n v="0"/>
    <n v="0"/>
    <n v="75000"/>
    <n v="75000"/>
    <n v="75000"/>
    <m/>
  </r>
  <r>
    <s v="GENERALES"/>
    <s v="AGENCIA METROPOLITANA DE CONTROL"/>
    <s v="MC37B000"/>
    <s v="Agencia Metropolitana de Control"/>
    <s v="L101"/>
    <s v="GESTIÓN INSTITUCIONAL EFICIENTE"/>
    <s v="GI22L10100008D"/>
    <s v="GI22L10100008D CONTROL DEL CUMPLIMIENTO DE LA NORMATIVA"/>
    <s v="CONTROL DEL CUMPLIMIENTO DE LA NORMATIVA"/>
    <s v="730204"/>
    <s v="730204 Edición, Impresión, Reproducción, Publicaci"/>
    <x v="1"/>
    <x v="6"/>
    <s v="001"/>
    <n v="25000"/>
    <n v="0"/>
    <n v="0"/>
    <n v="25000"/>
    <n v="0"/>
    <n v="23740"/>
    <n v="4.3660831495905189E-5"/>
    <n v="23740"/>
    <n v="9.2394789356701229E-5"/>
    <n v="1260"/>
    <n v="1260"/>
    <n v="1260"/>
    <m/>
  </r>
  <r>
    <s v="GENERALES"/>
    <s v="AGENCIA METROPOLITANA DE CONTROL"/>
    <s v="MC37B000"/>
    <s v="Agencia Metropolitana de Control"/>
    <s v="L101"/>
    <s v="GESTIÓN INSTITUCIONAL EFICIENTE"/>
    <s v="GI22L10100008D"/>
    <s v="GI22L10100008D CONTROL DEL CUMPLIMIENTO DE LA NORMATIVA"/>
    <s v="CONTROL DEL CUMPLIMIENTO DE LA NORMATIVA"/>
    <s v="730207"/>
    <s v="730207 Difusión, Información y Publicidad"/>
    <x v="1"/>
    <x v="6"/>
    <s v="001"/>
    <n v="50000"/>
    <n v="0"/>
    <n v="0"/>
    <n v="50000"/>
    <n v="0"/>
    <n v="50000"/>
    <n v="9.1956258415975547E-5"/>
    <n v="0"/>
    <n v="0"/>
    <n v="0"/>
    <n v="50000"/>
    <n v="0"/>
    <m/>
  </r>
  <r>
    <s v="GENERALES"/>
    <s v="AGENCIA METROPOLITANA DE CONTROL"/>
    <s v="MC37B000"/>
    <s v="Agencia Metropolitana de Control"/>
    <s v="L101"/>
    <s v="GESTIÓN INSTITUCIONAL EFICIENTE"/>
    <s v="GI22L10100008D"/>
    <s v="GI22L10100008D CONTROL DEL CUMPLIMIENTO DE LA NORMATIVA"/>
    <s v="CONTROL DEL CUMPLIMIENTO DE LA NORMATIVA"/>
    <s v="730701"/>
    <s v="730701 Desarrollo, Actualización, Asistencia Técni"/>
    <x v="1"/>
    <x v="6"/>
    <s v="001"/>
    <n v="12000"/>
    <n v="0"/>
    <n v="0"/>
    <n v="12000"/>
    <n v="0"/>
    <n v="0"/>
    <n v="0"/>
    <n v="0"/>
    <n v="0"/>
    <n v="12000"/>
    <n v="12000"/>
    <n v="12000"/>
    <m/>
  </r>
  <r>
    <s v="GENERALES"/>
    <s v="PLANIFICACION"/>
    <s v="ZA01L000"/>
    <s v="Secretaría General de Planificación"/>
    <s v="L101"/>
    <s v="GESTIÓN INSTITUCIONAL EFICIENTE"/>
    <s v="GI22L10100009D"/>
    <s v="GI22L10100009D SEGUIMIENTO Y EVALUACIÓN DE LA GESTIÓN D"/>
    <s v="SEGUIMIENTO Y EVALUACIÓN DE LA GESTIÓN D"/>
    <s v="730606"/>
    <s v="730606 Honorarios por Contratos Civiles de Servici"/>
    <x v="1"/>
    <x v="6"/>
    <s v="001"/>
    <n v="62680"/>
    <n v="0"/>
    <n v="0"/>
    <n v="62680"/>
    <n v="0"/>
    <n v="48800"/>
    <n v="8.974930821399214E-5"/>
    <n v="40262"/>
    <n v="1.5669751512550569E-4"/>
    <n v="13880"/>
    <n v="22418"/>
    <n v="13880"/>
    <m/>
  </r>
  <r>
    <s v="GENERALES"/>
    <s v="PLANIFICACION"/>
    <s v="ZA01L010"/>
    <s v="Instituto Metropolitano de Capacitación"/>
    <s v="L101"/>
    <s v="GESTIÓN INSTITUCIONAL EFICIENTE"/>
    <s v="GI22L10100010D"/>
    <s v="GI22L10100010D DESARROLLO DE CAPACIDADES DEL TALENTO HU"/>
    <s v="DESARROLLO DE CAPACIDADES DEL TALENTO HU"/>
    <s v="730612"/>
    <s v="730612 Capacitación a Servidores Públicos"/>
    <x v="1"/>
    <x v="6"/>
    <s v="001"/>
    <n v="130000"/>
    <n v="0"/>
    <n v="0"/>
    <n v="130000"/>
    <n v="0"/>
    <n v="0"/>
    <n v="0"/>
    <n v="0"/>
    <n v="0"/>
    <n v="130000"/>
    <n v="130000"/>
    <n v="130000"/>
    <m/>
  </r>
  <r>
    <s v="GENERALES"/>
    <s v="COORDINACION DE ALCALDIA Y SECRETARIA DEL CONCEJO"/>
    <s v="ZA01C002"/>
    <s v="DM Relaciones Internacionales"/>
    <s v="L101"/>
    <s v="GESTIÓN INSTITUCIONAL EFICIENTE"/>
    <s v="GI22L10100012D"/>
    <s v="GI22L10100012D RELACIONES Y COOPERACIÓN INTERNACIONAL P"/>
    <s v="RELACIONES Y COOPERACIÓN INTERNACIONAL P"/>
    <s v="730204"/>
    <s v="730204 Edición, Impresión, Reproducción, Publicaci"/>
    <x v="1"/>
    <x v="6"/>
    <s v="001"/>
    <n v="5000"/>
    <n v="0"/>
    <n v="0"/>
    <n v="5000"/>
    <n v="0"/>
    <n v="0"/>
    <n v="0"/>
    <n v="0"/>
    <n v="0"/>
    <n v="5000"/>
    <n v="5000"/>
    <n v="5000"/>
    <m/>
  </r>
  <r>
    <s v="GENERALES"/>
    <s v="COORDINACION DE ALCALDIA Y SECRETARIA DEL CONCEJO"/>
    <s v="ZA01C002"/>
    <s v="DM Relaciones Internacionales"/>
    <s v="L101"/>
    <s v="GESTIÓN INSTITUCIONAL EFICIENTE"/>
    <s v="GI22L10100012D"/>
    <s v="GI22L10100012D RELACIONES Y COOPERACIÓN INTERNACIONAL P"/>
    <s v="RELACIONES Y COOPERACIÓN INTERNACIONAL P"/>
    <s v="730248"/>
    <s v="730248 Eventos Oficiales"/>
    <x v="1"/>
    <x v="6"/>
    <s v="001"/>
    <n v="32000"/>
    <n v="0"/>
    <n v="0"/>
    <n v="32000"/>
    <n v="0"/>
    <n v="0"/>
    <n v="0"/>
    <n v="0"/>
    <n v="0"/>
    <n v="32000"/>
    <n v="32000"/>
    <n v="32000"/>
    <m/>
  </r>
  <r>
    <s v="GENERALES"/>
    <s v="COORDINACION DE ALCALDIA Y SECRETARIA DEL CONCEJO"/>
    <s v="ZA01C002"/>
    <s v="DM Relaciones Internacionales"/>
    <s v="L101"/>
    <s v="GESTIÓN INSTITUCIONAL EFICIENTE"/>
    <s v="GI22L10100012D"/>
    <s v="GI22L10100012D RELACIONES Y COOPERACIÓN INTERNACIONAL P"/>
    <s v="RELACIONES Y COOPERACIÓN INTERNACIONAL P"/>
    <s v="730302"/>
    <s v="730302 Pasajes al Exterior"/>
    <x v="1"/>
    <x v="6"/>
    <s v="001"/>
    <n v="4400"/>
    <n v="0"/>
    <n v="0"/>
    <n v="4400"/>
    <n v="0"/>
    <n v="0"/>
    <n v="0"/>
    <n v="0"/>
    <n v="0"/>
    <n v="4400"/>
    <n v="4400"/>
    <n v="4400"/>
    <m/>
  </r>
  <r>
    <s v="GENERALES"/>
    <s v="COORDINACION DE ALCALDIA Y SECRETARIA DEL CONCEJO"/>
    <s v="ZA01C002"/>
    <s v="DM Relaciones Internacionales"/>
    <s v="L101"/>
    <s v="GESTIÓN INSTITUCIONAL EFICIENTE"/>
    <s v="GI22L10100012D"/>
    <s v="GI22L10100012D RELACIONES Y COOPERACIÓN INTERNACIONAL P"/>
    <s v="RELACIONES Y COOPERACIÓN INTERNACIONAL P"/>
    <s v="730606"/>
    <s v="730606 Honorarios por Contratos Civiles de Servici"/>
    <x v="1"/>
    <x v="6"/>
    <s v="001"/>
    <n v="13600"/>
    <n v="0"/>
    <n v="0"/>
    <n v="13600"/>
    <n v="0"/>
    <n v="0"/>
    <n v="0"/>
    <n v="0"/>
    <n v="0"/>
    <n v="13600"/>
    <n v="13600"/>
    <n v="13600"/>
    <m/>
  </r>
  <r>
    <s v="GENERALES"/>
    <s v="COORDINACION DE ALCALDIA Y SECRETARIA DEL CONCEJO"/>
    <s v="ZA01C002"/>
    <s v="DM Relaciones Internacionales"/>
    <s v="L101"/>
    <s v="GESTIÓN INSTITUCIONAL EFICIENTE"/>
    <s v="GI22L10100012D"/>
    <s v="GI22L10100012D RELACIONES Y COOPERACIÓN INTERNACIONAL P"/>
    <s v="RELACIONES Y COOPERACIÓN INTERNACIONAL P"/>
    <s v="730702"/>
    <s v="730702 Arrendamiento y Licencias de Uso de Paquete"/>
    <x v="1"/>
    <x v="6"/>
    <s v="001"/>
    <n v="8000"/>
    <n v="0"/>
    <n v="0"/>
    <n v="8000"/>
    <n v="0"/>
    <n v="0"/>
    <n v="0"/>
    <n v="0"/>
    <n v="0"/>
    <n v="8000"/>
    <n v="8000"/>
    <n v="8000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204"/>
    <s v="730204 Edición, Impresión, Reproducción, Publicaci"/>
    <x v="1"/>
    <x v="6"/>
    <s v="001"/>
    <n v="5000"/>
    <n v="0"/>
    <n v="0"/>
    <n v="5000"/>
    <n v="0"/>
    <n v="0"/>
    <n v="0"/>
    <n v="0"/>
    <n v="0"/>
    <n v="5000"/>
    <n v="5000"/>
    <n v="5000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248"/>
    <s v="730248 Eventos Oficiales"/>
    <x v="1"/>
    <x v="6"/>
    <s v="001"/>
    <n v="6807"/>
    <n v="0"/>
    <n v="0"/>
    <n v="6807"/>
    <n v="0"/>
    <n v="0"/>
    <n v="0"/>
    <n v="0"/>
    <n v="0"/>
    <n v="6807"/>
    <n v="6807"/>
    <n v="6807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249"/>
    <s v="730249 Eventos Públicos Promocionales"/>
    <x v="1"/>
    <x v="6"/>
    <s v="001"/>
    <n v="3400"/>
    <n v="0"/>
    <n v="0"/>
    <n v="3400"/>
    <n v="0"/>
    <n v="0"/>
    <n v="0"/>
    <n v="0"/>
    <n v="0"/>
    <n v="3400"/>
    <n v="3400"/>
    <n v="3400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302"/>
    <s v="730302 Pasajes al Exterior"/>
    <x v="1"/>
    <x v="6"/>
    <s v="001"/>
    <n v="4000"/>
    <n v="0"/>
    <n v="0"/>
    <n v="4000"/>
    <n v="0"/>
    <n v="0"/>
    <n v="0"/>
    <n v="0"/>
    <n v="0"/>
    <n v="4000"/>
    <n v="4000"/>
    <n v="4000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304"/>
    <s v="730304 Viáticos y Subsistencias en el Exterior"/>
    <x v="1"/>
    <x v="6"/>
    <s v="001"/>
    <n v="5000"/>
    <n v="0"/>
    <n v="0"/>
    <n v="5000"/>
    <n v="0"/>
    <n v="0"/>
    <n v="0"/>
    <n v="0"/>
    <n v="0"/>
    <n v="5000"/>
    <n v="5000"/>
    <n v="5000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606"/>
    <s v="730606 Honorarios por Contratos Civiles de Servici"/>
    <x v="1"/>
    <x v="6"/>
    <s v="001"/>
    <n v="229698"/>
    <n v="0"/>
    <n v="0"/>
    <n v="229698"/>
    <n v="1274"/>
    <n v="24344"/>
    <n v="4.4771663097570175E-5"/>
    <n v="24286"/>
    <n v="9.4519791672992672E-5"/>
    <n v="205354"/>
    <n v="205412"/>
    <n v="204080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702"/>
    <s v="730702 Arrendamiento y Licencias de Uso de Paquete"/>
    <x v="1"/>
    <x v="6"/>
    <s v="001"/>
    <n v="23540"/>
    <n v="0"/>
    <n v="0"/>
    <n v="23540"/>
    <n v="0"/>
    <n v="0"/>
    <n v="0"/>
    <n v="0"/>
    <n v="0"/>
    <n v="23540"/>
    <n v="23540"/>
    <n v="23540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704"/>
    <s v="730704 Mantenimiento y Reparación de Equipos y Sis"/>
    <x v="1"/>
    <x v="6"/>
    <s v="001"/>
    <n v="2000"/>
    <n v="0"/>
    <n v="0"/>
    <n v="2000"/>
    <n v="0"/>
    <n v="0"/>
    <n v="0"/>
    <n v="0"/>
    <n v="0"/>
    <n v="2000"/>
    <n v="2000"/>
    <n v="2000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804"/>
    <s v="730804 Materiales de Oficina"/>
    <x v="1"/>
    <x v="6"/>
    <s v="001"/>
    <n v="1435"/>
    <n v="0"/>
    <n v="0"/>
    <n v="1435"/>
    <n v="0"/>
    <n v="0"/>
    <n v="0"/>
    <n v="0"/>
    <n v="0"/>
    <n v="1435"/>
    <n v="1435"/>
    <n v="1435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730807"/>
    <s v="730807 Materiales de Impresión, Fotografía, Reprod"/>
    <x v="1"/>
    <x v="6"/>
    <s v="001"/>
    <n v="4000"/>
    <n v="0"/>
    <n v="0"/>
    <n v="4000"/>
    <n v="0"/>
    <n v="0"/>
    <n v="0"/>
    <n v="0"/>
    <n v="0"/>
    <n v="4000"/>
    <n v="4000"/>
    <n v="4000"/>
    <m/>
  </r>
  <r>
    <s v="GENERALES"/>
    <s v="PLANIFICACION"/>
    <s v="ZA01L000"/>
    <s v="Secretaría General de Planificación"/>
    <s v="L101"/>
    <s v="GESTIÓN INSTITUCIONAL EFICIENTE"/>
    <s v="GI22L10100014D"/>
    <s v="GI22L10100014D IMPLEMENTACIÓN DEL PLAN DE OPTIMIZACIÓN,"/>
    <s v="IMPLEMENTACIÓN DEL PLAN DE OPTIMIZACIÓN,"/>
    <s v="730606"/>
    <s v="730606 Honorarios por Contratos Civiles de Servici"/>
    <x v="1"/>
    <x v="6"/>
    <s v="001"/>
    <n v="73943.600000000006"/>
    <n v="0"/>
    <n v="0"/>
    <n v="73943.600000000006"/>
    <n v="17400"/>
    <n v="54723.33"/>
    <n v="1.0064305349725414E-4"/>
    <n v="19562.330000000002"/>
    <n v="7.6135524838933329E-5"/>
    <n v="19220.27"/>
    <n v="54381.27"/>
    <n v="1820.27"/>
    <m/>
  </r>
  <r>
    <s v="GENERALES"/>
    <s v="ADMINISTRACION GENERAL"/>
    <s v="RP36A010"/>
    <s v="Registro de la Propiedad"/>
    <s v="L101"/>
    <s v="GESTIÓN INSTITUCIONAL EFICIENTE"/>
    <s v="GI22L10100018D"/>
    <s v="GI22L10100018D MODERNIZACIÓN INTEGRAL DEL REGISTRO DE L"/>
    <s v="MODERNIZACIÓN INTEGRAL DEL REGISTRO DE L"/>
    <s v="730701"/>
    <s v="730701 Desarrollo, Actualización, Asistencia Técni"/>
    <x v="1"/>
    <x v="6"/>
    <s v="002"/>
    <n v="107300"/>
    <n v="0"/>
    <n v="0"/>
    <n v="107300"/>
    <n v="0"/>
    <n v="0"/>
    <n v="0"/>
    <n v="0"/>
    <n v="0"/>
    <n v="107300"/>
    <n v="107300"/>
    <n v="107300"/>
    <m/>
  </r>
  <r>
    <s v="GENERALES"/>
    <s v="ADMINISTRACION GENERAL"/>
    <s v="RP36A010"/>
    <s v="Registro de la Propiedad"/>
    <s v="L101"/>
    <s v="GESTIÓN INSTITUCIONAL EFICIENTE"/>
    <s v="GI22L10100018D"/>
    <s v="GI22L10100018D MODERNIZACIÓN INTEGRAL DEL REGISTRO DE L"/>
    <s v="MODERNIZACIÓN INTEGRAL DEL REGISTRO DE L"/>
    <s v="730704"/>
    <s v="730704 Mantenimiento y Reparación de Equipos y Sis"/>
    <x v="1"/>
    <x v="6"/>
    <s v="002"/>
    <n v="120700"/>
    <n v="0"/>
    <n v="0"/>
    <n v="120700"/>
    <n v="2276"/>
    <n v="34361.72"/>
    <n v="6.3195504078747907E-5"/>
    <n v="6499.83"/>
    <n v="2.5296984991759366E-5"/>
    <n v="86338.28"/>
    <n v="114200.17"/>
    <n v="84062.28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204"/>
    <s v="730204 Edición, Impresión, Reproducción, Publicaci"/>
    <x v="1"/>
    <x v="6"/>
    <s v="001"/>
    <n v="25765.86"/>
    <n v="0"/>
    <n v="18616.16"/>
    <n v="44382.02"/>
    <n v="0"/>
    <n v="6182.02"/>
    <n v="1.1369508573054584E-5"/>
    <n v="6182.02"/>
    <n v="2.4060085749743647E-5"/>
    <n v="38200"/>
    <n v="38200"/>
    <n v="3820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205"/>
    <s v="730205 Espectáculos Culturales y Sociales"/>
    <x v="1"/>
    <x v="6"/>
    <s v="001"/>
    <n v="30237"/>
    <n v="0"/>
    <n v="-15182.46"/>
    <n v="15054.54"/>
    <n v="0"/>
    <n v="15054.54"/>
    <n v="2.7687183411472812E-5"/>
    <n v="15054.54"/>
    <n v="5.8591451228392293E-5"/>
    <n v="0"/>
    <n v="0"/>
    <n v="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402"/>
    <s v="730402 Edificios, Locales, Residencias y Cableado"/>
    <x v="1"/>
    <x v="6"/>
    <s v="001"/>
    <n v="171855.74"/>
    <n v="0"/>
    <n v="84357.7"/>
    <n v="256213.44"/>
    <n v="0"/>
    <n v="89089.07"/>
    <n v="1.6384595085917869E-4"/>
    <n v="89089.07"/>
    <n v="3.4672981704441497E-4"/>
    <n v="167124.37"/>
    <n v="167124.37"/>
    <n v="167124.37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505"/>
    <s v="730505 Vehículos (Arrendamiento)"/>
    <x v="1"/>
    <x v="6"/>
    <s v="001"/>
    <n v="70400"/>
    <n v="0"/>
    <n v="0"/>
    <n v="70400"/>
    <n v="1569.32"/>
    <n v="51502.21"/>
    <n v="9.4719010635076803E-5"/>
    <n v="0"/>
    <n v="0"/>
    <n v="18897.79"/>
    <n v="70400"/>
    <n v="17328.47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02"/>
    <s v="730802 Vestuario, Lencería, Prendas de Protección"/>
    <x v="1"/>
    <x v="6"/>
    <s v="001"/>
    <n v="19908.330000000002"/>
    <n v="0"/>
    <n v="-1433"/>
    <n v="18475.330000000002"/>
    <n v="0"/>
    <n v="0"/>
    <n v="0"/>
    <n v="0"/>
    <n v="0"/>
    <n v="18475.330000000002"/>
    <n v="18475.330000000002"/>
    <n v="18475.330000000002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05"/>
    <s v="730805 Materiales de Aseo"/>
    <x v="1"/>
    <x v="6"/>
    <s v="001"/>
    <n v="14905.25"/>
    <n v="0"/>
    <n v="-14905.25"/>
    <n v="0"/>
    <n v="0"/>
    <n v="0"/>
    <n v="0"/>
    <n v="0"/>
    <n v="0"/>
    <n v="0"/>
    <n v="0"/>
    <n v="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08"/>
    <s v="730808 Instrumental Médico Quirúrgico"/>
    <x v="1"/>
    <x v="6"/>
    <s v="001"/>
    <n v="88474.25"/>
    <n v="0"/>
    <n v="-18474.25"/>
    <n v="70000"/>
    <n v="0"/>
    <n v="0"/>
    <n v="0"/>
    <n v="0"/>
    <n v="0"/>
    <n v="70000"/>
    <n v="70000"/>
    <n v="7000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09"/>
    <s v="730809 Medicamentos"/>
    <x v="1"/>
    <x v="6"/>
    <s v="001"/>
    <n v="14700"/>
    <n v="0"/>
    <n v="-7882.5"/>
    <n v="6817.5"/>
    <n v="0"/>
    <n v="0"/>
    <n v="0"/>
    <n v="0"/>
    <n v="0"/>
    <n v="6817.5"/>
    <n v="6817.5"/>
    <n v="6817.5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10"/>
    <s v="730810 Dispositivos Médicos para Laboratorio Cl"/>
    <x v="1"/>
    <x v="6"/>
    <s v="001"/>
    <n v="500"/>
    <n v="0"/>
    <n v="3100"/>
    <n v="3600"/>
    <n v="0"/>
    <n v="0"/>
    <n v="0"/>
    <n v="0"/>
    <n v="0"/>
    <n v="3600"/>
    <n v="3600"/>
    <n v="360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11"/>
    <s v="730811 Insumos, Materiales y Suministros para Cons"/>
    <x v="1"/>
    <x v="6"/>
    <s v="001"/>
    <n v="0"/>
    <n v="0"/>
    <n v="2660"/>
    <n v="2660"/>
    <n v="0"/>
    <n v="0"/>
    <n v="0"/>
    <n v="0"/>
    <n v="0"/>
    <n v="2660"/>
    <n v="2660"/>
    <n v="266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13"/>
    <s v="730813 Repuestos y Accesorios"/>
    <x v="1"/>
    <x v="6"/>
    <s v="001"/>
    <n v="6000"/>
    <n v="0"/>
    <n v="-5456"/>
    <n v="544"/>
    <n v="0"/>
    <n v="0"/>
    <n v="0"/>
    <n v="0"/>
    <n v="0"/>
    <n v="544"/>
    <n v="544"/>
    <n v="544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14"/>
    <s v="730814 Suministros para Actividades Agropecuarias"/>
    <x v="1"/>
    <x v="6"/>
    <s v="001"/>
    <n v="3000"/>
    <n v="0"/>
    <n v="3300"/>
    <n v="6300"/>
    <n v="6255.4"/>
    <n v="0"/>
    <n v="0"/>
    <n v="0"/>
    <n v="0"/>
    <n v="6300"/>
    <n v="6300"/>
    <n v="44.6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20"/>
    <s v="730820 Menaje y Accesorios Descartables"/>
    <x v="1"/>
    <x v="6"/>
    <s v="001"/>
    <n v="2000"/>
    <n v="0"/>
    <n v="-2000"/>
    <n v="0"/>
    <n v="0"/>
    <n v="0"/>
    <n v="0"/>
    <n v="0"/>
    <n v="0"/>
    <n v="0"/>
    <n v="0"/>
    <n v="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23"/>
    <s v="730823 Egresos para Sanidad Agropecuaria"/>
    <x v="1"/>
    <x v="6"/>
    <s v="001"/>
    <n v="213024.27"/>
    <n v="0"/>
    <n v="21845.98"/>
    <n v="234870.25"/>
    <n v="73026"/>
    <n v="16530.38"/>
    <n v="3.040143789988548E-5"/>
    <n v="16530.38"/>
    <n v="6.4335340273219337E-5"/>
    <n v="218339.87"/>
    <n v="218339.87"/>
    <n v="145313.87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0826"/>
    <s v="730826 Dispositivos Médicos de Uso General"/>
    <x v="1"/>
    <x v="6"/>
    <s v="001"/>
    <n v="73920.149999999994"/>
    <n v="0"/>
    <n v="333"/>
    <n v="74253.149999999994"/>
    <n v="24543.48"/>
    <n v="0"/>
    <n v="0"/>
    <n v="0"/>
    <n v="0"/>
    <n v="74253.149999999994"/>
    <n v="74253.149999999994"/>
    <n v="49709.67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1403"/>
    <s v="731403 Mobiliarios"/>
    <x v="1"/>
    <x v="6"/>
    <s v="001"/>
    <n v="2500"/>
    <n v="0"/>
    <n v="-934.82"/>
    <n v="1565.18"/>
    <n v="0"/>
    <n v="1565.18"/>
    <n v="2.8785619309503325E-6"/>
    <n v="1565.18"/>
    <n v="6.0915954677894542E-6"/>
    <n v="0"/>
    <n v="0"/>
    <n v="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1404"/>
    <s v="731404 Maquinarias y Equipos"/>
    <x v="1"/>
    <x v="6"/>
    <s v="001"/>
    <n v="1418.57"/>
    <n v="0"/>
    <n v="14363.43"/>
    <n v="15782"/>
    <n v="655.52"/>
    <n v="0"/>
    <n v="0"/>
    <n v="0"/>
    <n v="0"/>
    <n v="15782"/>
    <n v="15782"/>
    <n v="15126.48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731406"/>
    <s v="731406 Herramientas y equipos menores"/>
    <x v="1"/>
    <x v="6"/>
    <s v="001"/>
    <n v="1000"/>
    <n v="0"/>
    <n v="-1000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204"/>
    <s v="730204 Edición, Impresión, Reproducción, Publicaci"/>
    <x v="1"/>
    <x v="6"/>
    <s v="001"/>
    <n v="1350"/>
    <n v="0"/>
    <n v="22650"/>
    <n v="24000"/>
    <n v="0"/>
    <n v="0"/>
    <n v="0"/>
    <n v="0"/>
    <n v="0"/>
    <n v="24000"/>
    <n v="24000"/>
    <n v="24000"/>
    <m/>
  </r>
  <r>
    <s v="COMUNALES"/>
    <s v="COORDINACION TERRITORIAL Y PARTICIPACION CIUDADANA"/>
    <s v="ZN02F020"/>
    <s v="Administración Z Eugenio Espejo (Norte)"/>
    <s v="M402"/>
    <s v="SALUD AL DIA"/>
    <s v="GI22M40200001D"/>
    <s v="GI22M40200001D SEGURIDAD ALIMENTARIA Y NUTRICIÓN"/>
    <s v="SEGURIDAD ALIMENTARIA Y NUTRICIÓN"/>
    <s v="730205"/>
    <s v="730205 Espectáculos Culturales y Sociales"/>
    <x v="1"/>
    <x v="6"/>
    <s v="001"/>
    <n v="7416.96"/>
    <n v="0"/>
    <n v="0"/>
    <n v="7416.96"/>
    <n v="0"/>
    <n v="0"/>
    <n v="0"/>
    <n v="0"/>
    <n v="0"/>
    <n v="7416.96"/>
    <n v="7416.96"/>
    <n v="7416.96"/>
    <m/>
  </r>
  <r>
    <s v="COMUNALES"/>
    <s v="COORDINACION TERRITORIAL Y PARTICIPACION CIUDADANA"/>
    <s v="ZV05F050"/>
    <s v="Administración Zonal Valle los Chillos"/>
    <s v="M402"/>
    <s v="SALUD AL DIA"/>
    <s v="GI22M40200001D"/>
    <s v="GI22M40200001D SEGURIDAD ALIMENTARIA Y NUTRICIÓN"/>
    <s v="SEGURIDAD ALIMENTARIA Y NUTRICIÓN"/>
    <s v="730205"/>
    <s v="730205 Espectáculos Culturales y Sociales"/>
    <x v="1"/>
    <x v="6"/>
    <s v="001"/>
    <n v="2951.41"/>
    <n v="0"/>
    <n v="-2951.41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M402"/>
    <s v="SALUD AL DIA"/>
    <s v="GI22M40200001D"/>
    <s v="GI22M40200001D SEGURIDAD ALIMENTARIA Y NUTRICIÓN"/>
    <s v="SEGURIDAD ALIMENTARIA Y NUTRICIÓN"/>
    <s v="730205"/>
    <s v="730205 Espectáculos Culturales y Sociales"/>
    <x v="1"/>
    <x v="6"/>
    <s v="001"/>
    <n v="1800"/>
    <n v="0"/>
    <n v="0"/>
    <n v="1800"/>
    <n v="0"/>
    <n v="0"/>
    <n v="0"/>
    <n v="0"/>
    <n v="0"/>
    <n v="1800"/>
    <n v="1800"/>
    <n v="1800"/>
    <m/>
  </r>
  <r>
    <s v="COMUNALES"/>
    <s v="COORDINACION TERRITORIAL Y PARTICIPACION CIUDADANA"/>
    <s v="ZQ08F080"/>
    <s v="Administración Zonal Quitumbe"/>
    <s v="M402"/>
    <s v="SALUD AL DIA"/>
    <s v="GI22M40200001D"/>
    <s v="GI22M40200001D SEGURIDAD ALIMENTARIA Y NUTRICIÓN"/>
    <s v="SEGURIDAD ALIMENTARIA Y NUTRICIÓN"/>
    <s v="730235"/>
    <s v="730235 Servicio de Alimentación"/>
    <x v="1"/>
    <x v="6"/>
    <s v="001"/>
    <n v="1012.5"/>
    <n v="0"/>
    <n v="-1012.5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M402"/>
    <s v="SALUD AL DIA"/>
    <s v="GI22M40200001D"/>
    <s v="GI22M40200001D SEGURIDAD ALIMENTARIA Y NUTRICIÓN"/>
    <s v="SEGURIDAD ALIMENTARIA Y NUTRICIÓN"/>
    <s v="730249"/>
    <s v="730249 Eventos Públicos Promocionales"/>
    <x v="1"/>
    <x v="6"/>
    <s v="001"/>
    <n v="4423.3999999999996"/>
    <n v="0"/>
    <n v="-3943.4"/>
    <n v="480"/>
    <n v="0"/>
    <n v="0"/>
    <n v="0"/>
    <n v="0"/>
    <n v="0"/>
    <n v="480"/>
    <n v="480"/>
    <n v="480"/>
    <m/>
  </r>
  <r>
    <s v="COMUNALES"/>
    <s v="COORDINACION TERRITORIAL Y PARTICIPACION CIUDADANA"/>
    <s v="TM68F100"/>
    <s v="Unidad Especial Turística La Mariscal"/>
    <s v="M402"/>
    <s v="SALUD AL DIA"/>
    <s v="GI22M40200001D"/>
    <s v="GI22M40200001D SEGURIDAD ALIMENTARIA Y NUTRICIÓN"/>
    <s v="SEGURIDAD ALIMENTARIA Y NUTRICIÓN"/>
    <s v="730249"/>
    <s v="730249 Eventos Públicos Promocionales"/>
    <x v="1"/>
    <x v="6"/>
    <s v="001"/>
    <n v="3760"/>
    <n v="0"/>
    <n v="-3086"/>
    <n v="674"/>
    <n v="0"/>
    <n v="0"/>
    <n v="0"/>
    <n v="0"/>
    <n v="0"/>
    <n v="674"/>
    <n v="674"/>
    <n v="674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404"/>
    <s v="730404 Maquinarias y Equipos (Instalación, Manteni"/>
    <x v="1"/>
    <x v="6"/>
    <s v="001"/>
    <n v="2595"/>
    <n v="0"/>
    <n v="0"/>
    <n v="2595"/>
    <n v="0"/>
    <n v="0"/>
    <n v="0"/>
    <n v="0"/>
    <n v="0"/>
    <n v="2595"/>
    <n v="2595"/>
    <n v="2595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505"/>
    <s v="730505 Vehículos (Arrendamiento)"/>
    <x v="1"/>
    <x v="6"/>
    <s v="001"/>
    <n v="95152.02"/>
    <n v="0"/>
    <n v="0"/>
    <n v="95152.02"/>
    <n v="0"/>
    <n v="75172.98"/>
    <n v="1.3825251949557923E-4"/>
    <n v="15951.88"/>
    <n v="6.2083849723815299E-5"/>
    <n v="19979.04"/>
    <n v="79200.14"/>
    <n v="19979.04"/>
    <m/>
  </r>
  <r>
    <s v="COMUNALES"/>
    <s v="COORDINACION TERRITORIAL Y PARTICIPACION CIUDADANA"/>
    <s v="ZM04F040"/>
    <s v="Administración Zonal Manuela Sáenz"/>
    <s v="M402"/>
    <s v="SALUD AL DIA"/>
    <s v="GI22M40200001D"/>
    <s v="GI22M40200001D SEGURIDAD ALIMENTARIA Y NUTRICIÓN"/>
    <s v="SEGURIDAD ALIMENTARIA Y NUTRICIÓN"/>
    <s v="730505"/>
    <s v="730505 Vehículos (Arrendamiento)"/>
    <x v="1"/>
    <x v="6"/>
    <s v="001"/>
    <n v="13510"/>
    <n v="0"/>
    <n v="0"/>
    <n v="13510"/>
    <n v="0"/>
    <n v="0"/>
    <n v="0"/>
    <n v="0"/>
    <n v="0"/>
    <n v="13510"/>
    <n v="13510"/>
    <n v="13510"/>
    <m/>
  </r>
  <r>
    <s v="COMUNALES"/>
    <s v="COORDINACION TERRITORIAL Y PARTICIPACION CIUDADANA"/>
    <s v="ZV05F050"/>
    <s v="Administración Zonal Valle los Chillos"/>
    <s v="M402"/>
    <s v="SALUD AL DIA"/>
    <s v="GI22M40200001D"/>
    <s v="GI22M40200001D SEGURIDAD ALIMENTARIA Y NUTRICIÓN"/>
    <s v="SEGURIDAD ALIMENTARIA Y NUTRICIÓN"/>
    <s v="730505"/>
    <s v="730505 Vehículos (Arrendamiento)"/>
    <x v="1"/>
    <x v="6"/>
    <s v="001"/>
    <n v="12568.59"/>
    <n v="0"/>
    <n v="2381.41"/>
    <n v="14950"/>
    <n v="0"/>
    <n v="0"/>
    <n v="0"/>
    <n v="0"/>
    <n v="0"/>
    <n v="14950"/>
    <n v="14950"/>
    <n v="14950"/>
    <m/>
  </r>
  <r>
    <s v="COMUNALES"/>
    <s v="COORDINACION TERRITORIAL Y PARTICIPACION CIUDADANA"/>
    <s v="ZS03F030"/>
    <s v="Administración Zonal Eloy Alfaro (Sur)"/>
    <s v="M402"/>
    <s v="SALUD AL DIA"/>
    <s v="GI22M40200001D"/>
    <s v="GI22M40200001D SEGURIDAD ALIMENTARIA Y NUTRICIÓN"/>
    <s v="SEGURIDAD ALIMENTARIA Y NUTRICIÓN"/>
    <s v="730505"/>
    <s v="730505 Vehículos (Arrendamiento)"/>
    <x v="1"/>
    <x v="6"/>
    <s v="001"/>
    <n v="13510"/>
    <n v="0"/>
    <n v="0"/>
    <n v="13510"/>
    <n v="0"/>
    <n v="0"/>
    <n v="0"/>
    <n v="0"/>
    <n v="0"/>
    <n v="13510"/>
    <n v="13510"/>
    <n v="13510"/>
    <m/>
  </r>
  <r>
    <s v="COMUNALES"/>
    <s v="COORDINACION TERRITORIAL Y PARTICIPACION CIUDADANA"/>
    <s v="ZT06F060"/>
    <s v="Administración Zonal Valle de Tumbaco"/>
    <s v="M402"/>
    <s v="SALUD AL DIA"/>
    <s v="GI22M40200001D"/>
    <s v="GI22M40200001D SEGURIDAD ALIMENTARIA Y NUTRICIÓN"/>
    <s v="SEGURIDAD ALIMENTARIA Y NUTRICIÓN"/>
    <s v="730505"/>
    <s v="730505 Vehículos (Arrendamiento)"/>
    <x v="1"/>
    <x v="6"/>
    <s v="001"/>
    <n v="6792.5"/>
    <n v="0"/>
    <n v="0"/>
    <n v="6792.5"/>
    <n v="0"/>
    <n v="0"/>
    <n v="0"/>
    <n v="0"/>
    <n v="0"/>
    <n v="6792.5"/>
    <n v="6792.5"/>
    <n v="6792.5"/>
    <m/>
  </r>
  <r>
    <s v="COMUNALES"/>
    <s v="COORDINACION TERRITORIAL Y PARTICIPACION CIUDADANA"/>
    <s v="ZC09F090"/>
    <s v="Administración Zonal Calderón"/>
    <s v="M402"/>
    <s v="SALUD AL DIA"/>
    <s v="GI22M40200001D"/>
    <s v="GI22M40200001D SEGURIDAD ALIMENTARIA Y NUTRICIÓN"/>
    <s v="SEGURIDAD ALIMENTARIA Y NUTRICIÓN"/>
    <s v="730505"/>
    <s v="730505 Vehículos (Arrendamiento)"/>
    <x v="1"/>
    <x v="6"/>
    <s v="001"/>
    <n v="13250"/>
    <n v="0"/>
    <n v="260"/>
    <n v="13510"/>
    <n v="13500"/>
    <n v="0"/>
    <n v="0"/>
    <n v="0"/>
    <n v="0"/>
    <n v="13510"/>
    <n v="13510"/>
    <n v="10"/>
    <m/>
  </r>
  <r>
    <s v="COMUNALES"/>
    <s v="COORDINACION TERRITORIAL Y PARTICIPACION CIUDADANA"/>
    <s v="ZD07F070"/>
    <s v="Adm Zonal Equinoccia - La Delicia"/>
    <s v="M402"/>
    <s v="SALUD AL DIA"/>
    <s v="GI22M40200001D"/>
    <s v="GI22M40200001D SEGURIDAD ALIMENTARIA Y NUTRICIÓN"/>
    <s v="SEGURIDAD ALIMENTARIA Y NUTRICIÓN"/>
    <s v="730505"/>
    <s v="730505 Vehículos (Arrendamiento)"/>
    <x v="1"/>
    <x v="6"/>
    <s v="001"/>
    <n v="13510"/>
    <n v="0"/>
    <n v="0"/>
    <n v="13510"/>
    <n v="0"/>
    <n v="13510"/>
    <n v="2.4846581023996594E-5"/>
    <n v="1692.6"/>
    <n v="6.5875071805034749E-6"/>
    <n v="0"/>
    <n v="11817.4"/>
    <n v="0"/>
    <m/>
  </r>
  <r>
    <s v="COMUNALES"/>
    <s v="COORDINACION TERRITORIAL Y PARTICIPACION CIUDADANA"/>
    <s v="ZQ08F080"/>
    <s v="Administración Zonal Quitumbe"/>
    <s v="M402"/>
    <s v="SALUD AL DIA"/>
    <s v="GI22M40200001D"/>
    <s v="GI22M40200001D SEGURIDAD ALIMENTARIA Y NUTRICIÓN"/>
    <s v="SEGURIDAD ALIMENTARIA Y NUTRICIÓN"/>
    <s v="730505"/>
    <s v="730505 Vehículos (Arrendamiento)"/>
    <x v="1"/>
    <x v="6"/>
    <s v="001"/>
    <n v="9916.9500000000007"/>
    <n v="0"/>
    <n v="6207.05"/>
    <n v="16124"/>
    <n v="0"/>
    <n v="0"/>
    <n v="0"/>
    <n v="0"/>
    <n v="0"/>
    <n v="16124"/>
    <n v="16124"/>
    <n v="16124"/>
    <m/>
  </r>
  <r>
    <s v="COMUNALES"/>
    <s v="COORDINACION TERRITORIAL Y PARTICIPACION CIUDADANA"/>
    <s v="ZN02F020"/>
    <s v="Administración Z Eugenio Espejo (Norte)"/>
    <s v="M402"/>
    <s v="SALUD AL DIA"/>
    <s v="GI22M40200001D"/>
    <s v="GI22M40200001D SEGURIDAD ALIMENTARIA Y NUTRICIÓN"/>
    <s v="SEGURIDAD ALIMENTARIA Y NUTRICIÓN"/>
    <s v="730505"/>
    <s v="730505 Vehículos (Arrendamiento)"/>
    <x v="1"/>
    <x v="6"/>
    <s v="001"/>
    <n v="13119.04"/>
    <n v="0"/>
    <n v="0"/>
    <n v="13119.04"/>
    <n v="0"/>
    <n v="13118.12"/>
    <n v="2.4125864653035545E-5"/>
    <n v="0"/>
    <n v="0"/>
    <n v="0.92"/>
    <n v="13119.04"/>
    <n v="0.92"/>
    <m/>
  </r>
  <r>
    <s v="COMUNALES"/>
    <s v="COORDINACION TERRITORIAL Y PARTICIPACION CIUDADANA"/>
    <s v="ZV05F050"/>
    <s v="Administración Zonal Valle los Chillos"/>
    <s v="M402"/>
    <s v="SALUD AL DIA"/>
    <s v="GI22M40200001D"/>
    <s v="GI22M40200001D SEGURIDAD ALIMENTARIA Y NUTRICIÓN"/>
    <s v="SEGURIDAD ALIMENTARIA Y NUTRICIÓN"/>
    <s v="730606"/>
    <s v="730606 Honorarios por Contratos Civiles de Servici"/>
    <x v="1"/>
    <x v="6"/>
    <s v="001"/>
    <n v="10680"/>
    <n v="0"/>
    <n v="1320"/>
    <n v="12000"/>
    <n v="0"/>
    <n v="12000"/>
    <n v="2.2069502019834132E-5"/>
    <n v="1680"/>
    <n v="6.5384686655121342E-6"/>
    <n v="0"/>
    <n v="10320"/>
    <n v="0"/>
    <m/>
  </r>
  <r>
    <s v="COMUNALES"/>
    <s v="COORDINACION TERRITORIAL Y PARTICIPACION CIUDADANA"/>
    <s v="ZT06F060"/>
    <s v="Administración Zonal Valle de Tumbaco"/>
    <s v="M402"/>
    <s v="SALUD AL DIA"/>
    <s v="GI22M40200001D"/>
    <s v="GI22M40200001D SEGURIDAD ALIMENTARIA Y NUTRICIÓN"/>
    <s v="SEGURIDAD ALIMENTARIA Y NUTRICIÓN"/>
    <s v="730606"/>
    <s v="730606 Honorarios por Contratos Civiles de Servici"/>
    <x v="1"/>
    <x v="6"/>
    <s v="001"/>
    <n v="10800"/>
    <n v="0"/>
    <n v="1200"/>
    <n v="12000"/>
    <n v="0"/>
    <n v="10800"/>
    <n v="1.9862551817850719E-5"/>
    <n v="1200"/>
    <n v="4.6703347610800956E-6"/>
    <n v="1200"/>
    <n v="10800"/>
    <n v="1200"/>
    <m/>
  </r>
  <r>
    <s v="COMUNALES"/>
    <s v="COORDINACION TERRITORIAL Y PARTICIPACION CIUDADANA"/>
    <s v="ZS03F030"/>
    <s v="Administración Zonal Eloy Alfaro (Sur)"/>
    <s v="M402"/>
    <s v="SALUD AL DIA"/>
    <s v="GI22M40200001D"/>
    <s v="GI22M40200001D SEGURIDAD ALIMENTARIA Y NUTRICIÓN"/>
    <s v="SEGURIDAD ALIMENTARIA Y NUTRICIÓN"/>
    <s v="730606"/>
    <s v="730606 Honorarios por Contratos Civiles de Servici"/>
    <x v="1"/>
    <x v="6"/>
    <s v="001"/>
    <n v="11920"/>
    <n v="0"/>
    <n v="0"/>
    <n v="11920"/>
    <n v="3240"/>
    <n v="8680"/>
    <n v="1.5963606461013356E-5"/>
    <n v="2680"/>
    <n v="1.0430414299745547E-5"/>
    <n v="3240"/>
    <n v="9240"/>
    <n v="0"/>
    <m/>
  </r>
  <r>
    <s v="COMUNALES"/>
    <s v="COORDINACION TERRITORIAL Y PARTICIPACION CIUDADANA"/>
    <s v="ZM04F040"/>
    <s v="Administración Zonal Manuela Sáenz"/>
    <s v="M402"/>
    <s v="SALUD AL DIA"/>
    <s v="GI22M40200001D"/>
    <s v="GI22M40200001D SEGURIDAD ALIMENTARIA Y NUTRICIÓN"/>
    <s v="SEGURIDAD ALIMENTARIA Y NUTRICIÓN"/>
    <s v="730606"/>
    <s v="730606 Honorarios por Contratos Civiles de Servici"/>
    <x v="1"/>
    <x v="6"/>
    <s v="001"/>
    <n v="9280"/>
    <n v="0"/>
    <n v="4160"/>
    <n v="13440"/>
    <n v="0"/>
    <n v="11080"/>
    <n v="2.0377506864980182E-5"/>
    <n v="1480"/>
    <n v="5.7600795386654513E-6"/>
    <n v="2360"/>
    <n v="11960"/>
    <n v="2360"/>
    <m/>
  </r>
  <r>
    <s v="COMUNALES"/>
    <s v="COORDINACION TERRITORIAL Y PARTICIPACION CIUDADANA"/>
    <s v="ZQ08F080"/>
    <s v="Administración Zonal Quitumbe"/>
    <s v="M402"/>
    <s v="SALUD AL DIA"/>
    <s v="GI22M40200001D"/>
    <s v="GI22M40200001D SEGURIDAD ALIMENTARIA Y NUTRICIÓN"/>
    <s v="SEGURIDAD ALIMENTARIA Y NUTRICIÓN"/>
    <s v="730606"/>
    <s v="730606 Honorarios por Contratos Civiles de Servici"/>
    <x v="1"/>
    <x v="6"/>
    <s v="001"/>
    <n v="11961.29"/>
    <n v="0"/>
    <n v="1238.71"/>
    <n v="13200"/>
    <n v="0"/>
    <n v="12000"/>
    <n v="2.2069502019834132E-5"/>
    <n v="2400"/>
    <n v="9.3406695221601913E-6"/>
    <n v="1200"/>
    <n v="10800"/>
    <n v="1200"/>
    <m/>
  </r>
  <r>
    <s v="COMUNALES"/>
    <s v="COORDINACION TERRITORIAL Y PARTICIPACION CIUDADANA"/>
    <s v="TM68F100"/>
    <s v="Unidad Especial Turística La Mariscal"/>
    <s v="M402"/>
    <s v="SALUD AL DIA"/>
    <s v="GI22M40200001D"/>
    <s v="GI22M40200001D SEGURIDAD ALIMENTARIA Y NUTRICIÓN"/>
    <s v="SEGURIDAD ALIMENTARIA Y NUTRICIÓN"/>
    <s v="730606"/>
    <s v="730606 Honorarios por Contratos Civiles de Servici"/>
    <x v="1"/>
    <x v="6"/>
    <s v="001"/>
    <n v="10800"/>
    <n v="0"/>
    <n v="2400"/>
    <n v="13200"/>
    <n v="250.23"/>
    <n v="12735.48"/>
    <n v="2.3422141798629764E-5"/>
    <n v="3135.48"/>
    <n v="1.2203117697226183E-5"/>
    <n v="464.52"/>
    <n v="10064.52"/>
    <n v="214.29"/>
    <m/>
  </r>
  <r>
    <s v="COMUNALES"/>
    <s v="COORDINACION TERRITORIAL Y PARTICIPACION CIUDADANA"/>
    <s v="ZN02F020"/>
    <s v="Administración Z Eugenio Espejo (Norte)"/>
    <s v="M402"/>
    <s v="SALUD AL DIA"/>
    <s v="GI22M40200001D"/>
    <s v="GI22M40200001D SEGURIDAD ALIMENTARIA Y NUTRICIÓN"/>
    <s v="SEGURIDAD ALIMENTARIA Y NUTRICIÓN"/>
    <s v="730606"/>
    <s v="730606 Honorarios por Contratos Civiles de Servici"/>
    <x v="1"/>
    <x v="6"/>
    <s v="001"/>
    <n v="10800"/>
    <n v="0"/>
    <n v="0"/>
    <n v="10800"/>
    <n v="0"/>
    <n v="10800"/>
    <n v="1.9862551817850719E-5"/>
    <n v="2400"/>
    <n v="9.3406695221601913E-6"/>
    <n v="0"/>
    <n v="8400"/>
    <n v="0"/>
    <m/>
  </r>
  <r>
    <s v="COMUNALES"/>
    <s v="COORDINACION TERRITORIAL Y PARTICIPACION CIUDADANA"/>
    <s v="ZD07F070"/>
    <s v="Adm Zonal Equinoccia - La Delicia"/>
    <s v="M402"/>
    <s v="SALUD AL DIA"/>
    <s v="GI22M40200001D"/>
    <s v="GI22M40200001D SEGURIDAD ALIMENTARIA Y NUTRICIÓN"/>
    <s v="SEGURIDAD ALIMENTARIA Y NUTRICIÓN"/>
    <s v="730606"/>
    <s v="730606 Honorarios por Contratos Civiles de Servici"/>
    <x v="1"/>
    <x v="6"/>
    <s v="001"/>
    <n v="12000"/>
    <n v="0"/>
    <n v="1200"/>
    <n v="13200"/>
    <n v="232.25"/>
    <n v="11767.75"/>
    <n v="2.1642365199491925E-5"/>
    <n v="2167.7399999999998"/>
    <n v="8.4367262291531387E-6"/>
    <n v="1432.25"/>
    <n v="11032.26"/>
    <n v="1200"/>
    <m/>
  </r>
  <r>
    <s v="COMUNALES"/>
    <s v="COORDINACION TERRITORIAL Y PARTICIPACION CIUDADANA"/>
    <s v="ZC09F090"/>
    <s v="Administración Zonal Calderón"/>
    <s v="M402"/>
    <s v="SALUD AL DIA"/>
    <s v="GI22M40200001D"/>
    <s v="GI22M40200001D SEGURIDAD ALIMENTARIA Y NUTRICIÓN"/>
    <s v="SEGURIDAD ALIMENTARIA Y NUTRICIÓN"/>
    <s v="730606"/>
    <s v="730606 Honorarios por Contratos Civiles de Servici"/>
    <x v="1"/>
    <x v="6"/>
    <s v="001"/>
    <n v="11800"/>
    <n v="0"/>
    <n v="1640"/>
    <n v="13440"/>
    <n v="0"/>
    <n v="10720"/>
    <n v="1.9715421804385159E-5"/>
    <n v="1120"/>
    <n v="4.3589791103414228E-6"/>
    <n v="2720"/>
    <n v="12320"/>
    <n v="272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01"/>
    <s v="730801 Alimentos y Bebidas"/>
    <x v="1"/>
    <x v="6"/>
    <s v="001"/>
    <n v="0"/>
    <n v="0"/>
    <n v="3300"/>
    <n v="3300"/>
    <n v="0"/>
    <n v="0"/>
    <n v="0"/>
    <n v="0"/>
    <n v="0"/>
    <n v="3300"/>
    <n v="3300"/>
    <n v="330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02"/>
    <s v="730802 Vestuario, Lencería, Prendas de Protección"/>
    <x v="1"/>
    <x v="6"/>
    <s v="001"/>
    <n v="200"/>
    <n v="0"/>
    <n v="0"/>
    <n v="200"/>
    <n v="0"/>
    <n v="0"/>
    <n v="0"/>
    <n v="0"/>
    <n v="0"/>
    <n v="200"/>
    <n v="200"/>
    <n v="200"/>
    <m/>
  </r>
  <r>
    <s v="COMUNALES"/>
    <s v="COORDINACION TERRITORIAL Y PARTICIPACION CIUDADANA"/>
    <s v="ZM04F040"/>
    <s v="Administración Zonal Manuela Sáenz"/>
    <s v="M402"/>
    <s v="SALUD AL DIA"/>
    <s v="GI22M40200001D"/>
    <s v="GI22M40200001D SEGURIDAD ALIMENTARIA Y NUTRICIÓN"/>
    <s v="SEGURIDAD ALIMENTARIA Y NUTRICIÓN"/>
    <s v="730804"/>
    <s v="730804 Materiales de Oficina"/>
    <x v="1"/>
    <x v="6"/>
    <s v="001"/>
    <n v="4346.5200000000004"/>
    <n v="0"/>
    <n v="-4346.5200000000004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04"/>
    <s v="730804 Materiales de Oficina"/>
    <x v="1"/>
    <x v="6"/>
    <s v="001"/>
    <n v="347.15"/>
    <n v="0"/>
    <n v="700.85"/>
    <n v="1048"/>
    <n v="0"/>
    <n v="0"/>
    <n v="0"/>
    <n v="0"/>
    <n v="0"/>
    <n v="1048"/>
    <n v="1048"/>
    <n v="1048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05"/>
    <s v="730805 Materiales de Aseo"/>
    <x v="1"/>
    <x v="6"/>
    <s v="001"/>
    <n v="445.95"/>
    <n v="0"/>
    <n v="0"/>
    <n v="445.95"/>
    <n v="0"/>
    <n v="0"/>
    <n v="0"/>
    <n v="0"/>
    <n v="0"/>
    <n v="445.95"/>
    <n v="445.95"/>
    <n v="445.95"/>
    <m/>
  </r>
  <r>
    <s v="COMUNALES"/>
    <s v="COORDINACION TERRITORIAL Y PARTICIPACION CIUDADANA"/>
    <s v="ZC09F090"/>
    <s v="Administración Zonal Calderón"/>
    <s v="M402"/>
    <s v="SALUD AL DIA"/>
    <s v="GI22M40200001D"/>
    <s v="GI22M40200001D SEGURIDAD ALIMENTARIA Y NUTRICIÓN"/>
    <s v="SEGURIDAD ALIMENTARIA Y NUTRICIÓN"/>
    <s v="730807"/>
    <s v="730807 Materiales de Impresión, Fotografía, Reprod"/>
    <x v="1"/>
    <x v="6"/>
    <s v="001"/>
    <n v="1200"/>
    <n v="0"/>
    <n v="-1200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09"/>
    <s v="730809 Medicamentos"/>
    <x v="1"/>
    <x v="6"/>
    <s v="001"/>
    <n v="48"/>
    <n v="0"/>
    <n v="-48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10"/>
    <s v="730810 Dispositivos Médicos para Laboratorio Cl"/>
    <x v="1"/>
    <x v="6"/>
    <s v="001"/>
    <n v="28431.67"/>
    <n v="0"/>
    <n v="0"/>
    <n v="28431.67"/>
    <n v="28151.22"/>
    <n v="0"/>
    <n v="0"/>
    <n v="0"/>
    <n v="0"/>
    <n v="28431.67"/>
    <n v="28431.67"/>
    <n v="280.45"/>
    <m/>
  </r>
  <r>
    <s v="COMUNALES"/>
    <s v="COORDINACION TERRITORIAL Y PARTICIPACION CIUDADANA"/>
    <s v="ZQ08F080"/>
    <s v="Administración Zonal Quitumbe"/>
    <s v="M402"/>
    <s v="SALUD AL DIA"/>
    <s v="GI22M40200001D"/>
    <s v="GI22M40200001D SEGURIDAD ALIMENTARIA Y NUTRICIÓN"/>
    <s v="SEGURIDAD ALIMENTARIA Y NUTRICIÓN"/>
    <s v="730812"/>
    <s v="730812 Materiales Didácticos"/>
    <x v="1"/>
    <x v="6"/>
    <s v="001"/>
    <n v="3009.44"/>
    <n v="0"/>
    <n v="-3009.44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12"/>
    <s v="730812 Materiales Didácticos"/>
    <x v="1"/>
    <x v="6"/>
    <s v="001"/>
    <n v="0"/>
    <n v="0"/>
    <n v="10400"/>
    <n v="10400"/>
    <n v="0"/>
    <n v="0"/>
    <n v="0"/>
    <n v="0"/>
    <n v="0"/>
    <n v="10400"/>
    <n v="10400"/>
    <n v="1040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14"/>
    <s v="730814 Suministros para Actividades Agropecuarias"/>
    <x v="1"/>
    <x v="6"/>
    <s v="001"/>
    <n v="0"/>
    <n v="0"/>
    <n v="1500"/>
    <n v="1500"/>
    <n v="0"/>
    <n v="0"/>
    <n v="0"/>
    <n v="0"/>
    <n v="0"/>
    <n v="1500"/>
    <n v="1500"/>
    <n v="150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19"/>
    <s v="730819 Accesorios e Insumos Químicos y Orgánicos"/>
    <x v="1"/>
    <x v="6"/>
    <s v="001"/>
    <n v="4296.51"/>
    <n v="0"/>
    <n v="0"/>
    <n v="4296.51"/>
    <n v="4220.66"/>
    <n v="0"/>
    <n v="0"/>
    <n v="0"/>
    <n v="0"/>
    <n v="4296.51"/>
    <n v="4296.51"/>
    <n v="75.849999999999994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20"/>
    <s v="730820 Menaje y Accesorios Descartables"/>
    <x v="1"/>
    <x v="6"/>
    <s v="001"/>
    <n v="0"/>
    <n v="0"/>
    <n v="600"/>
    <n v="600"/>
    <n v="0"/>
    <n v="0"/>
    <n v="0"/>
    <n v="0"/>
    <n v="0"/>
    <n v="600"/>
    <n v="600"/>
    <n v="60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26"/>
    <s v="730826 Dispositivos Médicos de Uso General"/>
    <x v="1"/>
    <x v="6"/>
    <s v="001"/>
    <n v="1440.5"/>
    <n v="0"/>
    <n v="0"/>
    <n v="1440.5"/>
    <n v="0"/>
    <n v="0"/>
    <n v="0"/>
    <n v="0"/>
    <n v="0"/>
    <n v="1440.5"/>
    <n v="1440.5"/>
    <n v="1440.5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0829"/>
    <s v="730829 Insumos, Materiales, Suministros y Bienes p"/>
    <x v="1"/>
    <x v="6"/>
    <s v="001"/>
    <n v="6900"/>
    <n v="0"/>
    <n v="0"/>
    <n v="6900"/>
    <n v="0"/>
    <n v="0"/>
    <n v="0"/>
    <n v="0"/>
    <n v="0"/>
    <n v="6900"/>
    <n v="6900"/>
    <n v="6900"/>
    <m/>
  </r>
  <r>
    <s v="COMUNALES"/>
    <s v="COORDINACION TERRITORIAL Y PARTICIPACION CIUDADANA"/>
    <s v="ZC09F090"/>
    <s v="Administración Zonal Calderón"/>
    <s v="M402"/>
    <s v="SALUD AL DIA"/>
    <s v="GI22M40200001D"/>
    <s v="GI22M40200001D SEGURIDAD ALIMENTARIA Y NUTRICIÓN"/>
    <s v="SEGURIDAD ALIMENTARIA Y NUTRICIÓN"/>
    <s v="731404"/>
    <s v="731404 Maquinarias y Equipos"/>
    <x v="1"/>
    <x v="6"/>
    <s v="001"/>
    <n v="700"/>
    <n v="0"/>
    <n v="-700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1404"/>
    <s v="731404 Maquinarias y Equipos"/>
    <x v="1"/>
    <x v="6"/>
    <s v="001"/>
    <n v="500"/>
    <n v="0"/>
    <n v="0"/>
    <n v="500"/>
    <n v="0"/>
    <n v="0"/>
    <n v="0"/>
    <n v="0"/>
    <n v="0"/>
    <n v="500"/>
    <n v="500"/>
    <n v="50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731406"/>
    <s v="731406 Herramientas y equipos menores"/>
    <x v="1"/>
    <x v="6"/>
    <s v="001"/>
    <n v="720"/>
    <n v="0"/>
    <n v="0"/>
    <n v="720"/>
    <n v="0"/>
    <n v="0"/>
    <n v="0"/>
    <n v="0"/>
    <n v="0"/>
    <n v="720"/>
    <n v="720"/>
    <n v="72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0204"/>
    <s v="730204 Edición, Impresión, Reproducción, Publicaci"/>
    <x v="1"/>
    <x v="6"/>
    <s v="001"/>
    <n v="38804.120000000003"/>
    <n v="0"/>
    <n v="19695.88"/>
    <n v="58500"/>
    <n v="0"/>
    <n v="0"/>
    <n v="0"/>
    <n v="0"/>
    <n v="0"/>
    <n v="58500"/>
    <n v="58500"/>
    <n v="58500"/>
    <m/>
  </r>
  <r>
    <s v="COMUNALES"/>
    <s v="COORDINACION TERRITORIAL Y PARTICIPACION CIUDADANA"/>
    <s v="ZV05F050"/>
    <s v="Administración Zonal Valle los Chillos"/>
    <s v="M402"/>
    <s v="SALUD AL DIA"/>
    <s v="GI22M40200002D"/>
    <s v="GI22M40200002D SISTEMA INTEGRAL DE PROMOCIÓN DE LA SALU"/>
    <s v="SISTEMA INTEGRAL DE PROMOCIÓN DE LA SALU"/>
    <s v="730205"/>
    <s v="730205 Espectáculos Culturales y Sociales"/>
    <x v="1"/>
    <x v="6"/>
    <s v="001"/>
    <n v="2966.5"/>
    <n v="0"/>
    <n v="-2966.5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M402"/>
    <s v="SALUD AL DIA"/>
    <s v="GI22M40200002D"/>
    <s v="GI22M40200002D SISTEMA INTEGRAL DE PROMOCIÓN DE LA SALU"/>
    <s v="SISTEMA INTEGRAL DE PROMOCIÓN DE LA SALU"/>
    <s v="730235"/>
    <s v="730235 Servicio de Alimentación"/>
    <x v="1"/>
    <x v="6"/>
    <s v="001"/>
    <n v="2025"/>
    <n v="0"/>
    <n v="-2025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M402"/>
    <s v="SALUD AL DIA"/>
    <s v="GI22M40200002D"/>
    <s v="GI22M40200002D SISTEMA INTEGRAL DE PROMOCIÓN DE LA SALU"/>
    <s v="SISTEMA INTEGRAL DE PROMOCIÓN DE LA SALU"/>
    <s v="730249"/>
    <s v="730249 Eventos Públicos Promocionales"/>
    <x v="1"/>
    <x v="6"/>
    <s v="001"/>
    <n v="0"/>
    <n v="0"/>
    <n v="9000"/>
    <n v="9000"/>
    <n v="0"/>
    <n v="0"/>
    <n v="0"/>
    <n v="0"/>
    <n v="0"/>
    <n v="9000"/>
    <n v="9000"/>
    <n v="9000"/>
    <m/>
  </r>
  <r>
    <s v="COMUNALES"/>
    <s v="COORDINACION TERRITORIAL Y PARTICIPACION CIUDADANA"/>
    <s v="ZD07F070"/>
    <s v="Adm Zonal Equinoccia - La Delicia"/>
    <s v="M402"/>
    <s v="SALUD AL DIA"/>
    <s v="GI22M40200002D"/>
    <s v="GI22M40200002D SISTEMA INTEGRAL DE PROMOCIÓN DE LA SALU"/>
    <s v="SISTEMA INTEGRAL DE PROMOCIÓN DE LA SALU"/>
    <s v="730249"/>
    <s v="730249 Eventos Públicos Promocionales"/>
    <x v="1"/>
    <x v="6"/>
    <s v="001"/>
    <n v="2211.92"/>
    <n v="0"/>
    <n v="-2211.92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0249"/>
    <s v="730249 Eventos Públicos Promocionales"/>
    <x v="1"/>
    <x v="6"/>
    <s v="001"/>
    <n v="24904"/>
    <n v="0"/>
    <n v="-6704"/>
    <n v="18200"/>
    <n v="0"/>
    <n v="0"/>
    <n v="0"/>
    <n v="0"/>
    <n v="0"/>
    <n v="18200"/>
    <n v="18200"/>
    <n v="1820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0403"/>
    <s v="730403 Mobiliarios (Instalación, Mantenimiento y R"/>
    <x v="1"/>
    <x v="6"/>
    <s v="001"/>
    <n v="869.6"/>
    <n v="0"/>
    <n v="-869.6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M402"/>
    <s v="SALUD AL DIA"/>
    <s v="GI22M40200002D"/>
    <s v="GI22M40200002D SISTEMA INTEGRAL DE PROMOCIÓN DE LA SALU"/>
    <s v="SISTEMA INTEGRAL DE PROMOCIÓN DE LA SALU"/>
    <s v="730505"/>
    <s v="730505 Vehículos (Arrendamiento)"/>
    <x v="1"/>
    <x v="6"/>
    <s v="001"/>
    <n v="0"/>
    <n v="0"/>
    <n v="1440"/>
    <n v="1440"/>
    <n v="0"/>
    <n v="0"/>
    <n v="0"/>
    <n v="0"/>
    <n v="0"/>
    <n v="1440"/>
    <n v="1440"/>
    <n v="1440"/>
    <m/>
  </r>
  <r>
    <s v="COMUNALES"/>
    <s v="COORDINACION TERRITORIAL Y PARTICIPACION CIUDADANA"/>
    <s v="ZV05F050"/>
    <s v="Administración Zonal Valle los Chillos"/>
    <s v="M402"/>
    <s v="SALUD AL DIA"/>
    <s v="GI22M40200002D"/>
    <s v="GI22M40200002D SISTEMA INTEGRAL DE PROMOCIÓN DE LA SALU"/>
    <s v="SISTEMA INTEGRAL DE PROMOCIÓN DE LA SALU"/>
    <s v="730606"/>
    <s v="730606 Honorarios por Contratos Civiles de Servici"/>
    <x v="1"/>
    <x v="6"/>
    <s v="001"/>
    <n v="9523.5"/>
    <n v="0"/>
    <n v="2476.5"/>
    <n v="12000"/>
    <n v="0"/>
    <n v="12000"/>
    <n v="2.2069502019834132E-5"/>
    <n v="1680"/>
    <n v="6.5384686655121342E-6"/>
    <n v="0"/>
    <n v="10320"/>
    <n v="0"/>
    <m/>
  </r>
  <r>
    <s v="COMUNALES"/>
    <s v="COORDINACION TERRITORIAL Y PARTICIPACION CIUDADANA"/>
    <s v="ZS03F030"/>
    <s v="Administración Zonal Eloy Alfaro (Sur)"/>
    <s v="M402"/>
    <s v="SALUD AL DIA"/>
    <s v="GI22M40200002D"/>
    <s v="GI22M40200002D SISTEMA INTEGRAL DE PROMOCIÓN DE LA SALU"/>
    <s v="SISTEMA INTEGRAL DE PROMOCIÓN DE LA SALU"/>
    <s v="730606"/>
    <s v="730606 Honorarios por Contratos Civiles de Servici"/>
    <x v="1"/>
    <x v="6"/>
    <s v="001"/>
    <n v="9560"/>
    <n v="0"/>
    <n v="0"/>
    <n v="9560"/>
    <n v="880"/>
    <n v="8680"/>
    <n v="1.5963606461013356E-5"/>
    <n v="2680"/>
    <n v="1.0430414299745547E-5"/>
    <n v="880"/>
    <n v="6880"/>
    <n v="0"/>
    <m/>
  </r>
  <r>
    <s v="COMUNALES"/>
    <s v="COORDINACION TERRITORIAL Y PARTICIPACION CIUDADANA"/>
    <s v="ZQ08F080"/>
    <s v="Administración Zonal Quitumbe"/>
    <s v="M402"/>
    <s v="SALUD AL DIA"/>
    <s v="GI22M40200002D"/>
    <s v="GI22M40200002D SISTEMA INTEGRAL DE PROMOCIÓN DE LA SALU"/>
    <s v="SISTEMA INTEGRAL DE PROMOCIÓN DE LA SALU"/>
    <s v="730606"/>
    <s v="730606 Honorarios por Contratos Civiles de Servici"/>
    <x v="1"/>
    <x v="6"/>
    <s v="001"/>
    <n v="9281.16"/>
    <n v="0"/>
    <n v="1784.84"/>
    <n v="11066"/>
    <n v="0"/>
    <n v="10993.55"/>
    <n v="2.0218514494178958E-5"/>
    <n v="1393.55"/>
    <n v="5.4236208385859728E-6"/>
    <n v="72.45"/>
    <n v="9672.4500000000007"/>
    <n v="72.45"/>
    <m/>
  </r>
  <r>
    <s v="COMUNALES"/>
    <s v="COORDINACION TERRITORIAL Y PARTICIPACION CIUDADANA"/>
    <s v="ZM04F040"/>
    <s v="Administración Zonal Manuela Sáenz"/>
    <s v="M402"/>
    <s v="SALUD AL DIA"/>
    <s v="GI22M40200002D"/>
    <s v="GI22M40200002D SISTEMA INTEGRAL DE PROMOCIÓN DE LA SALU"/>
    <s v="SISTEMA INTEGRAL DE PROMOCIÓN DE LA SALU"/>
    <s v="730606"/>
    <s v="730606 Honorarios por Contratos Civiles de Servici"/>
    <x v="1"/>
    <x v="6"/>
    <s v="001"/>
    <n v="2693.48"/>
    <n v="0"/>
    <n v="10746.52"/>
    <n v="13440"/>
    <n v="0"/>
    <n v="11080"/>
    <n v="2.0377506864980182E-5"/>
    <n v="1480"/>
    <n v="5.7600795386654513E-6"/>
    <n v="2360"/>
    <n v="11960"/>
    <n v="2360"/>
    <m/>
  </r>
  <r>
    <s v="COMUNALES"/>
    <s v="COORDINACION TERRITORIAL Y PARTICIPACION CIUDADANA"/>
    <s v="ZC09F090"/>
    <s v="Administración Zonal Calderón"/>
    <s v="M402"/>
    <s v="SALUD AL DIA"/>
    <s v="GI22M40200002D"/>
    <s v="GI22M40200002D SISTEMA INTEGRAL DE PROMOCIÓN DE LA SALU"/>
    <s v="SISTEMA INTEGRAL DE PROMOCIÓN DE LA SALU"/>
    <s v="730606"/>
    <s v="730606 Honorarios por Contratos Civiles de Servici"/>
    <x v="1"/>
    <x v="6"/>
    <s v="001"/>
    <n v="9858.7199999999993"/>
    <n v="0"/>
    <n v="3581.28"/>
    <n v="13440"/>
    <n v="0"/>
    <n v="10720"/>
    <n v="1.9715421804385159E-5"/>
    <n v="1120"/>
    <n v="4.3589791103414228E-6"/>
    <n v="2720"/>
    <n v="12320"/>
    <n v="2720"/>
    <m/>
  </r>
  <r>
    <s v="COMUNALES"/>
    <s v="COORDINACION TERRITORIAL Y PARTICIPACION CIUDADANA"/>
    <s v="ZT06F060"/>
    <s v="Administración Zonal Valle de Tumbaco"/>
    <s v="M402"/>
    <s v="SALUD AL DIA"/>
    <s v="GI22M40200002D"/>
    <s v="GI22M40200002D SISTEMA INTEGRAL DE PROMOCIÓN DE LA SALU"/>
    <s v="SISTEMA INTEGRAL DE PROMOCIÓN DE LA SALU"/>
    <s v="730606"/>
    <s v="730606 Honorarios por Contratos Civiles de Servici"/>
    <x v="1"/>
    <x v="6"/>
    <s v="001"/>
    <n v="8048"/>
    <n v="0"/>
    <n v="3952"/>
    <n v="12000"/>
    <n v="8400"/>
    <n v="0"/>
    <n v="0"/>
    <n v="0"/>
    <n v="0"/>
    <n v="12000"/>
    <n v="12000"/>
    <n v="3600"/>
    <m/>
  </r>
  <r>
    <s v="COMUNALES"/>
    <s v="COORDINACION TERRITORIAL Y PARTICIPACION CIUDADANA"/>
    <s v="ZN02F020"/>
    <s v="Administración Z Eugenio Espejo (Norte)"/>
    <s v="M402"/>
    <s v="SALUD AL DIA"/>
    <s v="GI22M40200002D"/>
    <s v="GI22M40200002D SISTEMA INTEGRAL DE PROMOCIÓN DE LA SALU"/>
    <s v="SISTEMA INTEGRAL DE PROMOCIÓN DE LA SALU"/>
    <s v="730606"/>
    <s v="730606 Honorarios por Contratos Civiles de Servici"/>
    <x v="1"/>
    <x v="6"/>
    <s v="001"/>
    <n v="9054"/>
    <n v="0"/>
    <n v="0"/>
    <n v="9054"/>
    <n v="0"/>
    <n v="8400"/>
    <n v="1.5448651413883892E-5"/>
    <n v="2400"/>
    <n v="9.3406695221601913E-6"/>
    <n v="654"/>
    <n v="6654"/>
    <n v="654"/>
    <m/>
  </r>
  <r>
    <s v="COMUNALES"/>
    <s v="COORDINACION TERRITORIAL Y PARTICIPACION CIUDADANA"/>
    <s v="TM68F100"/>
    <s v="Unidad Especial Turística La Mariscal"/>
    <s v="M402"/>
    <s v="SALUD AL DIA"/>
    <s v="GI22M40200002D"/>
    <s v="GI22M40200002D SISTEMA INTEGRAL DE PROMOCIÓN DE LA SALU"/>
    <s v="SISTEMA INTEGRAL DE PROMOCIÓN DE LA SALU"/>
    <s v="730606"/>
    <s v="730606 Honorarios por Contratos Civiles de Servici"/>
    <x v="1"/>
    <x v="6"/>
    <s v="001"/>
    <n v="9680"/>
    <n v="0"/>
    <n v="3326"/>
    <n v="13006"/>
    <n v="77.02"/>
    <n v="12541.48"/>
    <n v="2.3065351515975778E-5"/>
    <n v="2941.48"/>
    <n v="1.1448080244184901E-5"/>
    <n v="464.52"/>
    <n v="10064.52"/>
    <n v="387.5"/>
    <m/>
  </r>
  <r>
    <s v="COMUNALES"/>
    <s v="COORDINACION TERRITORIAL Y PARTICIPACION CIUDADANA"/>
    <s v="ZD07F070"/>
    <s v="Adm Zonal Equinoccia - La Delicia"/>
    <s v="M402"/>
    <s v="SALUD AL DIA"/>
    <s v="GI22M40200002D"/>
    <s v="GI22M40200002D SISTEMA INTEGRAL DE PROMOCIÓN DE LA SALU"/>
    <s v="SISTEMA INTEGRAL DE PROMOCIÓN DE LA SALU"/>
    <s v="730606"/>
    <s v="730606 Honorarios por Contratos Civiles de Servici"/>
    <x v="1"/>
    <x v="6"/>
    <s v="001"/>
    <n v="7343.8"/>
    <n v="0"/>
    <n v="5856.2"/>
    <n v="13200"/>
    <n v="232.25"/>
    <n v="11767.75"/>
    <n v="2.1642365199491925E-5"/>
    <n v="2167.7399999999998"/>
    <n v="8.4367262291531387E-6"/>
    <n v="1432.25"/>
    <n v="11032.26"/>
    <n v="1200"/>
    <m/>
  </r>
  <r>
    <s v="COMUNALES"/>
    <s v="COORDINACION TERRITORIAL Y PARTICIPACION CIUDADANA"/>
    <s v="ZT06F060"/>
    <s v="Administración Zonal Valle de Tumbaco"/>
    <s v="M402"/>
    <s v="SALUD AL DIA"/>
    <s v="GI22M40200002D"/>
    <s v="GI22M40200002D SISTEMA INTEGRAL DE PROMOCIÓN DE LA SALU"/>
    <s v="SISTEMA INTEGRAL DE PROMOCIÓN DE LA SALU"/>
    <s v="730804"/>
    <s v="730804 Materiales de Oficina"/>
    <x v="1"/>
    <x v="6"/>
    <s v="001"/>
    <n v="14749.5"/>
    <n v="0"/>
    <n v="-14152"/>
    <n v="597.5"/>
    <n v="0"/>
    <n v="0"/>
    <n v="0"/>
    <n v="0"/>
    <n v="0"/>
    <n v="597.5"/>
    <n v="597.5"/>
    <n v="597.5"/>
    <m/>
  </r>
  <r>
    <s v="COMUNALES"/>
    <s v="COORDINACION TERRITORIAL Y PARTICIPACION CIUDADANA"/>
    <s v="ZQ08F080"/>
    <s v="Administración Zonal Quitumbe"/>
    <s v="M402"/>
    <s v="SALUD AL DIA"/>
    <s v="GI22M40200002D"/>
    <s v="GI22M40200002D SISTEMA INTEGRAL DE PROMOCIÓN DE LA SALU"/>
    <s v="SISTEMA INTEGRAL DE PROMOCIÓN DE LA SALU"/>
    <s v="730804"/>
    <s v="730804 Materiales de Oficina"/>
    <x v="1"/>
    <x v="6"/>
    <s v="001"/>
    <n v="1853.66"/>
    <n v="0"/>
    <n v="-1853.66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0804"/>
    <s v="730804 Materiales de Oficina"/>
    <x v="1"/>
    <x v="6"/>
    <s v="001"/>
    <n v="6871.77"/>
    <n v="0"/>
    <n v="-571.77"/>
    <n v="6300"/>
    <n v="0"/>
    <n v="0"/>
    <n v="0"/>
    <n v="0"/>
    <n v="0"/>
    <n v="6300"/>
    <n v="6300"/>
    <n v="630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0805"/>
    <s v="730805 Materiales de Aseo"/>
    <x v="1"/>
    <x v="6"/>
    <s v="001"/>
    <n v="0"/>
    <n v="0"/>
    <n v="5000"/>
    <n v="5000"/>
    <n v="0"/>
    <n v="0"/>
    <n v="0"/>
    <n v="0"/>
    <n v="0"/>
    <n v="5000"/>
    <n v="5000"/>
    <n v="500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0811"/>
    <s v="730811 Insumos, Materiales y Suministros para Cons"/>
    <x v="1"/>
    <x v="6"/>
    <s v="001"/>
    <n v="3806.78"/>
    <n v="0"/>
    <n v="-3806.78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0812"/>
    <s v="730812 Materiales Didácticos"/>
    <x v="1"/>
    <x v="6"/>
    <s v="001"/>
    <n v="6999"/>
    <n v="0"/>
    <n v="-3999"/>
    <n v="3000"/>
    <n v="0"/>
    <n v="0"/>
    <n v="0"/>
    <n v="0"/>
    <n v="0"/>
    <n v="3000"/>
    <n v="3000"/>
    <n v="300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0819"/>
    <s v="730819 Accesorios e Insumos Químicos y Orgánicos"/>
    <x v="1"/>
    <x v="6"/>
    <s v="001"/>
    <n v="0"/>
    <n v="0"/>
    <n v="3000"/>
    <n v="3000"/>
    <n v="0"/>
    <n v="0"/>
    <n v="0"/>
    <n v="0"/>
    <n v="0"/>
    <n v="3000"/>
    <n v="3000"/>
    <n v="300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0820"/>
    <s v="730820 Menaje y Accesorios Descartables"/>
    <x v="1"/>
    <x v="6"/>
    <s v="001"/>
    <n v="1285"/>
    <n v="0"/>
    <n v="-1285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1404"/>
    <s v="731404 Maquinarias y Equipos"/>
    <x v="1"/>
    <x v="6"/>
    <s v="001"/>
    <n v="750"/>
    <n v="0"/>
    <n v="-517.79999999999995"/>
    <n v="232.2"/>
    <n v="0"/>
    <n v="0"/>
    <n v="0"/>
    <n v="0"/>
    <n v="0"/>
    <n v="232.2"/>
    <n v="232.2"/>
    <n v="232.2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731408"/>
    <s v="731408 Bienes Artísticos, Culturales, Bienes Depor"/>
    <x v="1"/>
    <x v="6"/>
    <s v="001"/>
    <n v="1372"/>
    <n v="0"/>
    <n v="0"/>
    <n v="1372"/>
    <n v="0"/>
    <n v="0"/>
    <n v="0"/>
    <n v="0"/>
    <n v="0"/>
    <n v="1372"/>
    <n v="1372"/>
    <n v="1372"/>
    <m/>
  </r>
  <r>
    <s v="SOCIALES"/>
    <s v="SALUD"/>
    <s v="ZA01M000"/>
    <s v="Secretaría De Salud"/>
    <s v="M402"/>
    <s v="SALUD AL DIA"/>
    <s v="GI22M40200003D"/>
    <s v="GI22M40200003D POLITICAS PÚBLICAS DE SALUD EN EL DMQ"/>
    <s v="POLITICAS PÚBLICAS DE SALUD EN EL DMQ"/>
    <s v="730204"/>
    <s v="730204 Edición, Impresión, Reproducción, Publicaci"/>
    <x v="1"/>
    <x v="6"/>
    <s v="001"/>
    <n v="0"/>
    <n v="0"/>
    <n v="5500"/>
    <n v="5500"/>
    <n v="0"/>
    <n v="5445"/>
    <n v="1.0014036541499736E-5"/>
    <n v="0"/>
    <n v="0"/>
    <n v="55"/>
    <n v="5500"/>
    <n v="55"/>
    <m/>
  </r>
  <r>
    <s v="SOCIALES"/>
    <s v="SALUD"/>
    <s v="ZA01M000"/>
    <s v="Secretaría De Salud"/>
    <s v="M402"/>
    <s v="SALUD AL DIA"/>
    <s v="GI22M40200003D"/>
    <s v="GI22M40200003D POLITICAS PÚBLICAS DE SALUD EN EL DMQ"/>
    <s v="POLITICAS PÚBLICAS DE SALUD EN EL DMQ"/>
    <s v="730606"/>
    <s v="730606 Honorarios por Contratos Civiles de Servici"/>
    <x v="1"/>
    <x v="6"/>
    <s v="001"/>
    <n v="9400"/>
    <n v="0"/>
    <n v="2600"/>
    <n v="12000"/>
    <n v="10800"/>
    <n v="1200"/>
    <n v="2.2069502019834132E-6"/>
    <n v="1200"/>
    <n v="4.6703347610800956E-6"/>
    <n v="10800"/>
    <n v="10800"/>
    <n v="0"/>
    <m/>
  </r>
  <r>
    <s v="SOCIALES"/>
    <s v="SALUD"/>
    <s v="ZA01M000"/>
    <s v="Secretaría De Salud"/>
    <s v="M402"/>
    <s v="SALUD AL DIA"/>
    <s v="GI22M40200004D"/>
    <s v="GI22M40200004D FORTALECIMIENTO DE LA GESTIÓN INTEGRAL D"/>
    <s v="FORTALECIMIENTO DE LA GESTIÓN INTEGRAL D"/>
    <s v="730204"/>
    <s v="730204 Edición, Impresión, Reproducción, Publicaci"/>
    <x v="1"/>
    <x v="6"/>
    <s v="001"/>
    <n v="16000"/>
    <n v="0"/>
    <n v="0"/>
    <n v="16000"/>
    <n v="0"/>
    <n v="0"/>
    <n v="0"/>
    <n v="0"/>
    <n v="0"/>
    <n v="16000"/>
    <n v="16000"/>
    <n v="16000"/>
    <m/>
  </r>
  <r>
    <s v="SOCIALES"/>
    <s v="SALUD"/>
    <s v="ZA01M000"/>
    <s v="Secretaría De Salud"/>
    <s v="M402"/>
    <s v="SALUD AL DIA"/>
    <s v="GI22M40200004D"/>
    <s v="GI22M40200004D FORTALECIMIENTO DE LA GESTIÓN INTEGRAL D"/>
    <s v="FORTALECIMIENTO DE LA GESTIÓN INTEGRAL D"/>
    <s v="730249"/>
    <s v="730249 Eventos Públicos Promocionales"/>
    <x v="1"/>
    <x v="6"/>
    <s v="001"/>
    <n v="21693.9"/>
    <n v="0"/>
    <n v="0"/>
    <n v="21693.9"/>
    <n v="0"/>
    <n v="0"/>
    <n v="0"/>
    <n v="0"/>
    <n v="0"/>
    <n v="21693.9"/>
    <n v="21693.9"/>
    <n v="21693.9"/>
    <m/>
  </r>
  <r>
    <s v="SOCIALES"/>
    <s v="SALUD"/>
    <s v="ZA01M000"/>
    <s v="Secretaría De Salud"/>
    <s v="M402"/>
    <s v="SALUD AL DIA"/>
    <s v="GI22M40200004D"/>
    <s v="GI22M40200004D FORTALECIMIENTO DE LA GESTIÓN INTEGRAL D"/>
    <s v="FORTALECIMIENTO DE LA GESTIÓN INTEGRAL D"/>
    <s v="730606"/>
    <s v="730606 Honorarios por Contratos Civiles de Servici"/>
    <x v="1"/>
    <x v="6"/>
    <s v="001"/>
    <n v="14930"/>
    <n v="0"/>
    <n v="0"/>
    <n v="14930"/>
    <n v="2621.77"/>
    <n v="6709.23"/>
    <n v="1.2339113753044312E-5"/>
    <n v="5465.19"/>
    <n v="2.1270222360756108E-5"/>
    <n v="8220.77"/>
    <n v="9464.81"/>
    <n v="5599"/>
    <m/>
  </r>
  <r>
    <s v="SOCIALES"/>
    <s v="SALUD"/>
    <s v="ZA01M000"/>
    <s v="Secretaría De Salud"/>
    <s v="M402"/>
    <s v="SALUD AL DIA"/>
    <s v="GI22M40200004D"/>
    <s v="GI22M40200004D FORTALECIMIENTO DE LA GESTIÓN INTEGRAL D"/>
    <s v="FORTALECIMIENTO DE LA GESTIÓN INTEGRAL D"/>
    <s v="730612"/>
    <s v="730612 Capacitación a Servidores Públicos"/>
    <x v="1"/>
    <x v="6"/>
    <s v="001"/>
    <n v="41265"/>
    <n v="0"/>
    <n v="0"/>
    <n v="41265"/>
    <n v="6230"/>
    <n v="25700"/>
    <n v="4.7265516825811432E-5"/>
    <n v="0"/>
    <n v="0"/>
    <n v="15565"/>
    <n v="41265"/>
    <n v="9335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105"/>
    <s v="730105 Telecomunicaciones"/>
    <x v="1"/>
    <x v="6"/>
    <s v="001"/>
    <n v="912"/>
    <n v="0"/>
    <n v="-912"/>
    <n v="0"/>
    <n v="0"/>
    <n v="0"/>
    <n v="0"/>
    <n v="0"/>
    <n v="0"/>
    <n v="0"/>
    <n v="0"/>
    <n v="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202"/>
    <s v="730202 Fletes y Maniobras"/>
    <x v="1"/>
    <x v="6"/>
    <s v="001"/>
    <n v="0"/>
    <n v="0"/>
    <n v="3000"/>
    <n v="3000"/>
    <n v="0"/>
    <n v="0"/>
    <n v="0"/>
    <n v="0"/>
    <n v="0"/>
    <n v="3000"/>
    <n v="3000"/>
    <n v="3000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202"/>
    <s v="730202 Fletes y Maniobras"/>
    <x v="1"/>
    <x v="6"/>
    <s v="001"/>
    <n v="6250"/>
    <n v="0"/>
    <n v="0"/>
    <n v="6250"/>
    <n v="0"/>
    <n v="0"/>
    <n v="0"/>
    <n v="0"/>
    <n v="0"/>
    <n v="6250"/>
    <n v="6250"/>
    <n v="625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204"/>
    <s v="730204 Edición, Impresión, Reproducción, Publicaci"/>
    <x v="1"/>
    <x v="6"/>
    <s v="001"/>
    <n v="5429.5"/>
    <n v="0"/>
    <n v="13591.69"/>
    <n v="19021.189999999999"/>
    <n v="0"/>
    <n v="5566"/>
    <n v="1.0236570686866397E-5"/>
    <n v="5566"/>
    <n v="2.1662569400143179E-5"/>
    <n v="13455.19"/>
    <n v="13455.19"/>
    <n v="13455.19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204"/>
    <s v="730204 Edición, Impresión, Reproducción, Publicaci"/>
    <x v="1"/>
    <x v="6"/>
    <s v="001"/>
    <n v="5000"/>
    <n v="0"/>
    <n v="0"/>
    <n v="5000"/>
    <n v="0"/>
    <n v="1596.35"/>
    <n v="2.9358874624468511E-6"/>
    <n v="1596.35"/>
    <n v="6.212907413208509E-6"/>
    <n v="3403.65"/>
    <n v="3403.65"/>
    <n v="3403.65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204"/>
    <s v="730204 Edición, Impresión, Reproducción, Publicaci"/>
    <x v="1"/>
    <x v="6"/>
    <s v="001"/>
    <n v="45"/>
    <n v="0"/>
    <n v="0"/>
    <n v="45"/>
    <n v="0"/>
    <n v="0"/>
    <n v="0"/>
    <n v="0"/>
    <n v="0"/>
    <n v="45"/>
    <n v="45"/>
    <n v="45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208"/>
    <s v="730208 Servicio de Seguridad y Vigilancia"/>
    <x v="1"/>
    <x v="6"/>
    <s v="001"/>
    <n v="85893.84"/>
    <n v="0"/>
    <n v="-83991.67"/>
    <n v="1902.17"/>
    <n v="0"/>
    <n v="1902.17"/>
    <n v="3.4983287214223242E-6"/>
    <n v="1902.17"/>
    <n v="7.4031422270697721E-6"/>
    <n v="0"/>
    <n v="0"/>
    <n v="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208"/>
    <s v="730208 Servicio de Seguridad y Vigilancia"/>
    <x v="1"/>
    <x v="6"/>
    <s v="001"/>
    <n v="0"/>
    <n v="0"/>
    <n v="107367.3"/>
    <n v="107367.3"/>
    <n v="0"/>
    <n v="95668.84"/>
    <n v="1.7594697146793234E-4"/>
    <n v="19888.14"/>
    <n v="7.7403559646022915E-5"/>
    <n v="11698.46"/>
    <n v="87479.16"/>
    <n v="11698.46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209"/>
    <s v="730209 Servicios de Aseo, Lavado de Vestimenta de"/>
    <x v="1"/>
    <x v="6"/>
    <s v="001"/>
    <n v="0"/>
    <n v="0"/>
    <n v="15278.9"/>
    <n v="15278.9"/>
    <n v="0"/>
    <n v="0"/>
    <n v="0"/>
    <n v="0"/>
    <n v="0"/>
    <n v="15278.9"/>
    <n v="15278.9"/>
    <n v="15278.9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209"/>
    <s v="730209 Servicios de Aseo, Lavado de Vestimenta de"/>
    <x v="1"/>
    <x v="6"/>
    <s v="001"/>
    <n v="10588.41"/>
    <n v="0"/>
    <n v="0"/>
    <n v="10588.41"/>
    <n v="0"/>
    <n v="10588.41"/>
    <n v="1.9473411323485991E-5"/>
    <n v="2190.36"/>
    <n v="8.5247620393994998E-6"/>
    <n v="0"/>
    <n v="8398.0499999999993"/>
    <n v="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226"/>
    <s v="730226 Servicios Médicos Hospitalarios y Complemen"/>
    <x v="1"/>
    <x v="6"/>
    <s v="001"/>
    <n v="20700"/>
    <n v="0"/>
    <n v="160"/>
    <n v="20860"/>
    <n v="0"/>
    <n v="11578.82"/>
    <n v="2.1294899281441319E-5"/>
    <n v="5501.23"/>
    <n v="2.1410488081413878E-5"/>
    <n v="9281.18"/>
    <n v="15358.77"/>
    <n v="9281.18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235"/>
    <s v="730235 Servicio de Alimentación"/>
    <x v="1"/>
    <x v="6"/>
    <s v="001"/>
    <n v="8100"/>
    <n v="0"/>
    <n v="4050"/>
    <n v="12150"/>
    <n v="0"/>
    <n v="12150"/>
    <n v="2.2345370795082058E-5"/>
    <n v="0"/>
    <n v="0"/>
    <n v="0"/>
    <n v="12150"/>
    <n v="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402"/>
    <s v="730402 Edificios, Locales, Residencias y Cableado"/>
    <x v="1"/>
    <x v="6"/>
    <s v="001"/>
    <n v="19640"/>
    <n v="0"/>
    <n v="-19640"/>
    <n v="0"/>
    <n v="0"/>
    <n v="0"/>
    <n v="0"/>
    <n v="0"/>
    <n v="0"/>
    <n v="0"/>
    <n v="0"/>
    <n v="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402"/>
    <s v="730402 Edificios, Locales, Residencias y Cableado"/>
    <x v="1"/>
    <x v="6"/>
    <s v="001"/>
    <n v="117584.34"/>
    <n v="0"/>
    <n v="-30000"/>
    <n v="87584.34"/>
    <n v="0"/>
    <n v="0"/>
    <n v="0"/>
    <n v="0"/>
    <n v="0"/>
    <n v="87584.34"/>
    <n v="87584.34"/>
    <n v="87584.34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404"/>
    <s v="730404 Maquinarias y Equipos (Instalación, Manteni"/>
    <x v="1"/>
    <x v="6"/>
    <s v="001"/>
    <n v="25570"/>
    <n v="0"/>
    <n v="200"/>
    <n v="25770"/>
    <n v="1177"/>
    <n v="5880"/>
    <n v="1.0814055989718724E-5"/>
    <n v="4460"/>
    <n v="1.7358077528681024E-5"/>
    <n v="19890"/>
    <n v="21310"/>
    <n v="18713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404"/>
    <s v="730404 Maquinarias y Equipos (Instalación, Manteni"/>
    <x v="1"/>
    <x v="6"/>
    <s v="001"/>
    <n v="26578.17"/>
    <n v="0"/>
    <n v="0"/>
    <n v="26578.17"/>
    <n v="4090"/>
    <n v="18220.400000000001"/>
    <n v="3.3509596216848821E-5"/>
    <n v="9219.9"/>
    <n v="3.5883349553068648E-5"/>
    <n v="8357.77"/>
    <n v="17358.27"/>
    <n v="4267.7700000000004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405"/>
    <s v="730405 Vehículos (Servicio para Mantenimiento y"/>
    <x v="1"/>
    <x v="6"/>
    <s v="001"/>
    <n v="4569.04"/>
    <n v="0"/>
    <n v="-4569.04"/>
    <n v="0"/>
    <n v="0"/>
    <n v="0"/>
    <n v="0"/>
    <n v="0"/>
    <n v="0"/>
    <n v="0"/>
    <n v="0"/>
    <n v="0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502"/>
    <s v="730502 Edificios, Locales, Residencias, Parqueader"/>
    <x v="1"/>
    <x v="6"/>
    <s v="001"/>
    <n v="13800"/>
    <n v="0"/>
    <n v="0"/>
    <n v="13800"/>
    <n v="0"/>
    <n v="13600"/>
    <n v="2.5012102289145348E-5"/>
    <n v="8500"/>
    <n v="3.3081537890984016E-5"/>
    <n v="200"/>
    <n v="5300"/>
    <n v="20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505"/>
    <s v="730505 Vehículos (Arrendamiento)"/>
    <x v="1"/>
    <x v="6"/>
    <s v="001"/>
    <n v="69500"/>
    <n v="0"/>
    <n v="-121.8"/>
    <n v="69378.2"/>
    <n v="0"/>
    <n v="0"/>
    <n v="0"/>
    <n v="0"/>
    <n v="0"/>
    <n v="69378.2"/>
    <n v="69378.2"/>
    <n v="69378.2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505"/>
    <s v="730505 Vehículos (Arrendamiento)"/>
    <x v="1"/>
    <x v="6"/>
    <s v="001"/>
    <n v="75963.28"/>
    <n v="0"/>
    <n v="0"/>
    <n v="75963.28"/>
    <n v="0"/>
    <n v="63781.36"/>
    <n v="1.1730190444564732E-4"/>
    <n v="52713.16"/>
    <n v="2.0515675292864742E-4"/>
    <n v="12181.92"/>
    <n v="23250.12"/>
    <n v="12181.92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505"/>
    <s v="730505 Vehículos (Arrendamiento)"/>
    <x v="1"/>
    <x v="6"/>
    <s v="001"/>
    <n v="99216"/>
    <n v="0"/>
    <n v="0"/>
    <n v="99216"/>
    <n v="0"/>
    <n v="99216"/>
    <n v="1.8247064269998859E-4"/>
    <n v="10764"/>
    <n v="4.1892902806888463E-5"/>
    <n v="0"/>
    <n v="88452"/>
    <n v="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704"/>
    <s v="730704 Mantenimiento y Reparación de Equipos y Sis"/>
    <x v="1"/>
    <x v="6"/>
    <s v="001"/>
    <n v="12600"/>
    <n v="0"/>
    <n v="0"/>
    <n v="12600"/>
    <n v="2430"/>
    <n v="600"/>
    <n v="1.1034751009917066E-6"/>
    <n v="0"/>
    <n v="0"/>
    <n v="12000"/>
    <n v="12600"/>
    <n v="957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802"/>
    <s v="730802 Vestuario, Lencería, Prendas de Protección"/>
    <x v="1"/>
    <x v="6"/>
    <s v="001"/>
    <n v="8200"/>
    <n v="0"/>
    <n v="15800"/>
    <n v="24000"/>
    <n v="4.74"/>
    <n v="23992.46"/>
    <n v="4.412513703589913E-5"/>
    <n v="23992.46"/>
    <n v="9.33773499515198E-5"/>
    <n v="7.54"/>
    <n v="7.54"/>
    <n v="2.8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02"/>
    <s v="730802 Vestuario, Lencería, Prendas de Protección"/>
    <x v="1"/>
    <x v="6"/>
    <s v="001"/>
    <n v="27606.25"/>
    <n v="0"/>
    <n v="-25606.25"/>
    <n v="2000"/>
    <n v="0"/>
    <n v="0"/>
    <n v="0"/>
    <n v="0"/>
    <n v="0"/>
    <n v="2000"/>
    <n v="2000"/>
    <n v="2000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02"/>
    <s v="730802 Vestuario, Lencería, Prendas de Protección"/>
    <x v="1"/>
    <x v="6"/>
    <s v="001"/>
    <n v="33389.160000000003"/>
    <n v="0"/>
    <n v="0"/>
    <n v="33389.160000000003"/>
    <n v="0"/>
    <n v="0"/>
    <n v="0"/>
    <n v="0"/>
    <n v="0"/>
    <n v="33389.160000000003"/>
    <n v="33389.160000000003"/>
    <n v="33389.160000000003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03"/>
    <s v="730803 Lubricantes"/>
    <x v="1"/>
    <x v="6"/>
    <s v="001"/>
    <n v="189.81"/>
    <n v="0"/>
    <n v="0"/>
    <n v="189.81"/>
    <n v="0"/>
    <n v="0"/>
    <n v="0"/>
    <n v="0"/>
    <n v="0"/>
    <n v="189.81"/>
    <n v="189.81"/>
    <n v="189.81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05"/>
    <s v="730805 Materiales de Aseo"/>
    <x v="1"/>
    <x v="6"/>
    <s v="001"/>
    <n v="96"/>
    <n v="0"/>
    <n v="-96"/>
    <n v="0"/>
    <n v="0"/>
    <n v="0"/>
    <n v="0"/>
    <n v="0"/>
    <n v="0"/>
    <n v="0"/>
    <n v="0"/>
    <n v="0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05"/>
    <s v="730805 Materiales de Aseo"/>
    <x v="1"/>
    <x v="6"/>
    <s v="001"/>
    <n v="1185.58"/>
    <n v="0"/>
    <n v="0"/>
    <n v="1185.58"/>
    <n v="0"/>
    <n v="0"/>
    <n v="0"/>
    <n v="0"/>
    <n v="0"/>
    <n v="1185.58"/>
    <n v="1185.58"/>
    <n v="1185.58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07"/>
    <s v="730807 Materiales de Impresión, Fotografía, Reprod"/>
    <x v="1"/>
    <x v="6"/>
    <s v="001"/>
    <n v="13734"/>
    <n v="0"/>
    <n v="0"/>
    <n v="13734"/>
    <n v="0"/>
    <n v="0"/>
    <n v="0"/>
    <n v="0"/>
    <n v="0"/>
    <n v="13734"/>
    <n v="13734"/>
    <n v="13734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07"/>
    <s v="730807 Materiales de Impresión, Fotografía, Reprod"/>
    <x v="1"/>
    <x v="6"/>
    <s v="001"/>
    <n v="7532.31"/>
    <n v="0"/>
    <n v="0"/>
    <n v="7532.31"/>
    <n v="0"/>
    <n v="0"/>
    <n v="0"/>
    <n v="0"/>
    <n v="0"/>
    <n v="7532.31"/>
    <n v="7532.31"/>
    <n v="7532.31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808"/>
    <s v="730808 Instrumental Médico Quirúrgico"/>
    <x v="1"/>
    <x v="6"/>
    <s v="001"/>
    <n v="12511.02"/>
    <n v="0"/>
    <n v="52488.98"/>
    <n v="65000"/>
    <n v="30020.76"/>
    <n v="0"/>
    <n v="0"/>
    <n v="0"/>
    <n v="0"/>
    <n v="65000"/>
    <n v="65000"/>
    <n v="34979.24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08"/>
    <s v="730808 Instrumental Médico Quirúrgico"/>
    <x v="1"/>
    <x v="6"/>
    <s v="001"/>
    <n v="2290"/>
    <n v="0"/>
    <n v="0"/>
    <n v="2290"/>
    <n v="0"/>
    <n v="0"/>
    <n v="0"/>
    <n v="0"/>
    <n v="0"/>
    <n v="2290"/>
    <n v="2290"/>
    <n v="229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09"/>
    <s v="730809 Medicamentos"/>
    <x v="1"/>
    <x v="6"/>
    <s v="001"/>
    <n v="60596.2"/>
    <n v="0"/>
    <n v="26043.5"/>
    <n v="86639.7"/>
    <n v="0"/>
    <n v="0"/>
    <n v="0"/>
    <n v="0"/>
    <n v="0"/>
    <n v="86639.7"/>
    <n v="86639.7"/>
    <n v="86639.7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809"/>
    <s v="730809 Medicamentos"/>
    <x v="1"/>
    <x v="6"/>
    <s v="001"/>
    <n v="127920"/>
    <n v="0"/>
    <n v="133394.42000000001"/>
    <n v="261314.42"/>
    <n v="81412.02"/>
    <n v="77469.429999999993"/>
    <n v="1.4247597848836657E-4"/>
    <n v="53877.78"/>
    <n v="2.0968939065318831E-4"/>
    <n v="183844.99"/>
    <n v="207436.64"/>
    <n v="102432.97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09"/>
    <s v="730809 Medicamentos"/>
    <x v="1"/>
    <x v="6"/>
    <s v="001"/>
    <n v="55823.56"/>
    <n v="0"/>
    <n v="0"/>
    <n v="55823.56"/>
    <n v="696.72"/>
    <n v="7695.33"/>
    <n v="1.4152675081524183E-5"/>
    <n v="2742"/>
    <n v="1.0671714929068019E-5"/>
    <n v="48128.23"/>
    <n v="53081.56"/>
    <n v="47431.51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10"/>
    <s v="730810 Dispositivos Médicos para Laboratorio Cl"/>
    <x v="1"/>
    <x v="6"/>
    <s v="001"/>
    <n v="11021.69"/>
    <n v="0"/>
    <n v="0"/>
    <n v="11021.69"/>
    <n v="0"/>
    <n v="0"/>
    <n v="0"/>
    <n v="0"/>
    <n v="0"/>
    <n v="11021.69"/>
    <n v="11021.69"/>
    <n v="11021.69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810"/>
    <s v="730810 Dispositivos Médicos para Laboratorio Cl"/>
    <x v="1"/>
    <x v="6"/>
    <s v="001"/>
    <n v="247009.22"/>
    <n v="0"/>
    <n v="-31521.59"/>
    <n v="215487.63"/>
    <n v="4173.3100000000004"/>
    <n v="124137.79"/>
    <n v="2.2830493392856209E-4"/>
    <n v="124137.79"/>
    <n v="4.8313752983388425E-4"/>
    <n v="91349.84"/>
    <n v="91349.84"/>
    <n v="87176.53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10"/>
    <s v="730810 Dispositivos Médicos para Laboratorio Cl"/>
    <x v="1"/>
    <x v="6"/>
    <s v="001"/>
    <n v="28137.77"/>
    <n v="0"/>
    <n v="6000"/>
    <n v="34137.769999999997"/>
    <n v="14721.55"/>
    <n v="9306.9"/>
    <n v="1.7116554029032856E-5"/>
    <n v="9306.9"/>
    <n v="3.6221948823246952E-5"/>
    <n v="24830.87"/>
    <n v="24830.87"/>
    <n v="10109.32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11"/>
    <s v="730811 Insumos, Materiales y Suministros para Cons"/>
    <x v="1"/>
    <x v="6"/>
    <s v="001"/>
    <n v="1500"/>
    <n v="0"/>
    <n v="0"/>
    <n v="1500"/>
    <n v="0"/>
    <n v="0"/>
    <n v="0"/>
    <n v="0"/>
    <n v="0"/>
    <n v="1500"/>
    <n v="1500"/>
    <n v="1500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12"/>
    <s v="730812 Materiales Didácticos"/>
    <x v="1"/>
    <x v="6"/>
    <s v="001"/>
    <n v="1346"/>
    <n v="0"/>
    <n v="0"/>
    <n v="1346"/>
    <n v="0"/>
    <n v="0"/>
    <n v="0"/>
    <n v="0"/>
    <n v="0"/>
    <n v="1346"/>
    <n v="1346"/>
    <n v="1346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13"/>
    <s v="730813 Repuestos y Accesorios"/>
    <x v="1"/>
    <x v="6"/>
    <s v="001"/>
    <n v="19788.59"/>
    <n v="0"/>
    <n v="0"/>
    <n v="19788.59"/>
    <n v="0"/>
    <n v="4872.2"/>
    <n v="8.9605856450863209E-6"/>
    <n v="368.3"/>
    <n v="1.4334035770881662E-6"/>
    <n v="14916.39"/>
    <n v="19420.29"/>
    <n v="14916.39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13"/>
    <s v="730813 Repuestos y Accesorios"/>
    <x v="1"/>
    <x v="6"/>
    <s v="001"/>
    <n v="3577.92"/>
    <n v="0"/>
    <n v="2590"/>
    <n v="6167.92"/>
    <n v="2.6"/>
    <n v="1229.05"/>
    <n v="2.2603767881230947E-6"/>
    <n v="1229.05"/>
    <n v="4.7833957817545764E-6"/>
    <n v="4938.87"/>
    <n v="4938.87"/>
    <n v="4936.2700000000004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19"/>
    <s v="730819 Accesorios e Insumos Químicos y Orgánicos"/>
    <x v="1"/>
    <x v="6"/>
    <s v="001"/>
    <n v="0"/>
    <n v="0"/>
    <n v="1000"/>
    <n v="1000"/>
    <n v="0"/>
    <n v="0"/>
    <n v="0"/>
    <n v="0"/>
    <n v="0"/>
    <n v="1000"/>
    <n v="1000"/>
    <n v="1000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19"/>
    <s v="730819 Accesorios e Insumos Químicos y Orgánicos"/>
    <x v="1"/>
    <x v="6"/>
    <s v="001"/>
    <n v="9676.4500000000007"/>
    <n v="0"/>
    <n v="0"/>
    <n v="9676.4500000000007"/>
    <n v="0"/>
    <n v="0"/>
    <n v="0"/>
    <n v="0"/>
    <n v="0"/>
    <n v="9676.4500000000007"/>
    <n v="9676.4500000000007"/>
    <n v="9676.4500000000007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819"/>
    <s v="730819 Accesorios e Insumos Químicos y Orgánicos"/>
    <x v="1"/>
    <x v="6"/>
    <s v="001"/>
    <n v="3960"/>
    <n v="0"/>
    <n v="0"/>
    <n v="3960"/>
    <n v="30.82"/>
    <n v="383.18"/>
    <n v="7.0471598199667016E-7"/>
    <n v="383.18"/>
    <n v="1.4913157281255594E-6"/>
    <n v="3576.82"/>
    <n v="3576.82"/>
    <n v="3546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24"/>
    <s v="730824 Insumos, Bienes y Materiales para la Produc"/>
    <x v="1"/>
    <x v="6"/>
    <s v="001"/>
    <n v="64.28"/>
    <n v="0"/>
    <n v="0"/>
    <n v="64.28"/>
    <n v="0"/>
    <n v="0"/>
    <n v="0"/>
    <n v="0"/>
    <n v="0"/>
    <n v="64.28"/>
    <n v="64.28"/>
    <n v="64.28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25"/>
    <s v="730825 Ayudas Técnicas para Compensar Discapacidad"/>
    <x v="1"/>
    <x v="6"/>
    <s v="001"/>
    <n v="14"/>
    <n v="0"/>
    <n v="0"/>
    <n v="14"/>
    <n v="0"/>
    <n v="0"/>
    <n v="0"/>
    <n v="0"/>
    <n v="0"/>
    <n v="14"/>
    <n v="14"/>
    <n v="14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826"/>
    <s v="730826 Dispositivos Médicos de Uso General"/>
    <x v="1"/>
    <x v="6"/>
    <s v="001"/>
    <n v="263820"/>
    <n v="0"/>
    <n v="280817.55"/>
    <n v="544637.55000000005"/>
    <n v="16772.39"/>
    <n v="185481.8"/>
    <n v="3.4112424664520583E-4"/>
    <n v="34898.370000000003"/>
    <n v="1.3582255876336234E-4"/>
    <n v="359155.75"/>
    <n v="509739.18"/>
    <n v="342383.35999999999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26"/>
    <s v="730826 Dispositivos Médicos de Uso General"/>
    <x v="1"/>
    <x v="6"/>
    <s v="001"/>
    <n v="352614.95"/>
    <n v="0"/>
    <n v="0"/>
    <n v="352614.95"/>
    <n v="0"/>
    <n v="0"/>
    <n v="0"/>
    <n v="0"/>
    <n v="0"/>
    <n v="352614.95"/>
    <n v="352614.95"/>
    <n v="352614.95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26"/>
    <s v="730826 Dispositivos Médicos de Uso General"/>
    <x v="1"/>
    <x v="6"/>
    <s v="001"/>
    <n v="47281.81"/>
    <n v="0"/>
    <n v="39000"/>
    <n v="86281.81"/>
    <n v="1112.5"/>
    <n v="7422.7"/>
    <n v="1.3651274386885234E-5"/>
    <n v="7422.7"/>
    <n v="2.8888744859224357E-5"/>
    <n v="78859.11"/>
    <n v="78859.11"/>
    <n v="77746.61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0832"/>
    <s v="730832 Dispositivos Médicos para Odontología"/>
    <x v="1"/>
    <x v="6"/>
    <s v="001"/>
    <n v="8828.2199999999993"/>
    <n v="0"/>
    <n v="0"/>
    <n v="8828.2199999999993"/>
    <n v="0"/>
    <n v="0"/>
    <n v="0"/>
    <n v="0"/>
    <n v="0"/>
    <n v="8828.2199999999993"/>
    <n v="8828.2199999999993"/>
    <n v="8828.2199999999993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32"/>
    <s v="730832 Dispositivos Médicos para Odontología"/>
    <x v="1"/>
    <x v="6"/>
    <s v="001"/>
    <n v="28397.7"/>
    <n v="0"/>
    <n v="0"/>
    <n v="28397.7"/>
    <n v="0"/>
    <n v="0"/>
    <n v="0"/>
    <n v="0"/>
    <n v="0"/>
    <n v="28397.7"/>
    <n v="28397.7"/>
    <n v="28397.7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730832"/>
    <s v="730832 Dispositivos Médicos para Odontología"/>
    <x v="1"/>
    <x v="6"/>
    <s v="001"/>
    <n v="33000"/>
    <n v="0"/>
    <n v="0"/>
    <n v="33000"/>
    <n v="33000"/>
    <n v="0"/>
    <n v="0"/>
    <n v="0"/>
    <n v="0"/>
    <n v="33000"/>
    <n v="33000"/>
    <n v="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0846"/>
    <s v="730846 Insumos para Medicina Alternativa"/>
    <x v="1"/>
    <x v="6"/>
    <s v="001"/>
    <n v="0"/>
    <n v="0"/>
    <n v="2000"/>
    <n v="2000"/>
    <n v="0"/>
    <n v="905.17"/>
    <n v="1.6647209286077716E-6"/>
    <n v="905.17"/>
    <n v="3.5228724297390587E-6"/>
    <n v="1094.83"/>
    <n v="1094.83"/>
    <n v="1094.83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731403"/>
    <s v="731403 Mobiliarios"/>
    <x v="1"/>
    <x v="6"/>
    <s v="001"/>
    <n v="1616.5"/>
    <n v="0"/>
    <n v="5154.87"/>
    <n v="6771.37"/>
    <n v="0"/>
    <n v="0"/>
    <n v="0"/>
    <n v="0"/>
    <n v="0"/>
    <n v="6771.37"/>
    <n v="6771.37"/>
    <n v="6771.37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1403"/>
    <s v="731403 Mobiliarios"/>
    <x v="1"/>
    <x v="6"/>
    <s v="001"/>
    <n v="1000"/>
    <n v="0"/>
    <n v="0"/>
    <n v="1000"/>
    <n v="0"/>
    <n v="0"/>
    <n v="0"/>
    <n v="0"/>
    <n v="0"/>
    <n v="1000"/>
    <n v="1000"/>
    <n v="100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731404"/>
    <s v="731404 Maquinarias y Equipos"/>
    <x v="1"/>
    <x v="6"/>
    <s v="001"/>
    <n v="3166.1"/>
    <n v="0"/>
    <n v="0"/>
    <n v="3166.1"/>
    <n v="0"/>
    <n v="71.34"/>
    <n v="1.3120318950791392E-7"/>
    <n v="71.34"/>
    <n v="2.7765140154621174E-7"/>
    <n v="3094.76"/>
    <n v="3094.76"/>
    <n v="3094.76"/>
    <m/>
  </r>
  <r>
    <s v="SOCIALES"/>
    <s v="SALUD"/>
    <s v="UC32M020"/>
    <s v="Unidad de Salud Centro"/>
    <s v="M402"/>
    <s v="SALUD AL DIA"/>
    <s v="GI22M40200006D"/>
    <s v="GI22M40200006D ADOLESCENTES INFORMADOS EN SEXUALIDAD RE"/>
    <s v="ADOLESCENTES INFORMADOS EN SEXUALIDAD RE"/>
    <s v="730205"/>
    <s v="730205 Espectáculos Culturales y Sociales"/>
    <x v="1"/>
    <x v="6"/>
    <s v="001"/>
    <n v="35240"/>
    <n v="0"/>
    <n v="0"/>
    <n v="35240"/>
    <n v="0"/>
    <n v="23249.99"/>
    <n v="4.2759641772176948E-5"/>
    <n v="6568.72"/>
    <n v="2.5565101126501707E-5"/>
    <n v="11990.01"/>
    <n v="28671.279999999999"/>
    <n v="11990.01"/>
    <m/>
  </r>
  <r>
    <s v="SOCIALES"/>
    <s v="SALUD"/>
    <s v="UC32M020"/>
    <s v="Unidad de Salud Centro"/>
    <s v="M402"/>
    <s v="SALUD AL DIA"/>
    <s v="GI22M40200006D"/>
    <s v="GI22M40200006D ADOLESCENTES INFORMADOS EN SEXUALIDAD RE"/>
    <s v="ADOLESCENTES INFORMADOS EN SEXUALIDAD RE"/>
    <s v="730235"/>
    <s v="730235 Servicio de Alimentación"/>
    <x v="1"/>
    <x v="6"/>
    <s v="001"/>
    <n v="8100"/>
    <n v="0"/>
    <n v="0"/>
    <n v="8100"/>
    <n v="0"/>
    <n v="7998.75"/>
    <n v="1.4710702440095688E-5"/>
    <n v="1147.5"/>
    <n v="4.4660076152828415E-6"/>
    <n v="101.25"/>
    <n v="6952.5"/>
    <n v="101.25"/>
    <m/>
  </r>
  <r>
    <s v="SOCIALES"/>
    <s v="SALUD"/>
    <s v="UC32M020"/>
    <s v="Unidad de Salud Centro"/>
    <s v="M402"/>
    <s v="SALUD AL DIA"/>
    <s v="GI22M40200006D"/>
    <s v="GI22M40200006D ADOLESCENTES INFORMADOS EN SEXUALIDAD RE"/>
    <s v="ADOLESCENTES INFORMADOS EN SEXUALIDAD RE"/>
    <s v="730812"/>
    <s v="730812 Materiales Didácticos"/>
    <x v="1"/>
    <x v="6"/>
    <s v="001"/>
    <n v="2000"/>
    <n v="0"/>
    <n v="0"/>
    <n v="2000"/>
    <n v="0"/>
    <n v="0"/>
    <n v="0"/>
    <n v="0"/>
    <n v="0"/>
    <n v="2000"/>
    <n v="2000"/>
    <n v="2000"/>
    <m/>
  </r>
  <r>
    <s v="SOCIALES"/>
    <s v="SALUD"/>
    <s v="US33M030"/>
    <s v="Unidad de Salud Sur"/>
    <s v="M402"/>
    <s v="SALUD AL DIA"/>
    <s v="GI22M40200007D"/>
    <s v="GI22M40200007D REHABILITACIÓN DE LA UNIDAD METROPOLIANA"/>
    <s v="REHABILITACIÓN DE LA UNIDAD METROPOLIANA"/>
    <s v="730402"/>
    <s v="730402 Edificios, Locales, Residencias y Cableado"/>
    <x v="1"/>
    <x v="6"/>
    <s v="001"/>
    <n v="480000"/>
    <n v="0"/>
    <n v="0"/>
    <n v="480000"/>
    <n v="0"/>
    <n v="27150.25"/>
    <n v="4.9932708101166802E-5"/>
    <n v="27150.25"/>
    <n v="1.0566729695584573E-4"/>
    <n v="452849.75"/>
    <n v="452849.75"/>
    <n v="452849.75"/>
    <m/>
  </r>
  <r>
    <s v="SOCIALES"/>
    <s v="SALUD"/>
    <s v="US33M030"/>
    <s v="Unidad de Salud Sur"/>
    <s v="M402"/>
    <s v="SALUD AL DIA"/>
    <s v="GI22M40200007D"/>
    <s v="GI22M40200007D REHABILITACIÓN DE LA UNIDAD METROPOLIANA"/>
    <s v="REHABILITACIÓN DE LA UNIDAD METROPOLIANA"/>
    <s v="730426"/>
    <s v="730426 Demoliciones de Edificios, Locales, Residen"/>
    <x v="1"/>
    <x v="6"/>
    <s v="001"/>
    <n v="288000"/>
    <n v="0"/>
    <n v="-17640"/>
    <n v="270360"/>
    <n v="0"/>
    <n v="253355.39"/>
    <n v="4.6595227427840538E-4"/>
    <n v="253355.39"/>
    <n v="9.8604540402000393E-4"/>
    <n v="17004.61"/>
    <n v="17004.61"/>
    <n v="17004.61"/>
    <m/>
  </r>
  <r>
    <s v="SOCIALES"/>
    <s v="SALUD"/>
    <s v="US33M030"/>
    <s v="Unidad de Salud Sur"/>
    <s v="M402"/>
    <s v="SALUD AL DIA"/>
    <s v="GI22M40200007D"/>
    <s v="GI22M40200007D REHABILITACIÓN DE LA UNIDAD METROPOLIANA"/>
    <s v="REHABILITACIÓN DE LA UNIDAD METROPOLIANA"/>
    <s v="730604"/>
    <s v="730604 Fiscalización e Inspecciones Técnicas"/>
    <x v="1"/>
    <x v="6"/>
    <s v="001"/>
    <n v="32000"/>
    <n v="0"/>
    <n v="0"/>
    <n v="32000"/>
    <n v="0"/>
    <n v="0"/>
    <n v="0"/>
    <n v="0"/>
    <n v="0"/>
    <n v="32000"/>
    <n v="32000"/>
    <n v="32000"/>
    <m/>
  </r>
  <r>
    <s v="SOCIALES"/>
    <s v="SALUD"/>
    <s v="US33M030"/>
    <s v="Unidad de Salud Sur"/>
    <s v="M402"/>
    <s v="SALUD AL DIA"/>
    <s v="GI22M40200007D"/>
    <s v="GI22M40200007D REHABILITACIÓN DE LA UNIDAD METROPOLIANA"/>
    <s v="REHABILITACIÓN DE LA UNIDAD METROPOLIANA"/>
    <s v="730606"/>
    <s v="730606 Honorarios por Contratos Civiles de Servici"/>
    <x v="1"/>
    <x v="6"/>
    <s v="001"/>
    <n v="45000"/>
    <n v="0"/>
    <n v="17640"/>
    <n v="62640"/>
    <n v="0"/>
    <n v="5220"/>
    <n v="9.6002333786278477E-6"/>
    <n v="5220"/>
    <n v="2.0315956210698419E-5"/>
    <n v="57420"/>
    <n v="57420"/>
    <n v="57420"/>
    <m/>
  </r>
  <r>
    <s v="COMUNALES"/>
    <s v="SEGURIDAD Y GOBERNABILIDAD"/>
    <s v="ZA01N000"/>
    <s v="Secretaría General Seguridad Gobernabili"/>
    <s v="N201"/>
    <s v="GESTIÓN DE RIESGOS"/>
    <s v="GI22N20100001D"/>
    <s v="GI22N20100001D ANÁLISIS DE RIESGOS NATURALES Y ANTRÓPIC"/>
    <s v="ANÁLISIS DE RIESGOS NATURALES Y ANTRÓPIC"/>
    <s v="730802"/>
    <s v="730802 Vestuario, Lencería, Prendas de Protección"/>
    <x v="1"/>
    <x v="6"/>
    <s v="001"/>
    <n v="15000"/>
    <n v="0"/>
    <n v="0"/>
    <n v="15000"/>
    <n v="0"/>
    <n v="0"/>
    <n v="0"/>
    <n v="0"/>
    <n v="0"/>
    <n v="15000"/>
    <n v="15000"/>
    <n v="15000"/>
    <m/>
  </r>
  <r>
    <s v="COMUNALES"/>
    <s v="SEGURIDAD Y GOBERNABILIDAD"/>
    <s v="ZA01N000"/>
    <s v="Secretaría General Seguridad Gobernabili"/>
    <s v="N201"/>
    <s v="GESTIÓN DE RIESGOS"/>
    <s v="GI22N20100001D"/>
    <s v="GI22N20100001D ANÁLISIS DE RIESGOS NATURALES Y ANTRÓPIC"/>
    <s v="ANÁLISIS DE RIESGOS NATURALES Y ANTRÓPIC"/>
    <s v="731406"/>
    <s v="731406 Herramientas y equipos menores"/>
    <x v="1"/>
    <x v="6"/>
    <s v="001"/>
    <n v="492.8"/>
    <n v="0"/>
    <n v="0"/>
    <n v="492.8"/>
    <n v="0"/>
    <n v="0"/>
    <n v="0"/>
    <n v="0"/>
    <n v="0"/>
    <n v="492.8"/>
    <n v="492.8"/>
    <n v="492.8"/>
    <m/>
  </r>
  <r>
    <s v="COMUNALES"/>
    <s v="COORDINACION TERRITORIAL Y PARTICIPACION CIUDADANA"/>
    <s v="ZD07F070"/>
    <s v="Adm Zonal Equinoccia - La Delicia"/>
    <s v="N201"/>
    <s v="GESTIÓN DE RIESGOS"/>
    <s v="GI22N20100002D"/>
    <s v="GI22N20100002D REDUCCIÓN DE RIESGOS DE DESASTRES EN EL"/>
    <s v="REDUCCIÓN DE RIESGOS DE DESASTRES EN EL"/>
    <s v="730209"/>
    <s v="730209 Servicios de Aseo, Lavado de Vestimenta de"/>
    <x v="1"/>
    <x v="6"/>
    <s v="001"/>
    <n v="355.65"/>
    <n v="0"/>
    <n v="0"/>
    <n v="355.65"/>
    <n v="0"/>
    <n v="0"/>
    <n v="0"/>
    <n v="0"/>
    <n v="0"/>
    <n v="355.65"/>
    <n v="355.65"/>
    <n v="355.65"/>
    <m/>
  </r>
  <r>
    <s v="COMUNALES"/>
    <s v="COORDINACION TERRITORIAL Y PARTICIPACION CIUDADANA"/>
    <s v="ZV05F050"/>
    <s v="Administración Zonal Valle los Chillos"/>
    <s v="N201"/>
    <s v="GESTIÓN DE RIESGOS"/>
    <s v="GI22N20100002D"/>
    <s v="GI22N20100002D REDUCCIÓN DE RIESGOS DE DESASTRES EN EL"/>
    <s v="REDUCCIÓN DE RIESGOS DE DESASTRES EN EL"/>
    <s v="730404"/>
    <s v="730404 Maquinarias y Equipos (Instalación, Manteni"/>
    <x v="1"/>
    <x v="6"/>
    <s v="001"/>
    <n v="1620.7"/>
    <n v="0"/>
    <n v="-1620.7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N201"/>
    <s v="GESTIÓN DE RIESGOS"/>
    <s v="GI22N20100002D"/>
    <s v="GI22N20100002D REDUCCIÓN DE RIESGOS DE DESASTRES EN EL"/>
    <s v="REDUCCIÓN DE RIESGOS DE DESASTRES EN EL"/>
    <s v="730406"/>
    <s v="730406 Herramientas (Mantenimiento y Reparación)"/>
    <x v="1"/>
    <x v="6"/>
    <s v="001"/>
    <n v="2000"/>
    <n v="0"/>
    <n v="-2000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N201"/>
    <s v="GESTIÓN DE RIESGOS"/>
    <s v="GI22N20100002D"/>
    <s v="GI22N20100002D REDUCCIÓN DE RIESGOS DE DESASTRES EN EL"/>
    <s v="REDUCCIÓN DE RIESGOS DE DESASTRES EN EL"/>
    <s v="730406"/>
    <s v="730406 Herramientas (Mantenimiento y Reparación)"/>
    <x v="1"/>
    <x v="6"/>
    <s v="001"/>
    <n v="909"/>
    <n v="0"/>
    <n v="1195.5999999999999"/>
    <n v="2104.6"/>
    <n v="0"/>
    <n v="0"/>
    <n v="0"/>
    <n v="0"/>
    <n v="0"/>
    <n v="2104.6"/>
    <n v="2104.6"/>
    <n v="2104.6"/>
    <m/>
  </r>
  <r>
    <s v="COMUNALES"/>
    <s v="COORDINACION TERRITORIAL Y PARTICIPACION CIUDADANA"/>
    <s v="ZD07F070"/>
    <s v="Adm Zonal Equinoccia - La Delicia"/>
    <s v="N201"/>
    <s v="GESTIÓN DE RIESGOS"/>
    <s v="GI22N20100002D"/>
    <s v="GI22N20100002D REDUCCIÓN DE RIESGOS DE DESASTRES EN EL"/>
    <s v="REDUCCIÓN DE RIESGOS DE DESASTRES EN EL"/>
    <s v="730418"/>
    <s v="730418 Mantenimiento de Áreas Verdes y Arreglo de"/>
    <x v="1"/>
    <x v="6"/>
    <s v="001"/>
    <n v="2395"/>
    <n v="0"/>
    <n v="0"/>
    <n v="2395"/>
    <n v="0"/>
    <n v="0"/>
    <n v="0"/>
    <n v="0"/>
    <n v="0"/>
    <n v="2395"/>
    <n v="2395"/>
    <n v="2395"/>
    <m/>
  </r>
  <r>
    <s v="COMUNALES"/>
    <s v="COORDINACION TERRITORIAL Y PARTICIPACION CIUDADANA"/>
    <s v="ZT06F060"/>
    <s v="Administración Zonal Valle de Tumbaco"/>
    <s v="N201"/>
    <s v="GESTIÓN DE RIESGOS"/>
    <s v="GI22N20100002D"/>
    <s v="GI22N20100002D REDUCCIÓN DE RIESGOS DE DESASTRES EN EL"/>
    <s v="REDUCCIÓN DE RIESGOS DE DESASTRES EN EL"/>
    <s v="730418"/>
    <s v="730418 Mantenimiento de Áreas Verdes y Arreglo de"/>
    <x v="1"/>
    <x v="6"/>
    <s v="001"/>
    <n v="0"/>
    <n v="0"/>
    <n v="5133.9399999999996"/>
    <n v="5133.9399999999996"/>
    <n v="0"/>
    <n v="0"/>
    <n v="0"/>
    <n v="0"/>
    <n v="0"/>
    <n v="5133.9399999999996"/>
    <n v="5133.9399999999996"/>
    <n v="5133.9399999999996"/>
    <m/>
  </r>
  <r>
    <s v="COMUNALES"/>
    <s v="COORDINACION TERRITORIAL Y PARTICIPACION CIUDADANA"/>
    <s v="ZC09F090"/>
    <s v="Administración Zonal Calderón"/>
    <s v="N201"/>
    <s v="GESTIÓN DE RIESGOS"/>
    <s v="GI22N20100002D"/>
    <s v="GI22N20100002D REDUCCIÓN DE RIESGOS DE DESASTRES EN EL"/>
    <s v="REDUCCIÓN DE RIESGOS DE DESASTRES EN EL"/>
    <s v="730418"/>
    <s v="730418 Mantenimiento de Áreas Verdes y Arreglo de"/>
    <x v="1"/>
    <x v="6"/>
    <s v="001"/>
    <n v="9448.4"/>
    <n v="0"/>
    <n v="0"/>
    <n v="9448.4"/>
    <n v="2750"/>
    <n v="4999.96"/>
    <n v="9.1955522765908222E-6"/>
    <n v="4999.96"/>
    <n v="1.9459572493341698E-5"/>
    <n v="4448.4399999999996"/>
    <n v="4448.4399999999996"/>
    <n v="1698.44"/>
    <m/>
  </r>
  <r>
    <s v="COMUNALES"/>
    <s v="COORDINACION TERRITORIAL Y PARTICIPACION CIUDADANA"/>
    <s v="ZQ08F080"/>
    <s v="Administración Zonal Quitumbe"/>
    <s v="N201"/>
    <s v="GESTIÓN DE RIESGOS"/>
    <s v="GI22N20100002D"/>
    <s v="GI22N20100002D REDUCCIÓN DE RIESGOS DE DESASTRES EN EL"/>
    <s v="REDUCCIÓN DE RIESGOS DE DESASTRES EN EL"/>
    <s v="730418"/>
    <s v="730418 Mantenimiento de Áreas Verdes y Arreglo de"/>
    <x v="1"/>
    <x v="6"/>
    <s v="001"/>
    <n v="25622.55"/>
    <n v="0"/>
    <n v="0"/>
    <n v="25622.55"/>
    <n v="0"/>
    <n v="0"/>
    <n v="0"/>
    <n v="0"/>
    <n v="0"/>
    <n v="25622.55"/>
    <n v="25622.55"/>
    <n v="25622.55"/>
    <m/>
  </r>
  <r>
    <s v="COMUNALES"/>
    <s v="COORDINACION TERRITORIAL Y PARTICIPACION CIUDADANA"/>
    <s v="ZD07F070"/>
    <s v="Adm Zonal Equinoccia - La Delicia"/>
    <s v="N201"/>
    <s v="GESTIÓN DE RIESGOS"/>
    <s v="GI22N20100002D"/>
    <s v="GI22N20100002D REDUCCIÓN DE RIESGOS DE DESASTRES EN EL"/>
    <s v="REDUCCIÓN DE RIESGOS DE DESASTRES EN EL"/>
    <s v="730504"/>
    <s v="730504 Maquinarias y Equipos (Arrendamiento)"/>
    <x v="1"/>
    <x v="6"/>
    <s v="001"/>
    <n v="5871"/>
    <n v="0"/>
    <n v="0"/>
    <n v="5871"/>
    <n v="0"/>
    <n v="0"/>
    <n v="0"/>
    <n v="0"/>
    <n v="0"/>
    <n v="5871"/>
    <n v="5871"/>
    <n v="5871"/>
    <m/>
  </r>
  <r>
    <s v="COMUNALES"/>
    <s v="COORDINACION TERRITORIAL Y PARTICIPACION CIUDADANA"/>
    <s v="ZS03F030"/>
    <s v="Administración Zonal Eloy Alfaro (Sur)"/>
    <s v="N201"/>
    <s v="GESTIÓN DE RIESGOS"/>
    <s v="GI22N20100002D"/>
    <s v="GI22N20100002D REDUCCIÓN DE RIESGOS DE DESASTRES EN EL"/>
    <s v="REDUCCIÓN DE RIESGOS DE DESASTRES EN EL"/>
    <s v="730504"/>
    <s v="730504 Maquinarias y Equipos (Arrendamiento)"/>
    <x v="1"/>
    <x v="6"/>
    <s v="001"/>
    <n v="6324.14"/>
    <n v="0"/>
    <n v="5000"/>
    <n v="11324.14"/>
    <n v="11324.14"/>
    <n v="0"/>
    <n v="0"/>
    <n v="0"/>
    <n v="0"/>
    <n v="11324.14"/>
    <n v="11324.14"/>
    <n v="0"/>
    <m/>
  </r>
  <r>
    <s v="COMUNALES"/>
    <s v="COORDINACION TERRITORIAL Y PARTICIPACION CIUDADANA"/>
    <s v="ZT06F060"/>
    <s v="Administración Zonal Valle de Tumbaco"/>
    <s v="N201"/>
    <s v="GESTIÓN DE RIESGOS"/>
    <s v="GI22N20100002D"/>
    <s v="GI22N20100002D REDUCCIÓN DE RIESGOS DE DESASTRES EN EL"/>
    <s v="REDUCCIÓN DE RIESGOS DE DESASTRES EN EL"/>
    <s v="730606"/>
    <s v="730606 Honorarios por Contratos Civiles de Servici"/>
    <x v="1"/>
    <x v="6"/>
    <s v="001"/>
    <n v="10200"/>
    <n v="0"/>
    <n v="0"/>
    <n v="10200"/>
    <n v="10200"/>
    <n v="0"/>
    <n v="0"/>
    <n v="0"/>
    <n v="0"/>
    <n v="10200"/>
    <n v="10200"/>
    <n v="0"/>
    <m/>
  </r>
  <r>
    <s v="COMUNALES"/>
    <s v="COORDINACION TERRITORIAL Y PARTICIPACION CIUDADANA"/>
    <s v="ZM04F040"/>
    <s v="Administración Zonal Manuela Sáenz"/>
    <s v="N201"/>
    <s v="GESTIÓN DE RIESGOS"/>
    <s v="GI22N20100002D"/>
    <s v="GI22N20100002D REDUCCIÓN DE RIESGOS DE DESASTRES EN EL"/>
    <s v="REDUCCIÓN DE RIESGOS DE DESASTRES EN EL"/>
    <s v="730802"/>
    <s v="730802 Vestuario, Lencería, Prendas de Protección"/>
    <x v="1"/>
    <x v="6"/>
    <s v="001"/>
    <n v="4085"/>
    <n v="0"/>
    <n v="0"/>
    <n v="4085"/>
    <n v="4072"/>
    <n v="0"/>
    <n v="0"/>
    <n v="0"/>
    <n v="0"/>
    <n v="4085"/>
    <n v="4085"/>
    <n v="13"/>
    <m/>
  </r>
  <r>
    <s v="COMUNALES"/>
    <s v="COORDINACION TERRITORIAL Y PARTICIPACION CIUDADANA"/>
    <s v="ZN02F020"/>
    <s v="Administración Z Eugenio Espejo (Norte)"/>
    <s v="N201"/>
    <s v="GESTIÓN DE RIESGOS"/>
    <s v="GI22N20100002D"/>
    <s v="GI22N20100002D REDUCCIÓN DE RIESGOS DE DESASTRES EN EL"/>
    <s v="REDUCCIÓN DE RIESGOS DE DESASTRES EN EL"/>
    <s v="730802"/>
    <s v="730802 Vestuario, Lencería, Prendas de Protección"/>
    <x v="1"/>
    <x v="6"/>
    <s v="001"/>
    <n v="2000"/>
    <n v="0"/>
    <n v="0"/>
    <n v="2000"/>
    <n v="0"/>
    <n v="0"/>
    <n v="0"/>
    <n v="0"/>
    <n v="0"/>
    <n v="2000"/>
    <n v="2000"/>
    <n v="2000"/>
    <m/>
  </r>
  <r>
    <s v="COMUNALES"/>
    <s v="COORDINACION TERRITORIAL Y PARTICIPACION CIUDADANA"/>
    <s v="ZS03F030"/>
    <s v="Administración Zonal Eloy Alfaro (Sur)"/>
    <s v="N201"/>
    <s v="GESTIÓN DE RIESGOS"/>
    <s v="GI22N20100002D"/>
    <s v="GI22N20100002D REDUCCIÓN DE RIESGOS DE DESASTRES EN EL"/>
    <s v="REDUCCIÓN DE RIESGOS DE DESASTRES EN EL"/>
    <s v="730802"/>
    <s v="730802 Vestuario, Lencería, Prendas de Protección"/>
    <x v="1"/>
    <x v="6"/>
    <s v="001"/>
    <n v="5000"/>
    <n v="0"/>
    <n v="-5000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N201"/>
    <s v="GESTIÓN DE RIESGOS"/>
    <s v="GI22N20100002D"/>
    <s v="GI22N20100002D REDUCCIÓN DE RIESGOS DE DESASTRES EN EL"/>
    <s v="REDUCCIÓN DE RIESGOS DE DESASTRES EN EL"/>
    <s v="730802"/>
    <s v="730802 Vestuario, Lencería, Prendas de Protección"/>
    <x v="1"/>
    <x v="6"/>
    <s v="001"/>
    <n v="3870"/>
    <n v="0"/>
    <n v="0"/>
    <n v="3870"/>
    <n v="0"/>
    <n v="0"/>
    <n v="0"/>
    <n v="0"/>
    <n v="0"/>
    <n v="3870"/>
    <n v="3870"/>
    <n v="3870"/>
    <m/>
  </r>
  <r>
    <s v="COMUNALES"/>
    <s v="COORDINACION TERRITORIAL Y PARTICIPACION CIUDADANA"/>
    <s v="TM68F100"/>
    <s v="Unidad Especial Turística La Mariscal"/>
    <s v="N201"/>
    <s v="GESTIÓN DE RIESGOS"/>
    <s v="GI22N20100002D"/>
    <s v="GI22N20100002D REDUCCIÓN DE RIESGOS DE DESASTRES EN EL"/>
    <s v="REDUCCIÓN DE RIESGOS DE DESASTRES EN EL"/>
    <s v="730802"/>
    <s v="730802 Vestuario, Lencería, Prendas de Protección"/>
    <x v="1"/>
    <x v="6"/>
    <s v="001"/>
    <n v="2964.3"/>
    <n v="0"/>
    <n v="0"/>
    <n v="2964.3"/>
    <n v="0"/>
    <n v="0"/>
    <n v="0"/>
    <n v="0"/>
    <n v="0"/>
    <n v="2964.3"/>
    <n v="2964.3"/>
    <n v="2964.3"/>
    <m/>
  </r>
  <r>
    <s v="COMUNALES"/>
    <s v="COORDINACION TERRITORIAL Y PARTICIPACION CIUDADANA"/>
    <s v="ZM04F040"/>
    <s v="Administración Zonal Manuela Sáenz"/>
    <s v="N201"/>
    <s v="GESTIÓN DE RIESGOS"/>
    <s v="GI22N20100002D"/>
    <s v="GI22N20100002D REDUCCIÓN DE RIESGOS DE DESASTRES EN EL"/>
    <s v="REDUCCIÓN DE RIESGOS DE DESASTRES EN EL"/>
    <s v="730811"/>
    <s v="730811 Insumos, Materiales y Suministros para Cons"/>
    <x v="1"/>
    <x v="6"/>
    <s v="001"/>
    <n v="13315.5"/>
    <n v="0"/>
    <n v="0"/>
    <n v="13315.5"/>
    <n v="0"/>
    <n v="0"/>
    <n v="0"/>
    <n v="0"/>
    <n v="0"/>
    <n v="13315.5"/>
    <n v="13315.5"/>
    <n v="13315.5"/>
    <m/>
  </r>
  <r>
    <s v="COMUNALES"/>
    <s v="COORDINACION TERRITORIAL Y PARTICIPACION CIUDADANA"/>
    <s v="ZN02F020"/>
    <s v="Administración Z Eugenio Espejo (Norte)"/>
    <s v="N201"/>
    <s v="GESTIÓN DE RIESGOS"/>
    <s v="GI22N20100002D"/>
    <s v="GI22N20100002D REDUCCIÓN DE RIESGOS DE DESASTRES EN EL"/>
    <s v="REDUCCIÓN DE RIESGOS DE DESASTRES EN EL"/>
    <s v="730811"/>
    <s v="730811 Insumos, Materiales y Suministros para Cons"/>
    <x v="1"/>
    <x v="6"/>
    <s v="001"/>
    <n v="5372.55"/>
    <n v="0"/>
    <n v="0"/>
    <n v="5372.55"/>
    <n v="0"/>
    <n v="0"/>
    <n v="0"/>
    <n v="0"/>
    <n v="0"/>
    <n v="5372.55"/>
    <n v="5372.55"/>
    <n v="5372.55"/>
    <m/>
  </r>
  <r>
    <s v="COMUNALES"/>
    <s v="COORDINACION TERRITORIAL Y PARTICIPACION CIUDADANA"/>
    <s v="ZV05F050"/>
    <s v="Administración Zonal Valle los Chillos"/>
    <s v="N201"/>
    <s v="GESTIÓN DE RIESGOS"/>
    <s v="GI22N20100002D"/>
    <s v="GI22N20100002D REDUCCIÓN DE RIESGOS DE DESASTRES EN EL"/>
    <s v="REDUCCIÓN DE RIESGOS DE DESASTRES EN EL"/>
    <s v="730811"/>
    <s v="730811 Insumos, Materiales y Suministros para Cons"/>
    <x v="1"/>
    <x v="6"/>
    <s v="001"/>
    <n v="5911"/>
    <n v="0"/>
    <n v="3620.7"/>
    <n v="9531.7000000000007"/>
    <n v="0"/>
    <n v="0"/>
    <n v="0"/>
    <n v="0"/>
    <n v="0"/>
    <n v="9531.7000000000007"/>
    <n v="9531.7000000000007"/>
    <n v="9531.7000000000007"/>
    <m/>
  </r>
  <r>
    <s v="COMUNALES"/>
    <s v="COORDINACION TERRITORIAL Y PARTICIPACION CIUDADANA"/>
    <s v="ZS03F030"/>
    <s v="Administración Zonal Eloy Alfaro (Sur)"/>
    <s v="N201"/>
    <s v="GESTIÓN DE RIESGOS"/>
    <s v="GI22N20100002D"/>
    <s v="GI22N20100002D REDUCCIÓN DE RIESGOS DE DESASTRES EN EL"/>
    <s v="REDUCCIÓN DE RIESGOS DE DESASTRES EN EL"/>
    <s v="730811"/>
    <s v="730811 Insumos, Materiales y Suministros para Cons"/>
    <x v="1"/>
    <x v="6"/>
    <s v="001"/>
    <n v="4500"/>
    <n v="0"/>
    <n v="0"/>
    <n v="4500"/>
    <n v="4500"/>
    <n v="0"/>
    <n v="0"/>
    <n v="0"/>
    <n v="0"/>
    <n v="4500"/>
    <n v="4500"/>
    <n v="0"/>
    <m/>
  </r>
  <r>
    <s v="COMUNALES"/>
    <s v="COORDINACION TERRITORIAL Y PARTICIPACION CIUDADANA"/>
    <s v="ZD07F070"/>
    <s v="Adm Zonal Equinoccia - La Delicia"/>
    <s v="N201"/>
    <s v="GESTIÓN DE RIESGOS"/>
    <s v="GI22N20100002D"/>
    <s v="GI22N20100002D REDUCCIÓN DE RIESGOS DE DESASTRES EN EL"/>
    <s v="REDUCCIÓN DE RIESGOS DE DESASTRES EN EL"/>
    <s v="730811"/>
    <s v="730811 Insumos, Materiales y Suministros para Cons"/>
    <x v="1"/>
    <x v="6"/>
    <s v="001"/>
    <n v="4017.57"/>
    <n v="0"/>
    <n v="0"/>
    <n v="4017.57"/>
    <n v="0"/>
    <n v="4013.65"/>
    <n v="7.3816047318256056E-6"/>
    <n v="4013.65"/>
    <n v="1.5620907594840939E-5"/>
    <n v="3.92"/>
    <n v="3.92"/>
    <n v="3.92"/>
    <m/>
  </r>
  <r>
    <s v="COMUNALES"/>
    <s v="COORDINACION TERRITORIAL Y PARTICIPACION CIUDADANA"/>
    <s v="ZN02F020"/>
    <s v="Administración Z Eugenio Espejo (Norte)"/>
    <s v="N201"/>
    <s v="GESTIÓN DE RIESGOS"/>
    <s v="GI22N20100002D"/>
    <s v="GI22N20100002D REDUCCIÓN DE RIESGOS DE DESASTRES EN EL"/>
    <s v="REDUCCIÓN DE RIESGOS DE DESASTRES EN EL"/>
    <s v="730820"/>
    <s v="730820 Menaje y Accesorios Descartables"/>
    <x v="1"/>
    <x v="6"/>
    <s v="001"/>
    <n v="3000"/>
    <n v="0"/>
    <n v="0"/>
    <n v="3000"/>
    <n v="0"/>
    <n v="0"/>
    <n v="0"/>
    <n v="0"/>
    <n v="0"/>
    <n v="3000"/>
    <n v="3000"/>
    <n v="3000"/>
    <m/>
  </r>
  <r>
    <s v="COMUNALES"/>
    <s v="COORDINACION TERRITORIAL Y PARTICIPACION CIUDADANA"/>
    <s v="ZM04F040"/>
    <s v="Administración Zonal Manuela Sáenz"/>
    <s v="N201"/>
    <s v="GESTIÓN DE RIESGOS"/>
    <s v="GI22N20100002D"/>
    <s v="GI22N20100002D REDUCCIÓN DE RIESGOS DE DESASTRES EN EL"/>
    <s v="REDUCCIÓN DE RIESGOS DE DESASTRES EN EL"/>
    <s v="731406"/>
    <s v="731406 Herramientas y equipos menores"/>
    <x v="1"/>
    <x v="6"/>
    <s v="001"/>
    <n v="1195.5999999999999"/>
    <n v="0"/>
    <n v="-1195.5999999999999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105"/>
    <s v="730105 Telecomunicaciones"/>
    <x v="1"/>
    <x v="6"/>
    <s v="001"/>
    <n v="70825.52"/>
    <n v="0"/>
    <n v="-55640.66"/>
    <n v="15184.86"/>
    <n v="0"/>
    <n v="14018.86"/>
    <n v="2.5782438257147659E-5"/>
    <n v="11619.61"/>
    <n v="4.5222890410994917E-5"/>
    <n v="1166"/>
    <n v="3565.25"/>
    <n v="1166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203"/>
    <s v="730203 Almacenamiento, Embalaje, Desembalaje, Enva"/>
    <x v="1"/>
    <x v="6"/>
    <s v="001"/>
    <n v="600"/>
    <n v="0"/>
    <n v="400"/>
    <n v="1000"/>
    <n v="0"/>
    <n v="0"/>
    <n v="0"/>
    <n v="0"/>
    <n v="0"/>
    <n v="1000"/>
    <n v="1000"/>
    <n v="1000"/>
    <m/>
  </r>
  <r>
    <s v="COMUNALES"/>
    <s v="COORDINACION TERRITORIAL Y PARTICIPACION CIUDADANA"/>
    <s v="ZV05F050"/>
    <s v="Administración Zonal Valle los Chillos"/>
    <s v="N402"/>
    <s v="QUITO SIN MIEDO"/>
    <s v="GI22N40200001D"/>
    <s v="GI22N40200001D PREVENCIÓN SITUACIONAL Y CONVIVENCIA PAC"/>
    <s v="PREVENCIÓN SITUACIONAL Y CONVIVENCIA PAC"/>
    <s v="730204"/>
    <s v="730204 Edición, Impresión, Reproducción, Publicaci"/>
    <x v="1"/>
    <x v="6"/>
    <s v="001"/>
    <n v="2000"/>
    <n v="0"/>
    <n v="-2000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204"/>
    <s v="730204 Edición, Impresión, Reproducción, Publicaci"/>
    <x v="1"/>
    <x v="6"/>
    <s v="001"/>
    <n v="10600"/>
    <n v="0"/>
    <n v="56830.400000000001"/>
    <n v="67430.399999999994"/>
    <n v="0"/>
    <n v="0"/>
    <n v="0"/>
    <n v="0"/>
    <n v="0"/>
    <n v="67430.399999999994"/>
    <n v="67430.399999999994"/>
    <n v="67430.399999999994"/>
    <m/>
  </r>
  <r>
    <s v="COMUNALES"/>
    <s v="COORDINACION TERRITORIAL Y PARTICIPACION CIUDADANA"/>
    <s v="ZV05F050"/>
    <s v="Administración Zonal Valle los Chillos"/>
    <s v="N402"/>
    <s v="QUITO SIN MIEDO"/>
    <s v="GI22N40200001D"/>
    <s v="GI22N40200001D PREVENCIÓN SITUACIONAL Y CONVIVENCIA PAC"/>
    <s v="PREVENCIÓN SITUACIONAL Y CONVIVENCIA PAC"/>
    <s v="730205"/>
    <s v="730205 Espectáculos Culturales y Sociales"/>
    <x v="1"/>
    <x v="6"/>
    <s v="001"/>
    <n v="1962"/>
    <n v="0"/>
    <n v="-1962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205"/>
    <s v="730205 Espectáculos Culturales y Sociales"/>
    <x v="1"/>
    <x v="6"/>
    <s v="001"/>
    <n v="36800"/>
    <n v="0"/>
    <n v="-36800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207"/>
    <s v="730207 Difusión, Información y Publicidad"/>
    <x v="1"/>
    <x v="6"/>
    <s v="001"/>
    <n v="2106"/>
    <n v="0"/>
    <n v="2894"/>
    <n v="5000"/>
    <n v="0"/>
    <n v="0"/>
    <n v="0"/>
    <n v="0"/>
    <n v="0"/>
    <n v="5000"/>
    <n v="5000"/>
    <n v="5000"/>
    <m/>
  </r>
  <r>
    <s v="COMUNALES"/>
    <s v="COORDINACION TERRITORIAL Y PARTICIPACION CIUDADANA"/>
    <s v="ZQ08F080"/>
    <s v="Administración Zonal Quitumbe"/>
    <s v="N402"/>
    <s v="QUITO SIN MIEDO"/>
    <s v="GI22N40200001D"/>
    <s v="GI22N40200001D PREVENCIÓN SITUACIONAL Y CONVIVENCIA PAC"/>
    <s v="PREVENCIÓN SITUACIONAL Y CONVIVENCIA PAC"/>
    <s v="730235"/>
    <s v="730235 Servicio de Alimentación"/>
    <x v="1"/>
    <x v="6"/>
    <s v="001"/>
    <n v="1076.44"/>
    <n v="0"/>
    <n v="0"/>
    <n v="1076.44"/>
    <n v="0"/>
    <n v="1075.5"/>
    <n v="1.977979118527634E-6"/>
    <n v="0"/>
    <n v="0"/>
    <n v="0.94"/>
    <n v="1076.44"/>
    <n v="0.94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248"/>
    <s v="730248 Eventos Oficiales"/>
    <x v="1"/>
    <x v="6"/>
    <s v="001"/>
    <n v="17000"/>
    <n v="0"/>
    <n v="3000"/>
    <n v="20000"/>
    <n v="0"/>
    <n v="5500"/>
    <n v="1.0115188425757311E-5"/>
    <n v="5500"/>
    <n v="2.1405700988283773E-5"/>
    <n v="14500"/>
    <n v="14500"/>
    <n v="14500"/>
    <m/>
  </r>
  <r>
    <s v="COMUNALES"/>
    <s v="COORDINACION TERRITORIAL Y PARTICIPACION CIUDADANA"/>
    <s v="ZD07F070"/>
    <s v="Adm Zonal Equinoccia - La Delicia"/>
    <s v="N402"/>
    <s v="QUITO SIN MIEDO"/>
    <s v="GI22N40200001D"/>
    <s v="GI22N40200001D PREVENCIÓN SITUACIONAL Y CONVIVENCIA PAC"/>
    <s v="PREVENCIÓN SITUACIONAL Y CONVIVENCIA PAC"/>
    <s v="730249"/>
    <s v="730249 Eventos Públicos Promocionales"/>
    <x v="1"/>
    <x v="6"/>
    <s v="001"/>
    <n v="2004.78"/>
    <n v="0"/>
    <n v="0"/>
    <n v="2004.78"/>
    <n v="0"/>
    <n v="0"/>
    <n v="0"/>
    <n v="0"/>
    <n v="0"/>
    <n v="2004.78"/>
    <n v="2004.78"/>
    <n v="2004.78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402"/>
    <s v="730402 Edificios, Locales, Residencias y Cableado"/>
    <x v="1"/>
    <x v="6"/>
    <s v="001"/>
    <n v="3640"/>
    <n v="0"/>
    <n v="-3640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404"/>
    <s v="730404 Maquinarias y Equipos (Instalación, Manteni"/>
    <x v="1"/>
    <x v="6"/>
    <s v="001"/>
    <n v="20507.54"/>
    <n v="0"/>
    <n v="-9507.5400000000009"/>
    <n v="11000"/>
    <n v="2380"/>
    <n v="7620"/>
    <n v="1.4014133782594674E-5"/>
    <n v="903.6"/>
    <n v="3.5167620750933122E-6"/>
    <n v="3380"/>
    <n v="10096.4"/>
    <n v="1000"/>
    <m/>
  </r>
  <r>
    <s v="COMUNALES"/>
    <s v="COORDINACION TERRITORIAL Y PARTICIPACION CIUDADANA"/>
    <s v="ZV05F050"/>
    <s v="Administración Zonal Valle los Chillos"/>
    <s v="N402"/>
    <s v="QUITO SIN MIEDO"/>
    <s v="GI22N40200001D"/>
    <s v="GI22N40200001D PREVENCIÓN SITUACIONAL Y CONVIVENCIA PAC"/>
    <s v="PREVENCIÓN SITUACIONAL Y CONVIVENCIA PAC"/>
    <s v="730404"/>
    <s v="730404 Maquinarias y Equipos (Instalación, Manteni"/>
    <x v="1"/>
    <x v="6"/>
    <s v="001"/>
    <n v="0"/>
    <n v="0"/>
    <n v="6962"/>
    <n v="6962"/>
    <n v="0"/>
    <n v="0"/>
    <n v="0"/>
    <n v="0"/>
    <n v="0"/>
    <n v="6962"/>
    <n v="6962"/>
    <n v="6962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405"/>
    <s v="730405 Vehículos (Servicio para Mantenimiento y"/>
    <x v="1"/>
    <x v="6"/>
    <s v="001"/>
    <n v="25256.84"/>
    <n v="0"/>
    <n v="-10685.39"/>
    <n v="14571.45"/>
    <n v="0"/>
    <n v="0"/>
    <n v="0"/>
    <n v="0"/>
    <n v="0"/>
    <n v="14571.45"/>
    <n v="14571.45"/>
    <n v="14571.45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415"/>
    <s v="730415 Bienes Biológicos"/>
    <x v="1"/>
    <x v="6"/>
    <s v="001"/>
    <n v="1030"/>
    <n v="0"/>
    <n v="-1030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417"/>
    <s v="730417 Infraestructura"/>
    <x v="1"/>
    <x v="6"/>
    <s v="001"/>
    <n v="0"/>
    <n v="0"/>
    <n v="177310.16"/>
    <n v="177310.16"/>
    <n v="0"/>
    <n v="0"/>
    <n v="0"/>
    <n v="0"/>
    <n v="0"/>
    <n v="177310.16"/>
    <n v="177310.16"/>
    <n v="177310.16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418"/>
    <s v="730418 Mantenimiento de Áreas Verdes y Arreglo de"/>
    <x v="1"/>
    <x v="6"/>
    <s v="001"/>
    <n v="70000"/>
    <n v="0"/>
    <n v="-54834.6"/>
    <n v="15165.4"/>
    <n v="0"/>
    <n v="15163.4"/>
    <n v="2.788739057729607E-5"/>
    <n v="7581.7"/>
    <n v="2.9507564215067469E-5"/>
    <n v="2"/>
    <n v="7583.7"/>
    <n v="2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612"/>
    <s v="730612 Capacitación a Servidores Públicos"/>
    <x v="1"/>
    <x v="6"/>
    <s v="001"/>
    <n v="0"/>
    <n v="0"/>
    <n v="87700"/>
    <n v="87700"/>
    <n v="0"/>
    <n v="0"/>
    <n v="0"/>
    <n v="0"/>
    <n v="0"/>
    <n v="87700"/>
    <n v="87700"/>
    <n v="8770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702"/>
    <s v="730702 Arrendamiento y Licencias de Uso de Paquete"/>
    <x v="1"/>
    <x v="6"/>
    <s v="001"/>
    <n v="3444"/>
    <n v="0"/>
    <n v="7306"/>
    <n v="10750"/>
    <n v="0"/>
    <n v="0"/>
    <n v="0"/>
    <n v="0"/>
    <n v="0"/>
    <n v="10750"/>
    <n v="10750"/>
    <n v="1075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703"/>
    <s v="730703 Arrendamiento de Equipos Informáticos"/>
    <x v="1"/>
    <x v="6"/>
    <s v="001"/>
    <n v="12708.54"/>
    <n v="0"/>
    <n v="-12708.54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02"/>
    <s v="730802 Vestuario, Lencería, Prendas de Protección"/>
    <x v="1"/>
    <x v="6"/>
    <s v="001"/>
    <n v="366951"/>
    <n v="0"/>
    <n v="48201"/>
    <n v="415152"/>
    <n v="32834.5"/>
    <n v="52807.5"/>
    <n v="9.7119602326032573E-5"/>
    <n v="0"/>
    <n v="0"/>
    <n v="362344.5"/>
    <n v="415152"/>
    <n v="329510"/>
    <m/>
  </r>
  <r>
    <s v="COMUNALES"/>
    <s v="COORDINACION TERRITORIAL Y PARTICIPACION CIUDADANA"/>
    <s v="ZT06F060"/>
    <s v="Administración Zonal Valle de Tumbaco"/>
    <s v="N402"/>
    <s v="QUITO SIN MIEDO"/>
    <s v="GI22N40200001D"/>
    <s v="GI22N40200001D PREVENCIÓN SITUACIONAL Y CONVIVENCIA PAC"/>
    <s v="PREVENCIÓN SITUACIONAL Y CONVIVENCIA PAC"/>
    <s v="730802"/>
    <s v="730802 Vestuario, Lencería, Prendas de Protección"/>
    <x v="1"/>
    <x v="6"/>
    <s v="001"/>
    <n v="5500"/>
    <n v="0"/>
    <n v="-5500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N402"/>
    <s v="QUITO SIN MIEDO"/>
    <s v="GI22N40200001D"/>
    <s v="GI22N40200001D PREVENCIÓN SITUACIONAL Y CONVIVENCIA PAC"/>
    <s v="PREVENCIÓN SITUACIONAL Y CONVIVENCIA PAC"/>
    <s v="730802"/>
    <s v="730802 Vestuario, Lencería, Prendas de Protección"/>
    <x v="1"/>
    <x v="6"/>
    <s v="001"/>
    <n v="1000"/>
    <n v="0"/>
    <n v="-1000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N402"/>
    <s v="QUITO SIN MIEDO"/>
    <s v="GI22N40200001D"/>
    <s v="GI22N40200001D PREVENCIÓN SITUACIONAL Y CONVIVENCIA PAC"/>
    <s v="PREVENCIÓN SITUACIONAL Y CONVIVENCIA PAC"/>
    <s v="730802"/>
    <s v="730802 Vestuario, Lencería, Prendas de Protección"/>
    <x v="1"/>
    <x v="6"/>
    <s v="001"/>
    <n v="1423.56"/>
    <n v="0"/>
    <n v="0"/>
    <n v="1423.56"/>
    <n v="0"/>
    <n v="0"/>
    <n v="0"/>
    <n v="0"/>
    <n v="0"/>
    <n v="1423.56"/>
    <n v="1423.56"/>
    <n v="1423.56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03"/>
    <s v="730803 Lubricantes"/>
    <x v="1"/>
    <x v="6"/>
    <s v="001"/>
    <n v="81955.8"/>
    <n v="0"/>
    <n v="-81955.8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04"/>
    <s v="730804 Materiales de Oficina"/>
    <x v="1"/>
    <x v="6"/>
    <s v="001"/>
    <n v="170"/>
    <n v="0"/>
    <n v="22605.5"/>
    <n v="22775.5"/>
    <n v="0"/>
    <n v="0"/>
    <n v="0"/>
    <n v="0"/>
    <n v="0"/>
    <n v="22775.5"/>
    <n v="22775.5"/>
    <n v="22775.5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05"/>
    <s v="730805 Materiales de Aseo"/>
    <x v="1"/>
    <x v="6"/>
    <s v="001"/>
    <n v="25000"/>
    <n v="0"/>
    <n v="-6190"/>
    <n v="18810"/>
    <n v="17176.86"/>
    <n v="0"/>
    <n v="0"/>
    <n v="0"/>
    <n v="0"/>
    <n v="18810"/>
    <n v="18810"/>
    <n v="1633.14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07"/>
    <s v="730807 Materiales de Impresión, Fotografía, Reprod"/>
    <x v="1"/>
    <x v="6"/>
    <s v="001"/>
    <n v="32657.08"/>
    <n v="0"/>
    <n v="-32657.08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09"/>
    <s v="730809 Medicamentos"/>
    <x v="1"/>
    <x v="6"/>
    <s v="001"/>
    <n v="0"/>
    <n v="0"/>
    <n v="500"/>
    <n v="500"/>
    <n v="0"/>
    <n v="0"/>
    <n v="0"/>
    <n v="0"/>
    <n v="0"/>
    <n v="500"/>
    <n v="500"/>
    <n v="500"/>
    <m/>
  </r>
  <r>
    <s v="COMUNALES"/>
    <s v="COORDINACION TERRITORIAL Y PARTICIPACION CIUDADANA"/>
    <s v="ZM04F040"/>
    <s v="Administración Zonal Manuela Sáenz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4379.9799999999996"/>
    <n v="0"/>
    <n v="0"/>
    <n v="4379.9799999999996"/>
    <n v="0"/>
    <n v="0"/>
    <n v="0"/>
    <n v="0"/>
    <n v="0"/>
    <n v="4379.9799999999996"/>
    <n v="4379.9799999999996"/>
    <n v="4379.9799999999996"/>
    <m/>
  </r>
  <r>
    <s v="COMUNALES"/>
    <s v="COORDINACION TERRITORIAL Y PARTICIPACION CIUDADANA"/>
    <s v="ZD07F070"/>
    <s v="Adm Zonal Equinoccia - La Delicia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4756"/>
    <n v="0"/>
    <n v="0"/>
    <n v="4756"/>
    <n v="0"/>
    <n v="4752.7"/>
    <n v="8.7408101874721387E-6"/>
    <n v="4752.7"/>
    <n v="1.8497250015821142E-5"/>
    <n v="3.3"/>
    <n v="3.3"/>
    <n v="3.3"/>
    <m/>
  </r>
  <r>
    <s v="COMUNALES"/>
    <s v="COORDINACION TERRITORIAL Y PARTICIPACION CIUDADANA"/>
    <s v="ZN02F020"/>
    <s v="Administración Z Eugenio Espejo (Norte)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5500"/>
    <n v="0"/>
    <n v="0"/>
    <n v="5500"/>
    <n v="0"/>
    <n v="0"/>
    <n v="0"/>
    <n v="0"/>
    <n v="0"/>
    <n v="5500"/>
    <n v="5500"/>
    <n v="5500"/>
    <m/>
  </r>
  <r>
    <s v="COMUNALES"/>
    <s v="SEGURIDAD Y GOBERNABILIDAD"/>
    <s v="ZA01N000"/>
    <s v="Secretaría General Seguridad Gobernabili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29450"/>
    <n v="0"/>
    <n v="0"/>
    <n v="29450"/>
    <n v="0"/>
    <n v="0"/>
    <n v="0"/>
    <n v="0"/>
    <n v="0"/>
    <n v="29450"/>
    <n v="29450"/>
    <n v="29450"/>
    <m/>
  </r>
  <r>
    <s v="COMUNALES"/>
    <s v="COORDINACION TERRITORIAL Y PARTICIPACION CIUDADANA"/>
    <s v="ZT06F060"/>
    <s v="Administración Zonal Valle de Tumbaco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0"/>
    <n v="0"/>
    <n v="5500"/>
    <n v="5500"/>
    <n v="0"/>
    <n v="0"/>
    <n v="0"/>
    <n v="0"/>
    <n v="0"/>
    <n v="5500"/>
    <n v="5500"/>
    <n v="5500"/>
    <m/>
  </r>
  <r>
    <s v="COMUNALES"/>
    <s v="COORDINACION TERRITORIAL Y PARTICIPACION CIUDADANA"/>
    <s v="ZC09F090"/>
    <s v="Administración Zonal Calderón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5375.84"/>
    <n v="0"/>
    <n v="0"/>
    <n v="5375.84"/>
    <n v="0"/>
    <n v="0"/>
    <n v="0"/>
    <n v="0"/>
    <n v="0"/>
    <n v="5375.84"/>
    <n v="5375.84"/>
    <n v="5375.84"/>
    <m/>
  </r>
  <r>
    <s v="COMUNALES"/>
    <s v="COORDINACION TERRITORIAL Y PARTICIPACION CIUDADANA"/>
    <s v="ZV05F050"/>
    <s v="Administración Zonal Valle los Chillos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3627"/>
    <n v="0"/>
    <n v="0"/>
    <n v="3627"/>
    <n v="0"/>
    <n v="2778.96"/>
    <n v="5.1108552777531884E-6"/>
    <n v="2778.96"/>
    <n v="1.0815561239709286E-5"/>
    <n v="848.04"/>
    <n v="848.04"/>
    <n v="848.04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2104"/>
    <n v="0"/>
    <n v="1809"/>
    <n v="3913"/>
    <n v="0"/>
    <n v="0"/>
    <n v="0"/>
    <n v="0"/>
    <n v="0"/>
    <n v="3913"/>
    <n v="3913"/>
    <n v="3913"/>
    <m/>
  </r>
  <r>
    <s v="COMUNALES"/>
    <s v="COORDINACION TERRITORIAL Y PARTICIPACION CIUDADANA"/>
    <s v="ZS03F030"/>
    <s v="Administración Zonal Eloy Alfaro (Sur)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4500"/>
    <n v="0"/>
    <n v="0"/>
    <n v="4500"/>
    <n v="4500"/>
    <n v="0"/>
    <n v="0"/>
    <n v="0"/>
    <n v="0"/>
    <n v="4500"/>
    <n v="4500"/>
    <n v="0"/>
    <m/>
  </r>
  <r>
    <s v="COMUNALES"/>
    <s v="COORDINACION TERRITORIAL Y PARTICIPACION CIUDADANA"/>
    <s v="TM68F100"/>
    <s v="Unidad Especial Turística La Mariscal"/>
    <s v="N402"/>
    <s v="QUITO SIN MIEDO"/>
    <s v="GI22N40200001D"/>
    <s v="GI22N40200001D PREVENCIÓN SITUACIONAL Y CONVIVENCIA PAC"/>
    <s v="PREVENCIÓN SITUACIONAL Y CONVIVENCIA PAC"/>
    <s v="730811"/>
    <s v="730811 Insumos, Materiales y Suministros para Cons"/>
    <x v="1"/>
    <x v="6"/>
    <s v="001"/>
    <n v="1670"/>
    <n v="0"/>
    <n v="0"/>
    <n v="1670"/>
    <n v="0"/>
    <n v="0"/>
    <n v="0"/>
    <n v="0"/>
    <n v="0"/>
    <n v="1670"/>
    <n v="1670"/>
    <n v="167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12"/>
    <s v="730812 Materiales Didácticos"/>
    <x v="1"/>
    <x v="6"/>
    <s v="001"/>
    <n v="27565"/>
    <n v="0"/>
    <n v="-15058"/>
    <n v="12507"/>
    <n v="0"/>
    <n v="0"/>
    <n v="0"/>
    <n v="0"/>
    <n v="0"/>
    <n v="12507"/>
    <n v="12507"/>
    <n v="12507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13"/>
    <s v="730813 Repuestos y Accesorios"/>
    <x v="1"/>
    <x v="6"/>
    <s v="001"/>
    <n v="75006.27"/>
    <n v="0"/>
    <n v="-30103.1"/>
    <n v="44903.17"/>
    <n v="0"/>
    <n v="14980"/>
    <n v="2.7550095021426273E-5"/>
    <n v="646.78"/>
    <n v="2.517232597309487E-6"/>
    <n v="29923.17"/>
    <n v="44256.39"/>
    <n v="29923.17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20"/>
    <s v="730820 Menaje y Accesorios Descartables"/>
    <x v="1"/>
    <x v="6"/>
    <s v="001"/>
    <n v="1100"/>
    <n v="0"/>
    <n v="1358.75"/>
    <n v="2458.75"/>
    <n v="0"/>
    <n v="0"/>
    <n v="0"/>
    <n v="0"/>
    <n v="0"/>
    <n v="2458.75"/>
    <n v="2458.75"/>
    <n v="2458.75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23"/>
    <s v="730823 Egresos para Sanidad Agropecuaria"/>
    <x v="1"/>
    <x v="6"/>
    <s v="001"/>
    <n v="47019.34"/>
    <n v="0"/>
    <n v="-7926.54"/>
    <n v="39092.800000000003"/>
    <n v="0"/>
    <n v="8102.8"/>
    <n v="1.4902063413859334E-5"/>
    <n v="8102.8"/>
    <n v="3.1535657085066502E-5"/>
    <n v="30990"/>
    <n v="30990"/>
    <n v="3099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24"/>
    <s v="730824 Insumos, Bienes y Materiales para la Produc"/>
    <x v="1"/>
    <x v="6"/>
    <s v="001"/>
    <n v="0"/>
    <n v="0"/>
    <n v="1440"/>
    <n v="1440"/>
    <n v="0"/>
    <n v="0"/>
    <n v="0"/>
    <n v="0"/>
    <n v="0"/>
    <n v="1440"/>
    <n v="1440"/>
    <n v="144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26"/>
    <s v="730826 Dispositivos Médicos de Uso General"/>
    <x v="1"/>
    <x v="6"/>
    <s v="001"/>
    <n v="12367.67"/>
    <n v="0"/>
    <n v="-11267.67"/>
    <n v="1100"/>
    <n v="0"/>
    <n v="0"/>
    <n v="0"/>
    <n v="0"/>
    <n v="0"/>
    <n v="1100"/>
    <n v="1100"/>
    <n v="110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0832"/>
    <s v="730832 Dispositivos Médicos para Odontología"/>
    <x v="1"/>
    <x v="6"/>
    <s v="001"/>
    <n v="0"/>
    <n v="0"/>
    <n v="4000"/>
    <n v="4000"/>
    <n v="0"/>
    <n v="0"/>
    <n v="0"/>
    <n v="0"/>
    <n v="0"/>
    <n v="4000"/>
    <n v="4000"/>
    <n v="400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1403"/>
    <s v="731403 Mobiliarios"/>
    <x v="1"/>
    <x v="6"/>
    <s v="001"/>
    <n v="25543.4"/>
    <n v="0"/>
    <n v="-21328.04"/>
    <n v="4215.3599999999997"/>
    <n v="0"/>
    <n v="0"/>
    <n v="0"/>
    <n v="0"/>
    <n v="0"/>
    <n v="4215.3599999999997"/>
    <n v="4215.3599999999997"/>
    <n v="4215.3599999999997"/>
    <m/>
  </r>
  <r>
    <s v="COMUNALES"/>
    <s v="SEGURIDAD Y GOBERNABILIDAD"/>
    <s v="ZA01N000"/>
    <s v="Secretaría General Seguridad Gobernabili"/>
    <s v="N402"/>
    <s v="QUITO SIN MIEDO"/>
    <s v="GI22N40200001D"/>
    <s v="GI22N40200001D PREVENCIÓN SITUACIONAL Y CONVIVENCIA PAC"/>
    <s v="PREVENCIÓN SITUACIONAL Y CONVIVENCIA PAC"/>
    <s v="731403"/>
    <s v="731403 Mobiliarios"/>
    <x v="1"/>
    <x v="6"/>
    <s v="001"/>
    <n v="900"/>
    <n v="0"/>
    <n v="0"/>
    <n v="900"/>
    <n v="0"/>
    <n v="0"/>
    <n v="0"/>
    <n v="0"/>
    <n v="0"/>
    <n v="900"/>
    <n v="900"/>
    <n v="90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1404"/>
    <s v="731404 Maquinarias y Equipos"/>
    <x v="1"/>
    <x v="6"/>
    <s v="001"/>
    <n v="3133.65"/>
    <n v="0"/>
    <n v="2856.35"/>
    <n v="5990"/>
    <n v="0"/>
    <n v="420"/>
    <n v="7.7243257069419463E-7"/>
    <n v="420"/>
    <n v="1.6346171663780336E-6"/>
    <n v="5570"/>
    <n v="5570"/>
    <n v="557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1406"/>
    <s v="731406 Herramientas y equipos menores"/>
    <x v="1"/>
    <x v="6"/>
    <s v="001"/>
    <n v="300"/>
    <n v="0"/>
    <n v="7748.57"/>
    <n v="8048.57"/>
    <n v="0"/>
    <n v="120"/>
    <n v="2.2069502019834131E-7"/>
    <n v="120"/>
    <n v="4.6703347610800959E-7"/>
    <n v="7928.57"/>
    <n v="7928.57"/>
    <n v="7928.57"/>
    <m/>
  </r>
  <r>
    <s v="COMUNALES"/>
    <s v="COORDINACION TERRITORIAL Y PARTICIPACION CIUDADANA"/>
    <s v="ZN02F020"/>
    <s v="Administración Z Eugenio Espejo (Norte)"/>
    <s v="N402"/>
    <s v="QUITO SIN MIEDO"/>
    <s v="GI22N40200001D"/>
    <s v="GI22N40200001D PREVENCIÓN SITUACIONAL Y CONVIVENCIA PAC"/>
    <s v="PREVENCIÓN SITUACIONAL Y CONVIVENCIA PAC"/>
    <s v="731406"/>
    <s v="731406 Herramientas y equipos menores"/>
    <x v="1"/>
    <x v="6"/>
    <s v="001"/>
    <n v="1000"/>
    <n v="0"/>
    <n v="0"/>
    <n v="1000"/>
    <n v="0"/>
    <n v="0"/>
    <n v="0"/>
    <n v="0"/>
    <n v="0"/>
    <n v="1000"/>
    <n v="1000"/>
    <n v="1000"/>
    <m/>
  </r>
  <r>
    <s v="COMUNALES"/>
    <s v="SEGURIDAD Y GOBERNABILIDAD"/>
    <s v="ZA01N000"/>
    <s v="Secretaría General Seguridad Gobernabili"/>
    <s v="N402"/>
    <s v="QUITO SIN MIEDO"/>
    <s v="GI22N40200001D"/>
    <s v="GI22N40200001D PREVENCIÓN SITUACIONAL Y CONVIVENCIA PAC"/>
    <s v="PREVENCIÓN SITUACIONAL Y CONVIVENCIA PAC"/>
    <s v="731406"/>
    <s v="731406 Herramientas y equipos menores"/>
    <x v="1"/>
    <x v="6"/>
    <s v="001"/>
    <n v="967.86"/>
    <n v="0"/>
    <n v="0"/>
    <n v="967.86"/>
    <n v="0"/>
    <n v="0"/>
    <n v="0"/>
    <n v="0"/>
    <n v="0"/>
    <n v="967.86"/>
    <n v="967.86"/>
    <n v="967.86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731407"/>
    <s v="731407 Equipos, Sistemas y Paquetes Informáticos"/>
    <x v="1"/>
    <x v="6"/>
    <s v="001"/>
    <n v="0"/>
    <n v="0"/>
    <n v="1950"/>
    <n v="1950"/>
    <n v="0"/>
    <n v="0"/>
    <n v="0"/>
    <n v="0"/>
    <n v="0"/>
    <n v="1950"/>
    <n v="1950"/>
    <n v="1950"/>
    <m/>
  </r>
  <r>
    <s v="COMUNALES"/>
    <s v="TERRITORIO HABITAT Y VIVIENDA"/>
    <s v="FS66P020"/>
    <s v="Instituto Metropolitano de Patrimonio"/>
    <s v="P201"/>
    <s v="GESTION INTEGRAL DEL PATRIMONIO CULTURAL"/>
    <s v="GI22P20100002D"/>
    <s v="GI22P20100002D CONSERVACIÓN DE EDIFICACIONES PATRIMONIA"/>
    <s v="CONSERVACIÓN DE EDIFICACIONES PATRIMONIA"/>
    <s v="730601"/>
    <s v="730601 Consultoría, Asesoría e Investigación"/>
    <x v="1"/>
    <x v="6"/>
    <s v="001"/>
    <n v="6000"/>
    <n v="0"/>
    <n v="0"/>
    <n v="6000"/>
    <n v="0"/>
    <n v="2960.14"/>
    <n v="5.4440679757493172E-6"/>
    <n v="2960.14"/>
    <n v="1.1520703949719696E-5"/>
    <n v="3039.86"/>
    <n v="3039.86"/>
    <n v="3039.86"/>
    <m/>
  </r>
  <r>
    <s v="COMUNALES"/>
    <s v="TERRITORIO HABITAT Y VIVIENDA"/>
    <s v="FS66P020"/>
    <s v="Instituto Metropolitano de Patrimonio"/>
    <s v="P201"/>
    <s v="GESTION INTEGRAL DEL PATRIMONIO CULTURAL"/>
    <s v="GI22P20100002D"/>
    <s v="GI22P20100002D CONSERVACIÓN DE EDIFICACIONES PATRIMONIA"/>
    <s v="CONSERVACIÓN DE EDIFICACIONES PATRIMONIA"/>
    <s v="730604"/>
    <s v="730604 Fiscalización e Inspecciones Técnicas"/>
    <x v="1"/>
    <x v="6"/>
    <s v="001"/>
    <n v="126360.86"/>
    <n v="0"/>
    <n v="0"/>
    <n v="126360.86"/>
    <n v="0"/>
    <n v="126347.66"/>
    <n v="2.3236916146427634E-4"/>
    <n v="54970.45"/>
    <n v="2.1394200288934613E-4"/>
    <n v="13.2"/>
    <n v="71390.41"/>
    <n v="13.2"/>
    <m/>
  </r>
  <r>
    <s v="COMUNALES"/>
    <s v="TERRITORIO HABITAT Y VIVIENDA"/>
    <s v="FS66P020"/>
    <s v="Instituto Metropolitano de Patrimonio"/>
    <s v="P201"/>
    <s v="GESTION INTEGRAL DEL PATRIMONIO CULTURAL"/>
    <s v="GI22P20100002D"/>
    <s v="GI22P20100002D CONSERVACIÓN DE EDIFICACIONES PATRIMONIA"/>
    <s v="CONSERVACIÓN DE EDIFICACIONES PATRIMONIA"/>
    <s v="730605"/>
    <s v="730605 Estudio y Diseño de Proyectos"/>
    <x v="1"/>
    <x v="6"/>
    <s v="001"/>
    <n v="336428.75"/>
    <n v="0"/>
    <n v="-62536.73"/>
    <n v="273892.02"/>
    <n v="0"/>
    <n v="214063.55"/>
    <n v="3.9368966242482204E-4"/>
    <n v="172874.05"/>
    <n v="6.7281640416974879E-4"/>
    <n v="59828.47"/>
    <n v="101017.97"/>
    <n v="59828.47"/>
    <m/>
  </r>
  <r>
    <s v="COMUNALES"/>
    <s v="TERRITORIO HABITAT Y VIVIENDA"/>
    <s v="FS66P020"/>
    <s v="Instituto Metropolitano de Patrimonio"/>
    <s v="P201"/>
    <s v="GESTION INTEGRAL DEL PATRIMONIO CULTURAL"/>
    <s v="GI22P20100002D"/>
    <s v="GI22P20100002D CONSERVACIÓN DE EDIFICACIONES PATRIMONIA"/>
    <s v="CONSERVACIÓN DE EDIFICACIONES PATRIMONIA"/>
    <s v="730606"/>
    <s v="730606 Honorarios por Contratos Civiles de Servici"/>
    <x v="1"/>
    <x v="6"/>
    <s v="001"/>
    <n v="41760"/>
    <n v="0"/>
    <n v="0"/>
    <n v="41760"/>
    <n v="0"/>
    <n v="38280"/>
    <n v="7.0401711443270878E-5"/>
    <n v="10440"/>
    <n v="4.0631912421396837E-5"/>
    <n v="3480"/>
    <n v="31320"/>
    <n v="3480"/>
    <m/>
  </r>
  <r>
    <s v="COMUNALES"/>
    <s v="TERRITORIO HABITAT Y VIVIENDA"/>
    <s v="FS66P020"/>
    <s v="Instituto Metropolitano de Patrimonio"/>
    <s v="P201"/>
    <s v="GESTION INTEGRAL DEL PATRIMONIO CULTURAL"/>
    <s v="GI22P20100004D"/>
    <s v="GI22P20100004D CONSERVACIÓN DEL ESPACIO PÚBLICO EN EL C"/>
    <s v="CONSERVACIÓN DEL ESPACIO PÚBLICO EN EL C"/>
    <s v="730425"/>
    <s v="730425 Instalación, Readecuación, Montaje de Expos"/>
    <x v="1"/>
    <x v="6"/>
    <s v="001"/>
    <n v="0"/>
    <n v="0"/>
    <n v="95629.83"/>
    <n v="95629.83"/>
    <n v="0"/>
    <n v="94998"/>
    <n v="1.7471321274001691E-4"/>
    <n v="0"/>
    <n v="0"/>
    <n v="631.83000000000004"/>
    <n v="95629.83"/>
    <n v="631.83000000000004"/>
    <m/>
  </r>
  <r>
    <s v="COMUNALES"/>
    <s v="TERRITORIO HABITAT Y VIVIENDA"/>
    <s v="FS66P020"/>
    <s v="Instituto Metropolitano de Patrimonio"/>
    <s v="P201"/>
    <s v="GESTION INTEGRAL DEL PATRIMONIO CULTURAL"/>
    <s v="GI22P20100004D"/>
    <s v="GI22P20100004D CONSERVACIÓN DEL ESPACIO PÚBLICO EN EL C"/>
    <s v="CONSERVACIÓN DEL ESPACIO PÚBLICO EN EL C"/>
    <s v="730604"/>
    <s v="730604 Fiscalización e Inspecciones Técnicas"/>
    <x v="1"/>
    <x v="6"/>
    <s v="001"/>
    <n v="0"/>
    <n v="0"/>
    <n v="20613.740000000002"/>
    <n v="20613.740000000002"/>
    <n v="0"/>
    <n v="0"/>
    <n v="0"/>
    <n v="0"/>
    <n v="0"/>
    <n v="20613.740000000002"/>
    <n v="20613.740000000002"/>
    <n v="20613.740000000002"/>
    <m/>
  </r>
  <r>
    <s v="COMUNALES"/>
    <s v="TERRITORIO HABITAT Y VIVIENDA"/>
    <s v="FS66P020"/>
    <s v="Instituto Metropolitano de Patrimonio"/>
    <s v="P201"/>
    <s v="GESTION INTEGRAL DEL PATRIMONIO CULTURAL"/>
    <s v="GI22P20100004D"/>
    <s v="GI22P20100004D CONSERVACIÓN DEL ESPACIO PÚBLICO EN EL C"/>
    <s v="CONSERVACIÓN DEL ESPACIO PÚBLICO EN EL C"/>
    <s v="730605"/>
    <s v="730605 Estudio y Diseño de Proyectos"/>
    <x v="1"/>
    <x v="6"/>
    <s v="001"/>
    <n v="67760.81"/>
    <n v="0"/>
    <n v="0"/>
    <n v="67760.81"/>
    <n v="0"/>
    <n v="16928.25"/>
    <n v="3.113317063060476E-5"/>
    <n v="16928.25"/>
    <n v="6.5883828682711785E-5"/>
    <n v="50832.56"/>
    <n v="50832.56"/>
    <n v="50832.56"/>
    <m/>
  </r>
  <r>
    <s v="COMUNALES"/>
    <s v="TERRITORIO HABITAT Y VIVIENDA"/>
    <s v="FS66P020"/>
    <s v="Instituto Metropolitano de Patrimonio"/>
    <s v="P201"/>
    <s v="GESTION INTEGRAL DEL PATRIMONIO CULTURAL"/>
    <s v="GI22P20100005D"/>
    <s v="GI22P20100005D SISTEMA DE INFORMACIÓN DE PATRIMONIO CUL"/>
    <s v="SISTEMA DE INFORMACIÓN DE PATRIMONIO CUL"/>
    <s v="730204"/>
    <s v="730204 Edición, Impresión, Reproducción, Publicaci"/>
    <x v="1"/>
    <x v="6"/>
    <s v="001"/>
    <n v="145903.51"/>
    <n v="0"/>
    <n v="-86410"/>
    <n v="59493.51"/>
    <n v="0"/>
    <n v="14442.76"/>
    <n v="2.6562043415998299E-5"/>
    <n v="14442.76"/>
    <n v="5.6210436728280973E-5"/>
    <n v="45050.75"/>
    <n v="45050.75"/>
    <n v="45050.75"/>
    <m/>
  </r>
  <r>
    <s v="COMUNALES"/>
    <s v="TERRITORIO HABITAT Y VIVIENDA"/>
    <s v="FS66P020"/>
    <s v="Instituto Metropolitano de Patrimonio"/>
    <s v="P201"/>
    <s v="GESTION INTEGRAL DEL PATRIMONIO CULTURAL"/>
    <s v="GI22P20100005D"/>
    <s v="GI22P20100005D SISTEMA DE INFORMACIÓN DE PATRIMONIO CUL"/>
    <s v="SISTEMA DE INFORMACIÓN DE PATRIMONIO CUL"/>
    <s v="730205"/>
    <s v="730205 Espectáculos Culturales y Sociales"/>
    <x v="1"/>
    <x v="6"/>
    <s v="001"/>
    <n v="177755.73"/>
    <n v="0"/>
    <n v="0"/>
    <n v="177755.73"/>
    <n v="0"/>
    <n v="0"/>
    <n v="0"/>
    <n v="0"/>
    <n v="0"/>
    <n v="177755.73"/>
    <n v="177755.73"/>
    <n v="177755.73"/>
    <m/>
  </r>
  <r>
    <s v="COMUNALES"/>
    <s v="TERRITORIO HABITAT Y VIVIENDA"/>
    <s v="FS66P020"/>
    <s v="Instituto Metropolitano de Patrimonio"/>
    <s v="P201"/>
    <s v="GESTION INTEGRAL DEL PATRIMONIO CULTURAL"/>
    <s v="GI22P20100005D"/>
    <s v="GI22P20100005D SISTEMA DE INFORMACIÓN DE PATRIMONIO CUL"/>
    <s v="SISTEMA DE INFORMACIÓN DE PATRIMONIO CUL"/>
    <s v="730249"/>
    <s v="730249 Eventos Públicos Promocionales"/>
    <x v="1"/>
    <x v="6"/>
    <s v="001"/>
    <n v="494530.68"/>
    <n v="0"/>
    <n v="0"/>
    <n v="494530.68"/>
    <n v="0"/>
    <n v="374122.35"/>
    <n v="6.8805782991584097E-4"/>
    <n v="374122.35"/>
    <n v="1.456063846751645E-3"/>
    <n v="120408.33"/>
    <n v="120408.33"/>
    <n v="120408.33"/>
    <m/>
  </r>
  <r>
    <s v="COMUNALES"/>
    <s v="TERRITORIO HABITAT Y VIVIENDA"/>
    <s v="FS66P020"/>
    <s v="Instituto Metropolitano de Patrimonio"/>
    <s v="P201"/>
    <s v="GESTION INTEGRAL DEL PATRIMONIO CULTURAL"/>
    <s v="GI22P20100005D"/>
    <s v="GI22P20100005D SISTEMA DE INFORMACIÓN DE PATRIMONIO CUL"/>
    <s v="SISTEMA DE INFORMACIÓN DE PATRIMONIO CUL"/>
    <s v="730601"/>
    <s v="730601 Consultoría, Asesoría e Investigación"/>
    <x v="1"/>
    <x v="6"/>
    <s v="001"/>
    <n v="738529.67"/>
    <n v="0"/>
    <n v="42000"/>
    <n v="780529.67"/>
    <n v="0"/>
    <n v="462933.01"/>
    <n v="8.5139174993690788E-4"/>
    <n v="202115.29"/>
    <n v="7.8662172052732025E-4"/>
    <n v="317596.65999999997"/>
    <n v="578414.38"/>
    <n v="317596.65999999997"/>
    <m/>
  </r>
  <r>
    <s v="COMUNALES"/>
    <s v="TERRITORIO HABITAT Y VIVIENDA"/>
    <s v="FS66P020"/>
    <s v="Instituto Metropolitano de Patrimonio"/>
    <s v="P201"/>
    <s v="GESTION INTEGRAL DEL PATRIMONIO CULTURAL"/>
    <s v="GI22P20100005D"/>
    <s v="GI22P20100005D SISTEMA DE INFORMACIÓN DE PATRIMONIO CUL"/>
    <s v="SISTEMA DE INFORMACIÓN DE PATRIMONIO CUL"/>
    <s v="730606"/>
    <s v="730606 Honorarios por Contratos Civiles de Servici"/>
    <x v="1"/>
    <x v="6"/>
    <s v="001"/>
    <n v="104400"/>
    <n v="0"/>
    <n v="0"/>
    <n v="104400"/>
    <n v="0"/>
    <n v="95700"/>
    <n v="1.760042786081772E-4"/>
    <n v="26100"/>
    <n v="1.0157978105349209E-4"/>
    <n v="8700"/>
    <n v="78300"/>
    <n v="8700"/>
    <m/>
  </r>
  <r>
    <s v="COMUNALES"/>
    <s v="TERRITORIO HABITAT Y VIVIENDA"/>
    <s v="FS66P020"/>
    <s v="Instituto Metropolitano de Patrimonio"/>
    <s v="P201"/>
    <s v="GESTION INTEGRAL DEL PATRIMONIO CULTURAL"/>
    <s v="GI22P20100005D"/>
    <s v="GI22P20100005D SISTEMA DE INFORMACIÓN DE PATRIMONIO CUL"/>
    <s v="SISTEMA DE INFORMACIÓN DE PATRIMONIO CUL"/>
    <s v="730807"/>
    <s v="730807 Materiales de Impresión, Fotografía, Reprod"/>
    <x v="1"/>
    <x v="6"/>
    <s v="001"/>
    <n v="76855.039999999994"/>
    <n v="0"/>
    <n v="1410"/>
    <n v="78265.039999999994"/>
    <n v="0"/>
    <n v="0"/>
    <n v="0"/>
    <n v="0"/>
    <n v="0"/>
    <n v="78265.039999999994"/>
    <n v="78265.039999999994"/>
    <n v="78265.039999999994"/>
    <m/>
  </r>
  <r>
    <s v="COMUNALES"/>
    <s v="TERRITORIO HABITAT Y VIVIENDA"/>
    <s v="FS66P020"/>
    <s v="Instituto Metropolitano de Patrimonio"/>
    <s v="P201"/>
    <s v="GESTION INTEGRAL DEL PATRIMONIO CULTURAL"/>
    <s v="GI22P20100006D"/>
    <s v="GI22P20100006D INTERVENCIÓN Y CONSERVACIÓN DEL PATRIMON"/>
    <s v="INTERVENCIÓN Y CONSERVACIÓN DEL PATRIMON"/>
    <s v="730601"/>
    <s v="730601 Consultoría, Asesoría e Investigación"/>
    <x v="1"/>
    <x v="6"/>
    <s v="001"/>
    <n v="269100"/>
    <n v="0"/>
    <n v="-33093.1"/>
    <n v="236006.9"/>
    <n v="0"/>
    <n v="170660.4"/>
    <n v="3.1386583687547504E-4"/>
    <n v="150680.78"/>
    <n v="5.8644140388388537E-4"/>
    <n v="65346.5"/>
    <n v="85326.12"/>
    <n v="65346.5"/>
    <m/>
  </r>
  <r>
    <s v="COMUNALES"/>
    <s v="TERRITORIO HABITAT Y VIVIENDA"/>
    <s v="FS66P020"/>
    <s v="Instituto Metropolitano de Patrimonio"/>
    <s v="P201"/>
    <s v="GESTION INTEGRAL DEL PATRIMONIO CULTURAL"/>
    <s v="GI22P20100006D"/>
    <s v="GI22P20100006D INTERVENCIÓN Y CONSERVACIÓN DEL PATRIMON"/>
    <s v="INTERVENCIÓN Y CONSERVACIÓN DEL PATRIMON"/>
    <s v="730609"/>
    <s v="730609 Investigaciones Profesionales y Análisis de"/>
    <x v="1"/>
    <x v="6"/>
    <s v="001"/>
    <n v="43000"/>
    <n v="0"/>
    <n v="0"/>
    <n v="43000"/>
    <n v="0"/>
    <n v="7082.97"/>
    <n v="1.3026468393452048E-5"/>
    <n v="7082.95"/>
    <n v="2.7566456329993554E-5"/>
    <n v="35917.03"/>
    <n v="35917.050000000003"/>
    <n v="35917.03"/>
    <m/>
  </r>
  <r>
    <s v="COMUNALES"/>
    <s v="TERRITORIO HABITAT Y VIVIENDA"/>
    <s v="ZA01P000"/>
    <s v="Secretaría Territorio, Hábitat  Vivienda"/>
    <s v="P204"/>
    <s v="USO Y GESTIÓN DEL SUELO"/>
    <s v="GI22P20400001D"/>
    <s v="GI22P20400001D PLANIFICACIÓN Y REGULACIÓN DEL USO Y GES"/>
    <s v="PLANIFICACIÓN Y REGULACIÓN DEL USO Y GES"/>
    <s v="730205"/>
    <s v="730205 Espectáculos Culturales y Sociales"/>
    <x v="1"/>
    <x v="6"/>
    <s v="001"/>
    <n v="13540"/>
    <n v="0"/>
    <n v="0"/>
    <n v="13540"/>
    <n v="0"/>
    <n v="5048"/>
    <n v="9.283903849676892E-6"/>
    <n v="5048"/>
    <n v="1.9646541561610269E-5"/>
    <n v="8492"/>
    <n v="8492"/>
    <n v="8492"/>
    <m/>
  </r>
  <r>
    <s v="COMUNALES"/>
    <s v="TERRITORIO HABITAT Y VIVIENDA"/>
    <s v="ZA01P000"/>
    <s v="Secretaría Territorio, Hábitat  Vivienda"/>
    <s v="P204"/>
    <s v="USO Y GESTIÓN DEL SUELO"/>
    <s v="GI22P20400001D"/>
    <s v="GI22P20400001D PLANIFICACIÓN Y REGULACIÓN DEL USO Y GES"/>
    <s v="PLANIFICACIÓN Y REGULACIÓN DEL USO Y GES"/>
    <s v="730249"/>
    <s v="730249 Eventos Públicos Promocionales"/>
    <x v="1"/>
    <x v="6"/>
    <s v="001"/>
    <n v="33000"/>
    <n v="0"/>
    <n v="-27000"/>
    <n v="6000"/>
    <n v="0"/>
    <n v="0"/>
    <n v="0"/>
    <n v="0"/>
    <n v="0"/>
    <n v="6000"/>
    <n v="6000"/>
    <n v="6000"/>
    <m/>
  </r>
  <r>
    <s v="COMUNALES"/>
    <s v="TERRITORIO HABITAT Y VIVIENDA"/>
    <s v="ZA01P000"/>
    <s v="Secretaría Territorio, Hábitat  Vivienda"/>
    <s v="P204"/>
    <s v="USO Y GESTIÓN DEL SUELO"/>
    <s v="GI22P20400001D"/>
    <s v="GI22P20400001D PLANIFICACIÓN Y REGULACIÓN DEL USO Y GES"/>
    <s v="PLANIFICACIÓN Y REGULACIÓN DEL USO Y GES"/>
    <s v="730601"/>
    <s v="730601 Consultoría, Asesoría e Investigación"/>
    <x v="1"/>
    <x v="6"/>
    <s v="001"/>
    <n v="5072.54"/>
    <n v="0"/>
    <n v="0"/>
    <n v="5072.54"/>
    <n v="0"/>
    <n v="0"/>
    <n v="0"/>
    <n v="0"/>
    <n v="0"/>
    <n v="5072.54"/>
    <n v="5072.54"/>
    <n v="5072.54"/>
    <m/>
  </r>
  <r>
    <s v="COMUNALES"/>
    <s v="TERRITORIO HABITAT Y VIVIENDA"/>
    <s v="ZA01P000"/>
    <s v="Secretaría Territorio, Hábitat  Vivienda"/>
    <s v="P204"/>
    <s v="USO Y GESTIÓN DEL SUELO"/>
    <s v="GI22P20400001D"/>
    <s v="GI22P20400001D PLANIFICACIÓN Y REGULACIÓN DEL USO Y GES"/>
    <s v="PLANIFICACIÓN Y REGULACIÓN DEL USO Y GES"/>
    <s v="730606"/>
    <s v="730606 Honorarios por Contratos Civiles de Servici"/>
    <x v="1"/>
    <x v="6"/>
    <s v="001"/>
    <n v="19252"/>
    <n v="0"/>
    <n v="73251"/>
    <n v="92503"/>
    <n v="58182"/>
    <n v="3073"/>
    <n v="5.6516316422458569E-6"/>
    <n v="1740"/>
    <n v="6.7719854035661393E-6"/>
    <n v="89430"/>
    <n v="90763"/>
    <n v="31248"/>
    <m/>
  </r>
  <r>
    <s v="COMUNALES"/>
    <s v="TERRITORIO HABITAT Y VIVIENDA"/>
    <s v="ZA01P000"/>
    <s v="Secretaría Territorio, Hábitat  Vivienda"/>
    <s v="P204"/>
    <s v="USO Y GESTIÓN DEL SUELO"/>
    <s v="GI22P20400001D"/>
    <s v="GI22P20400001D PLANIFICACIÓN Y REGULACIÓN DEL USO Y GES"/>
    <s v="PLANIFICACIÓN Y REGULACIÓN DEL USO Y GES"/>
    <s v="730702"/>
    <s v="730702 Arrendamiento y Licencias de Uso de Paquete"/>
    <x v="1"/>
    <x v="6"/>
    <s v="001"/>
    <n v="79999.850000000006"/>
    <n v="0"/>
    <n v="-46251"/>
    <n v="33748.85"/>
    <n v="26756.23"/>
    <n v="0"/>
    <n v="0"/>
    <n v="0"/>
    <n v="0"/>
    <n v="33748.85"/>
    <n v="33748.85"/>
    <n v="6992.62"/>
    <m/>
  </r>
  <r>
    <s v="COMUNALES"/>
    <s v="TERRITORIO HABITAT Y VIVIENDA"/>
    <s v="ZA01P000"/>
    <s v="Secretaría Territorio, Hábitat  Vivienda"/>
    <s v="P204"/>
    <s v="USO Y GESTIÓN DEL SUELO"/>
    <s v="GI22P20400001D"/>
    <s v="GI22P20400001D PLANIFICACIÓN Y REGULACIÓN DEL USO Y GES"/>
    <s v="PLANIFICACIÓN Y REGULACIÓN DEL USO Y GES"/>
    <s v="730704"/>
    <s v="730704 Mantenimiento y Reparación de Equipos y Sis"/>
    <x v="1"/>
    <x v="6"/>
    <s v="001"/>
    <n v="6000"/>
    <n v="0"/>
    <n v="0"/>
    <n v="6000"/>
    <n v="0"/>
    <n v="0"/>
    <n v="0"/>
    <n v="0"/>
    <n v="0"/>
    <n v="6000"/>
    <n v="6000"/>
    <n v="6000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730204"/>
    <s v="730204 Edición, Impresión, Reproducción, Publicaci"/>
    <x v="1"/>
    <x v="6"/>
    <s v="001"/>
    <n v="5945.57"/>
    <n v="0"/>
    <n v="2430"/>
    <n v="8375.57"/>
    <n v="0"/>
    <n v="4180"/>
    <n v="7.6875432035755561E-6"/>
    <n v="330"/>
    <n v="1.2843420592970264E-6"/>
    <n v="4195.57"/>
    <n v="8045.57"/>
    <n v="4195.57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730404"/>
    <s v="730404 Maquinarias y Equipos (Instalación, Manteni"/>
    <x v="1"/>
    <x v="6"/>
    <s v="001"/>
    <n v="6750"/>
    <n v="0"/>
    <n v="-450"/>
    <n v="6300"/>
    <n v="0"/>
    <n v="0"/>
    <n v="0"/>
    <n v="0"/>
    <n v="0"/>
    <n v="6300"/>
    <n v="6300"/>
    <n v="6300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730505"/>
    <s v="730505 Vehículos (Arrendamiento)"/>
    <x v="1"/>
    <x v="6"/>
    <s v="001"/>
    <n v="80760"/>
    <n v="0"/>
    <n v="-342"/>
    <n v="80418"/>
    <n v="0"/>
    <n v="65148"/>
    <n v="1.198153264656795E-4"/>
    <n v="5148"/>
    <n v="2.003573612503361E-5"/>
    <n v="15270"/>
    <n v="75270"/>
    <n v="15270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730702"/>
    <s v="730702 Arrendamiento y Licencias de Uso de Paquete"/>
    <x v="1"/>
    <x v="6"/>
    <s v="001"/>
    <n v="6400"/>
    <n v="0"/>
    <n v="1900"/>
    <n v="8300"/>
    <n v="0"/>
    <n v="0"/>
    <n v="0"/>
    <n v="0"/>
    <n v="0"/>
    <n v="8300"/>
    <n v="8300"/>
    <n v="8300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730704"/>
    <s v="730704 Mantenimiento y Reparación de Equipos y Sis"/>
    <x v="1"/>
    <x v="6"/>
    <s v="001"/>
    <n v="6348.8"/>
    <n v="0"/>
    <n v="-4348.8"/>
    <n v="2000"/>
    <n v="0"/>
    <n v="0"/>
    <n v="0"/>
    <n v="0"/>
    <n v="0"/>
    <n v="2000"/>
    <n v="2000"/>
    <n v="2000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730804"/>
    <s v="730804 Materiales de Oficina"/>
    <x v="1"/>
    <x v="6"/>
    <s v="001"/>
    <n v="3979"/>
    <n v="0"/>
    <n v="3021"/>
    <n v="7000"/>
    <n v="885.75"/>
    <n v="3214.25"/>
    <n v="5.9114080722709882E-6"/>
    <n v="3214.25"/>
    <n v="1.2509686254834749E-5"/>
    <n v="3785.75"/>
    <n v="3785.75"/>
    <n v="2900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730807"/>
    <s v="730807 Materiales de Impresión, Fotografía, Reprod"/>
    <x v="1"/>
    <x v="6"/>
    <s v="001"/>
    <n v="29816.63"/>
    <n v="0"/>
    <n v="-816.63"/>
    <n v="29000"/>
    <n v="0"/>
    <n v="0"/>
    <n v="0"/>
    <n v="0"/>
    <n v="0"/>
    <n v="29000"/>
    <n v="29000"/>
    <n v="29000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731403"/>
    <s v="731403 Mobiliarios"/>
    <x v="1"/>
    <x v="6"/>
    <s v="001"/>
    <n v="4000"/>
    <n v="0"/>
    <n v="-4000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750104"/>
    <s v="750104 Urbanización y Embellecimiento"/>
    <x v="1"/>
    <x v="7"/>
    <s v="001"/>
    <n v="323692.25"/>
    <n v="0"/>
    <n v="0"/>
    <n v="323692.25"/>
    <n v="0"/>
    <n v="0"/>
    <n v="0"/>
    <n v="0"/>
    <n v="0"/>
    <n v="323692.25"/>
    <n v="323692.25"/>
    <n v="323692.25"/>
    <m/>
  </r>
  <r>
    <s v="COMUNALES"/>
    <s v="COORDINACION TERRITORIAL Y PARTICIPACION CIUDADANA"/>
    <s v="ZM04F040"/>
    <s v="Administración Zonal Manuela Sáenz"/>
    <s v="F101"/>
    <s v="CORRESPONSABILIDAD CIUDADANA"/>
    <s v="GI22F10100002D"/>
    <s v="GI22F10100002D INFRAESTRUCTURA COMUNITARIA"/>
    <s v="INFRAESTRUCTURA COMUNITARIA"/>
    <s v="750104"/>
    <s v="750104 Urbanización y Embellecimiento"/>
    <x v="1"/>
    <x v="7"/>
    <s v="001"/>
    <n v="366615.19"/>
    <n v="0"/>
    <n v="0"/>
    <n v="366615.19"/>
    <n v="0"/>
    <n v="0"/>
    <n v="0"/>
    <n v="0"/>
    <n v="0"/>
    <n v="366615.19"/>
    <n v="366615.19"/>
    <n v="366615.19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750104"/>
    <s v="750104 Urbanización y Embellecimiento"/>
    <x v="1"/>
    <x v="7"/>
    <s v="001"/>
    <n v="194490.15"/>
    <n v="0"/>
    <n v="6282.24"/>
    <n v="200772.39"/>
    <n v="0"/>
    <n v="0"/>
    <n v="0"/>
    <n v="0"/>
    <n v="0"/>
    <n v="200772.39"/>
    <n v="200772.39"/>
    <n v="200772.39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750104"/>
    <s v="750104 Urbanización y Embellecimiento"/>
    <x v="1"/>
    <x v="7"/>
    <s v="001"/>
    <n v="282000"/>
    <n v="0"/>
    <n v="-146800"/>
    <n v="135200"/>
    <n v="134157.01"/>
    <n v="0"/>
    <n v="0"/>
    <n v="0"/>
    <n v="0"/>
    <n v="135200"/>
    <n v="135200"/>
    <n v="1042.99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750104"/>
    <s v="750104 Urbanización y Embellecimiento"/>
    <x v="1"/>
    <x v="7"/>
    <s v="001"/>
    <n v="369243.04"/>
    <n v="0"/>
    <n v="0"/>
    <n v="369243.04"/>
    <n v="168000"/>
    <n v="0"/>
    <n v="0"/>
    <n v="0"/>
    <n v="0"/>
    <n v="369243.04"/>
    <n v="369243.04"/>
    <n v="201243.04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750104"/>
    <s v="750104 Urbanización y Embellecimiento"/>
    <x v="1"/>
    <x v="7"/>
    <s v="001"/>
    <n v="566371.51"/>
    <n v="0"/>
    <n v="0"/>
    <n v="566371.51"/>
    <n v="269994.78999999998"/>
    <n v="166922"/>
    <n v="3.0699045134622942E-4"/>
    <n v="0"/>
    <n v="0"/>
    <n v="399449.51"/>
    <n v="566371.51"/>
    <n v="129454.72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750104"/>
    <s v="750104 Urbanización y Embellecimiento"/>
    <x v="1"/>
    <x v="7"/>
    <s v="001"/>
    <n v="557345.21"/>
    <n v="0"/>
    <n v="-139213.92000000001"/>
    <n v="418131.29"/>
    <n v="0"/>
    <n v="24845.99"/>
    <n v="4.5694885540814891E-5"/>
    <n v="24839.33"/>
    <n v="9.6673321950783051E-5"/>
    <n v="393285.3"/>
    <n v="393291.96"/>
    <n v="393285.3"/>
    <m/>
  </r>
  <r>
    <s v="COMUNALES"/>
    <s v="COORDINACION TERRITORIAL Y PARTICIPACION CIUDADANA"/>
    <s v="ZT06F060"/>
    <s v="Administración Zonal Valle de Tumbaco"/>
    <s v="F101"/>
    <s v="CORRESPONSABILIDAD CIUDADANA"/>
    <s v="GI22F10100002D"/>
    <s v="GI22F10100002D INFRAESTRUCTURA COMUNITARIA"/>
    <s v="INFRAESTRUCTURA COMUNITARIA"/>
    <s v="750104"/>
    <s v="750104 Urbanización y Embellecimiento"/>
    <x v="1"/>
    <x v="7"/>
    <s v="001"/>
    <n v="582166.97"/>
    <n v="0"/>
    <n v="-2166.9699999999998"/>
    <n v="580000"/>
    <n v="204901.98"/>
    <n v="0"/>
    <n v="0"/>
    <n v="0"/>
    <n v="0"/>
    <n v="580000"/>
    <n v="580000"/>
    <n v="375098.02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750105"/>
    <s v="750105 Transporte y Vías"/>
    <x v="1"/>
    <x v="7"/>
    <s v="001"/>
    <n v="553913.69999999995"/>
    <n v="0"/>
    <n v="255567.35"/>
    <n v="809481.05"/>
    <n v="0"/>
    <n v="0"/>
    <n v="0"/>
    <n v="0"/>
    <n v="0"/>
    <n v="809481.05"/>
    <n v="809481.05"/>
    <n v="809481.05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750105"/>
    <s v="750105 Transporte y Vías"/>
    <x v="1"/>
    <x v="7"/>
    <s v="001"/>
    <n v="559868.81000000006"/>
    <n v="0"/>
    <n v="0"/>
    <n v="559868.81000000006"/>
    <n v="0"/>
    <n v="232901.15"/>
    <n v="4.2833436669555765E-4"/>
    <n v="0"/>
    <n v="0"/>
    <n v="326967.65999999997"/>
    <n v="559868.81000000006"/>
    <n v="326967.65999999997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750105"/>
    <s v="750105 Transporte y Vías"/>
    <x v="1"/>
    <x v="7"/>
    <s v="001"/>
    <n v="266011.67"/>
    <n v="0"/>
    <n v="542930.59"/>
    <n v="808942.26"/>
    <n v="220506.79"/>
    <n v="0"/>
    <n v="0"/>
    <n v="0"/>
    <n v="0"/>
    <n v="808942.26"/>
    <n v="808942.26"/>
    <n v="588435.47"/>
    <m/>
  </r>
  <r>
    <s v="COMUNALES"/>
    <s v="COORDINACION TERRITORIAL Y PARTICIPACION CIUDADANA"/>
    <s v="ZM04F040"/>
    <s v="Administración Zonal Manuela Sáenz"/>
    <s v="F101"/>
    <s v="CORRESPONSABILIDAD CIUDADANA"/>
    <s v="GI22F10100002D"/>
    <s v="GI22F10100002D INFRAESTRUCTURA COMUNITARIA"/>
    <s v="INFRAESTRUCTURA COMUNITARIA"/>
    <s v="750105"/>
    <s v="750105 Transporte y Vías"/>
    <x v="1"/>
    <x v="7"/>
    <s v="001"/>
    <n v="527585.16"/>
    <n v="0"/>
    <n v="0"/>
    <n v="527585.16"/>
    <n v="0"/>
    <n v="487200"/>
    <n v="8.9602178200526576E-4"/>
    <n v="0"/>
    <n v="0"/>
    <n v="40385.160000000003"/>
    <n v="527585.16"/>
    <n v="40385.160000000003"/>
    <m/>
  </r>
  <r>
    <s v="COMUNALES"/>
    <s v="COORDINACION TERRITORIAL Y PARTICIPACION CIUDADANA"/>
    <s v="ZT06F060"/>
    <s v="Administración Zonal Valle de Tumbaco"/>
    <s v="F101"/>
    <s v="CORRESPONSABILIDAD CIUDADANA"/>
    <s v="GI22F10100002D"/>
    <s v="GI22F10100002D INFRAESTRUCTURA COMUNITARIA"/>
    <s v="INFRAESTRUCTURA COMUNITARIA"/>
    <s v="750105"/>
    <s v="750105 Transporte y Vías"/>
    <x v="1"/>
    <x v="7"/>
    <s v="001"/>
    <n v="397982.32"/>
    <n v="0"/>
    <n v="-47982.32"/>
    <n v="350000"/>
    <n v="174858.74"/>
    <n v="0"/>
    <n v="0"/>
    <n v="0"/>
    <n v="0"/>
    <n v="350000"/>
    <n v="350000"/>
    <n v="175141.26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750105"/>
    <s v="750105 Transporte y Vías"/>
    <x v="1"/>
    <x v="7"/>
    <s v="001"/>
    <n v="899724.62"/>
    <n v="0"/>
    <n v="93401.33"/>
    <n v="993125.95"/>
    <n v="120456.72"/>
    <n v="792922.95"/>
    <n v="1.4582845538831531E-3"/>
    <n v="81209.09"/>
    <n v="3.1606136328556832E-4"/>
    <n v="200203"/>
    <n v="911916.86"/>
    <n v="79746.28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750105"/>
    <s v="750105 Transporte y Vías"/>
    <x v="1"/>
    <x v="7"/>
    <s v="001"/>
    <n v="491941.82"/>
    <n v="0"/>
    <n v="0"/>
    <n v="491941.82"/>
    <n v="0"/>
    <n v="0"/>
    <n v="0"/>
    <n v="0"/>
    <n v="0"/>
    <n v="491941.82"/>
    <n v="491941.82"/>
    <n v="491941.82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750105"/>
    <s v="750105 Transporte y Vías"/>
    <x v="1"/>
    <x v="7"/>
    <s v="001"/>
    <n v="498209.2"/>
    <n v="0"/>
    <n v="0"/>
    <n v="498209.2"/>
    <n v="34918.74"/>
    <n v="0"/>
    <n v="0"/>
    <n v="0"/>
    <n v="0"/>
    <n v="498209.2"/>
    <n v="498209.2"/>
    <n v="463290.46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750107"/>
    <s v="750107 Construcciones y Edificaciones"/>
    <x v="1"/>
    <x v="7"/>
    <s v="001"/>
    <n v="390674.27"/>
    <n v="0"/>
    <n v="-390674.27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750107"/>
    <s v="750107 Construcciones y Edificaciones"/>
    <x v="1"/>
    <x v="7"/>
    <s v="001"/>
    <n v="267916.39"/>
    <n v="0"/>
    <n v="0"/>
    <n v="267916.39"/>
    <n v="0"/>
    <n v="0"/>
    <n v="0"/>
    <n v="0"/>
    <n v="0"/>
    <n v="267916.39"/>
    <n v="267916.39"/>
    <n v="267916.39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750107"/>
    <s v="750107 Construcciones y Edificaciones"/>
    <x v="1"/>
    <x v="7"/>
    <s v="001"/>
    <n v="164156.65"/>
    <n v="0"/>
    <n v="0"/>
    <n v="164156.65"/>
    <n v="0"/>
    <n v="0"/>
    <n v="0"/>
    <n v="0"/>
    <n v="0"/>
    <n v="164156.65"/>
    <n v="164156.65"/>
    <n v="164156.65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750107"/>
    <s v="750107 Construcciones y Edificaciones"/>
    <x v="1"/>
    <x v="7"/>
    <s v="001"/>
    <n v="292591.51"/>
    <n v="0"/>
    <n v="-274501.63"/>
    <n v="18089.88"/>
    <n v="0"/>
    <n v="17373.439999999999"/>
    <n v="3.1951930764288925E-5"/>
    <n v="17373.439999999999"/>
    <n v="6.7616483959616141E-5"/>
    <n v="716.44"/>
    <n v="716.44"/>
    <n v="716.44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750501"/>
    <s v="750501 Obras de Infraestructura"/>
    <x v="1"/>
    <x v="7"/>
    <s v="001"/>
    <n v="72000"/>
    <n v="0"/>
    <n v="-52000"/>
    <n v="20000"/>
    <n v="0"/>
    <n v="0"/>
    <n v="0"/>
    <n v="0"/>
    <n v="0"/>
    <n v="20000"/>
    <n v="20000"/>
    <n v="20000"/>
    <m/>
  </r>
  <r>
    <s v="COMUNALES"/>
    <s v="COORDINACION TERRITORIAL Y PARTICIPACION CIUDADANA"/>
    <s v="ZQ08F080"/>
    <s v="Administración Zonal Quitumbe"/>
    <s v="F101"/>
    <s v="CORRESPONSABILIDAD CIUDADANA"/>
    <s v="GI22F10100003D"/>
    <s v="GI22F10100003D PRESUPUESTOS PARTICIPATIVOS"/>
    <s v="PRESUPUESTOS PARTICIPATIVOS"/>
    <s v="750104"/>
    <s v="750104 Urbanización y Embellecimiento"/>
    <x v="1"/>
    <x v="7"/>
    <s v="001"/>
    <n v="2011101.53"/>
    <n v="0"/>
    <n v="0"/>
    <n v="2011101.53"/>
    <n v="0"/>
    <n v="0"/>
    <n v="0"/>
    <n v="0"/>
    <n v="0"/>
    <n v="2011101.53"/>
    <n v="2011101.53"/>
    <n v="2011101.53"/>
    <m/>
  </r>
  <r>
    <s v="COMUNALES"/>
    <s v="COORDINACION TERRITORIAL Y PARTICIPACION CIUDADANA"/>
    <s v="ZT06F060"/>
    <s v="Administración Zonal Valle de Tumbaco"/>
    <s v="F101"/>
    <s v="CORRESPONSABILIDAD CIUDADANA"/>
    <s v="GI22F10100003D"/>
    <s v="GI22F10100003D PRESUPUESTOS PARTICIPATIVOS"/>
    <s v="PRESUPUESTOS PARTICIPATIVOS"/>
    <s v="750104"/>
    <s v="750104 Urbanización y Embellecimiento"/>
    <x v="1"/>
    <x v="7"/>
    <s v="001"/>
    <n v="767625.35"/>
    <n v="0"/>
    <n v="-257443.53"/>
    <n v="510181.82"/>
    <n v="0"/>
    <n v="0"/>
    <n v="0"/>
    <n v="0"/>
    <n v="0"/>
    <n v="510181.82"/>
    <n v="510181.82"/>
    <n v="510181.82"/>
    <m/>
  </r>
  <r>
    <s v="COMUNALES"/>
    <s v="COORDINACION TERRITORIAL Y PARTICIPACION CIUDADANA"/>
    <s v="ZC09F090"/>
    <s v="Administración Zonal Calderón"/>
    <s v="F101"/>
    <s v="CORRESPONSABILIDAD CIUDADANA"/>
    <s v="GI22F10100003D"/>
    <s v="GI22F10100003D PRESUPUESTOS PARTICIPATIVOS"/>
    <s v="PRESUPUESTOS PARTICIPATIVOS"/>
    <s v="750104"/>
    <s v="750104 Urbanización y Embellecimiento"/>
    <x v="1"/>
    <x v="7"/>
    <s v="001"/>
    <n v="252428.71"/>
    <n v="0"/>
    <n v="1748361.3"/>
    <n v="2000790.01"/>
    <n v="1823054.06"/>
    <n v="0"/>
    <n v="0"/>
    <n v="0"/>
    <n v="0"/>
    <n v="2000790.01"/>
    <n v="2000790.01"/>
    <n v="177735.95"/>
    <m/>
  </r>
  <r>
    <s v="COMUNALES"/>
    <s v="COORDINACION TERRITORIAL Y PARTICIPACION CIUDADANA"/>
    <s v="ZV05F050"/>
    <s v="Administración Zonal Valle los Chillos"/>
    <s v="F101"/>
    <s v="CORRESPONSABILIDAD CIUDADANA"/>
    <s v="GI22F10100003D"/>
    <s v="GI22F10100003D PRESUPUESTOS PARTICIPATIVOS"/>
    <s v="PRESUPUESTOS PARTICIPATIVOS"/>
    <s v="750104"/>
    <s v="750104 Urbanización y Embellecimiento"/>
    <x v="1"/>
    <x v="7"/>
    <s v="001"/>
    <n v="501584.86"/>
    <n v="0"/>
    <n v="0"/>
    <n v="501584.86"/>
    <n v="14227.01"/>
    <n v="0"/>
    <n v="0"/>
    <n v="0"/>
    <n v="0"/>
    <n v="501584.86"/>
    <n v="501584.86"/>
    <n v="487357.85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50104"/>
    <s v="750104 Urbanización y Embellecimiento"/>
    <x v="1"/>
    <x v="7"/>
    <s v="001"/>
    <n v="1064456.82"/>
    <n v="0"/>
    <n v="722605.98"/>
    <n v="1787062.8"/>
    <n v="0"/>
    <n v="269745.11"/>
    <n v="4.96095020832115E-4"/>
    <n v="0"/>
    <n v="0"/>
    <n v="1517317.69"/>
    <n v="1787062.8"/>
    <n v="1517317.69"/>
    <m/>
  </r>
  <r>
    <s v="COMUNALES"/>
    <s v="COORDINACION TERRITORIAL Y PARTICIPACION CIUDADANA"/>
    <s v="ZS03F030"/>
    <s v="Administración Zonal Eloy Alfaro (Sur)"/>
    <s v="F101"/>
    <s v="CORRESPONSABILIDAD CIUDADANA"/>
    <s v="GI22F10100003D"/>
    <s v="GI22F10100003D PRESUPUESTOS PARTICIPATIVOS"/>
    <s v="PRESUPUESTOS PARTICIPATIVOS"/>
    <s v="750104"/>
    <s v="750104 Urbanización y Embellecimiento"/>
    <x v="1"/>
    <x v="7"/>
    <s v="001"/>
    <n v="1914660.72"/>
    <n v="0"/>
    <n v="0"/>
    <n v="1914660.72"/>
    <n v="240090.73"/>
    <n v="64776.91"/>
    <n v="1.1913284550696782E-4"/>
    <n v="64206.74"/>
    <n v="2.4988914143135983E-4"/>
    <n v="1849883.81"/>
    <n v="1850453.98"/>
    <n v="1609793.08"/>
    <m/>
  </r>
  <r>
    <s v="COMUNALES"/>
    <s v="COORDINACION TERRITORIAL Y PARTICIPACION CIUDADANA"/>
    <s v="ZN02F020"/>
    <s v="Administración Z Eugenio Espejo (Norte)"/>
    <s v="F101"/>
    <s v="CORRESPONSABILIDAD CIUDADANA"/>
    <s v="GI22F10100003D"/>
    <s v="GI22F10100003D PRESUPUESTOS PARTICIPATIVOS"/>
    <s v="PRESUPUESTOS PARTICIPATIVOS"/>
    <s v="750104"/>
    <s v="750104 Urbanización y Embellecimiento"/>
    <x v="1"/>
    <x v="7"/>
    <s v="001"/>
    <n v="1546439.55"/>
    <n v="0"/>
    <n v="575504.71"/>
    <n v="2121944.2599999998"/>
    <n v="105463.8"/>
    <n v="1078191.78"/>
    <n v="1.982929638873213E-3"/>
    <n v="116103.42"/>
    <n v="4.5186819858856835E-4"/>
    <n v="1043752.48"/>
    <n v="2005840.84"/>
    <n v="938288.68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50104"/>
    <s v="750104 Urbanización y Embellecimiento"/>
    <x v="1"/>
    <x v="7"/>
    <s v="001"/>
    <n v="1103075.26"/>
    <n v="0"/>
    <n v="0"/>
    <n v="1103075.26"/>
    <n v="0"/>
    <n v="0"/>
    <n v="0"/>
    <n v="0"/>
    <n v="0"/>
    <n v="1103075.26"/>
    <n v="1103075.26"/>
    <n v="1103075.26"/>
    <m/>
  </r>
  <r>
    <s v="COMUNALES"/>
    <s v="COORDINACION TERRITORIAL Y PARTICIPACION CIUDADANA"/>
    <s v="ZN02F020"/>
    <s v="Administración Z Eugenio Espejo (Norte)"/>
    <s v="F101"/>
    <s v="CORRESPONSABILIDAD CIUDADANA"/>
    <s v="GI22F10100003D"/>
    <s v="GI22F10100003D PRESUPUESTOS PARTICIPATIVOS"/>
    <s v="PRESUPUESTOS PARTICIPATIVOS"/>
    <s v="750105"/>
    <s v="750105 Transporte y Vías"/>
    <x v="1"/>
    <x v="7"/>
    <s v="001"/>
    <n v="1632844.34"/>
    <n v="0"/>
    <n v="-239827.79"/>
    <n v="1393016.55"/>
    <n v="14120.81"/>
    <n v="495711.95"/>
    <n v="9.1167632348174306E-4"/>
    <n v="105287.16"/>
    <n v="4.0977190270283486E-4"/>
    <n v="897304.6"/>
    <n v="1287729.3899999999"/>
    <n v="883183.79"/>
    <m/>
  </r>
  <r>
    <s v="COMUNALES"/>
    <s v="COORDINACION TERRITORIAL Y PARTICIPACION CIUDADANA"/>
    <s v="ZT06F060"/>
    <s v="Administración Zonal Valle de Tumbaco"/>
    <s v="F101"/>
    <s v="CORRESPONSABILIDAD CIUDADANA"/>
    <s v="GI22F10100003D"/>
    <s v="GI22F10100003D PRESUPUESTOS PARTICIPATIVOS"/>
    <s v="PRESUPUESTOS PARTICIPATIVOS"/>
    <s v="750105"/>
    <s v="750105 Transporte y Vías"/>
    <x v="1"/>
    <x v="7"/>
    <s v="001"/>
    <n v="920378.99"/>
    <n v="0"/>
    <n v="213921.93"/>
    <n v="1134300.92"/>
    <n v="407359.17"/>
    <n v="302661.3"/>
    <n v="5.5663201430630196E-4"/>
    <n v="0"/>
    <n v="0"/>
    <n v="831639.62"/>
    <n v="1134300.92"/>
    <n v="424280.45"/>
    <m/>
  </r>
  <r>
    <s v="COMUNALES"/>
    <s v="COORDINACION TERRITORIAL Y PARTICIPACION CIUDADANA"/>
    <s v="ZQ08F080"/>
    <s v="Administración Zonal Quitumbe"/>
    <s v="F101"/>
    <s v="CORRESPONSABILIDAD CIUDADANA"/>
    <s v="GI22F10100003D"/>
    <s v="GI22F10100003D PRESUPUESTOS PARTICIPATIVOS"/>
    <s v="PRESUPUESTOS PARTICIPATIVOS"/>
    <s v="750105"/>
    <s v="750105 Transporte y Vías"/>
    <x v="1"/>
    <x v="7"/>
    <s v="001"/>
    <n v="1470902.14"/>
    <n v="0"/>
    <n v="0"/>
    <n v="1470902.14"/>
    <n v="0"/>
    <n v="397006.46"/>
    <n v="7.3014457257143325E-4"/>
    <n v="0"/>
    <n v="0"/>
    <n v="1073895.68"/>
    <n v="1470902.14"/>
    <n v="1073895.68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50105"/>
    <s v="750105 Transporte y Vías"/>
    <x v="1"/>
    <x v="7"/>
    <s v="001"/>
    <n v="1340132.47"/>
    <n v="0"/>
    <n v="-757073.05"/>
    <n v="583059.42000000004"/>
    <n v="0"/>
    <n v="225894.57"/>
    <n v="4.1544838907371358E-4"/>
    <n v="0"/>
    <n v="0"/>
    <n v="357164.85"/>
    <n v="583059.42000000004"/>
    <n v="357164.85"/>
    <m/>
  </r>
  <r>
    <s v="COMUNALES"/>
    <s v="COORDINACION TERRITORIAL Y PARTICIPACION CIUDADANA"/>
    <s v="ZC09F090"/>
    <s v="Administración Zonal Calderón"/>
    <s v="F101"/>
    <s v="CORRESPONSABILIDAD CIUDADANA"/>
    <s v="GI22F10100003D"/>
    <s v="GI22F10100003D PRESUPUESTOS PARTICIPATIVOS"/>
    <s v="PRESUPUESTOS PARTICIPATIVOS"/>
    <s v="750105"/>
    <s v="750105 Transporte y Vías"/>
    <x v="1"/>
    <x v="7"/>
    <s v="001"/>
    <n v="2099107.4700000002"/>
    <n v="0"/>
    <n v="-1378000"/>
    <n v="721107.47"/>
    <n v="212115.25"/>
    <n v="351941.1"/>
    <n v="6.4726373477605383E-4"/>
    <n v="43379.32"/>
    <n v="1.6882995509001419E-4"/>
    <n v="369166.37"/>
    <n v="677728.15"/>
    <n v="157051.12"/>
    <m/>
  </r>
  <r>
    <s v="COMUNALES"/>
    <s v="COORDINACION TERRITORIAL Y PARTICIPACION CIUDADANA"/>
    <s v="ZV05F050"/>
    <s v="Administración Zonal Valle los Chillos"/>
    <s v="F101"/>
    <s v="CORRESPONSABILIDAD CIUDADANA"/>
    <s v="GI22F10100003D"/>
    <s v="GI22F10100003D PRESUPUESTOS PARTICIPATIVOS"/>
    <s v="PRESUPUESTOS PARTICIPATIVOS"/>
    <s v="750105"/>
    <s v="750105 Transporte y Vías"/>
    <x v="1"/>
    <x v="7"/>
    <s v="001"/>
    <n v="1034701.89"/>
    <n v="0"/>
    <n v="0"/>
    <n v="1034701.89"/>
    <n v="183833.24"/>
    <n v="426614.45"/>
    <n v="7.8459737216378563E-4"/>
    <n v="0"/>
    <n v="0"/>
    <n v="608087.43999999994"/>
    <n v="1034701.89"/>
    <n v="424254.2"/>
    <m/>
  </r>
  <r>
    <s v="COMUNALES"/>
    <s v="COORDINACION TERRITORIAL Y PARTICIPACION CIUDADANA"/>
    <s v="ZM04F040"/>
    <s v="Administración Zonal Manuela Sáenz"/>
    <s v="F101"/>
    <s v="CORRESPONSABILIDAD CIUDADANA"/>
    <s v="GI22F10100003D"/>
    <s v="GI22F10100003D PRESUPUESTOS PARTICIPATIVOS"/>
    <s v="PRESUPUESTOS PARTICIPATIVOS"/>
    <s v="750105"/>
    <s v="750105 Transporte y Vías"/>
    <x v="1"/>
    <x v="7"/>
    <s v="001"/>
    <n v="989647.39"/>
    <n v="0"/>
    <n v="-108382.12"/>
    <n v="881265.27"/>
    <n v="0"/>
    <n v="493150"/>
    <n v="9.0696457675676682E-4"/>
    <n v="0"/>
    <n v="0"/>
    <n v="388115.27"/>
    <n v="881265.27"/>
    <n v="388115.27"/>
    <m/>
  </r>
  <r>
    <s v="COMUNALES"/>
    <s v="COORDINACION TERRITORIAL Y PARTICIPACION CIUDADANA"/>
    <s v="ZS03F030"/>
    <s v="Administración Zonal Eloy Alfaro (Sur)"/>
    <s v="F101"/>
    <s v="CORRESPONSABILIDAD CIUDADANA"/>
    <s v="GI22F10100003D"/>
    <s v="GI22F10100003D PRESUPUESTOS PARTICIPATIVOS"/>
    <s v="PRESUPUESTOS PARTICIPATIVOS"/>
    <s v="750105"/>
    <s v="750105 Transporte y Vías"/>
    <x v="1"/>
    <x v="7"/>
    <s v="001"/>
    <n v="734196.86"/>
    <n v="0"/>
    <n v="0"/>
    <n v="734196.86"/>
    <n v="229944.59"/>
    <n v="201565.96"/>
    <n v="3.7070503011248378E-4"/>
    <n v="0"/>
    <n v="0"/>
    <n v="532630.9"/>
    <n v="734196.86"/>
    <n v="302686.31"/>
    <m/>
  </r>
  <r>
    <s v="COMUNALES"/>
    <s v="COORDINACION TERRITORIAL Y PARTICIPACION CIUDADANA"/>
    <s v="ZT06F060"/>
    <s v="Administración Zonal Valle de Tumbaco"/>
    <s v="F101"/>
    <s v="CORRESPONSABILIDAD CIUDADANA"/>
    <s v="GI22F10100003D"/>
    <s v="GI22F10100003D PRESUPUESTOS PARTICIPATIVOS"/>
    <s v="PRESUPUESTOS PARTICIPATIVOS"/>
    <s v="750107"/>
    <s v="750107 Construcciones y Edificaciones"/>
    <x v="1"/>
    <x v="7"/>
    <s v="001"/>
    <n v="120000"/>
    <n v="0"/>
    <n v="43200"/>
    <n v="163200"/>
    <n v="0"/>
    <n v="0"/>
    <n v="0"/>
    <n v="0"/>
    <n v="0"/>
    <n v="163200"/>
    <n v="163200"/>
    <n v="163200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750107"/>
    <s v="750107 Construcciones y Edificaciones"/>
    <x v="1"/>
    <x v="7"/>
    <s v="001"/>
    <n v="191344.23"/>
    <n v="0"/>
    <n v="72359.48"/>
    <n v="263703.71000000002"/>
    <n v="0"/>
    <n v="0"/>
    <n v="0"/>
    <n v="0"/>
    <n v="0"/>
    <n v="263703.71000000002"/>
    <n v="263703.71000000002"/>
    <n v="263703.71000000002"/>
    <m/>
  </r>
  <r>
    <s v="COMUNALES"/>
    <s v="COORDINACION TERRITORIAL Y PARTICIPACION CIUDADANA"/>
    <s v="ZC09F090"/>
    <s v="Administración Zonal Calderón"/>
    <s v="F101"/>
    <s v="CORRESPONSABILIDAD CIUDADANA"/>
    <s v="GI22F10100003D"/>
    <s v="GI22F10100003D PRESUPUESTOS PARTICIPATIVOS"/>
    <s v="PRESUPUESTOS PARTICIPATIVOS"/>
    <s v="750107"/>
    <s v="750107 Construcciones y Edificaciones"/>
    <x v="1"/>
    <x v="7"/>
    <s v="001"/>
    <n v="791361.3"/>
    <n v="0"/>
    <n v="-480361.3"/>
    <n v="311000"/>
    <n v="2.15"/>
    <n v="58832.49"/>
    <n v="1.0820031307390594E-4"/>
    <n v="58832.49"/>
    <n v="2.2897285260658093E-4"/>
    <n v="252167.51"/>
    <n v="252167.51"/>
    <n v="252165.36"/>
    <m/>
  </r>
  <r>
    <s v="COMUNALES"/>
    <s v="COORDINACION TERRITORIAL Y PARTICIPACION CIUDADANA"/>
    <s v="ZC09F090"/>
    <s v="Administración Zonal Calderón"/>
    <s v="F101"/>
    <s v="CORRESPONSABILIDAD CIUDADANA"/>
    <s v="GI22F10100003D"/>
    <s v="GI22F10100003D PRESUPUESTOS PARTICIPATIVOS"/>
    <s v="PRESUPUESTOS PARTICIPATIVOS"/>
    <s v="750501"/>
    <s v="750501 Obras de Infraestructura"/>
    <x v="1"/>
    <x v="7"/>
    <s v="001"/>
    <n v="0"/>
    <n v="0"/>
    <n v="110000"/>
    <n v="110000"/>
    <n v="108321.14"/>
    <n v="0"/>
    <n v="0"/>
    <n v="0"/>
    <n v="0"/>
    <n v="110000"/>
    <n v="110000"/>
    <n v="1678.86"/>
    <m/>
  </r>
  <r>
    <s v="ECONÓMICOS"/>
    <s v="AGENCIA DE COORDINACIÓN DISTRITAL DE COMERCIO"/>
    <s v="AC67Q000"/>
    <s v="Agencia de Coord. Distrital del Comercio"/>
    <s v="H302"/>
    <s v="DESARROLLO ECONÓMICO LOCAL"/>
    <s v="GI22H30200004D"/>
    <s v="GI22H30200004D REPOTENCIACIÓN DE INFRAESTRUCTURA DE MER"/>
    <s v="REPOTENCIACIÓN DE INFRAESTRUCTURA DE MER"/>
    <s v="750107"/>
    <s v="750107 Construcciones y Edificaciones"/>
    <x v="1"/>
    <x v="7"/>
    <s v="001"/>
    <n v="2781155.48"/>
    <n v="0"/>
    <n v="95107.47"/>
    <n v="2876262.95"/>
    <n v="702970.28"/>
    <n v="1987844.45"/>
    <n v="3.6558947586992556E-3"/>
    <n v="1154961.04"/>
    <n v="4.4950455773376825E-3"/>
    <n v="888418.5"/>
    <n v="1721301.91"/>
    <n v="185448.22"/>
    <m/>
  </r>
  <r>
    <s v="ECONÓMICOS"/>
    <s v="AGENCIA DE COORDINACIÓN DISTRITAL DE COMERCIO"/>
    <s v="AC67Q000"/>
    <s v="Agencia de Coord. Distrital del Comercio"/>
    <s v="H302"/>
    <s v="DESARROLLO ECONÓMICO LOCAL"/>
    <s v="GI22H30200004D"/>
    <s v="GI22H30200004D REPOTENCIACIÓN DE INFRAESTRUCTURA DE MER"/>
    <s v="REPOTENCIACIÓN DE INFRAESTRUCTURA DE MER"/>
    <s v="750501"/>
    <s v="750501 Obras de Infraestructura"/>
    <x v="1"/>
    <x v="7"/>
    <s v="001"/>
    <n v="662989.78"/>
    <n v="0"/>
    <n v="324010.21999999997"/>
    <n v="987000"/>
    <n v="589688.54"/>
    <n v="260147.99"/>
    <n v="4.7844471589673243E-4"/>
    <n v="10313.27"/>
    <n v="4.0138686151170435E-5"/>
    <n v="726852.01"/>
    <n v="976686.73"/>
    <n v="137163.47"/>
    <m/>
  </r>
  <r>
    <s v="COMUNALES"/>
    <s v="COORDINACION TERRITORIAL Y PARTICIPACION CIUDADANA"/>
    <s v="TM68F100"/>
    <s v="Unidad Especial Turística La Mariscal"/>
    <s v="H303"/>
    <s v="PRODUCTIVIDAD SOSTENIBLE"/>
    <s v="GI22H30300004D"/>
    <s v="GI22H30300004D FOMENTO PRODUCTIVO TERRITORIAL"/>
    <s v="FOMENTO PRODUCTIVO TERRITORIAL"/>
    <s v="750104"/>
    <s v="750104 Urbanización y Embellecimiento"/>
    <x v="1"/>
    <x v="7"/>
    <s v="001"/>
    <n v="13000"/>
    <n v="0"/>
    <n v="0"/>
    <n v="13000"/>
    <n v="0"/>
    <n v="6280"/>
    <n v="1.1549706057046529E-5"/>
    <n v="0"/>
    <n v="0"/>
    <n v="6720"/>
    <n v="13000"/>
    <n v="6720"/>
    <m/>
  </r>
  <r>
    <s v="SOCIALES"/>
    <s v="EDUCACION, RECREACION Y DEPORTE"/>
    <s v="ZA01I000"/>
    <s v="Secretaría Educación, Recreación Deporte"/>
    <s v="I401"/>
    <s v="PRÁCTICAS SALUDABLES"/>
    <s v="GI22I40100002D"/>
    <s v="GI22I40100002D QUITO A LA CANCHA"/>
    <s v="QUITO A LA CANCHA"/>
    <s v="750107"/>
    <s v="750107 Construcciones y Edificaciones"/>
    <x v="1"/>
    <x v="7"/>
    <s v="001"/>
    <n v="4225612.84"/>
    <n v="0"/>
    <n v="-317650.13"/>
    <n v="3907962.71"/>
    <n v="352456.34"/>
    <n v="1308446.49"/>
    <n v="2.4063968711583233E-3"/>
    <n v="153779.63"/>
    <n v="5.9850195961252961E-4"/>
    <n v="2599516.2200000002"/>
    <n v="3754183.08"/>
    <n v="2247059.88"/>
    <m/>
  </r>
  <r>
    <s v="SOCIALES"/>
    <s v="EDUCACION, RECREACION Y DEPORTE"/>
    <s v="JM40I070"/>
    <s v="Unidad Educativa Julio E.Moreno"/>
    <s v="I402"/>
    <s v="SUB SISTEMA EDUCATIVO MUNICIPAL"/>
    <s v="GI22I40200005D"/>
    <s v="GI22I40200005D FORTALECIMIENTO PEDAGÓGICO"/>
    <s v="FORTALECIMIENTO PEDAGÓGICO"/>
    <s v="750107"/>
    <s v="750107 Construcciones y Edificaciones"/>
    <x v="1"/>
    <x v="7"/>
    <s v="001"/>
    <n v="139297.96"/>
    <n v="0"/>
    <n v="2802.01"/>
    <n v="142099.97"/>
    <n v="0"/>
    <n v="0"/>
    <n v="0"/>
    <n v="0"/>
    <n v="0"/>
    <n v="142099.97"/>
    <n v="142099.97"/>
    <n v="142099.97"/>
    <m/>
  </r>
  <r>
    <s v="SOCIALES"/>
    <s v="EDUCACION, RECREACION Y DEPORTE"/>
    <s v="ES12I020"/>
    <s v="Unidad Educativa Sucre"/>
    <s v="I402"/>
    <s v="SUB SISTEMA EDUCATIVO MUNICIPAL"/>
    <s v="GI22I40200005D"/>
    <s v="GI22I40200005D FORTALECIMIENTO PEDAGÓGICO"/>
    <s v="FORTALECIMIENTO PEDAGÓGICO"/>
    <s v="750107"/>
    <s v="750107 Construcciones y Edificaciones"/>
    <x v="1"/>
    <x v="7"/>
    <s v="001"/>
    <n v="240000"/>
    <n v="0"/>
    <n v="130722.52"/>
    <n v="370722.52"/>
    <n v="2.8"/>
    <n v="241517.2"/>
    <n v="4.4418036110205702E-4"/>
    <n v="229764.25"/>
    <n v="8.9422996969041452E-4"/>
    <n v="129205.32"/>
    <n v="140958.26999999999"/>
    <n v="129202.52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50105"/>
    <s v="750105 Transporte y Vías"/>
    <x v="1"/>
    <x v="7"/>
    <s v="001"/>
    <n v="36967540.460000001"/>
    <n v="0"/>
    <n v="-280969.82"/>
    <n v="36686570.640000001"/>
    <n v="3084977.18"/>
    <n v="19670187.640000001"/>
    <n v="3.6175937154291363E-2"/>
    <n v="0"/>
    <n v="0"/>
    <n v="17016383"/>
    <n v="36686570.640000001"/>
    <n v="13931405.82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50105"/>
    <s v="750105 Transporte y Vías"/>
    <x v="1"/>
    <x v="7"/>
    <s v="202"/>
    <n v="64918109.600000001"/>
    <n v="0"/>
    <n v="0"/>
    <n v="64918109.600000001"/>
    <n v="0"/>
    <n v="14480114.15"/>
    <n v="2.6630742373404483E-2"/>
    <n v="2498210.46"/>
    <n v="9.7228992931932476E-3"/>
    <n v="50437995.450000003"/>
    <n v="62419899.140000001"/>
    <n v="50437995.450000003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50105"/>
    <s v="750105 Transporte y Vías"/>
    <x v="1"/>
    <x v="7"/>
    <s v="002"/>
    <n v="32333178.289999999"/>
    <n v="0"/>
    <n v="0"/>
    <n v="32333178.289999999"/>
    <n v="0"/>
    <n v="12349211.439999999"/>
    <n v="2.2711745568203229E-2"/>
    <n v="4512266.5999999996"/>
    <n v="1.7561496294367245E-2"/>
    <n v="19983966.850000001"/>
    <n v="27820911.690000001"/>
    <n v="19983966.850000001"/>
    <m/>
  </r>
  <r>
    <s v="SOCIALES"/>
    <s v="SALUD"/>
    <s v="US33M030"/>
    <s v="Unidad de Salud Sur"/>
    <s v="M402"/>
    <s v="SALUD AL DIA"/>
    <s v="GI22M40200007D"/>
    <s v="GI22M40200007D REHABILITACIÓN DE LA UNIDAD METROPOLIANA"/>
    <s v="REHABILITACIÓN DE LA UNIDAD METROPOLIANA"/>
    <s v="750108"/>
    <s v="750108 Hospitales, Centros de Asistencia Social"/>
    <x v="1"/>
    <x v="7"/>
    <s v="001"/>
    <n v="1283169.49"/>
    <n v="0"/>
    <n v="0"/>
    <n v="1283169.49"/>
    <n v="0"/>
    <n v="0"/>
    <n v="0"/>
    <n v="0"/>
    <n v="0"/>
    <n v="1283169.49"/>
    <n v="1283169.49"/>
    <n v="1283169.49"/>
    <m/>
  </r>
  <r>
    <s v="COMUNALES"/>
    <s v="TERRITORIO HABITAT Y VIVIENDA"/>
    <s v="FS66P020"/>
    <s v="Instituto Metropolitano de Patrimonio"/>
    <s v="P201"/>
    <s v="GESTION INTEGRAL DEL PATRIMONIO CULTURAL"/>
    <s v="GI22P20100001D"/>
    <s v="GI22P20100001D CONSERVACIÓN DE BIENES MUEBLES CULTURALE"/>
    <s v="CONSERVACIÓN DE BIENES MUEBLES CULTURALE"/>
    <s v="750104"/>
    <s v="750104 Urbanización y Embellecimiento"/>
    <x v="1"/>
    <x v="7"/>
    <s v="001"/>
    <n v="1503056.21"/>
    <n v="0"/>
    <n v="0"/>
    <n v="1503056.21"/>
    <n v="430294.57"/>
    <n v="619989.85"/>
    <n v="1.1402389372376382E-3"/>
    <n v="184083.26"/>
    <n v="7.1644204009245439E-4"/>
    <n v="883066.36"/>
    <n v="1318972.95"/>
    <n v="452771.79"/>
    <m/>
  </r>
  <r>
    <s v="COMUNALES"/>
    <s v="TERRITORIO HABITAT Y VIVIENDA"/>
    <s v="FS66P020"/>
    <s v="Instituto Metropolitano de Patrimonio"/>
    <s v="P201"/>
    <s v="GESTION INTEGRAL DEL PATRIMONIO CULTURAL"/>
    <s v="GI22P20100002D"/>
    <s v="GI22P20100002D CONSERVACIÓN DE EDIFICACIONES PATRIMONIA"/>
    <s v="CONSERVACIÓN DE EDIFICACIONES PATRIMONIA"/>
    <s v="750104"/>
    <s v="750104 Urbanización y Embellecimiento"/>
    <x v="1"/>
    <x v="7"/>
    <s v="001"/>
    <n v="6485257.6100000003"/>
    <n v="0"/>
    <n v="43000"/>
    <n v="6528257.6100000003"/>
    <n v="921070"/>
    <n v="4457806.0599999996"/>
    <n v="8.1984633204332351E-3"/>
    <n v="2673246.91"/>
    <n v="1.0404131640602462E-2"/>
    <n v="2070451.55"/>
    <n v="3855010.7"/>
    <n v="1149381.55"/>
    <m/>
  </r>
  <r>
    <s v="COMUNALES"/>
    <s v="TERRITORIO HABITAT Y VIVIENDA"/>
    <s v="FS66P020"/>
    <s v="Instituto Metropolitano de Patrimonio"/>
    <s v="P201"/>
    <s v="GESTION INTEGRAL DEL PATRIMONIO CULTURAL"/>
    <s v="GI22P20100003D"/>
    <s v="GI22P20100003D CONSERVACIÓN DE LA ARQUITECTURA RELIGIOS"/>
    <s v="CONSERVACIÓN DE LA ARQUITECTURA RELIGIOS"/>
    <s v="750104"/>
    <s v="750104 Urbanización y Embellecimiento"/>
    <x v="1"/>
    <x v="7"/>
    <s v="001"/>
    <n v="541977.51"/>
    <n v="0"/>
    <n v="0"/>
    <n v="541977.51"/>
    <n v="2264.33"/>
    <n v="269138.5"/>
    <n v="4.9497938911376074E-4"/>
    <n v="254465.24"/>
    <n v="9.9036487988215767E-4"/>
    <n v="272839.01"/>
    <n v="287512.27"/>
    <n v="270574.68"/>
    <m/>
  </r>
  <r>
    <s v="COMUNALES"/>
    <s v="TERRITORIO HABITAT Y VIVIENDA"/>
    <s v="FS66P020"/>
    <s v="Instituto Metropolitano de Patrimonio"/>
    <s v="P201"/>
    <s v="GESTION INTEGRAL DEL PATRIMONIO CULTURAL"/>
    <s v="GI22P20100004D"/>
    <s v="GI22P20100004D CONSERVACIÓN DEL ESPACIO PÚBLICO EN EL C"/>
    <s v="CONSERVACIÓN DEL ESPACIO PÚBLICO EN EL C"/>
    <s v="750104"/>
    <s v="750104 Urbanización y Embellecimiento"/>
    <x v="1"/>
    <x v="7"/>
    <s v="001"/>
    <n v="5523964.7400000002"/>
    <n v="0"/>
    <n v="-20613.740000000002"/>
    <n v="5503351"/>
    <n v="2255548.31"/>
    <n v="1749642.75"/>
    <n v="3.2178120170927621E-3"/>
    <n v="1249131.8400000001"/>
    <n v="4.8615532112699505E-3"/>
    <n v="3753708.25"/>
    <n v="4254219.16"/>
    <n v="1498159.94"/>
    <m/>
  </r>
  <r>
    <s v="COMUNALES"/>
    <s v="TERRITORIO HABITAT Y VIVIENDA"/>
    <s v="FS66P020"/>
    <s v="Instituto Metropolitano de Patrimonio"/>
    <s v="P201"/>
    <s v="GESTION INTEGRAL DEL PATRIMONIO CULTURAL"/>
    <s v="GI22P20100006D"/>
    <s v="GI22P20100006D INTERVENCIÓN Y CONSERVACIÓN DEL PATRIMON"/>
    <s v="INTERVENCIÓN Y CONSERVACIÓN DEL PATRIMON"/>
    <s v="750104"/>
    <s v="750104 Urbanización y Embellecimiento"/>
    <x v="1"/>
    <x v="7"/>
    <s v="001"/>
    <n v="704627.28"/>
    <n v="0"/>
    <n v="-44527.28"/>
    <n v="660100"/>
    <n v="209614.03"/>
    <n v="177974.46"/>
    <n v="3.2731730870407406E-4"/>
    <n v="173931.12"/>
    <n v="6.7693046314132787E-4"/>
    <n v="482125.54"/>
    <n v="486168.88"/>
    <n v="272511.51"/>
    <m/>
  </r>
  <r>
    <s v="COMUNALES"/>
    <s v="TERRITORIO HABITAT Y VIVIENDA"/>
    <s v="FS66P020"/>
    <s v="Instituto Metropolitano de Patrimonio"/>
    <s v="P201"/>
    <s v="GESTION INTEGRAL DEL PATRIMONIO CULTURAL"/>
    <s v="GI22P20100006D"/>
    <s v="GI22P20100006D INTERVENCIÓN Y CONSERVACIÓN DEL PATRIMON"/>
    <s v="INTERVENCIÓN Y CONSERVACIÓN DEL PATRIMON"/>
    <s v="750501"/>
    <s v="750501 Obras de Infraestructura"/>
    <x v="1"/>
    <x v="7"/>
    <s v="001"/>
    <n v="0"/>
    <n v="0"/>
    <n v="44527.28"/>
    <n v="44527.28"/>
    <n v="0"/>
    <n v="0"/>
    <n v="0"/>
    <n v="0"/>
    <n v="0"/>
    <n v="44527.28"/>
    <n v="44527.28"/>
    <n v="44527.28"/>
    <m/>
  </r>
  <r>
    <s v="ECONÓMICOS"/>
    <s v="DESARROLLO PRODUCTIVO Y COMPETITIVIDAD"/>
    <s v="ZA01H000"/>
    <s v="Secretaría Desarrollo Productivo Competi"/>
    <s v="H301"/>
    <s v="FORTALECIMIENTO DE LA COMPETITIVIDAD"/>
    <s v="GI22H30100001D"/>
    <s v="GI22H30100001D QUITO COMPETITIVA Y DE INVERSIONES"/>
    <s v="QUITO COMPETITIVA Y DE INVERSIONES"/>
    <s v="770206"/>
    <s v="770206 Costas Judiciales, Trámites Notariales, Leg"/>
    <x v="1"/>
    <x v="8"/>
    <s v="001"/>
    <n v="0"/>
    <n v="0"/>
    <n v="2000"/>
    <n v="2000"/>
    <n v="0"/>
    <n v="0"/>
    <n v="0"/>
    <n v="0"/>
    <n v="0"/>
    <n v="2000"/>
    <n v="2000"/>
    <n v="2000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70206"/>
    <s v="770206 Costas Judiciales, Trámites Notariales, Leg"/>
    <x v="1"/>
    <x v="8"/>
    <s v="001"/>
    <n v="2222.75"/>
    <n v="0"/>
    <n v="4077.25"/>
    <n v="6300"/>
    <n v="0"/>
    <n v="0"/>
    <n v="0"/>
    <n v="0"/>
    <n v="0"/>
    <n v="6300"/>
    <n v="6300"/>
    <n v="6300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770102"/>
    <s v="770102 Tasas Generales, Impuestos, Contribuciones,"/>
    <x v="1"/>
    <x v="8"/>
    <s v="001"/>
    <n v="37500"/>
    <n v="0"/>
    <n v="0"/>
    <n v="37500"/>
    <n v="0"/>
    <n v="14905"/>
    <n v="2.7412160633802312E-5"/>
    <n v="0"/>
    <n v="0"/>
    <n v="22595"/>
    <n v="37500"/>
    <n v="22595"/>
    <m/>
  </r>
  <r>
    <s v="SOCIALES"/>
    <s v="INCLUSION SOCIAL"/>
    <s v="UP72J010"/>
    <s v="Unidad Patronato Municipal San José"/>
    <s v="J401"/>
    <s v="ATENCIÓN A GRUPOS VULNERABLES"/>
    <s v="GI22J40100004D"/>
    <s v="GI22J40100004D ATENCIÓN INTEGRAL EN ADICCIONES"/>
    <s v="ATENCIÓN INTEGRAL EN ADICCIONES"/>
    <s v="770201"/>
    <s v="770201 Seguros"/>
    <x v="1"/>
    <x v="8"/>
    <s v="001"/>
    <n v="0"/>
    <n v="0"/>
    <n v="2500"/>
    <n v="2500"/>
    <n v="0"/>
    <n v="0"/>
    <n v="0"/>
    <n v="0"/>
    <n v="0"/>
    <n v="2500"/>
    <n v="2500"/>
    <n v="250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770102"/>
    <s v="770102 Tasas Generales, Impuestos, Contribuciones,"/>
    <x v="1"/>
    <x v="8"/>
    <s v="001"/>
    <n v="8456745.7400000002"/>
    <n v="0"/>
    <n v="0"/>
    <n v="8456745.7400000002"/>
    <n v="3341388.4"/>
    <n v="4399213.33"/>
    <n v="8.0907039560096858E-3"/>
    <n v="2393180.3199999998"/>
    <n v="9.3141276983573218E-3"/>
    <n v="4057532.41"/>
    <n v="6063565.4199999999"/>
    <n v="716144.01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770203"/>
    <s v="770203 Comisiones Bancarias"/>
    <x v="1"/>
    <x v="8"/>
    <s v="001"/>
    <n v="720000"/>
    <n v="0"/>
    <n v="-160000"/>
    <n v="560000"/>
    <n v="0"/>
    <n v="0"/>
    <n v="0"/>
    <n v="0"/>
    <n v="0"/>
    <n v="560000"/>
    <n v="560000"/>
    <n v="56000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770206"/>
    <s v="770206 Costas Judiciales, Trámites Notariales, Leg"/>
    <x v="1"/>
    <x v="8"/>
    <s v="202"/>
    <n v="201783.38"/>
    <n v="0"/>
    <n v="0"/>
    <n v="201783.38"/>
    <n v="0"/>
    <n v="0"/>
    <n v="0"/>
    <n v="0"/>
    <n v="0"/>
    <n v="201783.38"/>
    <n v="201783.38"/>
    <n v="201783.38"/>
    <m/>
  </r>
  <r>
    <s v="COMUNALES"/>
    <s v="SEGURIDAD Y GOBERNABILIDAD"/>
    <s v="ZA01N000"/>
    <s v="Secretaría General Seguridad Gobernabili"/>
    <s v="N201"/>
    <s v="GESTIÓN DE RIESGOS"/>
    <s v="GI22N20100002D"/>
    <s v="GI22N20100002D REDUCCIÓN DE RIESGOS DE DESASTRES EN EL"/>
    <s v="REDUCCIÓN DE RIESGOS DE DESASTRES EN EL"/>
    <s v="770206"/>
    <s v="770206 Costas Judiciales, Trámites Notariales, Leg"/>
    <x v="1"/>
    <x v="8"/>
    <s v="001"/>
    <n v="6000"/>
    <n v="0"/>
    <n v="0"/>
    <n v="6000"/>
    <n v="1000"/>
    <n v="0"/>
    <n v="0"/>
    <n v="0"/>
    <n v="0"/>
    <n v="6000"/>
    <n v="6000"/>
    <n v="5000"/>
    <m/>
  </r>
  <r>
    <s v="ECONÓMICOS"/>
    <s v="AGENCIA DE COORDINACIÓN DISTRITAL DE COMERCIO"/>
    <s v="ZA01Q010"/>
    <s v="EPM MERCADO MAYORISTA"/>
    <s v="A102"/>
    <s v="TRANSFERENCIA"/>
    <s v="GI00A10200001T"/>
    <s v="GI00A10200001T EPM MERCADO MAYORISTA"/>
    <s v="EPM MERCADO MAYORISTA"/>
    <s v="780103"/>
    <s v="780103 A Empresas Públicas"/>
    <x v="1"/>
    <x v="9"/>
    <s v="002"/>
    <n v="3592317.2"/>
    <n v="0"/>
    <n v="0"/>
    <n v="3592317.2"/>
    <n v="0"/>
    <n v="3592317.2"/>
    <n v="6.6067209751070749E-3"/>
    <n v="1538539.31"/>
    <n v="5.9879113506509886E-3"/>
    <n v="0"/>
    <n v="2053777.89"/>
    <n v="0"/>
    <m/>
  </r>
  <r>
    <s v="ECONÓMICOS"/>
    <s v="DESARROLLO PRODUCTIVO Y COMPETITIVIDAD"/>
    <s v="ZA01H040"/>
    <s v="EMPRESA DE RASTRO"/>
    <s v="A102"/>
    <s v="TRANSFERENCIA"/>
    <s v="GI00A10200002T"/>
    <s v="GI00A10200002T SISTEMA DE FAENAMIENTO Y COMERCIALIZACIO"/>
    <s v="SISTEMA DE FAENAMIENTO Y COMERCIALIZACIO"/>
    <s v="780103"/>
    <s v="780103 A Empresas Públicas"/>
    <x v="1"/>
    <x v="9"/>
    <s v="001"/>
    <n v="1729804.25"/>
    <n v="0"/>
    <n v="0"/>
    <n v="1729804.25"/>
    <n v="0"/>
    <n v="1729804.25"/>
    <n v="3.1813265324410556E-3"/>
    <n v="553587.4"/>
    <n v="2.1545320645966265E-3"/>
    <n v="0"/>
    <n v="1176216.8500000001"/>
    <n v="0"/>
    <m/>
  </r>
  <r>
    <s v="COMUNALES"/>
    <s v="AMBIENTE"/>
    <s v="ZA01D020"/>
    <s v="EPM GESTION INTEGRAL DE RESIDUOS SOLIDOS"/>
    <s v="A102"/>
    <s v="TRANSFERENCIA"/>
    <s v="GI00A10200003T"/>
    <s v="GI00A10200003T EPM GESTION INTEGRAL DE RESIDUOS SOLIDOS"/>
    <s v="EPM GESTION INTEGRAL DE RESIDUOS SOLIDOS"/>
    <s v="780103"/>
    <s v="780103 A Empresas Públicas"/>
    <x v="1"/>
    <x v="9"/>
    <s v="002"/>
    <n v="13145000"/>
    <n v="0"/>
    <n v="0"/>
    <n v="13145000"/>
    <n v="0"/>
    <n v="13145000"/>
    <n v="2.417530033755997E-2"/>
    <n v="0"/>
    <n v="0"/>
    <n v="0"/>
    <n v="13145000"/>
    <n v="0"/>
    <m/>
  </r>
  <r>
    <s v="COMUNALES"/>
    <s v="AMBIENTE"/>
    <s v="ZA01D020"/>
    <s v="EPM GESTION INTEGRAL DE RESIDUOS SOLIDOS"/>
    <s v="A102"/>
    <s v="TRANSFERENCIA"/>
    <s v="GI00A10200003T"/>
    <s v="GI00A10200003T EPM GESTION INTEGRAL DE RESIDUOS SOLIDOS"/>
    <s v="EPM GESTION INTEGRAL DE RESIDUOS SOLIDOS"/>
    <s v="780103"/>
    <s v="780103 A Empresas Públicas"/>
    <x v="1"/>
    <x v="9"/>
    <s v="001"/>
    <n v="3130000"/>
    <n v="0"/>
    <n v="0"/>
    <n v="3130000"/>
    <n v="0"/>
    <n v="3130000"/>
    <n v="5.7564617768400689E-3"/>
    <n v="521666.67"/>
    <n v="2.0302983188315825E-3"/>
    <n v="0"/>
    <n v="2608333.33"/>
    <n v="0"/>
    <m/>
  </r>
  <r>
    <s v="COMUNALES"/>
    <s v="AMBIENTE"/>
    <s v="ZA01D010"/>
    <s v="EMASEO"/>
    <s v="A102"/>
    <s v="TRANSFERENCIA"/>
    <s v="GI00A10200004T"/>
    <s v="GI00A10200004T EMASEO"/>
    <s v="EMASEO"/>
    <s v="780103"/>
    <s v="780103 A Empresas Públicas"/>
    <x v="1"/>
    <x v="9"/>
    <s v="002"/>
    <n v="1094196.3799999999"/>
    <n v="0"/>
    <n v="0"/>
    <n v="1094196.3799999999"/>
    <n v="0"/>
    <n v="1094196.3799999999"/>
    <n v="2.0123641015420994E-3"/>
    <n v="1094196.3799999999"/>
    <n v="4.2585528241350047E-3"/>
    <n v="0"/>
    <n v="0"/>
    <n v="0"/>
    <m/>
  </r>
  <r>
    <s v="GENERALES"/>
    <s v="COORDINACION DE ALCALDIA Y SECRETARIA DEL CONCEJO"/>
    <s v="ZA01C050"/>
    <s v="QUITO HONESTO"/>
    <s v="A102"/>
    <s v="TRANSFERENCIA"/>
    <s v="GI00A10200005T"/>
    <s v="GI00A10200005T PREVENCION Y CONTROL DE ACTOS DE CORRUPC"/>
    <s v="PREVENCION Y CONTROL DE ACTOS DE CORRUPC"/>
    <s v="780102"/>
    <s v="780102 A Entidades Descentralizadas y Autónomas"/>
    <x v="1"/>
    <x v="9"/>
    <s v="001"/>
    <n v="278343.92"/>
    <n v="0"/>
    <n v="0"/>
    <n v="278343.92"/>
    <n v="0"/>
    <n v="278343.92"/>
    <n v="5.1190930872071247E-4"/>
    <n v="0"/>
    <n v="0"/>
    <n v="0"/>
    <n v="278343.92"/>
    <n v="0"/>
    <m/>
  </r>
  <r>
    <s v="SOCIALES"/>
    <s v="CULTURA"/>
    <s v="ZA01G020"/>
    <s v="FUNDACION MUSEOS DE LA CIUDAD"/>
    <s v="A102"/>
    <s v="TRANSFERENCIA"/>
    <s v="GI00A10200006T"/>
    <s v="GI00A10200006T GESTION DE MUSEOS Y CENTROS CULTURALES"/>
    <s v="GESTION DE MUSEOS Y CENTROS CULTURALES"/>
    <s v="780204"/>
    <s v="780204 Transferencias o Donaciones al Sector Priva"/>
    <x v="1"/>
    <x v="9"/>
    <s v="001"/>
    <n v="4350000"/>
    <n v="0"/>
    <n v="0"/>
    <n v="4350000"/>
    <n v="0"/>
    <n v="4350000"/>
    <n v="8.0001944821898718E-3"/>
    <n v="3045000"/>
    <n v="1.1850974456240743E-2"/>
    <n v="0"/>
    <n v="1305000"/>
    <n v="0"/>
    <m/>
  </r>
  <r>
    <s v="SOCIALES"/>
    <s v="CULTURA"/>
    <s v="ZA01G010"/>
    <s v="FUNDACION TEATRO NACIONAL SUCRE"/>
    <s v="A102"/>
    <s v="TRANSFERENCIA"/>
    <s v="GI00A10200007T"/>
    <s v="GI00A10200007T GESTION CULTURAL DE TEATROS"/>
    <s v="GESTION CULTURAL DE TEATROS"/>
    <s v="780204"/>
    <s v="780204 Transferencias o Donaciones al Sector Priva"/>
    <x v="1"/>
    <x v="9"/>
    <s v="001"/>
    <n v="3682164.79"/>
    <n v="0"/>
    <n v="0"/>
    <n v="3682164.79"/>
    <n v="0"/>
    <n v="3682164.79"/>
    <n v="6.7719619391889271E-3"/>
    <n v="2209298.87"/>
    <n v="8.5984710918133138E-3"/>
    <n v="0"/>
    <n v="1472865.92"/>
    <n v="0"/>
    <m/>
  </r>
  <r>
    <s v="ECONÓMICOS"/>
    <s v="DESARROLLO PRODUCTIVO Y COMPETITIVIDAD"/>
    <s v="ZA01H030"/>
    <s v="CONQUITO"/>
    <s v="A102"/>
    <s v="TRANSFERENCIA"/>
    <s v="GI00A10200008T"/>
    <s v="GI00A10200008T PROMOCION DEL DESARROLLO ECONOMICO"/>
    <s v="PROMOCION DEL DESARROLLO ECONOMICO"/>
    <s v="780204"/>
    <s v="780204 Transferencias o Donaciones al Sector Priva"/>
    <x v="1"/>
    <x v="9"/>
    <s v="001"/>
    <n v="5000000"/>
    <n v="0"/>
    <n v="0"/>
    <n v="5000000"/>
    <n v="0"/>
    <n v="5000000"/>
    <n v="9.1956258415975545E-3"/>
    <n v="2128067.52"/>
    <n v="8.2823230938179268E-3"/>
    <n v="0"/>
    <n v="2871932.48"/>
    <n v="0"/>
    <m/>
  </r>
  <r>
    <s v="ECONÓMICOS"/>
    <s v="DESARROLLO PRODUCTIVO Y COMPETITIVIDAD"/>
    <s v="ZA01H010"/>
    <s v="EPM GESTION DE DESTINO TURISTICO"/>
    <s v="A102"/>
    <s v="TRANSFERENCIA"/>
    <s v="GI00A10200009T"/>
    <s v="GI00A10200009T PROMOCION Y COMERCIALIZACION DE PRODUCTO"/>
    <s v="PROMOCION Y COMERCIALIZACION DE PRODUCTO"/>
    <s v="780103"/>
    <s v="780103 A Empresas Públicas"/>
    <x v="1"/>
    <x v="9"/>
    <s v="001"/>
    <n v="3475000"/>
    <n v="0"/>
    <n v="0"/>
    <n v="3475000"/>
    <n v="0"/>
    <n v="3475000"/>
    <n v="6.3909599599103004E-3"/>
    <n v="1158333.33"/>
    <n v="4.508170346680552E-3"/>
    <n v="0"/>
    <n v="2316666.67"/>
    <n v="0"/>
    <m/>
  </r>
  <r>
    <s v="COMUNALES"/>
    <s v="MOVILIDAD"/>
    <s v="ZA01K010"/>
    <s v="EPM MOVILIDAD Y OBRAS PUBLICAS"/>
    <s v="A102"/>
    <s v="TRANSFERENCIA"/>
    <s v="GI00A10200011T"/>
    <s v="GI00A10200011T MOVILIDAD Y OBRAS PUBLICAS"/>
    <s v="MOVILIDAD Y OBRAS PUBLICAS"/>
    <s v="780103"/>
    <s v="780103 A Empresas Públicas"/>
    <x v="1"/>
    <x v="9"/>
    <s v="002"/>
    <n v="34439341.75"/>
    <n v="0"/>
    <n v="0"/>
    <n v="34439341.75"/>
    <n v="0"/>
    <n v="34439341.75"/>
    <n v="6.3338260192781909E-2"/>
    <n v="0"/>
    <n v="0"/>
    <n v="0"/>
    <n v="34439341.75"/>
    <n v="0"/>
    <m/>
  </r>
  <r>
    <s v="COMUNALES"/>
    <s v="MOVILIDAD"/>
    <s v="ZA01K010"/>
    <s v="EPM MOVILIDAD Y OBRAS PUBLICAS"/>
    <s v="A102"/>
    <s v="TRANSFERENCIA"/>
    <s v="GI00A10200011T"/>
    <s v="GI00A10200011T MOVILIDAD Y OBRAS PUBLICAS"/>
    <s v="MOVILIDAD Y OBRAS PUBLICAS"/>
    <s v="780103"/>
    <s v="780103 A Empresas Públicas"/>
    <x v="1"/>
    <x v="9"/>
    <s v="001"/>
    <n v="96829898.840000004"/>
    <n v="0"/>
    <n v="0"/>
    <n v="96829898.840000004"/>
    <n v="0"/>
    <n v="96829898.840000004"/>
    <n v="0.17808230400247621"/>
    <n v="45510176.479999997"/>
    <n v="0.17712313266452814"/>
    <n v="0"/>
    <n v="51319722.359999999"/>
    <n v="0"/>
    <m/>
  </r>
  <r>
    <s v="COMUNALES"/>
    <s v="MOVILIDAD"/>
    <s v="ZA01K020"/>
    <s v="EPM TRANSPORTE DE PASAJEROS"/>
    <s v="A102"/>
    <s v="TRANSFERENCIA"/>
    <s v="GI00A10200012T"/>
    <s v="GI00A10200012T OPERACIÓN DEL SERVICIO DE TRANSPORTE PUB"/>
    <s v="OPERACIÓN DEL SERVICIO DE TRANSPORTE PUB"/>
    <s v="780103"/>
    <s v="780103 A Empresas Públicas"/>
    <x v="1"/>
    <x v="9"/>
    <s v="002"/>
    <n v="15893680.15"/>
    <n v="0"/>
    <n v="0"/>
    <n v="15893680.15"/>
    <n v="0"/>
    <n v="15893680.15"/>
    <n v="2.9230467181085219E-2"/>
    <n v="0"/>
    <n v="0"/>
    <n v="0"/>
    <n v="15893680.15"/>
    <n v="0"/>
    <m/>
  </r>
  <r>
    <s v="COMUNALES"/>
    <s v="MOVILIDAD"/>
    <s v="ZA01K020"/>
    <s v="EPM TRANSPORTE DE PASAJEROS"/>
    <s v="A102"/>
    <s v="TRANSFERENCIA"/>
    <s v="GI00A10200012T"/>
    <s v="GI00A10200012T OPERACIÓN DEL SERVICIO DE TRANSPORTE PUB"/>
    <s v="OPERACIÓN DEL SERVICIO DE TRANSPORTE PUB"/>
    <s v="780103"/>
    <s v="780103 A Empresas Públicas"/>
    <x v="1"/>
    <x v="9"/>
    <s v="001"/>
    <n v="32226866.719999999"/>
    <n v="0"/>
    <n v="0"/>
    <n v="32226866.719999999"/>
    <n v="0"/>
    <n v="32226866.719999999"/>
    <n v="5.9269241680830441E-2"/>
    <n v="8020091.1399999997"/>
    <n v="3.1213758698477076E-2"/>
    <n v="0"/>
    <n v="24206775.579999998"/>
    <n v="0"/>
    <m/>
  </r>
  <r>
    <s v="COMUNALES"/>
    <s v="MOVILIDAD"/>
    <s v="ZA01K030"/>
    <s v="EPM METRO QUITO"/>
    <s v="A102"/>
    <s v="TRANSFERENCIA"/>
    <s v="GI00A10200013T"/>
    <s v="GI00A10200013T METRO DE QUITO"/>
    <s v="METRO DE QUITO"/>
    <s v="780103"/>
    <s v="780103 A Empresas Públicas"/>
    <x v="1"/>
    <x v="9"/>
    <s v="001"/>
    <n v="14640197.58"/>
    <n v="0"/>
    <n v="0"/>
    <n v="14640197.58"/>
    <n v="0"/>
    <n v="14640197.58"/>
    <n v="2.6925155838548397E-2"/>
    <n v="4880065.88"/>
    <n v="1.8992951096437439E-2"/>
    <n v="0"/>
    <n v="9760131.6999999993"/>
    <n v="0"/>
    <m/>
  </r>
  <r>
    <s v="GENERALES"/>
    <s v="PLANIFICACION"/>
    <s v="ZA01L020"/>
    <s v="INSTITUTO DE LA CIUDAD"/>
    <s v="A102"/>
    <s v="TRANSFERENCIA"/>
    <s v="GI00A10200014T"/>
    <s v="GI00A10200014T INVESTIGACION DE LA CIUDAD"/>
    <s v="INVESTIGACION DE LA CIUDAD"/>
    <s v="780102"/>
    <s v="780102 A Entidades Descentralizadas y Autónomas"/>
    <x v="1"/>
    <x v="9"/>
    <s v="001"/>
    <n v="300000"/>
    <n v="0"/>
    <n v="0"/>
    <n v="300000"/>
    <n v="229.62"/>
    <n v="41569.599999999999"/>
    <n v="7.6451697596974737E-5"/>
    <n v="41569.599999999999"/>
    <n v="1.617866232368293E-4"/>
    <n v="258430.4"/>
    <n v="258430.4"/>
    <n v="258200.78"/>
    <m/>
  </r>
  <r>
    <s v="COMUNALES"/>
    <s v="TERRITORIO HABITAT Y VIVIENDA"/>
    <s v="ZA01P050"/>
    <s v="EPM HABITAT Y VIVENDA"/>
    <s v="A102"/>
    <s v="TRANSFERENCIA"/>
    <s v="GI00A10200016T"/>
    <s v="GI00A10200016T PLAN DE VIVIENDA"/>
    <s v="PLAN DE VIVIENDA"/>
    <s v="780103"/>
    <s v="780103 A Empresas Públicas"/>
    <x v="1"/>
    <x v="9"/>
    <s v="002"/>
    <n v="653460.6"/>
    <n v="0"/>
    <n v="0"/>
    <n v="653460.6"/>
    <n v="0"/>
    <n v="653460.6"/>
    <n v="1.2017958359651685E-3"/>
    <n v="0"/>
    <n v="0"/>
    <n v="0"/>
    <n v="653460.6"/>
    <n v="0"/>
    <m/>
  </r>
  <r>
    <s v="COMUNALES"/>
    <s v="TERRITORIO HABITAT Y VIVIENDA"/>
    <s v="ZA01P050"/>
    <s v="EPM HABITAT Y VIVENDA"/>
    <s v="A102"/>
    <s v="TRANSFERENCIA"/>
    <s v="GI00A10200016T"/>
    <s v="GI00A10200016T PLAN DE VIVIENDA"/>
    <s v="PLAN DE VIVIENDA"/>
    <s v="780103"/>
    <s v="780103 A Empresas Públicas"/>
    <x v="1"/>
    <x v="9"/>
    <s v="001"/>
    <n v="3000000"/>
    <n v="0"/>
    <n v="0"/>
    <n v="3000000"/>
    <n v="0"/>
    <n v="3000000"/>
    <n v="5.517375504958533E-3"/>
    <n v="1483379.56"/>
    <n v="5.7732326024530819E-3"/>
    <n v="0"/>
    <n v="1516620.44"/>
    <n v="0"/>
    <m/>
  </r>
  <r>
    <s v="ECONÓMICOS"/>
    <s v="DESARROLLO PRODUCTIVO Y COMPETITIVIDAD"/>
    <s v="ZA01H020"/>
    <s v="EPM SERVICIOS AEROPORTUARIOS Y GESTION D"/>
    <s v="A102"/>
    <s v="TRANSFERENCIA"/>
    <s v="GI00A10200017T"/>
    <s v="GI00A10200017T SERVICIOS AEROPORTUARIOS Y GESTION DE ZO"/>
    <s v="SERVICIOS AEROPORTUARIOS Y GESTION DE ZO"/>
    <s v="780103"/>
    <s v="780103 A Empresas Públicas"/>
    <x v="1"/>
    <x v="9"/>
    <s v="001"/>
    <n v="628307.23"/>
    <n v="0"/>
    <n v="0"/>
    <n v="628307.23"/>
    <n v="0"/>
    <n v="628307.23"/>
    <n v="1.1555356401301157E-3"/>
    <n v="194152.02"/>
    <n v="7.5562910661659832E-4"/>
    <n v="0"/>
    <n v="434155.21"/>
    <n v="0"/>
    <m/>
  </r>
  <r>
    <s v="SOCIALES"/>
    <s v="INCLUSION SOCIAL"/>
    <s v="ZA01J020"/>
    <s v="CONSEJO DE PROTECCION DE DERECHOS"/>
    <s v="A102"/>
    <s v="TRANSFERENCIA"/>
    <s v="GI00A10200018T"/>
    <s v="GI00A10200018T VELAR EL EJERCICIO DE DERECHOS DE NIÑOS"/>
    <s v="VELAR EL EJERCICIO DE DERECHOS DE NIÑOS"/>
    <s v="780102"/>
    <s v="780102 A Entidades Descentralizadas y Autónomas"/>
    <x v="1"/>
    <x v="9"/>
    <s v="001"/>
    <n v="750000"/>
    <n v="0"/>
    <n v="0"/>
    <n v="750000"/>
    <n v="0"/>
    <n v="750000"/>
    <n v="1.3793438762396333E-3"/>
    <n v="250000"/>
    <n v="9.7298640855835328E-4"/>
    <n v="0"/>
    <n v="500000"/>
    <n v="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780102"/>
    <s v="780102 A Entidades Descentralizadas y Autónomas"/>
    <x v="1"/>
    <x v="9"/>
    <s v="001"/>
    <n v="96200"/>
    <n v="0"/>
    <n v="-96200"/>
    <n v="0"/>
    <n v="0"/>
    <n v="0"/>
    <n v="0"/>
    <n v="0"/>
    <n v="0"/>
    <n v="0"/>
    <n v="0"/>
    <n v="0"/>
    <m/>
  </r>
  <r>
    <s v="COMUNALES"/>
    <s v="AMBIENTE"/>
    <s v="ZA01D000"/>
    <s v="Secretaría De Ambiente"/>
    <s v="D203"/>
    <s v="PATRIMONIO NATURAL"/>
    <s v="GI22D20300001D"/>
    <s v="GI22D20300001D FORTALECIMIENTO DEL SISTEMA METROPOLITAN"/>
    <s v="FORTALECIMIENTO DEL SISTEMA METROPOLITAN"/>
    <s v="780204"/>
    <s v="780204 Transferencias o Donaciones al Sector Priva"/>
    <x v="1"/>
    <x v="9"/>
    <s v="001"/>
    <n v="79000"/>
    <n v="0"/>
    <n v="-12600"/>
    <n v="66400"/>
    <n v="61099.87"/>
    <n v="5300.13"/>
    <n v="9.7476024783652893E-6"/>
    <n v="0"/>
    <n v="0"/>
    <n v="61099.87"/>
    <n v="66400"/>
    <n v="0"/>
    <m/>
  </r>
  <r>
    <s v="COMUNALES"/>
    <s v="AMBIENTE"/>
    <s v="ZA01D000"/>
    <s v="Secretaría De Ambiente"/>
    <s v="D203"/>
    <s v="PATRIMONIO NATURAL"/>
    <s v="GI22D20300002D"/>
    <s v="GI22D20300002D RECUPERACIÓN,PROTECCIÓN Y MONITOREO DE L"/>
    <s v="RECUPERACIÓN,PROTECCIÓN Y MONITOREO DE L"/>
    <s v="780204"/>
    <s v="780204 Transferencias o Donaciones al Sector Priva"/>
    <x v="1"/>
    <x v="9"/>
    <s v="001"/>
    <n v="0"/>
    <n v="0"/>
    <n v="140000"/>
    <n v="140000"/>
    <n v="0"/>
    <n v="0"/>
    <n v="0"/>
    <n v="0"/>
    <n v="0"/>
    <n v="140000"/>
    <n v="140000"/>
    <n v="140000"/>
    <m/>
  </r>
  <r>
    <s v="COMUNALES"/>
    <s v="AMBIENTE"/>
    <s v="ZA01D000"/>
    <s v="Secretaría De Ambiente"/>
    <s v="D203"/>
    <s v="PATRIMONIO NATURAL"/>
    <s v="GI22D20300003D"/>
    <s v="GI22D20300003D ARBOLADO URBANO Y CONFORMACIÓN DE INTERC"/>
    <s v="ARBOLADO URBANO Y CONFORMACIÓN DE INTERC"/>
    <s v="780204"/>
    <s v="780204 Transferencias o Donaciones al Sector Priva"/>
    <x v="1"/>
    <x v="9"/>
    <s v="001"/>
    <n v="169000"/>
    <n v="0"/>
    <n v="-53000"/>
    <n v="116000"/>
    <n v="0"/>
    <n v="50700"/>
    <n v="9.3243646033799198E-5"/>
    <n v="0"/>
    <n v="0"/>
    <n v="65300"/>
    <n v="116000"/>
    <n v="65300"/>
    <m/>
  </r>
  <r>
    <s v="COMUNALES"/>
    <s v="AMBIENTE"/>
    <s v="ZA01D000"/>
    <s v="Secretaría De Ambiente"/>
    <s v="D203"/>
    <s v="PATRIMONIO NATURAL"/>
    <s v="GI22D20300004D"/>
    <s v="GI22D20300004D RECUPERACIÓN DE QUEBRADAS PRIORIZADAS EN"/>
    <s v="RECUPERACIÓN DE QUEBRADAS PRIORIZADAS EN"/>
    <s v="780204"/>
    <s v="780204 Transferencias o Donaciones al Sector Priva"/>
    <x v="1"/>
    <x v="9"/>
    <s v="001"/>
    <n v="60000"/>
    <n v="0"/>
    <n v="0"/>
    <n v="60000"/>
    <n v="0"/>
    <n v="0"/>
    <n v="0"/>
    <n v="0"/>
    <n v="0"/>
    <n v="60000"/>
    <n v="60000"/>
    <n v="60000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780103"/>
    <s v="780103 A Empresas Públicas"/>
    <x v="1"/>
    <x v="9"/>
    <s v="001"/>
    <n v="10997.6"/>
    <n v="0"/>
    <n v="0"/>
    <n v="10997.6"/>
    <n v="0"/>
    <n v="0"/>
    <n v="0"/>
    <n v="0"/>
    <n v="0"/>
    <n v="10997.6"/>
    <n v="10997.6"/>
    <n v="10997.6"/>
    <m/>
  </r>
  <r>
    <s v="COMUNALES"/>
    <s v="COORDINACION TERRITORIAL Y PARTICIPACION CIUDADANA"/>
    <s v="ZM04F040"/>
    <s v="Administración Zonal Manuela Sáenz"/>
    <s v="F101"/>
    <s v="CORRESPONSABILIDAD CIUDADANA"/>
    <s v="GI22F10100002D"/>
    <s v="GI22F10100002D INFRAESTRUCTURA COMUNITARIA"/>
    <s v="INFRAESTRUCTURA COMUNITARIA"/>
    <s v="780103"/>
    <s v="780103 A Empresas Públicas"/>
    <x v="1"/>
    <x v="9"/>
    <s v="001"/>
    <n v="221873"/>
    <n v="0"/>
    <n v="0"/>
    <n v="221873"/>
    <n v="0"/>
    <n v="0"/>
    <n v="0"/>
    <n v="0"/>
    <n v="0"/>
    <n v="221873"/>
    <n v="221873"/>
    <n v="221873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780103"/>
    <s v="780103 A Empresas Públicas"/>
    <x v="1"/>
    <x v="9"/>
    <s v="001"/>
    <n v="30720.5"/>
    <n v="0"/>
    <n v="-30720.5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780103"/>
    <s v="780103 A Empresas Públicas"/>
    <x v="1"/>
    <x v="9"/>
    <s v="001"/>
    <n v="122740"/>
    <n v="0"/>
    <n v="0"/>
    <n v="122740"/>
    <n v="0"/>
    <n v="0"/>
    <n v="0"/>
    <n v="0"/>
    <n v="0"/>
    <n v="122740"/>
    <n v="122740"/>
    <n v="122740"/>
    <m/>
  </r>
  <r>
    <s v="COMUNALES"/>
    <s v="COORDINACION TERRITORIAL Y PARTICIPACION CIUDADANA"/>
    <s v="ZT06F060"/>
    <s v="Administración Zonal Valle de Tumbaco"/>
    <s v="F101"/>
    <s v="CORRESPONSABILIDAD CIUDADANA"/>
    <s v="GI22F10100002D"/>
    <s v="GI22F10100002D INFRAESTRUCTURA COMUNITARIA"/>
    <s v="INFRAESTRUCTURA COMUNITARIA"/>
    <s v="780103"/>
    <s v="780103 A Empresas Públicas"/>
    <x v="1"/>
    <x v="9"/>
    <s v="001"/>
    <n v="125005"/>
    <n v="0"/>
    <n v="-125005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F101"/>
    <s v="CORRESPONSABILIDAD CIUDADANA"/>
    <s v="GI22F10100003D"/>
    <s v="GI22F10100003D PRESUPUESTOS PARTICIPATIVOS"/>
    <s v="PRESUPUESTOS PARTICIPATIVOS"/>
    <s v="780103"/>
    <s v="780103 A Empresas Públicas"/>
    <x v="1"/>
    <x v="9"/>
    <s v="001"/>
    <n v="135100.07999999999"/>
    <n v="0"/>
    <n v="0"/>
    <n v="135100.07999999999"/>
    <n v="0"/>
    <n v="0"/>
    <n v="0"/>
    <n v="0"/>
    <n v="0"/>
    <n v="135100.07999999999"/>
    <n v="135100.07999999999"/>
    <n v="135100.07999999999"/>
    <m/>
  </r>
  <r>
    <s v="COMUNALES"/>
    <s v="COORDINACION TERRITORIAL Y PARTICIPACION CIUDADANA"/>
    <s v="ZA01F000"/>
    <s v="Secretaría General Coordinac Territorial"/>
    <s v="F102"/>
    <s v="FORTALECIMIENTO DE LA GOBERNANZA DEMOCRÁTICA"/>
    <s v="GI22F10200005D"/>
    <s v="GI22F10200005D FORTALECIMIENTO A PARROQUIAS RURALES Y C"/>
    <s v="FORTALECIMIENTO A PARROQUIAS RURALES Y C"/>
    <s v="780104"/>
    <s v="780104 A Gobiernos Autónomos Descentralizados"/>
    <x v="1"/>
    <x v="9"/>
    <s v="001"/>
    <n v="1330000"/>
    <n v="0"/>
    <n v="0"/>
    <n v="1330000"/>
    <n v="155455.49"/>
    <n v="1174544.51"/>
    <n v="2.1601343696525076E-3"/>
    <n v="1106093.83"/>
    <n v="4.3048570527210155E-3"/>
    <n v="155455.49"/>
    <n v="223906.17"/>
    <n v="0"/>
    <m/>
  </r>
  <r>
    <s v="SOCIALES"/>
    <s v="CULTURA"/>
    <s v="ZA01G000"/>
    <s v="Secretaría De Cultura"/>
    <s v="G401"/>
    <s v="ARTE, CULTURA Y PATRIMONIO"/>
    <s v="GI22G40100001D"/>
    <s v="GI22G40100001D AGENDA CULTURAL METROPOLITANA"/>
    <s v="AGENDA CULTURAL METROPOLITANA"/>
    <s v="780204"/>
    <s v="780204 Transferencias o Donaciones al Sector Priva"/>
    <x v="1"/>
    <x v="9"/>
    <s v="001"/>
    <n v="133500"/>
    <n v="0"/>
    <n v="-24500"/>
    <n v="109000"/>
    <n v="0"/>
    <n v="104000"/>
    <n v="1.9126901750522913E-4"/>
    <n v="43865.760000000002"/>
    <n v="1.7072315312433069E-4"/>
    <n v="5000"/>
    <n v="65134.239999999998"/>
    <n v="5000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780104"/>
    <s v="780104 A Gobiernos Autónomos Descentralizados"/>
    <x v="1"/>
    <x v="9"/>
    <s v="001"/>
    <n v="148500"/>
    <n v="0"/>
    <n v="29930"/>
    <n v="178430"/>
    <n v="0"/>
    <n v="29930"/>
    <n v="5.504501628780296E-5"/>
    <n v="29930"/>
    <n v="1.1648593283260606E-4"/>
    <n v="148500"/>
    <n v="148500"/>
    <n v="148500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780204"/>
    <s v="780204 Transferencias o Donaciones al Sector Priva"/>
    <x v="1"/>
    <x v="9"/>
    <s v="001"/>
    <n v="235000"/>
    <n v="0"/>
    <n v="206010"/>
    <n v="441010"/>
    <n v="0"/>
    <n v="294750"/>
    <n v="5.420821433621758E-4"/>
    <n v="234750"/>
    <n v="9.1363423763629375E-4"/>
    <n v="146260"/>
    <n v="206260"/>
    <n v="14626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780103"/>
    <s v="780103 A Empresas Públicas"/>
    <x v="1"/>
    <x v="9"/>
    <s v="001"/>
    <n v="123788.48"/>
    <n v="0"/>
    <n v="0"/>
    <n v="123788.48"/>
    <n v="0"/>
    <n v="109346.75"/>
    <n v="2.0110235999894148E-4"/>
    <n v="109346.75"/>
    <n v="4.2557160628011251E-4"/>
    <n v="14441.73"/>
    <n v="14441.73"/>
    <n v="14441.73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780204"/>
    <s v="780204 Transferencias o Donaciones al Sector Priva"/>
    <x v="1"/>
    <x v="9"/>
    <s v="001"/>
    <n v="2633233.9500000002"/>
    <n v="0"/>
    <n v="-826420.69"/>
    <n v="1806813.26"/>
    <n v="13500"/>
    <n v="1245114.7"/>
    <n v="2.2899217822145972E-3"/>
    <n v="599800"/>
    <n v="2.3343889914132013E-3"/>
    <n v="561698.56000000006"/>
    <n v="1207013.26"/>
    <n v="548198.56000000006"/>
    <m/>
  </r>
  <r>
    <s v="SOCIALES"/>
    <s v="CULTURA"/>
    <s v="ZA01G000"/>
    <s v="Secretaría De Cultura"/>
    <s v="G401"/>
    <s v="ARTE, CULTURA Y PATRIMONIO"/>
    <s v="GI22G40100005D"/>
    <s v="GI22G40100005D PROGRAMACIÓN ARTÍSTICO-CULTURAL Y ACADÉM"/>
    <s v="PROGRAMACIÓN ARTÍSTICO-CULTURAL Y ACADÉM"/>
    <s v="780204"/>
    <s v="780204 Transferencias o Donaciones al Sector Priva"/>
    <x v="1"/>
    <x v="9"/>
    <s v="001"/>
    <n v="76700"/>
    <n v="0"/>
    <n v="111320"/>
    <n v="188020"/>
    <n v="0"/>
    <n v="46020"/>
    <n v="8.4636540246063889E-5"/>
    <n v="0"/>
    <n v="0"/>
    <n v="142000"/>
    <n v="188020"/>
    <n v="142000"/>
    <m/>
  </r>
  <r>
    <s v="ECONÓMICOS"/>
    <s v="DESARROLLO PRODUCTIVO Y COMPETITIVIDAD"/>
    <s v="ZA01H000"/>
    <s v="Secretaría Desarrollo Productivo Competi"/>
    <s v="H301"/>
    <s v="FORTALECIMIENTO DE LA COMPETITIVIDAD"/>
    <s v="GI22H30100001D"/>
    <s v="GI22H30100001D QUITO COMPETITIVA Y DE INVERSIONES"/>
    <s v="QUITO COMPETITIVA Y DE INVERSIONES"/>
    <s v="780204"/>
    <s v="780204 Transferencias o Donaciones al Sector Priva"/>
    <x v="1"/>
    <x v="9"/>
    <s v="001"/>
    <n v="125000"/>
    <n v="0"/>
    <n v="-37000"/>
    <n v="88000"/>
    <n v="0"/>
    <n v="0"/>
    <n v="0"/>
    <n v="0"/>
    <n v="0"/>
    <n v="88000"/>
    <n v="88000"/>
    <n v="88000"/>
    <m/>
  </r>
  <r>
    <s v="ECONÓMICOS"/>
    <s v="AGENCIA DE COORDINACIÓN DISTRITAL DE COMERCIO"/>
    <s v="AC67Q000"/>
    <s v="Agencia de Coord. Distrital del Comercio"/>
    <s v="H302"/>
    <s v="DESARROLLO ECONÓMICO LOCAL"/>
    <s v="GI22H30200004D"/>
    <s v="GI22H30200004D REPOTENCIACIÓN DE INFRAESTRUCTURA DE MER"/>
    <s v="REPOTENCIACIÓN DE INFRAESTRUCTURA DE MER"/>
    <s v="780103"/>
    <s v="780103 A Empresas Públicas"/>
    <x v="1"/>
    <x v="9"/>
    <s v="001"/>
    <n v="794310.84"/>
    <n v="0"/>
    <n v="-419117.69"/>
    <n v="375193.15"/>
    <n v="0"/>
    <n v="0"/>
    <n v="0"/>
    <n v="0"/>
    <n v="0"/>
    <n v="375193.15"/>
    <n v="375193.15"/>
    <n v="375193.15"/>
    <m/>
  </r>
  <r>
    <s v="ECONÓMICOS"/>
    <s v="DESARROLLO PRODUCTIVO Y COMPETITIVIDAD"/>
    <s v="ZA01H000"/>
    <s v="Secretaría Desarrollo Productivo Competi"/>
    <s v="H303"/>
    <s v="PRODUCTIVIDAD SOSTENIBLE"/>
    <s v="GI22H30300001D"/>
    <s v="GI22H30300001D SISTEMA DE POTENCIACIÓN Y CREACIÓN DE"/>
    <s v="SISTEMA DE POTENCIACIÓN Y CREACIÓN DE"/>
    <s v="780103"/>
    <s v="780103 A Empresas Públicas"/>
    <x v="1"/>
    <x v="9"/>
    <s v="001"/>
    <n v="40000"/>
    <n v="0"/>
    <n v="0"/>
    <n v="40000"/>
    <n v="0"/>
    <n v="0"/>
    <n v="0"/>
    <n v="0"/>
    <n v="0"/>
    <n v="40000"/>
    <n v="40000"/>
    <n v="40000"/>
    <m/>
  </r>
  <r>
    <s v="ECONÓMICOS"/>
    <s v="DESARROLLO PRODUCTIVO Y COMPETITIVIDAD"/>
    <s v="ZA01H000"/>
    <s v="Secretaría Desarrollo Productivo Competi"/>
    <s v="H303"/>
    <s v="PRODUCTIVIDAD SOSTENIBLE"/>
    <s v="GI22H30300001D"/>
    <s v="GI22H30300001D SISTEMA DE POTENCIACIÓN Y CREACIÓN DE"/>
    <s v="SISTEMA DE POTENCIACIÓN Y CREACIÓN DE"/>
    <s v="780204"/>
    <s v="780204 Transferencias o Donaciones al Sector Priva"/>
    <x v="1"/>
    <x v="9"/>
    <s v="001"/>
    <n v="300000"/>
    <n v="0"/>
    <n v="0"/>
    <n v="300000"/>
    <n v="0"/>
    <n v="4000"/>
    <n v="7.3565006732780437E-6"/>
    <n v="4000"/>
    <n v="1.5567782536933654E-5"/>
    <n v="296000"/>
    <n v="296000"/>
    <n v="296000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780204"/>
    <s v="780204 Transferencias o Donaciones al Sector Priva"/>
    <x v="1"/>
    <x v="9"/>
    <s v="001"/>
    <n v="70000"/>
    <n v="0"/>
    <n v="0"/>
    <n v="70000"/>
    <n v="70000"/>
    <n v="0"/>
    <n v="0"/>
    <n v="0"/>
    <n v="0"/>
    <n v="70000"/>
    <n v="70000"/>
    <n v="0"/>
    <m/>
  </r>
  <r>
    <s v="SOCIALES"/>
    <s v="INCLUSION SOCIAL"/>
    <s v="ZA01J000"/>
    <s v="Secretaría De Inclusión Social"/>
    <s v="J401"/>
    <s v="ATENCIÓN A GRUPOS VULNERABLES"/>
    <s v="GI22J40100001D"/>
    <s v="GI22J40100001D INCLUSIÓN EDUCATIVA"/>
    <s v="INCLUSIÓN EDUCATIVA"/>
    <s v="780204"/>
    <s v="780204 Transferencias o Donaciones al Sector Priva"/>
    <x v="1"/>
    <x v="9"/>
    <s v="001"/>
    <n v="16000"/>
    <n v="0"/>
    <n v="27200"/>
    <n v="43200"/>
    <n v="0"/>
    <n v="43200"/>
    <n v="7.9450207271402874E-5"/>
    <n v="43200"/>
    <n v="1.6813205139888345E-4"/>
    <n v="0"/>
    <n v="0"/>
    <n v="0"/>
    <m/>
  </r>
  <r>
    <s v="SOCIALES"/>
    <s v="INCLUSION SOCIAL"/>
    <s v="ZA01J000"/>
    <s v="Secretaría De Inclusión Social"/>
    <s v="J401"/>
    <s v="ATENCIÓN A GRUPOS VULNERABLES"/>
    <s v="GI22J40100001D"/>
    <s v="GI22J40100001D INCLUSIÓN EDUCATIVA"/>
    <s v="INCLUSIÓN EDUCATIVA"/>
    <s v="780206"/>
    <s v="780206 Becas"/>
    <x v="1"/>
    <x v="9"/>
    <s v="001"/>
    <n v="440000"/>
    <n v="0"/>
    <n v="-24200"/>
    <n v="415800"/>
    <n v="194850"/>
    <n v="171275"/>
    <n v="3.1499616320392423E-4"/>
    <n v="171275"/>
    <n v="6.6659298850332783E-4"/>
    <n v="244525"/>
    <n v="244525"/>
    <n v="49675"/>
    <m/>
  </r>
  <r>
    <s v="SOCIALES"/>
    <s v="INCLUSION SOCIAL"/>
    <s v="UP72J010"/>
    <s v="Unidad Patronato Municipal San José"/>
    <s v="J401"/>
    <s v="ATENCIÓN A GRUPOS VULNERABLES"/>
    <s v="GI22J40100003D"/>
    <s v="GI22J40100003D ATENCIÓN A LA PRIMERA INFANCIA"/>
    <s v="ATENCIÓN A LA PRIMERA INFANCIA"/>
    <s v="780102"/>
    <s v="780102 A Entidades Descentralizadas y Autónomas"/>
    <x v="1"/>
    <x v="9"/>
    <s v="001"/>
    <n v="242767.75"/>
    <n v="0"/>
    <n v="48509.42"/>
    <n v="291277.17"/>
    <n v="287379.67"/>
    <n v="3897.5"/>
    <n v="7.1679903435252943E-6"/>
    <n v="3897.5"/>
    <n v="1.5168858109424729E-5"/>
    <n v="287379.67"/>
    <n v="287379.67"/>
    <n v="0"/>
    <m/>
  </r>
  <r>
    <s v="SOCIALES"/>
    <s v="INCLUSION SOCIAL"/>
    <s v="UP72J010"/>
    <s v="Unidad Patronato Municipal San José"/>
    <s v="J401"/>
    <s v="ATENCIÓN A GRUPOS VULNERABLES"/>
    <s v="GI22J40100003D"/>
    <s v="GI22J40100003D ATENCIÓN A LA PRIMERA INFANCIA"/>
    <s v="ATENCIÓN A LA PRIMERA INFANCIA"/>
    <s v="780204"/>
    <s v="780204 Transferencias o Donaciones al Sector Priva"/>
    <x v="1"/>
    <x v="9"/>
    <s v="001"/>
    <n v="5314490.5999999996"/>
    <n v="0"/>
    <n v="710052.75"/>
    <n v="6024543.3499999996"/>
    <n v="3463529.46"/>
    <n v="2498968.29"/>
    <n v="4.5959154769713703E-3"/>
    <n v="2476069.4"/>
    <n v="9.6367274913889463E-3"/>
    <n v="3525575.06"/>
    <n v="3548473.95"/>
    <n v="62045.599999999999"/>
    <m/>
  </r>
  <r>
    <s v="SOCIALES"/>
    <s v="INCLUSION SOCIAL"/>
    <s v="UP72J010"/>
    <s v="Unidad Patronato Municipal San José"/>
    <s v="J401"/>
    <s v="ATENCIÓN A GRUPOS VULNERABLES"/>
    <s v="GI22J40100010D"/>
    <s v="GI22J40100010D PREVENCIÓN Y ATENCIÓN DE LA VIOLENCIA DE"/>
    <s v="PREVENCIÓN Y ATENCIÓN DE LA VIOLENCIA DE"/>
    <s v="780301"/>
    <s v="780301 Al Exterior"/>
    <x v="1"/>
    <x v="9"/>
    <s v="701"/>
    <n v="19476.939999999999"/>
    <n v="0"/>
    <n v="0"/>
    <n v="19476.939999999999"/>
    <n v="0"/>
    <n v="0"/>
    <n v="0"/>
    <n v="0"/>
    <n v="0"/>
    <n v="19476.939999999999"/>
    <n v="19476.939999999999"/>
    <n v="19476.939999999999"/>
    <m/>
  </r>
  <r>
    <s v="SOCIALES"/>
    <s v="INCLUSION SOCIAL"/>
    <s v="ZA01J000"/>
    <s v="Secretaría De Inclusión Social"/>
    <s v="J402"/>
    <s v="PROMOCIÓN DE DERECHOS"/>
    <s v="GI22J40200001D"/>
    <s v="GI22J40200001D PROMOCIÓN DE DERECHOS DE GRUPOS DE ATENC"/>
    <s v="PROMOCIÓN DE DERECHOS DE GRUPOS DE ATENC"/>
    <s v="780204"/>
    <s v="780204 Transferencias o Donaciones al Sector Priva"/>
    <x v="1"/>
    <x v="9"/>
    <s v="001"/>
    <n v="8100"/>
    <n v="0"/>
    <n v="-5850"/>
    <n v="2250"/>
    <n v="0"/>
    <n v="2250"/>
    <n v="4.1380316287188997E-6"/>
    <n v="2250"/>
    <n v="8.7568776770251808E-6"/>
    <n v="0"/>
    <n v="0"/>
    <n v="0"/>
    <m/>
  </r>
  <r>
    <s v="SOCIALES"/>
    <s v="INCLUSION SOCIAL"/>
    <s v="ZA01J000"/>
    <s v="Secretaría De Inclusión Social"/>
    <s v="J403"/>
    <s v="PROTECCIÓN DE DERECHOS"/>
    <s v="GI22J40300001D"/>
    <s v="GI22J40300001D IMPLEMENTACIÓN DE POLÍTICAS DE INCLUSIÓN"/>
    <s v="IMPLEMENTACIÓN DE POLÍTICAS DE INCLUSIÓN"/>
    <s v="780204"/>
    <s v="780204 Transferencias o Donaciones al Sector Priva"/>
    <x v="1"/>
    <x v="9"/>
    <s v="001"/>
    <n v="145000"/>
    <n v="0"/>
    <n v="-111031"/>
    <n v="33969"/>
    <n v="0"/>
    <n v="0"/>
    <n v="0"/>
    <n v="0"/>
    <n v="0"/>
    <n v="33969"/>
    <n v="33969"/>
    <n v="33969"/>
    <m/>
  </r>
  <r>
    <s v="COMUNALES"/>
    <s v="MOVILIDAD"/>
    <s v="ZA01K000"/>
    <s v="Secretaría De Movilidad"/>
    <s v="K203"/>
    <s v="MOVILIDAD SOSTENIBLE"/>
    <s v="GI22K20300001D"/>
    <s v="GI22K20300001D PROMOCION DE LOS MODOS DE TRANSPORTE SOS"/>
    <s v="PROMOCION DE LOS MODOS DE TRANSPORTE SOS"/>
    <s v="780103"/>
    <s v="780103 A Empresas Públicas"/>
    <x v="1"/>
    <x v="9"/>
    <s v="001"/>
    <n v="0"/>
    <n v="0"/>
    <n v="1000000"/>
    <n v="1000000"/>
    <n v="0"/>
    <n v="668795.22"/>
    <n v="1.2299981215537843E-3"/>
    <n v="0"/>
    <n v="0"/>
    <n v="331204.78000000003"/>
    <n v="1000000"/>
    <n v="331204.78000000003"/>
    <m/>
  </r>
  <r>
    <s v="COMUNALES"/>
    <s v="MOVILIDAD"/>
    <s v="ZA01K000"/>
    <s v="Secretaría De Movilidad"/>
    <s v="K203"/>
    <s v="MOVILIDAD SOSTENIBLE"/>
    <s v="GI22K20300001D"/>
    <s v="GI22K20300001D PROMOCION DE LOS MODOS DE TRANSPORTE SOS"/>
    <s v="PROMOCION DE LOS MODOS DE TRANSPORTE SOS"/>
    <s v="780204"/>
    <s v="780204 Transferencias o Donaciones al Sector Priva"/>
    <x v="1"/>
    <x v="9"/>
    <s v="001"/>
    <n v="1000000"/>
    <n v="0"/>
    <n v="-1000000"/>
    <n v="0"/>
    <n v="0"/>
    <n v="0"/>
    <n v="0"/>
    <n v="0"/>
    <n v="0"/>
    <n v="0"/>
    <n v="0"/>
    <n v="0"/>
    <m/>
  </r>
  <r>
    <s v="COMUNALES"/>
    <s v="SEGURIDAD Y GOBERNABILIDAD"/>
    <s v="ZA01N000"/>
    <s v="Secretaría General Seguridad Gobernabili"/>
    <s v="N201"/>
    <s v="GESTIÓN DE RIESGOS"/>
    <s v="GI22N20100002D"/>
    <s v="GI22N20100002D REDUCCIÓN DE RIESGOS DE DESASTRES EN EL"/>
    <s v="REDUCCIÓN DE RIESGOS DE DESASTRES EN EL"/>
    <s v="780103"/>
    <s v="780103 A Empresas Públicas"/>
    <x v="1"/>
    <x v="9"/>
    <s v="001"/>
    <n v="1020650"/>
    <n v="0"/>
    <n v="0"/>
    <n v="1020650"/>
    <n v="0"/>
    <n v="1000000"/>
    <n v="1.8391251683195109E-3"/>
    <n v="1000000"/>
    <n v="3.8919456342334131E-3"/>
    <n v="20650"/>
    <n v="20650"/>
    <n v="20650"/>
    <m/>
  </r>
  <r>
    <s v="COMUNALES"/>
    <s v="SEGURIDAD Y GOBERNABILIDAD"/>
    <s v="ZA01N000"/>
    <s v="Secretaría General Seguridad Gobernabili"/>
    <s v="N201"/>
    <s v="GESTIÓN DE RIESGOS"/>
    <s v="GI22N20100002D"/>
    <s v="GI22N20100002D REDUCCIÓN DE RIESGOS DE DESASTRES EN EL"/>
    <s v="REDUCCIÓN DE RIESGOS DE DESASTRES EN EL"/>
    <s v="780204"/>
    <s v="780204 Transferencias o Donaciones al Sector Priva"/>
    <x v="1"/>
    <x v="9"/>
    <s v="001"/>
    <n v="15200"/>
    <n v="0"/>
    <n v="0"/>
    <n v="15200"/>
    <n v="0"/>
    <n v="15200"/>
    <n v="2.7954702558456565E-5"/>
    <n v="11437.5"/>
    <n v="4.4514128191544667E-5"/>
    <n v="0"/>
    <n v="3762.5"/>
    <n v="0"/>
    <m/>
  </r>
  <r>
    <s v="COMUNALES"/>
    <s v="COORDINACION TERRITORIAL Y PARTICIPACION CIUDADANA"/>
    <s v="TM68F100"/>
    <s v="Unidad Especial Turística La Mariscal"/>
    <s v="N402"/>
    <s v="QUITO SIN MIEDO"/>
    <s v="GI22N40200001D"/>
    <s v="GI22N40200001D PREVENCIÓN SITUACIONAL Y CONVIVENCIA PAC"/>
    <s v="PREVENCIÓN SITUACIONAL Y CONVIVENCIA PAC"/>
    <s v="780103"/>
    <s v="780103 A Empresas Públicas"/>
    <x v="1"/>
    <x v="9"/>
    <s v="001"/>
    <n v="0"/>
    <n v="0"/>
    <n v="21659.68"/>
    <n v="21659.68"/>
    <n v="0"/>
    <n v="21659.68"/>
    <n v="3.9834862625746745E-5"/>
    <n v="21659.68"/>
    <n v="8.4298297014892781E-5"/>
    <n v="0"/>
    <n v="0"/>
    <n v="0"/>
    <m/>
  </r>
  <r>
    <s v="COMUNALES"/>
    <s v="SEGURIDAD Y GOBERNABILIDAD"/>
    <s v="ZA01N000"/>
    <s v="Secretaría General Seguridad Gobernabili"/>
    <s v="N402"/>
    <s v="QUITO SIN MIEDO"/>
    <s v="GI22N40200001D"/>
    <s v="GI22N40200001D PREVENCIÓN SITUACIONAL Y CONVIVENCIA PAC"/>
    <s v="PREVENCIÓN SITUACIONAL Y CONVIVENCIA PAC"/>
    <s v="780103"/>
    <s v="780103 A Empresas Públicas"/>
    <x v="1"/>
    <x v="9"/>
    <s v="001"/>
    <n v="303000"/>
    <n v="0"/>
    <n v="0"/>
    <n v="303000"/>
    <n v="0"/>
    <n v="0"/>
    <n v="0"/>
    <n v="0"/>
    <n v="0"/>
    <n v="303000"/>
    <n v="303000"/>
    <n v="303000"/>
    <m/>
  </r>
  <r>
    <s v="COMUNALES"/>
    <s v="MOVILIDAD"/>
    <s v="ZA01K000"/>
    <s v="Secretaría De Movilidad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24000"/>
    <n v="0"/>
    <n v="-24000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11015.75"/>
    <n v="0"/>
    <n v="13596"/>
    <n v="24611.75"/>
    <n v="0.09"/>
    <n v="6497.2"/>
    <n v="1.1949164043605526E-5"/>
    <n v="6497.2"/>
    <n v="2.5286749174741332E-5"/>
    <n v="18114.55"/>
    <n v="18114.55"/>
    <n v="18114.46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2238"/>
    <n v="0"/>
    <n v="0"/>
    <n v="2238"/>
    <n v="0"/>
    <n v="0"/>
    <n v="0"/>
    <n v="0"/>
    <n v="0"/>
    <n v="2238"/>
    <n v="2238"/>
    <n v="2238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100"/>
    <n v="0"/>
    <n v="0"/>
    <n v="100"/>
    <n v="0"/>
    <n v="0"/>
    <n v="0"/>
    <n v="0"/>
    <n v="0"/>
    <n v="100"/>
    <n v="100"/>
    <n v="100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253.58"/>
    <n v="0"/>
    <n v="0"/>
    <n v="253.58"/>
    <n v="0"/>
    <n v="0"/>
    <n v="0"/>
    <n v="0"/>
    <n v="0"/>
    <n v="253.58"/>
    <n v="253.58"/>
    <n v="253.58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291823.34999999998"/>
    <n v="0"/>
    <n v="-186797.07"/>
    <n v="105026.28"/>
    <n v="0"/>
    <n v="80229.52"/>
    <n v="1.4755212947419359E-4"/>
    <n v="41708.879999999997"/>
    <n v="1.6232869342476533E-4"/>
    <n v="24796.76"/>
    <n v="63317.4"/>
    <n v="24796.76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262"/>
    <n v="0"/>
    <n v="0"/>
    <n v="262"/>
    <n v="0"/>
    <n v="0"/>
    <n v="0"/>
    <n v="0"/>
    <n v="0"/>
    <n v="262"/>
    <n v="262"/>
    <n v="262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499.2"/>
    <n v="0"/>
    <n v="-499.2"/>
    <n v="0"/>
    <n v="0"/>
    <n v="0"/>
    <n v="0"/>
    <n v="0"/>
    <n v="0"/>
    <n v="0"/>
    <n v="0"/>
    <n v="0"/>
    <m/>
  </r>
  <r>
    <s v="SOCIALES"/>
    <s v="CULTURA"/>
    <s v="ZA01G000"/>
    <s v="Secretaría De Cultura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10000"/>
    <n v="0"/>
    <n v="0"/>
    <n v="10000"/>
    <n v="0"/>
    <n v="0"/>
    <n v="0"/>
    <n v="0"/>
    <n v="0"/>
    <n v="10000"/>
    <n v="10000"/>
    <n v="1000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0"/>
    <n v="0"/>
    <n v="54014.96"/>
    <n v="54014.96"/>
    <n v="50865.16"/>
    <n v="0"/>
    <n v="0"/>
    <n v="0"/>
    <n v="0"/>
    <n v="54014.96"/>
    <n v="54014.96"/>
    <n v="3149.8"/>
    <m/>
  </r>
  <r>
    <s v="GENERALES"/>
    <s v="COORDINACION DE ALCALDIA Y SECRETARIA DEL CONCEJO"/>
    <s v="ZA01C030"/>
    <s v="Concejo Metropolitano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290"/>
    <n v="0"/>
    <n v="0"/>
    <n v="290"/>
    <n v="0"/>
    <n v="0"/>
    <n v="0"/>
    <n v="0"/>
    <n v="0"/>
    <n v="290"/>
    <n v="290"/>
    <n v="29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5800"/>
    <n v="0"/>
    <n v="3000"/>
    <n v="8800"/>
    <n v="0"/>
    <n v="2180"/>
    <n v="4.0092928669365339E-6"/>
    <n v="2180"/>
    <n v="8.4844414826288414E-6"/>
    <n v="6620"/>
    <n v="6620"/>
    <n v="6620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939.48"/>
    <n v="0"/>
    <n v="0"/>
    <n v="939.48"/>
    <n v="0"/>
    <n v="0"/>
    <n v="0"/>
    <n v="0"/>
    <n v="0"/>
    <n v="939.48"/>
    <n v="939.48"/>
    <n v="939.48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6195"/>
    <n v="0"/>
    <n v="0"/>
    <n v="6195"/>
    <n v="6058.16"/>
    <n v="0"/>
    <n v="0"/>
    <n v="0"/>
    <n v="0"/>
    <n v="6195"/>
    <n v="6195"/>
    <n v="136.84"/>
    <m/>
  </r>
  <r>
    <s v="GENERALES"/>
    <s v="ADMINISTRACION GENERAL"/>
    <s v="ZA01A009"/>
    <s v="DM de Servicios Ciudadanos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14221.34"/>
    <n v="0"/>
    <n v="0"/>
    <n v="14221.34"/>
    <n v="0"/>
    <n v="0"/>
    <n v="0"/>
    <n v="0"/>
    <n v="0"/>
    <n v="14221.34"/>
    <n v="14221.34"/>
    <n v="14221.34"/>
    <m/>
  </r>
  <r>
    <s v="COMUNALES"/>
    <s v="COORDINACION TERRITORIAL Y PARTICIPACION CIUDADANA"/>
    <s v="ZA01F000"/>
    <s v="Secretaría General Coordinac Territorial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10000"/>
    <n v="0"/>
    <n v="-3000"/>
    <n v="7000"/>
    <n v="0"/>
    <n v="2480"/>
    <n v="4.5610304174323872E-6"/>
    <n v="2480"/>
    <n v="9.6520251728988658E-6"/>
    <n v="4520"/>
    <n v="4520"/>
    <n v="452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840103"/>
    <s v="840103 Mobiliarios"/>
    <x v="0"/>
    <x v="10"/>
    <s v="002"/>
    <n v="53366.400000000001"/>
    <n v="0"/>
    <n v="-40366.800000000003"/>
    <n v="12999.6"/>
    <n v="0"/>
    <n v="12999.6"/>
    <n v="2.3907891538086317E-5"/>
    <n v="12999.6"/>
    <n v="5.0593736466780682E-5"/>
    <n v="0"/>
    <n v="0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24280"/>
    <n v="0"/>
    <n v="2577.67"/>
    <n v="26857.67"/>
    <n v="26857.67"/>
    <n v="0"/>
    <n v="0"/>
    <n v="0"/>
    <n v="0"/>
    <n v="26857.67"/>
    <n v="26857.67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761881.55"/>
    <n v="0"/>
    <n v="-352881.54"/>
    <n v="409000.01"/>
    <n v="304304"/>
    <n v="93500"/>
    <n v="1.7195820323787428E-4"/>
    <n v="93500"/>
    <n v="3.6389691680082417E-4"/>
    <n v="315500.01"/>
    <n v="315500.01"/>
    <n v="11196.01"/>
    <m/>
  </r>
  <r>
    <s v="GENERALES"/>
    <s v="ADMINISTRACION GENERAL"/>
    <s v="ZA01A009"/>
    <s v="DM de Servicios Ciudadanos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5000"/>
    <n v="0"/>
    <n v="0"/>
    <n v="5000"/>
    <n v="0"/>
    <n v="0"/>
    <n v="0"/>
    <n v="0"/>
    <n v="0"/>
    <n v="5000"/>
    <n v="5000"/>
    <n v="5000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0"/>
    <n v="0"/>
    <n v="1000"/>
    <n v="1000"/>
    <n v="845.54"/>
    <n v="0"/>
    <n v="0"/>
    <n v="0"/>
    <n v="0"/>
    <n v="1000"/>
    <n v="1000"/>
    <n v="154.46"/>
    <m/>
  </r>
  <r>
    <s v="GENERALES"/>
    <s v="TECNOLOGÍA"/>
    <s v="ZA01R000"/>
    <s v="Secretaría de Tecnología de Información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1265.5"/>
    <n v="0"/>
    <n v="373728"/>
    <n v="374993.5"/>
    <n v="373728"/>
    <n v="1224"/>
    <n v="2.2510892060230816E-6"/>
    <n v="1224"/>
    <n v="4.7637414563016982E-6"/>
    <n v="373769.5"/>
    <n v="373769.5"/>
    <n v="41.5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370.24"/>
    <n v="0"/>
    <n v="6429.76"/>
    <n v="6800"/>
    <n v="0"/>
    <n v="6300"/>
    <n v="1.1586488560412919E-5"/>
    <n v="6300"/>
    <n v="2.4519257495670504E-5"/>
    <n v="500"/>
    <n v="500"/>
    <n v="50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29111.66"/>
    <n v="0"/>
    <n v="-29111.66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2000"/>
    <n v="0"/>
    <n v="0"/>
    <n v="2000"/>
    <n v="0"/>
    <n v="0"/>
    <n v="0"/>
    <n v="0"/>
    <n v="0"/>
    <n v="2000"/>
    <n v="2000"/>
    <n v="2000"/>
    <m/>
  </r>
  <r>
    <s v="SOCIALES"/>
    <s v="EDUCACION, RECREACION Y DEPORTE"/>
    <s v="ES12I020"/>
    <s v="Unidad Educativa Sucre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3400"/>
    <n v="0"/>
    <n v="1417.8"/>
    <n v="4817.8"/>
    <n v="0"/>
    <n v="0"/>
    <n v="0"/>
    <n v="0"/>
    <n v="0"/>
    <n v="4817.8"/>
    <n v="4817.8"/>
    <n v="4817.8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750"/>
    <n v="0"/>
    <n v="0"/>
    <n v="750"/>
    <n v="0"/>
    <n v="0"/>
    <n v="0"/>
    <n v="0"/>
    <n v="0"/>
    <n v="750"/>
    <n v="750"/>
    <n v="750"/>
    <m/>
  </r>
  <r>
    <s v="GENERALES"/>
    <s v="COORDINACION DE ALCALDIA Y SECRETARIA DEL CONCEJO"/>
    <s v="ZA01C030"/>
    <s v="Concejo Metropolitano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5010"/>
    <n v="0"/>
    <n v="0"/>
    <n v="5010"/>
    <n v="0"/>
    <n v="0"/>
    <n v="0"/>
    <n v="0"/>
    <n v="0"/>
    <n v="5010"/>
    <n v="5010"/>
    <n v="5010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13090.39"/>
    <n v="0"/>
    <n v="-1400"/>
    <n v="11690.39"/>
    <n v="0"/>
    <n v="0"/>
    <n v="0"/>
    <n v="0"/>
    <n v="0"/>
    <n v="11690.39"/>
    <n v="11690.39"/>
    <n v="11690.39"/>
    <m/>
  </r>
  <r>
    <s v="SOCIALES"/>
    <s v="CULTURA"/>
    <s v="ZA01G000"/>
    <s v="Secretaría De Cultura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105000"/>
    <n v="0"/>
    <n v="0"/>
    <n v="105000"/>
    <n v="0"/>
    <n v="0"/>
    <n v="0"/>
    <n v="0"/>
    <n v="0"/>
    <n v="105000"/>
    <n v="105000"/>
    <n v="105000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5600"/>
    <n v="0"/>
    <n v="-1360.62"/>
    <n v="4239.38"/>
    <n v="0"/>
    <n v="0"/>
    <n v="0"/>
    <n v="0"/>
    <n v="0"/>
    <n v="4239.38"/>
    <n v="4239.38"/>
    <n v="4239.38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5330"/>
    <n v="0"/>
    <n v="0"/>
    <n v="5330"/>
    <n v="0"/>
    <n v="0"/>
    <n v="0"/>
    <n v="0"/>
    <n v="0"/>
    <n v="5330"/>
    <n v="5330"/>
    <n v="5330"/>
    <m/>
  </r>
  <r>
    <s v="GENERALES"/>
    <s v="ADMINISTRACION GENERAL"/>
    <s v="ZA01A008"/>
    <s v="DM de Gestión de Bienes Inmuebles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50480"/>
    <n v="0"/>
    <n v="0"/>
    <n v="50480"/>
    <n v="0"/>
    <n v="0"/>
    <n v="0"/>
    <n v="0"/>
    <n v="0"/>
    <n v="50480"/>
    <n v="50480"/>
    <n v="50480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2000"/>
    <n v="0"/>
    <n v="0"/>
    <n v="2000"/>
    <n v="0"/>
    <n v="0"/>
    <n v="0"/>
    <n v="0"/>
    <n v="0"/>
    <n v="2000"/>
    <n v="2000"/>
    <n v="200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6779.85"/>
    <n v="0"/>
    <n v="0"/>
    <n v="6779.85"/>
    <n v="0"/>
    <n v="0"/>
    <n v="0"/>
    <n v="0"/>
    <n v="0"/>
    <n v="6779.85"/>
    <n v="6779.85"/>
    <n v="6779.85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0"/>
    <n v="0"/>
    <n v="540"/>
    <n v="540"/>
    <n v="0"/>
    <n v="0"/>
    <n v="0"/>
    <n v="0"/>
    <n v="0"/>
    <n v="540"/>
    <n v="540"/>
    <n v="540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100"/>
    <n v="0"/>
    <n v="0"/>
    <n v="100"/>
    <n v="0"/>
    <n v="0"/>
    <n v="0"/>
    <n v="0"/>
    <n v="0"/>
    <n v="100"/>
    <n v="100"/>
    <n v="100"/>
    <m/>
  </r>
  <r>
    <s v="COMUNALES"/>
    <s v="COORDINACION TERRITORIAL Y PARTICIPACION CIUDADANA"/>
    <s v="ZS03F030"/>
    <s v="Administración Zonal Eloy Alfaro (Sur)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2000"/>
    <n v="0"/>
    <n v="-2000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840104"/>
    <s v="840104 Maquinarias y Equipos"/>
    <x v="0"/>
    <x v="10"/>
    <s v="002"/>
    <n v="6000"/>
    <n v="0"/>
    <n v="0"/>
    <n v="6000"/>
    <n v="0"/>
    <n v="0"/>
    <n v="0"/>
    <n v="0"/>
    <n v="0"/>
    <n v="6000"/>
    <n v="6000"/>
    <n v="6000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840105"/>
    <s v="840105 Vehículos"/>
    <x v="0"/>
    <x v="10"/>
    <s v="002"/>
    <n v="310607.15999999997"/>
    <n v="0"/>
    <n v="-310607.15999999997"/>
    <n v="0"/>
    <n v="0"/>
    <n v="0"/>
    <n v="0"/>
    <n v="0"/>
    <n v="0"/>
    <n v="0"/>
    <n v="0"/>
    <n v="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840105"/>
    <s v="840105 Vehículos"/>
    <x v="0"/>
    <x v="10"/>
    <s v="002"/>
    <n v="212697.96"/>
    <n v="0"/>
    <n v="0"/>
    <n v="212697.96"/>
    <n v="0"/>
    <n v="103532"/>
    <n v="1.9040830692645562E-4"/>
    <n v="103532"/>
    <n v="4.0294091540345374E-4"/>
    <n v="109165.96"/>
    <n v="109165.96"/>
    <n v="109165.96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840105"/>
    <s v="840105 Vehículos"/>
    <x v="0"/>
    <x v="10"/>
    <s v="002"/>
    <n v="104313.93"/>
    <n v="0"/>
    <n v="-104313.93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840105"/>
    <s v="840105 Vehículos"/>
    <x v="0"/>
    <x v="10"/>
    <s v="002"/>
    <n v="24098"/>
    <n v="0"/>
    <n v="0.21"/>
    <n v="24098.21"/>
    <n v="0.21"/>
    <n v="24098"/>
    <n v="4.4319238306163574E-5"/>
    <n v="24098"/>
    <n v="9.3788105893756793E-5"/>
    <n v="0.21"/>
    <n v="0.21"/>
    <n v="0"/>
    <m/>
  </r>
  <r>
    <s v="COMUNALES"/>
    <s v="COORDINACION TERRITORIAL Y PARTICIPACION CIUDADANA"/>
    <s v="ZN02F020"/>
    <s v="Administración Z Eugenio Espejo (Norte)"/>
    <s v="A101"/>
    <s v="FORTALECIMIENTO INSTITUCIONAL"/>
    <s v="GC00A10100001D"/>
    <s v="GC00A10100001D GASTOS ADMINISTRATIVOS"/>
    <s v="GASTOS ADMINISTRATIVOS"/>
    <s v="840105"/>
    <s v="840105 Vehículos"/>
    <x v="0"/>
    <x v="10"/>
    <s v="002"/>
    <n v="51768.07"/>
    <n v="0"/>
    <n v="0"/>
    <n v="51768.07"/>
    <n v="0"/>
    <n v="0"/>
    <n v="0"/>
    <n v="0"/>
    <n v="0"/>
    <n v="51768.07"/>
    <n v="51768.07"/>
    <n v="51768.07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840105"/>
    <s v="840105 Vehículos"/>
    <x v="0"/>
    <x v="10"/>
    <s v="002"/>
    <n v="25883.93"/>
    <n v="0"/>
    <n v="-25883.93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840106"/>
    <s v="840106 Herramientas"/>
    <x v="0"/>
    <x v="10"/>
    <s v="002"/>
    <n v="591.36"/>
    <n v="0"/>
    <n v="-591.36"/>
    <n v="0"/>
    <n v="0"/>
    <n v="0"/>
    <n v="0"/>
    <n v="0"/>
    <n v="0"/>
    <n v="0"/>
    <n v="0"/>
    <n v="0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840106"/>
    <s v="840106 Herramientas"/>
    <x v="0"/>
    <x v="10"/>
    <s v="002"/>
    <n v="528"/>
    <n v="0"/>
    <n v="0"/>
    <n v="528"/>
    <n v="0"/>
    <n v="0"/>
    <n v="0"/>
    <n v="0"/>
    <n v="0"/>
    <n v="528"/>
    <n v="528"/>
    <n v="528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840106"/>
    <s v="840106 Herramientas"/>
    <x v="0"/>
    <x v="10"/>
    <s v="002"/>
    <n v="2751.54"/>
    <n v="0"/>
    <n v="-2751.54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840106"/>
    <s v="840106 Herramientas"/>
    <x v="0"/>
    <x v="10"/>
    <s v="002"/>
    <n v="409"/>
    <n v="0"/>
    <n v="0"/>
    <n v="409"/>
    <n v="0"/>
    <n v="0"/>
    <n v="0"/>
    <n v="0"/>
    <n v="0"/>
    <n v="409"/>
    <n v="409"/>
    <n v="409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840106"/>
    <s v="840106 Herramientas"/>
    <x v="0"/>
    <x v="10"/>
    <s v="002"/>
    <n v="0"/>
    <n v="0"/>
    <n v="1600"/>
    <n v="1600"/>
    <n v="0"/>
    <n v="0"/>
    <n v="0"/>
    <n v="0"/>
    <n v="0"/>
    <n v="1600"/>
    <n v="1600"/>
    <n v="1600"/>
    <m/>
  </r>
  <r>
    <s v="SOCIALES"/>
    <s v="SALUD"/>
    <s v="ZA01M000"/>
    <s v="Secretaría De Salud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25000"/>
    <n v="0"/>
    <n v="0"/>
    <n v="25000"/>
    <n v="22719"/>
    <n v="998"/>
    <n v="1.8354469179828719E-6"/>
    <n v="0"/>
    <n v="0"/>
    <n v="24002"/>
    <n v="25000"/>
    <n v="1283"/>
    <m/>
  </r>
  <r>
    <s v="COMUNALES"/>
    <s v="COORDINACION TERRITORIAL Y PARTICIPACION CIUDADANA"/>
    <s v="ZM04F040"/>
    <s v="Administración Zonal Manuela Sáenz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94700"/>
    <n v="0"/>
    <n v="-187200"/>
    <n v="7500"/>
    <n v="0"/>
    <n v="0"/>
    <n v="0"/>
    <n v="0"/>
    <n v="0"/>
    <n v="7500"/>
    <n v="7500"/>
    <n v="7500"/>
    <m/>
  </r>
  <r>
    <s v="COMUNALES"/>
    <s v="COORDINACION TERRITORIAL Y PARTICIPACION CIUDADANA"/>
    <s v="ZA01F000"/>
    <s v="Secretaría General Coordinac Territorial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0000"/>
    <n v="0"/>
    <n v="0"/>
    <n v="10000"/>
    <n v="0"/>
    <n v="0"/>
    <n v="0"/>
    <n v="0"/>
    <n v="0"/>
    <n v="10000"/>
    <n v="10000"/>
    <n v="10000"/>
    <m/>
  </r>
  <r>
    <s v="SOCIALES"/>
    <s v="SALUD"/>
    <s v="UC32M020"/>
    <s v="Unidad de Salud Centro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4000"/>
    <n v="0"/>
    <n v="-3998.52"/>
    <n v="10001.48"/>
    <n v="0"/>
    <n v="9058.35"/>
    <n v="1.6659439468447043E-5"/>
    <n v="9058.35"/>
    <n v="3.525460573585824E-5"/>
    <n v="943.13"/>
    <n v="943.13"/>
    <n v="943.13"/>
    <m/>
  </r>
  <r>
    <s v="COMUNALES"/>
    <s v="TERRITORIO HABITAT Y VIVIENDA"/>
    <s v="FS66P020"/>
    <s v="Instituto Metropolitano de Patrimonio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27102.91"/>
    <n v="0"/>
    <n v="0"/>
    <n v="127102.91"/>
    <n v="17969.330000000002"/>
    <n v="38284"/>
    <n v="7.0409067943944155E-5"/>
    <n v="38284"/>
    <n v="1.4899924666099201E-4"/>
    <n v="88818.91"/>
    <n v="88818.91"/>
    <n v="70849.58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5120"/>
    <n v="0"/>
    <n v="5871"/>
    <n v="10991"/>
    <n v="0"/>
    <n v="1249"/>
    <n v="2.2970673352310691E-6"/>
    <n v="0"/>
    <n v="0"/>
    <n v="9742"/>
    <n v="10991"/>
    <n v="9742"/>
    <m/>
  </r>
  <r>
    <s v="COMUNALES"/>
    <s v="COORDINACION TERRITORIAL Y PARTICIPACION CIUDADANA"/>
    <s v="TM68F100"/>
    <s v="Unidad Especial Turística La Mariscal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39057.65"/>
    <n v="0"/>
    <n v="0"/>
    <n v="39057.65"/>
    <n v="4688.41"/>
    <n v="32993"/>
    <n v="6.0678256678365626E-5"/>
    <n v="20397"/>
    <n v="7.9384015101458926E-5"/>
    <n v="6064.65"/>
    <n v="18660.650000000001"/>
    <n v="1376.24"/>
    <m/>
  </r>
  <r>
    <s v="COMUNALES"/>
    <s v="TERRITORIO HABITAT Y VIVIENDA"/>
    <s v="ZA01P000"/>
    <s v="Secretaría Territorio, Hábitat  Vivienda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674.12"/>
    <n v="0"/>
    <n v="0"/>
    <n v="674.12"/>
    <n v="0"/>
    <n v="0"/>
    <n v="0"/>
    <n v="0"/>
    <n v="0"/>
    <n v="674.12"/>
    <n v="674.12"/>
    <n v="674.12"/>
    <m/>
  </r>
  <r>
    <s v="SOCIALES"/>
    <s v="INCLUSION SOCIAL"/>
    <s v="UP72J010"/>
    <s v="Unidad Patronato Municipal San José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79490"/>
    <n v="0"/>
    <n v="-179490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35875"/>
    <n v="0"/>
    <n v="-35875"/>
    <n v="0"/>
    <n v="0"/>
    <n v="0"/>
    <n v="0"/>
    <n v="0"/>
    <n v="0"/>
    <n v="0"/>
    <n v="0"/>
    <n v="0"/>
    <m/>
  </r>
  <r>
    <s v="GENERALES"/>
    <s v="COORDINACION DE ALCALDIA Y SECRETARIA DEL CONCEJO"/>
    <s v="ZA01C030"/>
    <s v="Concejo Metropolitano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345"/>
    <n v="0"/>
    <n v="0"/>
    <n v="1345"/>
    <n v="0"/>
    <n v="0"/>
    <n v="0"/>
    <n v="0"/>
    <n v="0"/>
    <n v="1345"/>
    <n v="1345"/>
    <n v="1345"/>
    <m/>
  </r>
  <r>
    <s v="COMUNALES"/>
    <s v="COORDINACION TERRITORIAL Y PARTICIPACION CIUDADANA"/>
    <s v="ZT06F060"/>
    <s v="Administración Zonal Valle de Tumbaco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35100"/>
    <n v="0"/>
    <n v="-105000"/>
    <n v="30100"/>
    <n v="0"/>
    <n v="0"/>
    <n v="0"/>
    <n v="0"/>
    <n v="0"/>
    <n v="30100"/>
    <n v="30100"/>
    <n v="30100"/>
    <m/>
  </r>
  <r>
    <s v="GENERALES"/>
    <s v="ADMINISTRACION GENERAL"/>
    <s v="ZA01A001"/>
    <s v="DM Administrativa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4692.97"/>
    <n v="0"/>
    <n v="0"/>
    <n v="14692.97"/>
    <n v="14692.97"/>
    <n v="0"/>
    <n v="0"/>
    <n v="0"/>
    <n v="0"/>
    <n v="14692.97"/>
    <n v="14692.97"/>
    <n v="0"/>
    <m/>
  </r>
  <r>
    <s v="COMUNALES"/>
    <s v="COORDINACION TERRITORIAL Y PARTICIPACION CIUDADANA"/>
    <s v="ZQ08F080"/>
    <s v="Administración Zonal Quitumbe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7389"/>
    <n v="0"/>
    <n v="0"/>
    <n v="17389"/>
    <n v="0"/>
    <n v="0"/>
    <n v="0"/>
    <n v="0"/>
    <n v="0"/>
    <n v="17389"/>
    <n v="17389"/>
    <n v="17389"/>
    <m/>
  </r>
  <r>
    <s v="GENERALES"/>
    <s v="AGENCIA METROPOLITANA DE CONTROL"/>
    <s v="MC37B000"/>
    <s v="Agencia Metropolitana de Control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41750"/>
    <n v="0"/>
    <n v="236290.49"/>
    <n v="278040.49"/>
    <n v="0"/>
    <n v="29739.919999999998"/>
    <n v="5.4695435375808787E-5"/>
    <n v="29739.919999999998"/>
    <n v="1.1574615180645097E-4"/>
    <n v="248300.57"/>
    <n v="248300.57"/>
    <n v="248300.57"/>
    <m/>
  </r>
  <r>
    <s v="GENERALES"/>
    <s v="ADMINISTRACION GENERAL"/>
    <s v="ZA01A009"/>
    <s v="DM de Servicios Ciudadanos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1541.26"/>
    <n v="0"/>
    <n v="0"/>
    <n v="11541.26"/>
    <n v="0"/>
    <n v="0"/>
    <n v="0"/>
    <n v="0"/>
    <n v="0"/>
    <n v="11541.26"/>
    <n v="11541.26"/>
    <n v="11541.26"/>
    <m/>
  </r>
  <r>
    <s v="SOCIALES"/>
    <s v="EDUCACION, RECREACION Y DEPORTE"/>
    <s v="OL41I060"/>
    <s v="Unidad Educativa Oswaldo Lombeyda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33561"/>
    <n v="0"/>
    <n v="0"/>
    <n v="33561"/>
    <n v="17956"/>
    <n v="0"/>
    <n v="0"/>
    <n v="0"/>
    <n v="0"/>
    <n v="33561"/>
    <n v="33561"/>
    <n v="15605"/>
    <m/>
  </r>
  <r>
    <s v="SOCIALES"/>
    <s v="EDUCACION, RECREACION Y DEPORTE"/>
    <s v="EE11I010"/>
    <s v="Unidad Educativa Espejo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9000"/>
    <n v="0"/>
    <n v="0"/>
    <n v="19000"/>
    <n v="0"/>
    <n v="0"/>
    <n v="0"/>
    <n v="0"/>
    <n v="0"/>
    <n v="19000"/>
    <n v="19000"/>
    <n v="19000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449809.76"/>
    <n v="0"/>
    <n v="-339685.11"/>
    <n v="110124.65"/>
    <n v="0"/>
    <n v="103690"/>
    <n v="1.9069888870305008E-4"/>
    <n v="103690"/>
    <n v="4.035558428136626E-4"/>
    <n v="6434.65"/>
    <n v="6434.65"/>
    <n v="6434.65"/>
    <m/>
  </r>
  <r>
    <s v="COMUNALES"/>
    <s v="COORDINACION TERRITORIAL Y PARTICIPACION CIUDADANA"/>
    <s v="ZC09F090"/>
    <s v="Administración Zonal Calderón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76864.850000000006"/>
    <n v="0"/>
    <n v="-14596"/>
    <n v="62268.85"/>
    <n v="0"/>
    <n v="0"/>
    <n v="0"/>
    <n v="0"/>
    <n v="0"/>
    <n v="62268.85"/>
    <n v="62268.85"/>
    <n v="62268.85"/>
    <m/>
  </r>
  <r>
    <s v="COMUNALES"/>
    <s v="AMBIENTE"/>
    <s v="ZA01D000"/>
    <s v="Secretaría De Ambiente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15831.8"/>
    <n v="0"/>
    <n v="71692.2"/>
    <n v="87524"/>
    <n v="0"/>
    <n v="27375"/>
    <n v="5.0346051482746609E-5"/>
    <n v="27375"/>
    <n v="1.0654201173713969E-4"/>
    <n v="60149"/>
    <n v="60149"/>
    <n v="60149"/>
    <m/>
  </r>
  <r>
    <s v="COMUNALES"/>
    <s v="COORDINACION TERRITORIAL Y PARTICIPACION CIUDADANA"/>
    <s v="ZD07F070"/>
    <s v="Adm Zonal Equinoccia - La Delicia"/>
    <s v="A101"/>
    <s v="FORTALECIMIENTO INSTITUCIONAL"/>
    <s v="GC00A10100001D"/>
    <s v="GC00A10100001D GASTOS ADMINISTRATIVOS"/>
    <s v="GASTOS ADMINISTRATIVOS"/>
    <s v="840107"/>
    <s v="840107 Equipos, Sistemas y Paquetes Informáticos"/>
    <x v="0"/>
    <x v="10"/>
    <s v="002"/>
    <n v="50098.29"/>
    <n v="0"/>
    <n v="0"/>
    <n v="50098.29"/>
    <n v="0"/>
    <n v="0"/>
    <n v="0"/>
    <n v="0"/>
    <n v="0"/>
    <n v="50098.29"/>
    <n v="50098.29"/>
    <n v="50098.29"/>
    <m/>
  </r>
  <r>
    <s v="COMUNALES"/>
    <s v="MOVILIDAD"/>
    <s v="AT69K040"/>
    <s v="Agencia Metrop Control Transito Seg vial"/>
    <s v="A101"/>
    <s v="FORTALECIMIENTO INSTITUCIONAL"/>
    <s v="GC00A10100001D"/>
    <s v="GC00A10100001D GASTOS ADMINISTRATIVOS"/>
    <s v="GASTOS ADMINISTRATIVOS"/>
    <s v="840111"/>
    <s v="840111 Partes y Repuestos"/>
    <x v="0"/>
    <x v="10"/>
    <s v="002"/>
    <n v="560901.82999999996"/>
    <n v="0"/>
    <n v="-560901.82999999996"/>
    <n v="0"/>
    <n v="0"/>
    <n v="0"/>
    <n v="0"/>
    <n v="0"/>
    <n v="0"/>
    <n v="0"/>
    <n v="0"/>
    <n v="0"/>
    <m/>
  </r>
  <r>
    <s v="GENERALES"/>
    <s v="ADMINISTRACION GENERAL"/>
    <s v="ZA01A008"/>
    <s v="DM de Gestión de Bienes Inmuebles"/>
    <s v="A101"/>
    <s v="FORTALECIMIENTO INSTITUCIONAL"/>
    <s v="GC00A10100001D"/>
    <s v="GC00A10100001D GASTOS ADMINISTRATIVOS"/>
    <s v="GASTOS ADMINISTRATIVOS"/>
    <s v="840301"/>
    <s v="840301 Terrenos (Expropiación)"/>
    <x v="0"/>
    <x v="10"/>
    <s v="002"/>
    <n v="4927271.03"/>
    <n v="0"/>
    <n v="-4927271.03"/>
    <n v="0"/>
    <n v="0"/>
    <n v="0"/>
    <n v="0"/>
    <n v="0"/>
    <n v="0"/>
    <n v="0"/>
    <n v="0"/>
    <n v="0"/>
    <m/>
  </r>
  <r>
    <s v="GENERALES"/>
    <s v="ADMINISTRACION GENERAL"/>
    <s v="RP36A010"/>
    <s v="Registro de la Propiedad"/>
    <s v="A101"/>
    <s v="FORTALECIMIENTO INSTITUCIONAL"/>
    <s v="GC00A10100001D"/>
    <s v="GC00A10100001D GASTOS ADMINISTRATIVOS"/>
    <s v="GASTOS ADMINISTRATIVOS"/>
    <s v="840402"/>
    <s v="840402 Licencias Computacionales"/>
    <x v="0"/>
    <x v="10"/>
    <s v="002"/>
    <n v="1500"/>
    <n v="0"/>
    <n v="500"/>
    <n v="2000"/>
    <n v="0"/>
    <n v="0"/>
    <n v="0"/>
    <n v="0"/>
    <n v="0"/>
    <n v="2000"/>
    <n v="2000"/>
    <n v="2000"/>
    <m/>
  </r>
  <r>
    <s v="COMUNALES"/>
    <s v="SEGURIDAD Y GOBERNABILIDAD"/>
    <s v="PM71N010"/>
    <s v="Cuerpo de Agentes de Control"/>
    <s v="A101"/>
    <s v="FORTALECIMIENTO INSTITUCIONAL"/>
    <s v="GC00A10100001D"/>
    <s v="GC00A10100001D GASTOS ADMINISTRATIVOS"/>
    <s v="GASTOS ADMINISTRATIVOS"/>
    <s v="840402"/>
    <s v="840402 Licencias Computacionales"/>
    <x v="0"/>
    <x v="10"/>
    <s v="002"/>
    <n v="0"/>
    <n v="0"/>
    <n v="2500"/>
    <n v="2500"/>
    <n v="0"/>
    <n v="0"/>
    <n v="0"/>
    <n v="0"/>
    <n v="0"/>
    <n v="2500"/>
    <n v="2500"/>
    <n v="2500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840104"/>
    <s v="840104 Maquinarias y Equipos"/>
    <x v="1"/>
    <x v="10"/>
    <s v="001"/>
    <n v="318074"/>
    <n v="0"/>
    <n v="-5774.75"/>
    <n v="312299.25"/>
    <n v="40000"/>
    <n v="76246.960000000006"/>
    <n v="1.4022770314385102E-4"/>
    <n v="44178.71"/>
    <n v="1.7194113751056402E-4"/>
    <n v="236052.29"/>
    <n v="268120.53999999998"/>
    <n v="196052.29"/>
    <m/>
  </r>
  <r>
    <s v="COMUNALES"/>
    <s v="AMBIENTE"/>
    <s v="ZA01D000"/>
    <s v="Secretaría De Ambiente"/>
    <s v="D201"/>
    <s v="CALIDAD AMBIENTAL"/>
    <s v="GI22D20100002D"/>
    <s v="GI22D20100002D MONITOREO CONTINUO DE LA CONTAMINACIÓN D"/>
    <s v="MONITOREO CONTINUO DE LA CONTAMINACIÓN D"/>
    <s v="840107"/>
    <s v="840107 Equipos, Sistemas y Paquetes Informáticos"/>
    <x v="1"/>
    <x v="10"/>
    <s v="001"/>
    <n v="174460.9"/>
    <n v="0"/>
    <n v="-3834.61"/>
    <n v="170626.29"/>
    <n v="0"/>
    <n v="161626.29"/>
    <n v="2.9725097780110808E-4"/>
    <n v="161626.29"/>
    <n v="6.2904073374284359E-4"/>
    <n v="9000"/>
    <n v="9000"/>
    <n v="9000"/>
    <m/>
  </r>
  <r>
    <s v="COMUNALES"/>
    <s v="AMBIENTE"/>
    <s v="ZA01D000"/>
    <s v="Secretaría De Ambiente"/>
    <s v="D203"/>
    <s v="PATRIMONIO NATURAL"/>
    <s v="GI22D20300001D"/>
    <s v="GI22D20300001D FORTALECIMIENTO DEL SISTEMA METROPOLITAN"/>
    <s v="FORTALECIMIENTO DEL SISTEMA METROPOLITAN"/>
    <s v="840104"/>
    <s v="840104 Maquinarias y Equipos"/>
    <x v="1"/>
    <x v="10"/>
    <s v="001"/>
    <n v="15000"/>
    <n v="0"/>
    <n v="-15000"/>
    <n v="0"/>
    <n v="0"/>
    <n v="0"/>
    <n v="0"/>
    <n v="0"/>
    <n v="0"/>
    <n v="0"/>
    <n v="0"/>
    <n v="0"/>
    <m/>
  </r>
  <r>
    <s v="COMUNALES"/>
    <s v="AMBIENTE"/>
    <s v="ZA01D000"/>
    <s v="Secretaría De Ambiente"/>
    <s v="D203"/>
    <s v="PATRIMONIO NATURAL"/>
    <s v="GI22D20300001D"/>
    <s v="GI22D20300001D FORTALECIMIENTO DEL SISTEMA METROPOLITAN"/>
    <s v="FORTALECIMIENTO DEL SISTEMA METROPOLITAN"/>
    <s v="840107"/>
    <s v="840107 Equipos, Sistemas y Paquetes Informáticos"/>
    <x v="1"/>
    <x v="10"/>
    <s v="001"/>
    <n v="4800"/>
    <n v="0"/>
    <n v="-4800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D203"/>
    <s v="PATRIMONIO NATURAL"/>
    <s v="GI22D20300002D"/>
    <s v="GI22D20300002D RECUPERACIÓN,PROTECCIÓN Y MONITOREO DE L"/>
    <s v="RECUPERACIÓN,PROTECCIÓN Y MONITOREO DE L"/>
    <s v="840104"/>
    <s v="840104 Maquinarias y Equipos"/>
    <x v="1"/>
    <x v="10"/>
    <s v="001"/>
    <n v="860"/>
    <n v="0"/>
    <n v="-860"/>
    <n v="0"/>
    <n v="0"/>
    <n v="0"/>
    <n v="0"/>
    <n v="0"/>
    <n v="0"/>
    <n v="0"/>
    <n v="0"/>
    <n v="0"/>
    <m/>
  </r>
  <r>
    <s v="COMUNALES"/>
    <s v="COORDINACION TERRITORIAL Y PARTICIPACION CIUDADANA"/>
    <s v="ZN02F020"/>
    <s v="Administración Z Eugenio Espejo (Norte)"/>
    <s v="D203"/>
    <s v="PATRIMONIO NATURAL"/>
    <s v="GI22D20300002D"/>
    <s v="GI22D20300002D RECUPERACIÓN,PROTECCIÓN Y MONITOREO DE L"/>
    <s v="RECUPERACIÓN,PROTECCIÓN Y MONITOREO DE L"/>
    <s v="840104"/>
    <s v="840104 Maquinarias y Equipos"/>
    <x v="1"/>
    <x v="10"/>
    <s v="001"/>
    <n v="1352.14"/>
    <n v="0"/>
    <n v="0"/>
    <n v="1352.14"/>
    <n v="0"/>
    <n v="0"/>
    <n v="0"/>
    <n v="0"/>
    <n v="0"/>
    <n v="1352.14"/>
    <n v="1352.14"/>
    <n v="1352.14"/>
    <m/>
  </r>
  <r>
    <s v="COMUNALES"/>
    <s v="COORDINACION TERRITORIAL Y PARTICIPACION CIUDADANA"/>
    <s v="ZS03F030"/>
    <s v="Administración Zonal Eloy Alfaro (Sur)"/>
    <s v="D203"/>
    <s v="PATRIMONIO NATURAL"/>
    <s v="GI22D20300004D"/>
    <s v="GI22D20300004D RECUPERACIÓN DE QUEBRADAS PRIORIZADAS EN"/>
    <s v="RECUPERACIÓN DE QUEBRADAS PRIORIZADAS EN"/>
    <s v="840104"/>
    <s v="840104 Maquinarias y Equipos"/>
    <x v="1"/>
    <x v="10"/>
    <s v="001"/>
    <n v="1760"/>
    <n v="0"/>
    <n v="-1760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D203"/>
    <s v="PATRIMONIO NATURAL"/>
    <s v="GI22D20300004D"/>
    <s v="GI22D20300004D RECUPERACIÓN DE QUEBRADAS PRIORIZADAS EN"/>
    <s v="RECUPERACIÓN DE QUEBRADAS PRIORIZADAS EN"/>
    <s v="840104"/>
    <s v="840104 Maquinarias y Equipos"/>
    <x v="1"/>
    <x v="10"/>
    <s v="001"/>
    <n v="2800"/>
    <n v="0"/>
    <n v="-2800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F101"/>
    <s v="CORRESPONSABILIDAD CIUDADANA"/>
    <s v="GI22F10100001D"/>
    <s v="GI22F10100001D BUENAS PRÁCTICAS AMBIENTALES EN EL DMQ"/>
    <s v="BUENAS PRÁCTICAS AMBIENTALES EN EL DMQ"/>
    <s v="840103"/>
    <s v="840103 Mobiliarios"/>
    <x v="1"/>
    <x v="10"/>
    <s v="001"/>
    <n v="0"/>
    <n v="0"/>
    <n v="1500"/>
    <n v="1500"/>
    <n v="0"/>
    <n v="0"/>
    <n v="0"/>
    <n v="0"/>
    <n v="0"/>
    <n v="1500"/>
    <n v="1500"/>
    <n v="1500"/>
    <m/>
  </r>
  <r>
    <s v="COMUNALES"/>
    <s v="COORDINACION TERRITORIAL Y PARTICIPACION CIUDADANA"/>
    <s v="ZC09F090"/>
    <s v="Administración Zonal Calderón"/>
    <s v="F101"/>
    <s v="CORRESPONSABILIDAD CIUDADANA"/>
    <s v="GI22F10100001D"/>
    <s v="GI22F10100001D BUENAS PRÁCTICAS AMBIENTALES EN EL DMQ"/>
    <s v="BUENAS PRÁCTICAS AMBIENTALES EN EL DMQ"/>
    <s v="840103"/>
    <s v="840103 Mobiliarios"/>
    <x v="1"/>
    <x v="10"/>
    <s v="001"/>
    <n v="0"/>
    <n v="0"/>
    <n v="1500"/>
    <n v="1500"/>
    <n v="0"/>
    <n v="0"/>
    <n v="0"/>
    <n v="0"/>
    <n v="0"/>
    <n v="1500"/>
    <n v="1500"/>
    <n v="1500"/>
    <m/>
  </r>
  <r>
    <s v="COMUNALES"/>
    <s v="COORDINACION TERRITORIAL Y PARTICIPACION CIUDADANA"/>
    <s v="ZT06F060"/>
    <s v="Administración Zonal Valle de Tumbaco"/>
    <s v="F101"/>
    <s v="CORRESPONSABILIDAD CIUDADANA"/>
    <s v="GI22F10100001D"/>
    <s v="GI22F10100001D BUENAS PRÁCTICAS AMBIENTALES EN EL DMQ"/>
    <s v="BUENAS PRÁCTICAS AMBIENTALES EN EL DMQ"/>
    <s v="840103"/>
    <s v="840103 Mobiliarios"/>
    <x v="1"/>
    <x v="10"/>
    <s v="001"/>
    <n v="0"/>
    <n v="0"/>
    <n v="1500"/>
    <n v="1500"/>
    <n v="0"/>
    <n v="0"/>
    <n v="0"/>
    <n v="0"/>
    <n v="0"/>
    <n v="1500"/>
    <n v="1500"/>
    <n v="1500"/>
    <m/>
  </r>
  <r>
    <s v="COMUNALES"/>
    <s v="COORDINACION TERRITORIAL Y PARTICIPACION CIUDADANA"/>
    <s v="ZM04F040"/>
    <s v="Administración Zonal Manuela Sáenz"/>
    <s v="F101"/>
    <s v="CORRESPONSABILIDAD CIUDADANA"/>
    <s v="GI22F10100001D"/>
    <s v="GI22F10100001D BUENAS PRÁCTICAS AMBIENTALES EN EL DMQ"/>
    <s v="BUENAS PRÁCTICAS AMBIENTALES EN EL DMQ"/>
    <s v="840103"/>
    <s v="840103 Mobiliarios"/>
    <x v="1"/>
    <x v="10"/>
    <s v="001"/>
    <n v="0"/>
    <n v="0"/>
    <n v="1500"/>
    <n v="1500"/>
    <n v="0"/>
    <n v="0"/>
    <n v="0"/>
    <n v="0"/>
    <n v="0"/>
    <n v="1500"/>
    <n v="1500"/>
    <n v="1500"/>
    <m/>
  </r>
  <r>
    <s v="COMUNALES"/>
    <s v="COORDINACION TERRITORIAL Y PARTICIPACION CIUDADANA"/>
    <s v="ZN02F020"/>
    <s v="Administración Z Eugenio Espejo (Norte)"/>
    <s v="F101"/>
    <s v="CORRESPONSABILIDAD CIUDADANA"/>
    <s v="GI22F10100001D"/>
    <s v="GI22F10100001D BUENAS PRÁCTICAS AMBIENTALES EN EL DMQ"/>
    <s v="BUENAS PRÁCTICAS AMBIENTALES EN EL DMQ"/>
    <s v="840103"/>
    <s v="840103 Mobiliarios"/>
    <x v="1"/>
    <x v="10"/>
    <s v="001"/>
    <n v="0"/>
    <n v="0"/>
    <n v="1500"/>
    <n v="1500"/>
    <n v="0"/>
    <n v="0"/>
    <n v="0"/>
    <n v="0"/>
    <n v="0"/>
    <n v="1500"/>
    <n v="1500"/>
    <n v="1500"/>
    <m/>
  </r>
  <r>
    <s v="COMUNALES"/>
    <s v="COORDINACION TERRITORIAL Y PARTICIPACION CIUDADANA"/>
    <s v="ZQ08F080"/>
    <s v="Administración Zonal Quitumbe"/>
    <s v="F101"/>
    <s v="CORRESPONSABILIDAD CIUDADANA"/>
    <s v="GI22F10100001D"/>
    <s v="GI22F10100001D BUENAS PRÁCTICAS AMBIENTALES EN EL DMQ"/>
    <s v="BUENAS PRÁCTICAS AMBIENTALES EN EL DMQ"/>
    <s v="840103"/>
    <s v="840103 Mobiliarios"/>
    <x v="1"/>
    <x v="10"/>
    <s v="001"/>
    <n v="0"/>
    <n v="0"/>
    <n v="1500"/>
    <n v="1500"/>
    <n v="0"/>
    <n v="0"/>
    <n v="0"/>
    <n v="0"/>
    <n v="0"/>
    <n v="1500"/>
    <n v="1500"/>
    <n v="1500"/>
    <m/>
  </r>
  <r>
    <s v="COMUNALES"/>
    <s v="COORDINACION TERRITORIAL Y PARTICIPACION CIUDADANA"/>
    <s v="ZV05F050"/>
    <s v="Administración Zonal Valle los Chillos"/>
    <s v="F101"/>
    <s v="CORRESPONSABILIDAD CIUDADANA"/>
    <s v="GI22F10100001D"/>
    <s v="GI22F10100001D BUENAS PRÁCTICAS AMBIENTALES EN EL DMQ"/>
    <s v="BUENAS PRÁCTICAS AMBIENTALES EN EL DMQ"/>
    <s v="840103"/>
    <s v="840103 Mobiliarios"/>
    <x v="1"/>
    <x v="10"/>
    <s v="001"/>
    <n v="0"/>
    <n v="0"/>
    <n v="1500"/>
    <n v="1500"/>
    <n v="0"/>
    <n v="0"/>
    <n v="0"/>
    <n v="0"/>
    <n v="0"/>
    <n v="1500"/>
    <n v="1500"/>
    <n v="1500"/>
    <m/>
  </r>
  <r>
    <s v="COMUNALES"/>
    <s v="COORDINACION TERRITORIAL Y PARTICIPACION CIUDADANA"/>
    <s v="ZD07F070"/>
    <s v="Adm Zonal Equinoccia - La Delicia"/>
    <s v="F101"/>
    <s v="CORRESPONSABILIDAD CIUDADANA"/>
    <s v="GI22F10100001D"/>
    <s v="GI22F10100001D BUENAS PRÁCTICAS AMBIENTALES EN EL DMQ"/>
    <s v="BUENAS PRÁCTICAS AMBIENTALES EN EL DMQ"/>
    <s v="840103"/>
    <s v="840103 Mobiliarios"/>
    <x v="1"/>
    <x v="10"/>
    <s v="001"/>
    <n v="0"/>
    <n v="0"/>
    <n v="1500"/>
    <n v="1500"/>
    <n v="0"/>
    <n v="0"/>
    <n v="0"/>
    <n v="0"/>
    <n v="0"/>
    <n v="1500"/>
    <n v="1500"/>
    <n v="1500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840103"/>
    <s v="840103 Mobiliarios"/>
    <x v="1"/>
    <x v="10"/>
    <s v="001"/>
    <n v="4285.3500000000004"/>
    <n v="0"/>
    <n v="0"/>
    <n v="4285.3500000000004"/>
    <n v="0"/>
    <n v="0"/>
    <n v="0"/>
    <n v="0"/>
    <n v="0"/>
    <n v="4285.3500000000004"/>
    <n v="4285.3500000000004"/>
    <n v="4285.3500000000004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840104"/>
    <s v="840104 Maquinarias y Equipos"/>
    <x v="1"/>
    <x v="10"/>
    <s v="001"/>
    <n v="84432"/>
    <n v="0"/>
    <n v="-6233"/>
    <n v="78199"/>
    <n v="46549"/>
    <n v="25199"/>
    <n v="4.6344115116483358E-5"/>
    <n v="25199"/>
    <n v="9.8073138037047783E-5"/>
    <n v="53000"/>
    <n v="53000"/>
    <n v="6451"/>
    <m/>
  </r>
  <r>
    <s v="COMUNALES"/>
    <s v="COORDINACION TERRITORIAL Y PARTICIPACION CIUDADANA"/>
    <s v="ZT06F060"/>
    <s v="Administración Zonal Valle de Tumbaco"/>
    <s v="F101"/>
    <s v="CORRESPONSABILIDAD CIUDADANA"/>
    <s v="GI22F10100002D"/>
    <s v="GI22F10100002D INFRAESTRUCTURA COMUNITARIA"/>
    <s v="INFRAESTRUCTURA COMUNITARIA"/>
    <s v="840104"/>
    <s v="840104 Maquinarias y Equipos"/>
    <x v="1"/>
    <x v="10"/>
    <s v="001"/>
    <n v="150013.75"/>
    <n v="0"/>
    <n v="43371.519999999997"/>
    <n v="193385.27"/>
    <n v="153366.67000000001"/>
    <n v="0"/>
    <n v="0"/>
    <n v="0"/>
    <n v="0"/>
    <n v="193385.27"/>
    <n v="193385.27"/>
    <n v="40018.6"/>
    <m/>
  </r>
  <r>
    <s v="COMUNALES"/>
    <s v="COORDINACION TERRITORIAL Y PARTICIPACION CIUDADANA"/>
    <s v="ZM04F040"/>
    <s v="Administración Zonal Manuela Sáenz"/>
    <s v="F101"/>
    <s v="CORRESPONSABILIDAD CIUDADANA"/>
    <s v="GI22F10100002D"/>
    <s v="GI22F10100002D INFRAESTRUCTURA COMUNITARIA"/>
    <s v="INFRAESTRUCTURA COMUNITARIA"/>
    <s v="840104"/>
    <s v="840104 Maquinarias y Equipos"/>
    <x v="1"/>
    <x v="10"/>
    <s v="001"/>
    <n v="85900"/>
    <n v="0"/>
    <n v="0"/>
    <n v="85900"/>
    <n v="0"/>
    <n v="0"/>
    <n v="0"/>
    <n v="0"/>
    <n v="0"/>
    <n v="85900"/>
    <n v="85900"/>
    <n v="85900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840104"/>
    <s v="840104 Maquinarias y Equipos"/>
    <x v="1"/>
    <x v="10"/>
    <s v="001"/>
    <n v="113300"/>
    <n v="0"/>
    <n v="0"/>
    <n v="113300"/>
    <n v="0"/>
    <n v="0"/>
    <n v="0"/>
    <n v="0"/>
    <n v="0"/>
    <n v="113300"/>
    <n v="113300"/>
    <n v="113300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840104"/>
    <s v="840104 Maquinarias y Equipos"/>
    <x v="1"/>
    <x v="10"/>
    <s v="001"/>
    <n v="83300"/>
    <n v="0"/>
    <n v="-83300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840104"/>
    <s v="840104 Maquinarias y Equipos"/>
    <x v="1"/>
    <x v="10"/>
    <s v="001"/>
    <n v="126103.57"/>
    <n v="0"/>
    <n v="0"/>
    <n v="126103.57"/>
    <n v="125700"/>
    <n v="0"/>
    <n v="0"/>
    <n v="0"/>
    <n v="0"/>
    <n v="126103.57"/>
    <n v="126103.57"/>
    <n v="403.57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840104"/>
    <s v="840104 Maquinarias y Equipos"/>
    <x v="1"/>
    <x v="10"/>
    <s v="001"/>
    <n v="78000"/>
    <n v="0"/>
    <n v="0"/>
    <n v="78000"/>
    <n v="2962.5"/>
    <n v="42937.5"/>
    <n v="7.8967436914718995E-5"/>
    <n v="0"/>
    <n v="0"/>
    <n v="35062.5"/>
    <n v="78000"/>
    <n v="32100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840104"/>
    <s v="840104 Maquinarias y Equipos"/>
    <x v="1"/>
    <x v="10"/>
    <s v="001"/>
    <n v="6390"/>
    <n v="0"/>
    <n v="0"/>
    <n v="6390"/>
    <n v="0"/>
    <n v="0"/>
    <n v="0"/>
    <n v="0"/>
    <n v="0"/>
    <n v="6390"/>
    <n v="6390"/>
    <n v="6390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840105"/>
    <s v="840105 Vehículos"/>
    <x v="1"/>
    <x v="10"/>
    <s v="001"/>
    <n v="131827.85999999999"/>
    <n v="0"/>
    <n v="0"/>
    <n v="131827.85999999999"/>
    <n v="0"/>
    <n v="0"/>
    <n v="0"/>
    <n v="0"/>
    <n v="0"/>
    <n v="131827.85999999999"/>
    <n v="131827.85999999999"/>
    <n v="131827.85999999999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840105"/>
    <s v="840105 Vehículos"/>
    <x v="1"/>
    <x v="10"/>
    <s v="001"/>
    <n v="79890"/>
    <n v="0"/>
    <n v="0"/>
    <n v="79890"/>
    <n v="0"/>
    <n v="0"/>
    <n v="0"/>
    <n v="0"/>
    <n v="0"/>
    <n v="79890"/>
    <n v="79890"/>
    <n v="79890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840105"/>
    <s v="840105 Vehículos"/>
    <x v="1"/>
    <x v="10"/>
    <s v="001"/>
    <n v="131657.85999999999"/>
    <n v="0"/>
    <n v="-105773.93"/>
    <n v="25883.93"/>
    <n v="0"/>
    <n v="0"/>
    <n v="0"/>
    <n v="0"/>
    <n v="0"/>
    <n v="25883.93"/>
    <n v="25883.93"/>
    <n v="25883.93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840105"/>
    <s v="840105 Vehículos"/>
    <x v="1"/>
    <x v="10"/>
    <s v="001"/>
    <n v="158000"/>
    <n v="0"/>
    <n v="0"/>
    <n v="158000"/>
    <n v="0"/>
    <n v="0"/>
    <n v="0"/>
    <n v="0"/>
    <n v="0"/>
    <n v="158000"/>
    <n v="158000"/>
    <n v="158000"/>
    <m/>
  </r>
  <r>
    <s v="COMUNALES"/>
    <s v="COORDINACION TERRITORIAL Y PARTICIPACION CIUDADANA"/>
    <s v="ZD07F070"/>
    <s v="Adm Zonal Equinoccia - La Delicia"/>
    <s v="F101"/>
    <s v="CORRESPONSABILIDAD CIUDADANA"/>
    <s v="GI22F10100002D"/>
    <s v="GI22F10100002D INFRAESTRUCTURA COMUNITARIA"/>
    <s v="INFRAESTRUCTURA COMUNITARIA"/>
    <s v="840105"/>
    <s v="840105 Vehículos"/>
    <x v="1"/>
    <x v="10"/>
    <s v="001"/>
    <n v="131657.85999999999"/>
    <n v="0"/>
    <n v="-19182.240000000002"/>
    <n v="112475.62"/>
    <n v="0"/>
    <n v="0"/>
    <n v="0"/>
    <n v="0"/>
    <n v="0"/>
    <n v="112475.62"/>
    <n v="112475.62"/>
    <n v="112475.62"/>
    <m/>
  </r>
  <r>
    <s v="COMUNALES"/>
    <s v="COORDINACION TERRITORIAL Y PARTICIPACION CIUDADANA"/>
    <s v="ZT06F060"/>
    <s v="Administración Zonal Valle de Tumbaco"/>
    <s v="F101"/>
    <s v="CORRESPONSABILIDAD CIUDADANA"/>
    <s v="GI22F10100002D"/>
    <s v="GI22F10100002D INFRAESTRUCTURA COMUNITARIA"/>
    <s v="INFRAESTRUCTURA COMUNITARIA"/>
    <s v="840105"/>
    <s v="840105 Vehículos"/>
    <x v="1"/>
    <x v="10"/>
    <s v="001"/>
    <n v="157541.79"/>
    <n v="0"/>
    <n v="-77641.789999999994"/>
    <n v="79900"/>
    <n v="0"/>
    <n v="79850"/>
    <n v="1.4685414469031295E-4"/>
    <n v="79850"/>
    <n v="3.1077185889353805E-4"/>
    <n v="50"/>
    <n v="50"/>
    <n v="50"/>
    <m/>
  </r>
  <r>
    <s v="COMUNALES"/>
    <s v="COORDINACION TERRITORIAL Y PARTICIPACION CIUDADANA"/>
    <s v="ZV05F050"/>
    <s v="Administración Zonal Valle los Chillos"/>
    <s v="F101"/>
    <s v="CORRESPONSABILIDAD CIUDADANA"/>
    <s v="GI22F10100002D"/>
    <s v="GI22F10100002D INFRAESTRUCTURA COMUNITARIA"/>
    <s v="INFRAESTRUCTURA COMUNITARIA"/>
    <s v="840107"/>
    <s v="840107 Equipos, Sistemas y Paquetes Informáticos"/>
    <x v="1"/>
    <x v="10"/>
    <s v="001"/>
    <n v="7900"/>
    <n v="0"/>
    <n v="0"/>
    <n v="7900"/>
    <n v="0"/>
    <n v="0"/>
    <n v="0"/>
    <n v="0"/>
    <n v="0"/>
    <n v="7900"/>
    <n v="7900"/>
    <n v="7900"/>
    <m/>
  </r>
  <r>
    <s v="COMUNALES"/>
    <s v="COORDINACION TERRITORIAL Y PARTICIPACION CIUDADANA"/>
    <s v="ZS03F030"/>
    <s v="Administración Zonal Eloy Alfaro (Sur)"/>
    <s v="F101"/>
    <s v="CORRESPONSABILIDAD CIUDADANA"/>
    <s v="GI22F10100002D"/>
    <s v="GI22F10100002D INFRAESTRUCTURA COMUNITARIA"/>
    <s v="INFRAESTRUCTURA COMUNITARIA"/>
    <s v="840107"/>
    <s v="840107 Equipos, Sistemas y Paquetes Informáticos"/>
    <x v="1"/>
    <x v="10"/>
    <s v="001"/>
    <n v="30535"/>
    <n v="0"/>
    <n v="0"/>
    <n v="30535"/>
    <n v="0"/>
    <n v="0"/>
    <n v="0"/>
    <n v="0"/>
    <n v="0"/>
    <n v="30535"/>
    <n v="30535"/>
    <n v="30535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840107"/>
    <s v="840107 Equipos, Sistemas y Paquetes Informáticos"/>
    <x v="1"/>
    <x v="10"/>
    <s v="001"/>
    <n v="41394"/>
    <n v="0"/>
    <n v="-28200"/>
    <n v="13194"/>
    <n v="0"/>
    <n v="13194"/>
    <n v="2.4265417470807627E-5"/>
    <n v="13194"/>
    <n v="5.1350330698075655E-5"/>
    <n v="0"/>
    <n v="0"/>
    <n v="0"/>
    <m/>
  </r>
  <r>
    <s v="COMUNALES"/>
    <s v="COORDINACION TERRITORIAL Y PARTICIPACION CIUDADANA"/>
    <s v="ZN02F020"/>
    <s v="Administración Z Eugenio Espejo (Norte)"/>
    <s v="F101"/>
    <s v="CORRESPONSABILIDAD CIUDADANA"/>
    <s v="GI22F10100002D"/>
    <s v="GI22F10100002D INFRAESTRUCTURA COMUNITARIA"/>
    <s v="INFRAESTRUCTURA COMUNITARIA"/>
    <s v="840107"/>
    <s v="840107 Equipos, Sistemas y Paquetes Informáticos"/>
    <x v="1"/>
    <x v="10"/>
    <s v="001"/>
    <n v="11850"/>
    <n v="0"/>
    <n v="0"/>
    <n v="11850"/>
    <n v="0"/>
    <n v="0"/>
    <n v="0"/>
    <n v="0"/>
    <n v="0"/>
    <n v="11850"/>
    <n v="11850"/>
    <n v="11850"/>
    <m/>
  </r>
  <r>
    <s v="COMUNALES"/>
    <s v="COORDINACION TERRITORIAL Y PARTICIPACION CIUDADANA"/>
    <s v="ZC09F090"/>
    <s v="Administración Zonal Calderón"/>
    <s v="F101"/>
    <s v="CORRESPONSABILIDAD CIUDADANA"/>
    <s v="GI22F10100002D"/>
    <s v="GI22F10100002D INFRAESTRUCTURA COMUNITARIA"/>
    <s v="INFRAESTRUCTURA COMUNITARIA"/>
    <s v="840301"/>
    <s v="840301 Terrenos (Expropiación)"/>
    <x v="1"/>
    <x v="10"/>
    <s v="001"/>
    <n v="0"/>
    <n v="0"/>
    <n v="52000"/>
    <n v="52000"/>
    <n v="0"/>
    <n v="0"/>
    <n v="0"/>
    <n v="0"/>
    <n v="0"/>
    <n v="52000"/>
    <n v="52000"/>
    <n v="52000"/>
    <m/>
  </r>
  <r>
    <s v="COMUNALES"/>
    <s v="COORDINACION TERRITORIAL Y PARTICIPACION CIUDADANA"/>
    <s v="ZQ08F080"/>
    <s v="Administración Zonal Quitumbe"/>
    <s v="F101"/>
    <s v="CORRESPONSABILIDAD CIUDADANA"/>
    <s v="GI22F10100002D"/>
    <s v="GI22F10100002D INFRAESTRUCTURA COMUNITARIA"/>
    <s v="INFRAESTRUCTURA COMUNITARIA"/>
    <s v="840301"/>
    <s v="840301 Terrenos (Expropiación)"/>
    <x v="1"/>
    <x v="10"/>
    <s v="001"/>
    <n v="171912.01"/>
    <n v="0"/>
    <n v="0"/>
    <n v="171912.01"/>
    <n v="145687.53"/>
    <n v="0"/>
    <n v="0"/>
    <n v="0"/>
    <n v="0"/>
    <n v="171912.01"/>
    <n v="171912.01"/>
    <n v="26224.48"/>
    <m/>
  </r>
  <r>
    <s v="COMUNALES"/>
    <s v="COORDINACION TERRITORIAL Y PARTICIPACION CIUDADANA"/>
    <s v="ZD07F070"/>
    <s v="Adm Zonal Equinoccia - La Delicia"/>
    <s v="F101"/>
    <s v="CORRESPONSABILIDAD CIUDADANA"/>
    <s v="GI22F10100003D"/>
    <s v="GI22F10100003D PRESUPUESTOS PARTICIPATIVOS"/>
    <s v="PRESUPUESTOS PARTICIPATIVOS"/>
    <s v="840104"/>
    <s v="840104 Maquinarias y Equipos"/>
    <x v="1"/>
    <x v="10"/>
    <s v="001"/>
    <n v="6140"/>
    <n v="0"/>
    <n v="0"/>
    <n v="6140"/>
    <n v="0"/>
    <n v="0"/>
    <n v="0"/>
    <n v="0"/>
    <n v="0"/>
    <n v="6140"/>
    <n v="6140"/>
    <n v="6140"/>
    <m/>
  </r>
  <r>
    <s v="COMUNALES"/>
    <s v="COORDINACION TERRITORIAL Y PARTICIPACION CIUDADANA"/>
    <s v="ZQ08F080"/>
    <s v="Administración Zonal Quitumbe"/>
    <s v="F102"/>
    <s v="FORTALECIMIENTO DE LA GOBERNANZA DEMOCRÁTICA"/>
    <s v="GI22F10200001D"/>
    <s v="GI22F10200001D  SOMOS QUITO"/>
    <s v=" SOMOS QUITO"/>
    <s v="840103"/>
    <s v="840103 Mobiliarios"/>
    <x v="1"/>
    <x v="10"/>
    <s v="001"/>
    <n v="10232.959999999999"/>
    <n v="0"/>
    <n v="0"/>
    <n v="10232.959999999999"/>
    <n v="0"/>
    <n v="5862.07"/>
    <n v="1.0781080475450755E-5"/>
    <n v="5644.23"/>
    <n v="2.1967036307109258E-5"/>
    <n v="4370.8900000000003"/>
    <n v="4588.7299999999996"/>
    <n v="4370.8900000000003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840103"/>
    <s v="840103 Mobiliarios"/>
    <x v="1"/>
    <x v="10"/>
    <s v="001"/>
    <n v="1051"/>
    <n v="0"/>
    <n v="0"/>
    <n v="1051"/>
    <n v="956.96"/>
    <n v="0"/>
    <n v="0"/>
    <n v="0"/>
    <n v="0"/>
    <n v="1051"/>
    <n v="1051"/>
    <n v="94.04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840103"/>
    <s v="840103 Mobiliarios"/>
    <x v="1"/>
    <x v="10"/>
    <s v="001"/>
    <n v="1635"/>
    <n v="0"/>
    <n v="0"/>
    <n v="1635"/>
    <n v="0"/>
    <n v="1600"/>
    <n v="2.9426002693112177E-6"/>
    <n v="1600"/>
    <n v="6.2271130147734614E-6"/>
    <n v="35"/>
    <n v="35"/>
    <n v="35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840103"/>
    <s v="840103 Mobiliarios"/>
    <x v="1"/>
    <x v="10"/>
    <s v="001"/>
    <n v="8873.34"/>
    <n v="0"/>
    <n v="-5373.34"/>
    <n v="3500"/>
    <n v="0"/>
    <n v="0"/>
    <n v="0"/>
    <n v="0"/>
    <n v="0"/>
    <n v="3500"/>
    <n v="3500"/>
    <n v="350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840103"/>
    <s v="840103 Mobiliarios"/>
    <x v="1"/>
    <x v="10"/>
    <s v="001"/>
    <n v="0"/>
    <n v="0"/>
    <n v="2500"/>
    <n v="2500"/>
    <n v="2500"/>
    <n v="0"/>
    <n v="0"/>
    <n v="0"/>
    <n v="0"/>
    <n v="2500"/>
    <n v="2500"/>
    <n v="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1D"/>
    <s v="GI22F10200001D  SOMOS QUITO"/>
    <s v=" SOMOS QUITO"/>
    <s v="840104"/>
    <s v="840104 Maquinarias y Equipos"/>
    <x v="1"/>
    <x v="10"/>
    <s v="001"/>
    <n v="7260.81"/>
    <n v="0"/>
    <n v="0"/>
    <n v="7260.81"/>
    <n v="0"/>
    <n v="0"/>
    <n v="0"/>
    <n v="0"/>
    <n v="0"/>
    <n v="7260.81"/>
    <n v="7260.81"/>
    <n v="7260.81"/>
    <m/>
  </r>
  <r>
    <s v="COMUNALES"/>
    <s v="COORDINACION TERRITORIAL Y PARTICIPACION CIUDADANA"/>
    <s v="ZQ08F080"/>
    <s v="Administración Zonal Quitumbe"/>
    <s v="F102"/>
    <s v="FORTALECIMIENTO DE LA GOBERNANZA DEMOCRÁTICA"/>
    <s v="GI22F10200001D"/>
    <s v="GI22F10200001D  SOMOS QUITO"/>
    <s v=" SOMOS QUITO"/>
    <s v="840104"/>
    <s v="840104 Maquinarias y Equipos"/>
    <x v="1"/>
    <x v="10"/>
    <s v="001"/>
    <n v="0"/>
    <n v="0"/>
    <n v="15099.45"/>
    <n v="15099.45"/>
    <n v="0"/>
    <n v="0"/>
    <n v="0"/>
    <n v="0"/>
    <n v="0"/>
    <n v="15099.45"/>
    <n v="15099.45"/>
    <n v="15099.45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1D"/>
    <s v="GI22F10200001D  SOMOS QUITO"/>
    <s v=" SOMOS QUITO"/>
    <s v="840104"/>
    <s v="840104 Maquinarias y Equipos"/>
    <x v="1"/>
    <x v="10"/>
    <s v="001"/>
    <n v="9942.86"/>
    <n v="0"/>
    <n v="0"/>
    <n v="9942.86"/>
    <n v="0"/>
    <n v="5187.49"/>
    <n v="9.540443419405779E-6"/>
    <n v="5187.49"/>
    <n v="2.0189429058129489E-5"/>
    <n v="4755.37"/>
    <n v="4755.37"/>
    <n v="4755.37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840104"/>
    <s v="840104 Maquinarias y Equipos"/>
    <x v="1"/>
    <x v="10"/>
    <s v="001"/>
    <n v="3374"/>
    <n v="0"/>
    <n v="-3374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F102"/>
    <s v="FORTALECIMIENTO DE LA GOBERNANZA DEMOCRÁTICA"/>
    <s v="GI22F10200001D"/>
    <s v="GI22F10200001D  SOMOS QUITO"/>
    <s v=" SOMOS QUITO"/>
    <s v="840104"/>
    <s v="840104 Maquinarias y Equipos"/>
    <x v="1"/>
    <x v="10"/>
    <s v="001"/>
    <n v="4321.1000000000004"/>
    <n v="0"/>
    <n v="0"/>
    <n v="4321.1000000000004"/>
    <n v="0"/>
    <n v="0"/>
    <n v="0"/>
    <n v="0"/>
    <n v="0"/>
    <n v="4321.1000000000004"/>
    <n v="4321.1000000000004"/>
    <n v="4321.1000000000004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840104"/>
    <s v="840104 Maquinarias y Equipos"/>
    <x v="1"/>
    <x v="10"/>
    <s v="001"/>
    <n v="9178.52"/>
    <n v="0"/>
    <n v="-9178.52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840104"/>
    <s v="840104 Maquinarias y Equipos"/>
    <x v="1"/>
    <x v="10"/>
    <s v="001"/>
    <n v="3880"/>
    <n v="0"/>
    <n v="2120"/>
    <n v="6000"/>
    <n v="0"/>
    <n v="0"/>
    <n v="0"/>
    <n v="0"/>
    <n v="0"/>
    <n v="6000"/>
    <n v="6000"/>
    <n v="600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840104"/>
    <s v="840104 Maquinarias y Equipos"/>
    <x v="1"/>
    <x v="10"/>
    <s v="001"/>
    <n v="1050"/>
    <n v="0"/>
    <n v="0"/>
    <n v="1050"/>
    <n v="0"/>
    <n v="920"/>
    <n v="1.6919951548539501E-6"/>
    <n v="920"/>
    <n v="3.5805899834947404E-6"/>
    <n v="130"/>
    <n v="130"/>
    <n v="130"/>
    <m/>
  </r>
  <r>
    <s v="COMUNALES"/>
    <s v="COORDINACION TERRITORIAL Y PARTICIPACION CIUDADANA"/>
    <s v="ZM04F040"/>
    <s v="Administración Zonal Manuela Sáenz"/>
    <s v="F102"/>
    <s v="FORTALECIMIENTO DE LA GOBERNANZA DEMOCRÁTICA"/>
    <s v="GI22F10200001D"/>
    <s v="GI22F10200001D  SOMOS QUITO"/>
    <s v=" SOMOS QUITO"/>
    <s v="840107"/>
    <s v="840107 Equipos, Sistemas y Paquetes Informáticos"/>
    <x v="1"/>
    <x v="10"/>
    <s v="001"/>
    <n v="15000"/>
    <n v="0"/>
    <n v="-15000"/>
    <n v="0"/>
    <n v="0"/>
    <n v="0"/>
    <n v="0"/>
    <n v="0"/>
    <n v="0"/>
    <n v="0"/>
    <n v="0"/>
    <n v="0"/>
    <m/>
  </r>
  <r>
    <s v="COMUNALES"/>
    <s v="COORDINACION TERRITORIAL Y PARTICIPACION CIUDADANA"/>
    <s v="ZV05F050"/>
    <s v="Administración Zonal Valle los Chillos"/>
    <s v="F102"/>
    <s v="FORTALECIMIENTO DE LA GOBERNANZA DEMOCRÁTICA"/>
    <s v="GI22F10200001D"/>
    <s v="GI22F10200001D  SOMOS QUITO"/>
    <s v=" SOMOS QUITO"/>
    <s v="840107"/>
    <s v="840107 Equipos, Sistemas y Paquetes Informáticos"/>
    <x v="1"/>
    <x v="10"/>
    <s v="001"/>
    <n v="0"/>
    <n v="0"/>
    <n v="13635"/>
    <n v="13635"/>
    <n v="975"/>
    <n v="12660"/>
    <n v="2.328332463092501E-5"/>
    <n v="12660"/>
    <n v="4.9272031729395016E-5"/>
    <n v="975"/>
    <n v="975"/>
    <n v="0"/>
    <m/>
  </r>
  <r>
    <s v="COMUNALES"/>
    <s v="COORDINACION TERRITORIAL Y PARTICIPACION CIUDADANA"/>
    <s v="ZT06F060"/>
    <s v="Administración Zonal Valle de Tumbaco"/>
    <s v="F102"/>
    <s v="FORTALECIMIENTO DE LA GOBERNANZA DEMOCRÁTICA"/>
    <s v="GI22F10200001D"/>
    <s v="GI22F10200001D  SOMOS QUITO"/>
    <s v=" SOMOS QUITO"/>
    <s v="840107"/>
    <s v="840107 Equipos, Sistemas y Paquetes Informáticos"/>
    <x v="1"/>
    <x v="10"/>
    <s v="001"/>
    <n v="0"/>
    <n v="0"/>
    <n v="5000"/>
    <n v="5000"/>
    <n v="0"/>
    <n v="0"/>
    <n v="0"/>
    <n v="0"/>
    <n v="0"/>
    <n v="5000"/>
    <n v="5000"/>
    <n v="5000"/>
    <m/>
  </r>
  <r>
    <s v="COMUNALES"/>
    <s v="COORDINACION TERRITORIAL Y PARTICIPACION CIUDADANA"/>
    <s v="ZN02F020"/>
    <s v="Administración Z Eugenio Espejo (Norte)"/>
    <s v="F102"/>
    <s v="FORTALECIMIENTO DE LA GOBERNANZA DEMOCRÁTICA"/>
    <s v="GI22F10200001D"/>
    <s v="GI22F10200001D  SOMOS QUITO"/>
    <s v=" SOMOS QUITO"/>
    <s v="840107"/>
    <s v="840107 Equipos, Sistemas y Paquetes Informáticos"/>
    <x v="1"/>
    <x v="10"/>
    <s v="001"/>
    <n v="9228"/>
    <n v="0"/>
    <n v="0"/>
    <n v="9228"/>
    <n v="0"/>
    <n v="0"/>
    <n v="0"/>
    <n v="0"/>
    <n v="0"/>
    <n v="9228"/>
    <n v="9228"/>
    <n v="9228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1D"/>
    <s v="GI22F10200001D  SOMOS QUITO"/>
    <s v=" SOMOS QUITO"/>
    <s v="840107"/>
    <s v="840107 Equipos, Sistemas y Paquetes Informáticos"/>
    <x v="1"/>
    <x v="10"/>
    <s v="001"/>
    <n v="4000"/>
    <n v="0"/>
    <n v="0"/>
    <n v="4000"/>
    <n v="7"/>
    <n v="3839.56"/>
    <n v="7.0614314312728615E-6"/>
    <n v="3839.56"/>
    <n v="1.4943358779377244E-5"/>
    <n v="160.44"/>
    <n v="160.44"/>
    <n v="153.44"/>
    <m/>
  </r>
  <r>
    <s v="COMUNALES"/>
    <s v="COORDINACION TERRITORIAL Y PARTICIPACION CIUDADANA"/>
    <s v="ZC09F090"/>
    <s v="Administración Zonal Calderón"/>
    <s v="F102"/>
    <s v="FORTALECIMIENTO DE LA GOBERNANZA DEMOCRÁTICA"/>
    <s v="GI22F10200001D"/>
    <s v="GI22F10200001D  SOMOS QUITO"/>
    <s v=" SOMOS QUITO"/>
    <s v="840107"/>
    <s v="840107 Equipos, Sistemas y Paquetes Informáticos"/>
    <x v="1"/>
    <x v="10"/>
    <s v="001"/>
    <n v="14523.14"/>
    <n v="0"/>
    <n v="-14523.14"/>
    <n v="0"/>
    <n v="0"/>
    <n v="0"/>
    <n v="0"/>
    <n v="0"/>
    <n v="0"/>
    <n v="0"/>
    <n v="0"/>
    <n v="0"/>
    <m/>
  </r>
  <r>
    <s v="COMUNALES"/>
    <s v="COORDINACION TERRITORIAL Y PARTICIPACION CIUDADANA"/>
    <s v="ZQ08F080"/>
    <s v="Administración Zonal Quitumbe"/>
    <s v="F102"/>
    <s v="FORTALECIMIENTO DE LA GOBERNANZA DEMOCRÁTICA"/>
    <s v="GI22F10200002D"/>
    <s v="GI22F10200002D SISTEMA DE PARTICIPACIÓN CIUDADANA"/>
    <s v="SISTEMA DE PARTICIPACIÓN CIUDADANA"/>
    <s v="840104"/>
    <s v="840104 Maquinarias y Equipos"/>
    <x v="1"/>
    <x v="10"/>
    <s v="001"/>
    <n v="1640.93"/>
    <n v="0"/>
    <n v="0"/>
    <n v="1640.93"/>
    <n v="0"/>
    <n v="0"/>
    <n v="0"/>
    <n v="0"/>
    <n v="0"/>
    <n v="1640.93"/>
    <n v="1640.93"/>
    <n v="1640.93"/>
    <m/>
  </r>
  <r>
    <s v="COMUNALES"/>
    <s v="COORDINACION TERRITORIAL Y PARTICIPACION CIUDADANA"/>
    <s v="TM68F100"/>
    <s v="Unidad Especial Turística La Mariscal"/>
    <s v="F102"/>
    <s v="FORTALECIMIENTO DE LA GOBERNANZA DEMOCRÁTICA"/>
    <s v="GI22F10200002D"/>
    <s v="GI22F10200002D SISTEMA DE PARTICIPACIÓN CIUDADANA"/>
    <s v="SISTEMA DE PARTICIPACIÓN CIUDADANA"/>
    <s v="840105"/>
    <s v="840105 Vehículos"/>
    <x v="1"/>
    <x v="10"/>
    <s v="001"/>
    <n v="25883.93"/>
    <n v="0"/>
    <n v="-21659.68"/>
    <n v="4224.25"/>
    <n v="0"/>
    <n v="0"/>
    <n v="0"/>
    <n v="0"/>
    <n v="0"/>
    <n v="4224.25"/>
    <n v="4224.25"/>
    <n v="4224.25"/>
    <m/>
  </r>
  <r>
    <s v="COMUNALES"/>
    <s v="COORDINACION TERRITORIAL Y PARTICIPACION CIUDADANA"/>
    <s v="ZC09F090"/>
    <s v="Administración Zonal Calderón"/>
    <s v="F102"/>
    <s v="FORTALECIMIENTO DE LA GOBERNANZA DEMOCRÁTICA"/>
    <s v="GI22F10200002D"/>
    <s v="GI22F10200002D SISTEMA DE PARTICIPACIÓN CIUDADANA"/>
    <s v="SISTEMA DE PARTICIPACIÓN CIUDADANA"/>
    <s v="840107"/>
    <s v="840107 Equipos, Sistemas y Paquetes Informáticos"/>
    <x v="1"/>
    <x v="10"/>
    <s v="001"/>
    <n v="1482.62"/>
    <n v="0"/>
    <n v="0"/>
    <n v="1482.62"/>
    <n v="0"/>
    <n v="0"/>
    <n v="0"/>
    <n v="0"/>
    <n v="0"/>
    <n v="1482.62"/>
    <n v="1482.62"/>
    <n v="1482.62"/>
    <m/>
  </r>
  <r>
    <s v="COMUNALES"/>
    <s v="COORDINACION TERRITORIAL Y PARTICIPACION CIUDADANA"/>
    <s v="ZD07F070"/>
    <s v="Adm Zonal Equinoccia - La Delicia"/>
    <s v="F102"/>
    <s v="FORTALECIMIENTO DE LA GOBERNANZA DEMOCRÁTICA"/>
    <s v="GI22F10200002D"/>
    <s v="GI22F10200002D SISTEMA DE PARTICIPACIÓN CIUDADANA"/>
    <s v="SISTEMA DE PARTICIPACIÓN CIUDADANA"/>
    <s v="840107"/>
    <s v="840107 Equipos, Sistemas y Paquetes Informáticos"/>
    <x v="1"/>
    <x v="10"/>
    <s v="001"/>
    <n v="7789.6"/>
    <n v="0"/>
    <n v="-7789.6"/>
    <n v="0"/>
    <n v="0"/>
    <n v="0"/>
    <n v="0"/>
    <n v="0"/>
    <n v="0"/>
    <n v="0"/>
    <n v="0"/>
    <n v="0"/>
    <m/>
  </r>
  <r>
    <s v="SOCIALES"/>
    <s v="CULTURA"/>
    <s v="ZA01G000"/>
    <s v="Secretaría De Cultura"/>
    <s v="G401"/>
    <s v="ARTE, CULTURA Y PATRIMONIO"/>
    <s v="GI22G40100001D"/>
    <s v="GI22G40100001D AGENDA CULTURAL METROPOLITANA"/>
    <s v="AGENDA CULTURAL METROPOLITANA"/>
    <s v="840401"/>
    <s v="840401 Patentes, Derechos de Autor, Marcas Registr"/>
    <x v="1"/>
    <x v="10"/>
    <s v="001"/>
    <n v="30000"/>
    <n v="0"/>
    <n v="0"/>
    <n v="30000"/>
    <n v="0"/>
    <n v="29813.75"/>
    <n v="5.483121798698582E-5"/>
    <n v="29813.75"/>
    <n v="1.1603349415262643E-4"/>
    <n v="186.25"/>
    <n v="186.25"/>
    <n v="186.25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840103"/>
    <s v="840103 Mobiliarios"/>
    <x v="1"/>
    <x v="10"/>
    <s v="001"/>
    <n v="2067.96"/>
    <n v="0"/>
    <n v="-2000"/>
    <n v="67.959999999999994"/>
    <n v="0"/>
    <n v="0"/>
    <n v="0"/>
    <n v="0"/>
    <n v="0"/>
    <n v="67.959999999999994"/>
    <n v="67.959999999999994"/>
    <n v="67.959999999999994"/>
    <m/>
  </r>
  <r>
    <s v="COMUNALES"/>
    <s v="COORDINACION TERRITORIAL Y PARTICIPACION CIUDADANA"/>
    <s v="ZQ08F080"/>
    <s v="Administración Zonal Quitumbe"/>
    <s v="G401"/>
    <s v="ARTE, CULTURA Y PATRIMONIO"/>
    <s v="GI22G40100002D"/>
    <s v="GI22G40100002D TERRITORIO Y CULTURA"/>
    <s v="TERRITORIO Y CULTURA"/>
    <s v="840104"/>
    <s v="840104 Maquinarias y Equipos"/>
    <x v="1"/>
    <x v="10"/>
    <s v="001"/>
    <n v="2864.98"/>
    <n v="0"/>
    <n v="0"/>
    <n v="2864.98"/>
    <n v="0"/>
    <n v="2860"/>
    <n v="5.2598979813938013E-6"/>
    <n v="2860"/>
    <n v="1.1130964513907563E-5"/>
    <n v="4.9800000000000004"/>
    <n v="4.9800000000000004"/>
    <n v="4.9800000000000004"/>
    <m/>
  </r>
  <r>
    <s v="SOCIALES"/>
    <s v="CULTURA"/>
    <s v="ZA01G000"/>
    <s v="Secretaría De Cultura"/>
    <s v="G401"/>
    <s v="ARTE, CULTURA Y PATRIMONIO"/>
    <s v="GI22G40100002D"/>
    <s v="GI22G40100002D TERRITORIO Y CULTURA"/>
    <s v="TERRITORIO Y CULTURA"/>
    <s v="840104"/>
    <s v="840104 Maquinarias y Equipos"/>
    <x v="1"/>
    <x v="10"/>
    <s v="001"/>
    <n v="26784.22"/>
    <n v="0"/>
    <n v="-26000"/>
    <n v="784.22"/>
    <n v="0"/>
    <n v="0"/>
    <n v="0"/>
    <n v="0"/>
    <n v="0"/>
    <n v="784.22"/>
    <n v="784.22"/>
    <n v="784.22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840104"/>
    <s v="840104 Maquinarias y Equipos"/>
    <x v="1"/>
    <x v="10"/>
    <s v="001"/>
    <n v="0"/>
    <n v="0"/>
    <n v="32000"/>
    <n v="32000"/>
    <n v="0"/>
    <n v="0"/>
    <n v="0"/>
    <n v="0"/>
    <n v="0"/>
    <n v="32000"/>
    <n v="32000"/>
    <n v="32000"/>
    <m/>
  </r>
  <r>
    <s v="SOCIALES"/>
    <s v="CULTURA"/>
    <s v="ZA01G000"/>
    <s v="Secretaría De Cultura"/>
    <s v="G401"/>
    <s v="ARTE, CULTURA Y PATRIMONIO"/>
    <s v="GI22G40100003D"/>
    <s v="GI22G40100003D SERVICIOS CULTURALES COMUNITARIOS Y"/>
    <s v="SERVICIOS CULTURALES COMUNITARIOS Y"/>
    <s v="840401"/>
    <s v="840401 Patentes, Derechos de Autor, Marcas Registr"/>
    <x v="1"/>
    <x v="10"/>
    <s v="001"/>
    <n v="0"/>
    <n v="0"/>
    <n v="1500"/>
    <n v="1500"/>
    <n v="0"/>
    <n v="0"/>
    <n v="0"/>
    <n v="0"/>
    <n v="0"/>
    <n v="1500"/>
    <n v="1500"/>
    <n v="1500"/>
    <m/>
  </r>
  <r>
    <s v="SOCIALES"/>
    <s v="CULTURA"/>
    <s v="ZA01G000"/>
    <s v="Secretaría De Cultura"/>
    <s v="G401"/>
    <s v="ARTE, CULTURA Y PATRIMONIO"/>
    <s v="GI22G40100004D"/>
    <s v="GI22G40100004D FOMENTO Y PROTECCIÓN DE LA DIVERSIDAD CU"/>
    <s v="FOMENTO Y PROTECCIÓN DE LA DIVERSIDAD CU"/>
    <s v="840104"/>
    <s v="840104 Maquinarias y Equipos"/>
    <x v="1"/>
    <x v="10"/>
    <s v="001"/>
    <n v="0"/>
    <n v="0"/>
    <n v="403983"/>
    <n v="403983"/>
    <n v="0"/>
    <n v="0"/>
    <n v="0"/>
    <n v="0"/>
    <n v="0"/>
    <n v="403983"/>
    <n v="403983"/>
    <n v="403983"/>
    <m/>
  </r>
  <r>
    <s v="SOCIALES"/>
    <s v="CULTURA"/>
    <s v="ZA01G000"/>
    <s v="Secretaría De Cultura"/>
    <s v="G401"/>
    <s v="ARTE, CULTURA Y PATRIMONIO"/>
    <s v="GI22G40100005D"/>
    <s v="GI22G40100005D PROGRAMACIÓN ARTÍSTICO-CULTURAL Y ACADÉM"/>
    <s v="PROGRAMACIÓN ARTÍSTICO-CULTURAL Y ACADÉM"/>
    <s v="840401"/>
    <s v="840401 Patentes, Derechos de Autor, Marcas Registr"/>
    <x v="1"/>
    <x v="10"/>
    <s v="001"/>
    <n v="56500"/>
    <n v="0"/>
    <n v="0"/>
    <n v="56500"/>
    <n v="0"/>
    <n v="56500"/>
    <n v="1.0391057201005237E-4"/>
    <n v="56500"/>
    <n v="2.1989492833418786E-4"/>
    <n v="0"/>
    <n v="0"/>
    <n v="0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840104"/>
    <s v="840104 Maquinarias y Equipos"/>
    <x v="1"/>
    <x v="10"/>
    <s v="001"/>
    <n v="304511.21999999997"/>
    <n v="0"/>
    <n v="-63312.74"/>
    <n v="241198.48"/>
    <n v="11622.08"/>
    <n v="213500"/>
    <n v="3.9265322343621557E-4"/>
    <n v="213500"/>
    <n v="8.3093039290883374E-4"/>
    <n v="27698.48"/>
    <n v="27698.48"/>
    <n v="16076.4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840105"/>
    <s v="840105 Vehículos"/>
    <x v="1"/>
    <x v="10"/>
    <s v="001"/>
    <n v="71426.78"/>
    <n v="0"/>
    <n v="0"/>
    <n v="71426.78"/>
    <n v="0"/>
    <n v="0"/>
    <n v="0"/>
    <n v="0"/>
    <n v="0"/>
    <n v="71426.78"/>
    <n v="71426.78"/>
    <n v="71426.78"/>
    <m/>
  </r>
  <r>
    <s v="ECONÓMICOS"/>
    <s v="AGENCIA DE COORDINACIÓN DISTRITAL DE COMERCIO"/>
    <s v="AC67Q000"/>
    <s v="Agencia de Coord. Distrital del Comercio"/>
    <s v="H302"/>
    <s v="DESARROLLO ECONÓMICO LOCAL"/>
    <s v="GI22H30200005D"/>
    <s v="GI22H30200005D MEJORAMIENTO DE LA GESTIÓN Y SERVICIO DE"/>
    <s v="MEJORAMIENTO DE LA GESTIÓN Y SERVICIO DE"/>
    <s v="840107"/>
    <s v="840107 Equipos, Sistemas y Paquetes Informáticos"/>
    <x v="1"/>
    <x v="10"/>
    <s v="001"/>
    <n v="20000"/>
    <n v="0"/>
    <n v="0"/>
    <n v="20000"/>
    <n v="4741"/>
    <n v="9889"/>
    <n v="1.8187108789511644E-5"/>
    <n v="9889"/>
    <n v="3.8487450376934226E-5"/>
    <n v="10111"/>
    <n v="10111"/>
    <n v="5370"/>
    <m/>
  </r>
  <r>
    <s v="COMUNALES"/>
    <s v="COORDINACION TERRITORIAL Y PARTICIPACION CIUDADANA"/>
    <s v="ZT06F060"/>
    <s v="Administración Zonal Valle de Tumbaco"/>
    <s v="H303"/>
    <s v="PRODUCTIVIDAD SOSTENIBLE"/>
    <s v="GI22H30300004D"/>
    <s v="GI22H30300004D FOMENTO PRODUCTIVO TERRITORIAL"/>
    <s v="FOMENTO PRODUCTIVO TERRITORIAL"/>
    <s v="840103"/>
    <s v="840103 Mobiliarios"/>
    <x v="1"/>
    <x v="10"/>
    <s v="001"/>
    <n v="4077.2"/>
    <n v="0"/>
    <n v="0"/>
    <n v="4077.2"/>
    <n v="0"/>
    <n v="0"/>
    <n v="0"/>
    <n v="0"/>
    <n v="0"/>
    <n v="4077.2"/>
    <n v="4077.2"/>
    <n v="4077.2"/>
    <m/>
  </r>
  <r>
    <s v="COMUNALES"/>
    <s v="COORDINACION TERRITORIAL Y PARTICIPACION CIUDADANA"/>
    <s v="ZS03F030"/>
    <s v="Administración Zonal Eloy Alfaro (Sur)"/>
    <s v="H303"/>
    <s v="PRODUCTIVIDAD SOSTENIBLE"/>
    <s v="GI22H30300004D"/>
    <s v="GI22H30300004D FOMENTO PRODUCTIVO TERRITORIAL"/>
    <s v="FOMENTO PRODUCTIVO TERRITORIAL"/>
    <s v="840104"/>
    <s v="840104 Maquinarias y Equipos"/>
    <x v="1"/>
    <x v="10"/>
    <s v="001"/>
    <n v="0"/>
    <n v="0"/>
    <n v="6000"/>
    <n v="6000"/>
    <n v="0"/>
    <n v="0"/>
    <n v="0"/>
    <n v="0"/>
    <n v="0"/>
    <n v="6000"/>
    <n v="6000"/>
    <n v="6000"/>
    <m/>
  </r>
  <r>
    <s v="COMUNALES"/>
    <s v="COORDINACION TERRITORIAL Y PARTICIPACION CIUDADANA"/>
    <s v="ZV05F050"/>
    <s v="Administración Zonal Valle los Chillos"/>
    <s v="H303"/>
    <s v="PRODUCTIVIDAD SOSTENIBLE"/>
    <s v="GI22H30300004D"/>
    <s v="GI22H30300004D FOMENTO PRODUCTIVO TERRITORIAL"/>
    <s v="FOMENTO PRODUCTIVO TERRITORIAL"/>
    <s v="840104"/>
    <s v="840104 Maquinarias y Equipos"/>
    <x v="1"/>
    <x v="10"/>
    <s v="001"/>
    <n v="1800"/>
    <n v="0"/>
    <n v="1200"/>
    <n v="3000"/>
    <n v="0"/>
    <n v="2670"/>
    <n v="4.9104641994130938E-6"/>
    <n v="2670"/>
    <n v="1.0391494843403214E-5"/>
    <n v="330"/>
    <n v="330"/>
    <n v="330"/>
    <m/>
  </r>
  <r>
    <s v="COMUNALES"/>
    <s v="COORDINACION TERRITORIAL Y PARTICIPACION CIUDADANA"/>
    <s v="ZC09F090"/>
    <s v="Administración Zonal Calderón"/>
    <s v="H303"/>
    <s v="PRODUCTIVIDAD SOSTENIBLE"/>
    <s v="GI22H30300004D"/>
    <s v="GI22H30300004D FOMENTO PRODUCTIVO TERRITORIAL"/>
    <s v="FOMENTO PRODUCTIVO TERRITORIAL"/>
    <s v="840104"/>
    <s v="840104 Maquinarias y Equipos"/>
    <x v="1"/>
    <x v="10"/>
    <s v="001"/>
    <n v="4968.07"/>
    <n v="0"/>
    <n v="5000"/>
    <n v="9968.07"/>
    <n v="0"/>
    <n v="0"/>
    <n v="0"/>
    <n v="0"/>
    <n v="0"/>
    <n v="9968.07"/>
    <n v="9968.07"/>
    <n v="9968.07"/>
    <m/>
  </r>
  <r>
    <s v="COMUNALES"/>
    <s v="COORDINACION TERRITORIAL Y PARTICIPACION CIUDADANA"/>
    <s v="ZD07F070"/>
    <s v="Adm Zonal Equinoccia - La Delicia"/>
    <s v="H303"/>
    <s v="PRODUCTIVIDAD SOSTENIBLE"/>
    <s v="GI22H30300004D"/>
    <s v="GI22H30300004D FOMENTO PRODUCTIVO TERRITORIAL"/>
    <s v="FOMENTO PRODUCTIVO TERRITORIAL"/>
    <s v="840104"/>
    <s v="840104 Maquinarias y Equipos"/>
    <x v="1"/>
    <x v="10"/>
    <s v="001"/>
    <n v="556.1"/>
    <n v="0"/>
    <n v="0"/>
    <n v="556.1"/>
    <n v="0"/>
    <n v="0"/>
    <n v="0"/>
    <n v="0"/>
    <n v="0"/>
    <n v="556.1"/>
    <n v="556.1"/>
    <n v="556.1"/>
    <m/>
  </r>
  <r>
    <s v="COMUNALES"/>
    <s v="COORDINACION TERRITORIAL Y PARTICIPACION CIUDADANA"/>
    <s v="TM68F100"/>
    <s v="Unidad Especial Turística La Mariscal"/>
    <s v="H303"/>
    <s v="PRODUCTIVIDAD SOSTENIBLE"/>
    <s v="GI22H30300004D"/>
    <s v="GI22H30300004D FOMENTO PRODUCTIVO TERRITORIAL"/>
    <s v="FOMENTO PRODUCTIVO TERRITORIAL"/>
    <s v="840104"/>
    <s v="840104 Maquinarias y Equipos"/>
    <x v="1"/>
    <x v="10"/>
    <s v="001"/>
    <n v="10000"/>
    <n v="0"/>
    <n v="0"/>
    <n v="10000"/>
    <n v="0"/>
    <n v="0"/>
    <n v="0"/>
    <n v="0"/>
    <n v="0"/>
    <n v="10000"/>
    <n v="10000"/>
    <n v="10000"/>
    <m/>
  </r>
  <r>
    <s v="COMUNALES"/>
    <s v="COORDINACION TERRITORIAL Y PARTICIPACION CIUDADANA"/>
    <s v="ZN02F020"/>
    <s v="Administración Z Eugenio Espejo (Norte)"/>
    <s v="H303"/>
    <s v="PRODUCTIVIDAD SOSTENIBLE"/>
    <s v="GI22H30300004D"/>
    <s v="GI22H30300004D FOMENTO PRODUCTIVO TERRITORIAL"/>
    <s v="FOMENTO PRODUCTIVO TERRITORIAL"/>
    <s v="840107"/>
    <s v="840107 Equipos, Sistemas y Paquetes Informáticos"/>
    <x v="1"/>
    <x v="10"/>
    <s v="001"/>
    <n v="1899"/>
    <n v="0"/>
    <n v="0"/>
    <n v="1899"/>
    <n v="0"/>
    <n v="0"/>
    <n v="0"/>
    <n v="0"/>
    <n v="0"/>
    <n v="1899"/>
    <n v="1899"/>
    <n v="1899"/>
    <m/>
  </r>
  <r>
    <s v="COMUNALES"/>
    <s v="COORDINACION TERRITORIAL Y PARTICIPACION CIUDADANA"/>
    <s v="ZD07F070"/>
    <s v="Adm Zonal Equinoccia - La Delicia"/>
    <s v="H303"/>
    <s v="PRODUCTIVIDAD SOSTENIBLE"/>
    <s v="GI22H30300004D"/>
    <s v="GI22H30300004D FOMENTO PRODUCTIVO TERRITORIAL"/>
    <s v="FOMENTO PRODUCTIVO TERRITORIAL"/>
    <s v="840107"/>
    <s v="840107 Equipos, Sistemas y Paquetes Informáticos"/>
    <x v="1"/>
    <x v="10"/>
    <s v="001"/>
    <n v="3164"/>
    <n v="0"/>
    <n v="0"/>
    <n v="3164"/>
    <n v="0"/>
    <n v="0"/>
    <n v="0"/>
    <n v="0"/>
    <n v="0"/>
    <n v="3164"/>
    <n v="3164"/>
    <n v="3164"/>
    <m/>
  </r>
  <r>
    <s v="COMUNALES"/>
    <s v="COORDINACION TERRITORIAL Y PARTICIPACION CIUDADANA"/>
    <s v="ZC09F090"/>
    <s v="Administración Zonal Calderón"/>
    <s v="H303"/>
    <s v="PRODUCTIVIDAD SOSTENIBLE"/>
    <s v="GI22H30300004D"/>
    <s v="GI22H30300004D FOMENTO PRODUCTIVO TERRITORIAL"/>
    <s v="FOMENTO PRODUCTIVO TERRITORIAL"/>
    <s v="840107"/>
    <s v="840107 Equipos, Sistemas y Paquetes Informáticos"/>
    <x v="1"/>
    <x v="10"/>
    <s v="001"/>
    <n v="7712"/>
    <n v="0"/>
    <n v="-5000"/>
    <n v="2712"/>
    <n v="827.4"/>
    <n v="1796"/>
    <n v="3.3030688023018418E-6"/>
    <n v="1796"/>
    <n v="6.9899343590832104E-6"/>
    <n v="916"/>
    <n v="916"/>
    <n v="88.6"/>
    <m/>
  </r>
  <r>
    <s v="SOCIALES"/>
    <s v="EDUCACION, RECREACION Y DEPORTE"/>
    <s v="ZA01I000"/>
    <s v="Secretaría Educación, Recreación Deporte"/>
    <s v="I402"/>
    <s v="SUB SISTEMA EDUCATIVO MUNICIPAL"/>
    <s v="GI22I40200001D"/>
    <s v="GI22I40200001D ATENCIÓN PSICOPEDAGÓGICA INTEGRAL PARA E"/>
    <s v="ATENCIÓN PSICOPEDAGÓGICA INTEGRAL PARA E"/>
    <s v="840103"/>
    <s v="840103 Mobiliarios"/>
    <x v="1"/>
    <x v="10"/>
    <s v="001"/>
    <n v="4107.1400000000003"/>
    <n v="0"/>
    <n v="0"/>
    <n v="4107.1400000000003"/>
    <n v="0"/>
    <n v="0"/>
    <n v="0"/>
    <n v="0"/>
    <n v="0"/>
    <n v="4107.1400000000003"/>
    <n v="4107.1400000000003"/>
    <n v="4107.1400000000003"/>
    <m/>
  </r>
  <r>
    <s v="SOCIALES"/>
    <s v="EDUCACION, RECREACION Y DEPORTE"/>
    <s v="ZA01I000"/>
    <s v="Secretaría Educación, Recreación Deporte"/>
    <s v="I402"/>
    <s v="SUB SISTEMA EDUCATIVO MUNICIPAL"/>
    <s v="GI22I40200001D"/>
    <s v="GI22I40200001D ATENCIÓN PSICOPEDAGÓGICA INTEGRAL PARA E"/>
    <s v="ATENCIÓN PSICOPEDAGÓGICA INTEGRAL PARA E"/>
    <s v="840104"/>
    <s v="840104 Maquinarias y Equipos"/>
    <x v="1"/>
    <x v="10"/>
    <s v="001"/>
    <n v="2790"/>
    <n v="0"/>
    <n v="0"/>
    <n v="2790"/>
    <n v="2790"/>
    <n v="0"/>
    <n v="0"/>
    <n v="0"/>
    <n v="0"/>
    <n v="2790"/>
    <n v="2790"/>
    <n v="0"/>
    <m/>
  </r>
  <r>
    <s v="SOCIALES"/>
    <s v="EDUCACION, RECREACION Y DEPORTE"/>
    <s v="ZA01I000"/>
    <s v="Secretaría Educación, Recreación Deporte"/>
    <s v="I402"/>
    <s v="SUB SISTEMA EDUCATIVO MUNICIPAL"/>
    <s v="GI22I40200001D"/>
    <s v="GI22I40200001D ATENCIÓN PSICOPEDAGÓGICA INTEGRAL PARA E"/>
    <s v="ATENCIÓN PSICOPEDAGÓGICA INTEGRAL PARA E"/>
    <s v="840107"/>
    <s v="840107 Equipos, Sistemas y Paquetes Informáticos"/>
    <x v="1"/>
    <x v="10"/>
    <s v="001"/>
    <n v="1120"/>
    <n v="0"/>
    <n v="0"/>
    <n v="1120"/>
    <n v="0"/>
    <n v="0"/>
    <n v="0"/>
    <n v="0"/>
    <n v="0"/>
    <n v="1120"/>
    <n v="1120"/>
    <n v="1120"/>
    <m/>
  </r>
  <r>
    <s v="SOCIALES"/>
    <s v="EDUCACION, RECREACION Y DEPORTE"/>
    <s v="ZA01I000"/>
    <s v="Secretaría Educación, Recreación Deporte"/>
    <s v="I402"/>
    <s v="SUB SISTEMA EDUCATIVO MUNICIPAL"/>
    <s v="GI22I40200002D"/>
    <s v="GI22I40200002D AMPLIACIÓN DE LA OFERTA EDUCATIVA EXTRAO"/>
    <s v="AMPLIACIÓN DE LA OFERTA EDUCATIVA EXTRAO"/>
    <s v="840103"/>
    <s v="840103 Mobiliarios"/>
    <x v="1"/>
    <x v="10"/>
    <s v="001"/>
    <n v="1339.28"/>
    <n v="0"/>
    <n v="0"/>
    <n v="1339.28"/>
    <n v="0"/>
    <n v="0"/>
    <n v="0"/>
    <n v="0"/>
    <n v="0"/>
    <n v="1339.28"/>
    <n v="1339.28"/>
    <n v="1339.28"/>
    <m/>
  </r>
  <r>
    <s v="SOCIALES"/>
    <s v="EDUCACION, RECREACION Y DEPORTE"/>
    <s v="ZA01I000"/>
    <s v="Secretaría Educación, Recreación Deporte"/>
    <s v="I402"/>
    <s v="SUB SISTEMA EDUCATIVO MUNICIPAL"/>
    <s v="GI22I40200002D"/>
    <s v="GI22I40200002D AMPLIACIÓN DE LA OFERTA EDUCATIVA EXTRAO"/>
    <s v="AMPLIACIÓN DE LA OFERTA EDUCATIVA EXTRAO"/>
    <s v="840104"/>
    <s v="840104 Maquinarias y Equipos"/>
    <x v="1"/>
    <x v="10"/>
    <s v="001"/>
    <n v="5992"/>
    <n v="0"/>
    <n v="0"/>
    <n v="5992"/>
    <n v="0"/>
    <n v="0"/>
    <n v="0"/>
    <n v="0"/>
    <n v="0"/>
    <n v="5992"/>
    <n v="5992"/>
    <n v="5992"/>
    <m/>
  </r>
  <r>
    <s v="SOCIALES"/>
    <s v="EDUCACION, RECREACION Y DEPORTE"/>
    <s v="ZA01I000"/>
    <s v="Secretaría Educación, Recreación Deporte"/>
    <s v="I402"/>
    <s v="SUB SISTEMA EDUCATIVO MUNICIPAL"/>
    <s v="GI22I40200002D"/>
    <s v="GI22I40200002D AMPLIACIÓN DE LA OFERTA EDUCATIVA EXTRAO"/>
    <s v="AMPLIACIÓN DE LA OFERTA EDUCATIVA EXTRAO"/>
    <s v="840107"/>
    <s v="840107 Equipos, Sistemas y Paquetes Informáticos"/>
    <x v="1"/>
    <x v="10"/>
    <s v="001"/>
    <n v="16445"/>
    <n v="0"/>
    <n v="0"/>
    <n v="16445"/>
    <n v="0"/>
    <n v="0"/>
    <n v="0"/>
    <n v="0"/>
    <n v="0"/>
    <n v="16445"/>
    <n v="16445"/>
    <n v="16445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840103"/>
    <s v="840103 Mobiliarios"/>
    <x v="1"/>
    <x v="10"/>
    <s v="001"/>
    <n v="248017.39"/>
    <n v="0"/>
    <n v="-21001.75"/>
    <n v="227015.64"/>
    <n v="10729.86"/>
    <n v="153708.53"/>
    <n v="2.8268922610839457E-4"/>
    <n v="144780.09"/>
    <n v="5.6347623919942062E-4"/>
    <n v="73307.11"/>
    <n v="82235.55"/>
    <n v="62577.25"/>
    <m/>
  </r>
  <r>
    <s v="SOCIALES"/>
    <s v="EDUCACION, RECREACION Y DEPORTE"/>
    <s v="ZA01I000"/>
    <s v="Secretaría Educación, Recreación Deporte"/>
    <s v="I402"/>
    <s v="SUB SISTEMA EDUCATIVO MUNICIPAL"/>
    <s v="GI22I40200004D"/>
    <s v="GI22I40200004D MODELO EDUCATIVO MUNICIPAL INNOVADOR"/>
    <s v="MODELO EDUCATIVO MUNICIPAL INNOVADOR"/>
    <s v="840107"/>
    <s v="840107 Equipos, Sistemas y Paquetes Informáticos"/>
    <x v="1"/>
    <x v="10"/>
    <s v="001"/>
    <n v="1371391.69"/>
    <n v="0"/>
    <n v="-765871.69"/>
    <n v="605520"/>
    <n v="0"/>
    <n v="0"/>
    <n v="0"/>
    <n v="0"/>
    <n v="0"/>
    <n v="605520"/>
    <n v="605520"/>
    <n v="605520"/>
    <m/>
  </r>
  <r>
    <s v="SOCIALES"/>
    <s v="EDUCACION, RECREACION Y DEPORTE"/>
    <s v="EE11I010"/>
    <s v="Unidad Educativa Espejo"/>
    <s v="I402"/>
    <s v="SUB SISTEMA EDUCATIVO MUNICIPAL"/>
    <s v="GI22I40200005D"/>
    <s v="GI22I40200005D FORTALECIMIENTO PEDAGÓGICO"/>
    <s v="FORTALECIMIENTO PEDAGÓGICO"/>
    <s v="840103"/>
    <s v="840103 Mobiliarios"/>
    <x v="1"/>
    <x v="10"/>
    <s v="001"/>
    <n v="0"/>
    <n v="0"/>
    <n v="31106.83"/>
    <n v="31106.83"/>
    <n v="366.66"/>
    <n v="11633.34"/>
    <n v="2.1395168385618099E-5"/>
    <n v="0"/>
    <n v="0"/>
    <n v="19473.490000000002"/>
    <n v="31106.83"/>
    <n v="19106.830000000002"/>
    <m/>
  </r>
  <r>
    <s v="SOCIALES"/>
    <s v="EDUCACION, RECREACION Y DEPORTE"/>
    <s v="JM40I070"/>
    <s v="Unidad Educativa Julio E.Moreno"/>
    <s v="I402"/>
    <s v="SUB SISTEMA EDUCATIVO MUNICIPAL"/>
    <s v="GI22I40200005D"/>
    <s v="GI22I40200005D FORTALECIMIENTO PEDAGÓGICO"/>
    <s v="FORTALECIMIENTO PEDAGÓGICO"/>
    <s v="840103"/>
    <s v="840103 Mobiliarios"/>
    <x v="1"/>
    <x v="10"/>
    <s v="001"/>
    <n v="14943.28"/>
    <n v="0"/>
    <n v="-2802.01"/>
    <n v="12141.27"/>
    <n v="0"/>
    <n v="0"/>
    <n v="0"/>
    <n v="0"/>
    <n v="0"/>
    <n v="12141.27"/>
    <n v="12141.27"/>
    <n v="12141.27"/>
    <m/>
  </r>
  <r>
    <s v="SOCIALES"/>
    <s v="EDUCACION, RECREACION Y DEPORTE"/>
    <s v="SF43I080"/>
    <s v="Unidad Educativa San Francisco de Quito"/>
    <s v="I402"/>
    <s v="SUB SISTEMA EDUCATIVO MUNICIPAL"/>
    <s v="GI22I40200005D"/>
    <s v="GI22I40200005D FORTALECIMIENTO PEDAGÓGICO"/>
    <s v="FORTALECIMIENTO PEDAGÓGICO"/>
    <s v="840103"/>
    <s v="840103 Mobiliarios"/>
    <x v="1"/>
    <x v="10"/>
    <s v="001"/>
    <n v="11382.48"/>
    <n v="0"/>
    <n v="0"/>
    <n v="11382.48"/>
    <n v="0"/>
    <n v="0"/>
    <n v="0"/>
    <n v="0"/>
    <n v="0"/>
    <n v="11382.48"/>
    <n v="11382.48"/>
    <n v="11382.48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840103"/>
    <s v="840103 Mobiliarios"/>
    <x v="1"/>
    <x v="10"/>
    <s v="001"/>
    <n v="4017.82"/>
    <n v="0"/>
    <n v="0"/>
    <n v="4017.82"/>
    <n v="0"/>
    <n v="1386.26"/>
    <n v="2.549505655834605E-6"/>
    <n v="1386.26"/>
    <n v="5.3952485549124114E-6"/>
    <n v="2631.56"/>
    <n v="2631.56"/>
    <n v="2631.56"/>
    <m/>
  </r>
  <r>
    <s v="SOCIALES"/>
    <s v="EDUCACION, RECREACION Y DEPORTE"/>
    <s v="ES12I020"/>
    <s v="Unidad Educativa Sucre"/>
    <s v="I402"/>
    <s v="SUB SISTEMA EDUCATIVO MUNICIPAL"/>
    <s v="GI22I40200005D"/>
    <s v="GI22I40200005D FORTALECIMIENTO PEDAGÓGICO"/>
    <s v="FORTALECIMIENTO PEDAGÓGICO"/>
    <s v="840103"/>
    <s v="840103 Mobiliarios"/>
    <x v="1"/>
    <x v="10"/>
    <s v="001"/>
    <n v="8500"/>
    <n v="0"/>
    <n v="0"/>
    <n v="8500"/>
    <n v="0"/>
    <n v="0"/>
    <n v="0"/>
    <n v="0"/>
    <n v="0"/>
    <n v="8500"/>
    <n v="8500"/>
    <n v="8500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840103"/>
    <s v="840103 Mobiliarios"/>
    <x v="1"/>
    <x v="10"/>
    <s v="001"/>
    <n v="15108.42"/>
    <n v="0"/>
    <n v="0"/>
    <n v="15108.42"/>
    <n v="20"/>
    <n v="6280"/>
    <n v="1.1549706057046529E-5"/>
    <n v="6280"/>
    <n v="2.4441418582985837E-5"/>
    <n v="8828.42"/>
    <n v="8828.42"/>
    <n v="8808.42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840104"/>
    <s v="840104 Maquinarias y Equipos"/>
    <x v="1"/>
    <x v="10"/>
    <s v="001"/>
    <n v="6700"/>
    <n v="0"/>
    <n v="0"/>
    <n v="6700"/>
    <n v="0"/>
    <n v="0"/>
    <n v="0"/>
    <n v="0"/>
    <n v="0"/>
    <n v="6700"/>
    <n v="6700"/>
    <n v="6700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840104"/>
    <s v="840104 Maquinarias y Equipos"/>
    <x v="1"/>
    <x v="10"/>
    <s v="001"/>
    <n v="18431.77"/>
    <n v="0"/>
    <n v="0"/>
    <n v="18431.77"/>
    <n v="13000"/>
    <n v="4128"/>
    <n v="7.5919086948229413E-6"/>
    <n v="4128"/>
    <n v="1.6065951578115529E-5"/>
    <n v="14303.77"/>
    <n v="14303.77"/>
    <n v="1303.77"/>
    <m/>
  </r>
  <r>
    <s v="SOCIALES"/>
    <s v="EDUCACION, RECREACION Y DEPORTE"/>
    <s v="JM40I070"/>
    <s v="Unidad Educativa Julio E.Moreno"/>
    <s v="I402"/>
    <s v="SUB SISTEMA EDUCATIVO MUNICIPAL"/>
    <s v="GI22I40200005D"/>
    <s v="GI22I40200005D FORTALECIMIENTO PEDAGÓGICO"/>
    <s v="FORTALECIMIENTO PEDAGÓGICO"/>
    <s v="840104"/>
    <s v="840104 Maquinarias y Equipos"/>
    <x v="1"/>
    <x v="10"/>
    <s v="001"/>
    <n v="8540.61"/>
    <n v="0"/>
    <n v="0"/>
    <n v="8540.61"/>
    <n v="0"/>
    <n v="0"/>
    <n v="0"/>
    <n v="0"/>
    <n v="0"/>
    <n v="8540.61"/>
    <n v="8540.61"/>
    <n v="8540.61"/>
    <m/>
  </r>
  <r>
    <s v="SOCIALES"/>
    <s v="EDUCACION, RECREACION Y DEPORTE"/>
    <s v="CF22I050"/>
    <s v="Colegio Fernández Madrid"/>
    <s v="I402"/>
    <s v="SUB SISTEMA EDUCATIVO MUNICIPAL"/>
    <s v="GI22I40200005D"/>
    <s v="GI22I40200005D FORTALECIMIENTO PEDAGÓGICO"/>
    <s v="FORTALECIMIENTO PEDAGÓGICO"/>
    <s v="840104"/>
    <s v="840104 Maquinarias y Equipos"/>
    <x v="1"/>
    <x v="10"/>
    <s v="001"/>
    <n v="4868.72"/>
    <n v="0"/>
    <n v="3811.28"/>
    <n v="8680"/>
    <n v="0"/>
    <n v="0"/>
    <n v="0"/>
    <n v="0"/>
    <n v="0"/>
    <n v="8680"/>
    <n v="8680"/>
    <n v="8680"/>
    <m/>
  </r>
  <r>
    <s v="SOCIALES"/>
    <s v="EDUCACION, RECREACION Y DEPORTE"/>
    <s v="CF22I050"/>
    <s v="Colegio Fernández Madrid"/>
    <s v="I402"/>
    <s v="SUB SISTEMA EDUCATIVO MUNICIPAL"/>
    <s v="GI22I40200005D"/>
    <s v="GI22I40200005D FORTALECIMIENTO PEDAGÓGICO"/>
    <s v="FORTALECIMIENTO PEDAGÓGICO"/>
    <s v="840107"/>
    <s v="840107 Equipos, Sistemas y Paquetes Informáticos"/>
    <x v="1"/>
    <x v="10"/>
    <s v="001"/>
    <n v="90275.18"/>
    <n v="0"/>
    <n v="0"/>
    <n v="90275.18"/>
    <n v="85742.9"/>
    <n v="0"/>
    <n v="0"/>
    <n v="0"/>
    <n v="0"/>
    <n v="90275.18"/>
    <n v="90275.18"/>
    <n v="4532.28"/>
    <m/>
  </r>
  <r>
    <s v="SOCIALES"/>
    <s v="EDUCACION, RECREACION Y DEPORTE"/>
    <s v="CB21I040"/>
    <s v="COLEGIO BENALCAZAR"/>
    <s v="I402"/>
    <s v="SUB SISTEMA EDUCATIVO MUNICIPAL"/>
    <s v="GI22I40200005D"/>
    <s v="GI22I40200005D FORTALECIMIENTO PEDAGÓGICO"/>
    <s v="FORTALECIMIENTO PEDAGÓGICO"/>
    <s v="840107"/>
    <s v="840107 Equipos, Sistemas y Paquetes Informáticos"/>
    <x v="1"/>
    <x v="10"/>
    <s v="001"/>
    <n v="28072.03"/>
    <n v="0"/>
    <n v="0"/>
    <n v="28072.03"/>
    <n v="0"/>
    <n v="13896"/>
    <n v="2.5556483338967924E-5"/>
    <n v="13896"/>
    <n v="5.4082476533307512E-5"/>
    <n v="14176.03"/>
    <n v="14176.03"/>
    <n v="14176.03"/>
    <m/>
  </r>
  <r>
    <s v="SOCIALES"/>
    <s v="EDUCACION, RECREACION Y DEPORTE"/>
    <s v="EQ13I030"/>
    <s v="Unidad Educativa Quitumbe"/>
    <s v="I402"/>
    <s v="SUB SISTEMA EDUCATIVO MUNICIPAL"/>
    <s v="GI22I40200005D"/>
    <s v="GI22I40200005D FORTALECIMIENTO PEDAGÓGICO"/>
    <s v="FORTALECIMIENTO PEDAGÓGICO"/>
    <s v="840107"/>
    <s v="840107 Equipos, Sistemas y Paquetes Informáticos"/>
    <x v="1"/>
    <x v="10"/>
    <s v="001"/>
    <n v="73214"/>
    <n v="0"/>
    <n v="0"/>
    <n v="73214"/>
    <n v="0"/>
    <n v="0"/>
    <n v="0"/>
    <n v="0"/>
    <n v="0"/>
    <n v="73214"/>
    <n v="73214"/>
    <n v="73214"/>
    <m/>
  </r>
  <r>
    <s v="SOCIALES"/>
    <s v="EDUCACION, RECREACION Y DEPORTE"/>
    <s v="OL41I060"/>
    <s v="Unidad Educativa Oswaldo Lombeyda"/>
    <s v="I402"/>
    <s v="SUB SISTEMA EDUCATIVO MUNICIPAL"/>
    <s v="GI22I40200005D"/>
    <s v="GI22I40200005D FORTALECIMIENTO PEDAGÓGICO"/>
    <s v="FORTALECIMIENTO PEDAGÓGICO"/>
    <s v="840107"/>
    <s v="840107 Equipos, Sistemas y Paquetes Informáticos"/>
    <x v="1"/>
    <x v="10"/>
    <s v="001"/>
    <n v="95714"/>
    <n v="0"/>
    <n v="0"/>
    <n v="95714"/>
    <n v="0"/>
    <n v="0"/>
    <n v="0"/>
    <n v="0"/>
    <n v="0"/>
    <n v="95714"/>
    <n v="95714"/>
    <n v="95714"/>
    <m/>
  </r>
  <r>
    <s v="SOCIALES"/>
    <s v="EDUCACION, RECREACION Y DEPORTE"/>
    <s v="ES12I020"/>
    <s v="Unidad Educativa Sucre"/>
    <s v="I402"/>
    <s v="SUB SISTEMA EDUCATIVO MUNICIPAL"/>
    <s v="GI22I40200005D"/>
    <s v="GI22I40200005D FORTALECIMIENTO PEDAGÓGICO"/>
    <s v="FORTALECIMIENTO PEDAGÓGICO"/>
    <s v="840107"/>
    <s v="840107 Equipos, Sistemas y Paquetes Informáticos"/>
    <x v="1"/>
    <x v="10"/>
    <s v="001"/>
    <n v="25716"/>
    <n v="0"/>
    <n v="0"/>
    <n v="25716"/>
    <n v="11849"/>
    <n v="0"/>
    <n v="0"/>
    <n v="0"/>
    <n v="0"/>
    <n v="25716"/>
    <n v="25716"/>
    <n v="13867"/>
    <m/>
  </r>
  <r>
    <s v="SOCIALES"/>
    <s v="EDUCACION, RECREACION Y DEPORTE"/>
    <s v="MB42I090"/>
    <s v="Unidad Educativa Milenio Bicentenario"/>
    <s v="I402"/>
    <s v="SUB SISTEMA EDUCATIVO MUNICIPAL"/>
    <s v="GI22I40200005D"/>
    <s v="GI22I40200005D FORTALECIMIENTO PEDAGÓGICO"/>
    <s v="FORTALECIMIENTO PEDAGÓGICO"/>
    <s v="840107"/>
    <s v="840107 Equipos, Sistemas y Paquetes Informáticos"/>
    <x v="1"/>
    <x v="10"/>
    <s v="001"/>
    <n v="64460"/>
    <n v="0"/>
    <n v="0"/>
    <n v="64460"/>
    <n v="0"/>
    <n v="62760"/>
    <n v="1.154234955637325E-4"/>
    <n v="62760"/>
    <n v="2.4425850800448903E-4"/>
    <n v="1700"/>
    <n v="1700"/>
    <n v="1700"/>
    <m/>
  </r>
  <r>
    <s v="SOCIALES"/>
    <s v="INCLUSION SOCIAL"/>
    <s v="UP72J010"/>
    <s v="Unidad Patronato Municipal San José"/>
    <s v="J401"/>
    <s v="ATENCIÓN A GRUPOS VULNERABLES"/>
    <s v="GI22J40100002D"/>
    <s v="GI22J40100002D ATENCIÓN A HABITANTES DE CALLE"/>
    <s v="ATENCIÓN A HABITANTES DE CALLE"/>
    <s v="840103"/>
    <s v="840103 Mobiliarios"/>
    <x v="1"/>
    <x v="10"/>
    <s v="001"/>
    <n v="2322.6"/>
    <n v="0"/>
    <n v="-2322.6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3D"/>
    <s v="GI22J40100003D ATENCIÓN A LA PRIMERA INFANCIA"/>
    <s v="ATENCIÓN A LA PRIMERA INFANCIA"/>
    <s v="840105"/>
    <s v="840105 Vehículos"/>
    <x v="1"/>
    <x v="10"/>
    <s v="001"/>
    <n v="52000"/>
    <n v="0"/>
    <n v="-520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840104"/>
    <s v="840104 Maquinarias y Equipos"/>
    <x v="1"/>
    <x v="10"/>
    <s v="001"/>
    <n v="9493.1200000000008"/>
    <n v="0"/>
    <n v="-3660.12"/>
    <n v="5833"/>
    <n v="0"/>
    <n v="5500"/>
    <n v="1.0115188425757311E-5"/>
    <n v="5500"/>
    <n v="2.1405700988283773E-5"/>
    <n v="333"/>
    <n v="333"/>
    <n v="333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840105"/>
    <s v="840105 Vehículos"/>
    <x v="1"/>
    <x v="10"/>
    <s v="001"/>
    <n v="46000"/>
    <n v="0"/>
    <n v="-460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5D"/>
    <s v="GI22J40100005D CENTRO DE ATENCIÓN DIURNA AL ADULTO MAYO"/>
    <s v="CENTRO DE ATENCIÓN DIURNA AL ADULTO MAYO"/>
    <s v="840113"/>
    <s v="840113 Equipos Médicos"/>
    <x v="1"/>
    <x v="10"/>
    <s v="001"/>
    <n v="3450.48"/>
    <n v="0"/>
    <n v="-401.89"/>
    <n v="3048.59"/>
    <n v="0"/>
    <n v="3048.59"/>
    <n v="5.6067385968871779E-6"/>
    <n v="3048.59"/>
    <n v="1.1864946541067641E-5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840103"/>
    <s v="840103 Mobiliarios"/>
    <x v="1"/>
    <x v="10"/>
    <s v="001"/>
    <n v="1334"/>
    <n v="0"/>
    <n v="-1334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840104"/>
    <s v="840104 Maquinarias y Equipos"/>
    <x v="1"/>
    <x v="10"/>
    <s v="001"/>
    <n v="17830"/>
    <n v="0"/>
    <n v="-15799.6"/>
    <n v="2030.4"/>
    <n v="0"/>
    <n v="2030.4"/>
    <n v="3.7341597417559351E-6"/>
    <n v="2030.4"/>
    <n v="7.9022064157475231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840107"/>
    <s v="840107 Equipos, Sistemas y Paquetes Informáticos"/>
    <x v="1"/>
    <x v="10"/>
    <s v="001"/>
    <n v="2000"/>
    <n v="0"/>
    <n v="-20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6D"/>
    <s v="GI22J40100006D CENTROS DE ATENCIÓN DE LAS DIVERSIDADES"/>
    <s v="CENTROS DE ATENCIÓN DE LAS DIVERSIDADES"/>
    <s v="840113"/>
    <s v="840113 Equipos Médicos"/>
    <x v="1"/>
    <x v="10"/>
    <s v="001"/>
    <n v="31770.93"/>
    <n v="0"/>
    <n v="-1906.36"/>
    <n v="29864.57"/>
    <n v="0"/>
    <n v="29864.57"/>
    <n v="5.4924682328039818E-5"/>
    <n v="29864.57"/>
    <n v="1.1623128282975817E-4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840103"/>
    <s v="840103 Mobiliarios"/>
    <x v="1"/>
    <x v="10"/>
    <s v="001"/>
    <n v="3532.27"/>
    <n v="0"/>
    <n v="-3532.27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840104"/>
    <s v="840104 Maquinarias y Equipos"/>
    <x v="1"/>
    <x v="10"/>
    <s v="001"/>
    <n v="2822.61"/>
    <n v="0"/>
    <n v="-2822.61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840105"/>
    <s v="840105 Vehículos"/>
    <x v="1"/>
    <x v="10"/>
    <s v="001"/>
    <n v="46000"/>
    <n v="0"/>
    <n v="-460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840106"/>
    <s v="840106 Herramientas"/>
    <x v="1"/>
    <x v="10"/>
    <s v="001"/>
    <n v="1097.03"/>
    <n v="0"/>
    <n v="-1097.03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840107"/>
    <s v="840107 Equipos, Sistemas y Paquetes Informáticos"/>
    <x v="1"/>
    <x v="10"/>
    <s v="001"/>
    <n v="2157.33"/>
    <n v="0"/>
    <n v="-2157.33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8D"/>
    <s v="GI22J40100008D INCLUSIÓN Y ATENCIÓN A LAS DISCAPACIDADE"/>
    <s v="INCLUSIÓN Y ATENCIÓN A LAS DISCAPACIDADE"/>
    <s v="840113"/>
    <s v="840113 Equipos Médicos"/>
    <x v="1"/>
    <x v="10"/>
    <s v="001"/>
    <n v="1084"/>
    <n v="0"/>
    <n v="-66.760000000000005"/>
    <n v="1017.24"/>
    <n v="0"/>
    <n v="1017.24"/>
    <n v="1.8708316862213393E-6"/>
    <n v="1017.24"/>
    <n v="3.9590427769675978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840103"/>
    <s v="840103 Mobiliarios"/>
    <x v="1"/>
    <x v="10"/>
    <s v="001"/>
    <n v="866.64"/>
    <n v="0"/>
    <n v="-866.64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840104"/>
    <s v="840104 Maquinarias y Equipos"/>
    <x v="1"/>
    <x v="10"/>
    <s v="001"/>
    <n v="560"/>
    <n v="0"/>
    <n v="-33.6"/>
    <n v="526.4"/>
    <n v="0"/>
    <n v="526.4"/>
    <n v="9.6811548860339044E-7"/>
    <n v="526.4"/>
    <n v="2.0487201818604688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840105"/>
    <s v="840105 Vehículos"/>
    <x v="1"/>
    <x v="10"/>
    <s v="001"/>
    <n v="26000"/>
    <n v="0"/>
    <n v="-26000"/>
    <n v="0"/>
    <n v="0"/>
    <n v="0"/>
    <n v="0"/>
    <n v="0"/>
    <n v="0"/>
    <n v="0"/>
    <n v="0"/>
    <n v="0"/>
    <m/>
  </r>
  <r>
    <s v="SOCIALES"/>
    <s v="INCLUSION SOCIAL"/>
    <s v="UP72J010"/>
    <s v="Unidad Patronato Municipal San José"/>
    <s v="J401"/>
    <s v="ATENCIÓN A GRUPOS VULNERABLES"/>
    <s v="GI22J40100009D"/>
    <s v="GI22J40100009D RESIDENCIA PARA LA ATENCIÓN INTEGRAL DEL"/>
    <s v="RESIDENCIA PARA LA ATENCIÓN INTEGRAL DEL"/>
    <s v="840113"/>
    <s v="840113 Equipos Médicos"/>
    <x v="1"/>
    <x v="10"/>
    <s v="001"/>
    <n v="2450.06"/>
    <n v="0"/>
    <n v="-458.88"/>
    <n v="1991.18"/>
    <n v="0"/>
    <n v="1991.18"/>
    <n v="3.662029252654444E-6"/>
    <n v="1991.18"/>
    <n v="7.7495643079728882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840104"/>
    <s v="840104 Maquinarias y Equipos"/>
    <x v="1"/>
    <x v="10"/>
    <s v="001"/>
    <n v="13599.51"/>
    <n v="0"/>
    <n v="-12547.17"/>
    <n v="1052.3399999999999"/>
    <n v="0"/>
    <n v="1052.3399999999999"/>
    <n v="1.9353849796293539E-6"/>
    <n v="1052.3399999999999"/>
    <n v="4.0956500687291896E-6"/>
    <n v="0"/>
    <n v="0"/>
    <n v="0"/>
    <m/>
  </r>
  <r>
    <s v="SOCIALES"/>
    <s v="INCLUSION SOCIAL"/>
    <s v="UP72J010"/>
    <s v="Unidad Patronato Municipal San José"/>
    <s v="J401"/>
    <s v="ATENCIÓN A GRUPOS VULNERABLES"/>
    <s v="GI22J40100011D"/>
    <s v="GI22J40100011D CIRCO DE LUZ DE QUITO"/>
    <s v="CIRCO DE LUZ DE QUITO"/>
    <s v="840113"/>
    <s v="840113 Equipos Médicos"/>
    <x v="1"/>
    <x v="10"/>
    <s v="001"/>
    <n v="8739.7900000000009"/>
    <n v="0"/>
    <n v="-1955.77"/>
    <n v="6784.02"/>
    <n v="0"/>
    <n v="6784.02"/>
    <n v="1.2476661924382929E-5"/>
    <n v="6784.02"/>
    <n v="2.6403037021552163E-5"/>
    <n v="0"/>
    <n v="0"/>
    <n v="0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840103"/>
    <s v="840103 Mobiliarios"/>
    <x v="1"/>
    <x v="10"/>
    <s v="001"/>
    <n v="0"/>
    <n v="0"/>
    <n v="2503.4"/>
    <n v="2503.4"/>
    <n v="0"/>
    <n v="0"/>
    <n v="0"/>
    <n v="0"/>
    <n v="0"/>
    <n v="2503.4"/>
    <n v="2503.4"/>
    <n v="2503.4"/>
    <m/>
  </r>
  <r>
    <s v="SOCIALES"/>
    <s v="INCLUSION SOCIAL"/>
    <s v="ZA01J000"/>
    <s v="Secretaría De Inclusión Social"/>
    <s v="J403"/>
    <s v="PROTECCIÓN DE DERECHOS"/>
    <s v="GI22J40300002D"/>
    <s v="GI22J40300002D GARANTÍA DE PROTECCIÓN DE DERECHOS"/>
    <s v="GARANTÍA DE PROTECCIÓN DE DERECHOS"/>
    <s v="840104"/>
    <s v="840104 Maquinarias y Equipos"/>
    <x v="1"/>
    <x v="10"/>
    <s v="001"/>
    <n v="1800"/>
    <n v="0"/>
    <n v="-180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840103"/>
    <s v="840103 Mobiliarios"/>
    <x v="1"/>
    <x v="10"/>
    <s v="001"/>
    <n v="9500"/>
    <n v="0"/>
    <n v="0"/>
    <n v="9500"/>
    <n v="0"/>
    <n v="3252"/>
    <n v="5.9808350473750494E-6"/>
    <n v="3252"/>
    <n v="1.2656607202527061E-5"/>
    <n v="6248"/>
    <n v="6248"/>
    <n v="6248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840104"/>
    <s v="840104 Maquinarias y Equipos"/>
    <x v="1"/>
    <x v="10"/>
    <s v="001"/>
    <n v="7000"/>
    <n v="0"/>
    <n v="-7000"/>
    <n v="0"/>
    <n v="0"/>
    <n v="0"/>
    <n v="0"/>
    <n v="0"/>
    <n v="0"/>
    <n v="0"/>
    <n v="0"/>
    <n v="0"/>
    <m/>
  </r>
  <r>
    <s v="SOCIALES"/>
    <s v="INCLUSION SOCIAL"/>
    <s v="ZA01J000"/>
    <s v="Secretaría De Inclusión Social"/>
    <s v="J403"/>
    <s v="PROTECCIÓN DE DERECHOS"/>
    <s v="GI22J40300003D"/>
    <s v="GI22J40300003D ATENCIÓN, PREVENCIÓN Y PROTECCIÓN DE VIO"/>
    <s v="ATENCIÓN, PREVENCIÓN Y PROTECCIÓN DE VIO"/>
    <s v="840107"/>
    <s v="840107 Equipos, Sistemas y Paquetes Informáticos"/>
    <x v="1"/>
    <x v="10"/>
    <s v="001"/>
    <n v="61500"/>
    <n v="0"/>
    <n v="-14000"/>
    <n v="47500"/>
    <n v="0"/>
    <n v="0"/>
    <n v="0"/>
    <n v="0"/>
    <n v="0"/>
    <n v="47500"/>
    <n v="47500"/>
    <n v="47500"/>
    <m/>
  </r>
  <r>
    <s v="COMUNALES"/>
    <s v="MOVILIDAD"/>
    <s v="ZA01K000"/>
    <s v="Secretaría De Movilidad"/>
    <s v="K202"/>
    <s v="MOVILIDAD SEGURA"/>
    <s v="GI22K20200001D"/>
    <s v="GI22K20200001D MEJORAMIENTO DE LA CIRCULACIÓN DEL TRÁFI"/>
    <s v="MEJORAMIENTO DE LA CIRCULACIÓN DEL TRÁFI"/>
    <s v="840104"/>
    <s v="840104 Maquinarias y Equipos"/>
    <x v="1"/>
    <x v="10"/>
    <s v="001"/>
    <n v="251506"/>
    <n v="0"/>
    <n v="0"/>
    <n v="251506"/>
    <n v="183600"/>
    <n v="0"/>
    <n v="0"/>
    <n v="0"/>
    <n v="0"/>
    <n v="251506"/>
    <n v="251506"/>
    <n v="67906"/>
    <m/>
  </r>
  <r>
    <s v="COMUNALES"/>
    <s v="MOVILIDAD"/>
    <s v="ZA01K000"/>
    <s v="Secretaría De Movilidad"/>
    <s v="K202"/>
    <s v="MOVILIDAD SEGURA"/>
    <s v="GI22K20200001D"/>
    <s v="GI22K20200001D MEJORAMIENTO DE LA CIRCULACIÓN DEL TRÁFI"/>
    <s v="MEJORAMIENTO DE LA CIRCULACIÓN DEL TRÁFI"/>
    <s v="840107"/>
    <s v="840107 Equipos, Sistemas y Paquetes Informáticos"/>
    <x v="1"/>
    <x v="10"/>
    <s v="001"/>
    <n v="327084"/>
    <n v="0"/>
    <n v="0"/>
    <n v="327084"/>
    <n v="0"/>
    <n v="0"/>
    <n v="0"/>
    <n v="0"/>
    <n v="0"/>
    <n v="327084"/>
    <n v="327084"/>
    <n v="327084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840103"/>
    <s v="840103 Mobiliarios"/>
    <x v="1"/>
    <x v="10"/>
    <s v="001"/>
    <n v="0"/>
    <n v="0"/>
    <n v="250"/>
    <n v="250"/>
    <n v="0"/>
    <n v="0"/>
    <n v="0"/>
    <n v="0"/>
    <n v="0"/>
    <n v="250"/>
    <n v="250"/>
    <n v="25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840104"/>
    <s v="840104 Maquinarias y Equipos"/>
    <x v="1"/>
    <x v="10"/>
    <s v="001"/>
    <n v="676578.81"/>
    <n v="0"/>
    <n v="-10887.3"/>
    <n v="665691.51"/>
    <n v="0"/>
    <n v="0"/>
    <n v="0"/>
    <n v="0"/>
    <n v="0"/>
    <n v="665691.51"/>
    <n v="665691.51"/>
    <n v="665691.51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840105"/>
    <s v="840105 Vehículos"/>
    <x v="1"/>
    <x v="10"/>
    <s v="001"/>
    <n v="2499468.6"/>
    <n v="0"/>
    <n v="-2210164.41"/>
    <n v="289304.19"/>
    <n v="0"/>
    <n v="0"/>
    <n v="0"/>
    <n v="0"/>
    <n v="0"/>
    <n v="289304.19"/>
    <n v="289304.19"/>
    <n v="289304.19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840106"/>
    <s v="840106 Herramientas"/>
    <x v="1"/>
    <x v="10"/>
    <s v="001"/>
    <n v="1280"/>
    <n v="0"/>
    <n v="-1280"/>
    <n v="0"/>
    <n v="0"/>
    <n v="0"/>
    <n v="0"/>
    <n v="0"/>
    <n v="0"/>
    <n v="0"/>
    <n v="0"/>
    <n v="0"/>
    <m/>
  </r>
  <r>
    <s v="COMUNALES"/>
    <s v="MOVILIDAD"/>
    <s v="AT69K040"/>
    <s v="Agencia Metrop Control Transito Seg vial"/>
    <s v="K202"/>
    <s v="MOVILIDAD SEGURA"/>
    <s v="GI22K20200002D"/>
    <s v="GI22K20200002D FOMENTO DE LA SEGURIDAD VIAL Y CONTROL D"/>
    <s v="FOMENTO DE LA SEGURIDAD VIAL Y CONTROL D"/>
    <s v="840107"/>
    <s v="840107 Equipos, Sistemas y Paquetes Informáticos"/>
    <x v="1"/>
    <x v="10"/>
    <s v="001"/>
    <n v="445226.01"/>
    <n v="0"/>
    <n v="-4032.21"/>
    <n v="441193.8"/>
    <n v="208945.5"/>
    <n v="0"/>
    <n v="0"/>
    <n v="0"/>
    <n v="0"/>
    <n v="441193.8"/>
    <n v="441193.8"/>
    <n v="232248.3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840105"/>
    <s v="840105 Vehículos"/>
    <x v="1"/>
    <x v="10"/>
    <s v="001"/>
    <n v="0"/>
    <n v="0"/>
    <n v="160000"/>
    <n v="160000"/>
    <n v="13.56"/>
    <n v="142840"/>
    <n v="2.6270063904275897E-4"/>
    <n v="142840"/>
    <n v="5.5592551439390071E-4"/>
    <n v="17160"/>
    <n v="17160"/>
    <n v="17146.439999999999"/>
    <m/>
  </r>
  <r>
    <s v="COMUNALES"/>
    <s v="MOVILIDAD"/>
    <s v="ZA01K000"/>
    <s v="Secretaría De Movilidad"/>
    <s v="K205"/>
    <s v="SISTEMA DE TRANSPORTE PÚBLICO EFICIENTE"/>
    <s v="GI22K20500001D"/>
    <s v="GI22K20500001D MEJORAMIENTO DEL SERVICIO EN EL SISTEMA"/>
    <s v="MEJORAMIENTO DEL SERVICIO EN EL SISTEMA"/>
    <s v="840107"/>
    <s v="840107 Equipos, Sistemas y Paquetes Informáticos"/>
    <x v="1"/>
    <x v="10"/>
    <s v="001"/>
    <n v="5943606.3700000001"/>
    <n v="0"/>
    <n v="0"/>
    <n v="5943606.3700000001"/>
    <n v="0"/>
    <n v="0"/>
    <n v="0"/>
    <n v="0"/>
    <n v="0"/>
    <n v="5943606.3700000001"/>
    <n v="5943606.3700000001"/>
    <n v="5943606.3700000001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840103"/>
    <s v="840103 Mobiliarios"/>
    <x v="1"/>
    <x v="10"/>
    <s v="001"/>
    <n v="45043.1"/>
    <n v="0"/>
    <n v="0"/>
    <n v="45043.1"/>
    <n v="45043.1"/>
    <n v="0"/>
    <n v="0"/>
    <n v="0"/>
    <n v="0"/>
    <n v="45043.1"/>
    <n v="45043.1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840103"/>
    <s v="840103 Mobiliarios"/>
    <x v="1"/>
    <x v="10"/>
    <s v="002"/>
    <n v="230505"/>
    <n v="0"/>
    <n v="0"/>
    <n v="230505"/>
    <n v="0"/>
    <n v="230505"/>
    <n v="4.2392754692348886E-4"/>
    <n v="0"/>
    <n v="0"/>
    <n v="0"/>
    <n v="230505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840104"/>
    <s v="840104 Maquinarias y Equipos"/>
    <x v="1"/>
    <x v="10"/>
    <s v="002"/>
    <n v="1500585.58"/>
    <n v="0"/>
    <n v="0"/>
    <n v="1500585.58"/>
    <n v="0"/>
    <n v="1500585.58"/>
    <n v="2.7597647073953312E-3"/>
    <n v="0"/>
    <n v="0"/>
    <n v="0"/>
    <n v="1500585.58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840104"/>
    <s v="840104 Maquinarias y Equipos"/>
    <x v="1"/>
    <x v="10"/>
    <s v="001"/>
    <n v="4983520.51"/>
    <n v="0"/>
    <n v="0"/>
    <n v="4983520.51"/>
    <n v="4983520.51"/>
    <n v="0"/>
    <n v="0"/>
    <n v="0"/>
    <n v="0"/>
    <n v="4983520.51"/>
    <n v="4983520.51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840105"/>
    <s v="840105 Vehículos"/>
    <x v="1"/>
    <x v="10"/>
    <s v="202"/>
    <n v="19872276.300000001"/>
    <n v="0"/>
    <n v="0"/>
    <n v="19872276.300000001"/>
    <n v="0"/>
    <n v="0"/>
    <n v="0"/>
    <n v="0"/>
    <n v="0"/>
    <n v="19872276.300000001"/>
    <n v="19872276.300000001"/>
    <n v="19872276.300000001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840107"/>
    <s v="840107 Equipos, Sistemas y Paquetes Informáticos"/>
    <x v="1"/>
    <x v="10"/>
    <s v="001"/>
    <n v="3321577.7"/>
    <n v="0"/>
    <n v="0"/>
    <n v="3321577.7"/>
    <n v="3321577.7"/>
    <n v="0"/>
    <n v="0"/>
    <n v="0"/>
    <n v="0"/>
    <n v="3321577.7"/>
    <n v="3321577.7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840107"/>
    <s v="840107 Equipos, Sistemas y Paquetes Informáticos"/>
    <x v="1"/>
    <x v="10"/>
    <s v="002"/>
    <n v="10287385.65"/>
    <n v="0"/>
    <n v="0"/>
    <n v="10287385.65"/>
    <n v="0"/>
    <n v="10287385.65"/>
    <n v="1.8919789865123972E-2"/>
    <n v="0"/>
    <n v="0"/>
    <n v="0"/>
    <n v="10287385.65"/>
    <n v="0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840301"/>
    <s v="840301 Terrenos (Expropiación)"/>
    <x v="1"/>
    <x v="10"/>
    <s v="202"/>
    <n v="948216.62"/>
    <n v="0"/>
    <n v="0"/>
    <n v="948216.62"/>
    <n v="0"/>
    <n v="0"/>
    <n v="0"/>
    <n v="0"/>
    <n v="0"/>
    <n v="948216.62"/>
    <n v="948216.62"/>
    <n v="948216.62"/>
    <m/>
  </r>
  <r>
    <s v="COMUNALES"/>
    <s v="MOVILIDAD"/>
    <s v="ZA01K000"/>
    <s v="Secretaría De Movilidad"/>
    <s v="K205"/>
    <s v="SISTEMA DE TRANSPORTE PÚBLICO EFICIENTE"/>
    <s v="GI22K20500002D"/>
    <s v="GI22K20500002D PRIMERA LÍNEA DEL METRO DE QUITO"/>
    <s v="PRIMERA LÍNEA DEL METRO DE QUITO"/>
    <s v="840404"/>
    <s v="840404 Páginas Web"/>
    <x v="1"/>
    <x v="10"/>
    <s v="002"/>
    <n v="200250"/>
    <n v="0"/>
    <n v="0"/>
    <n v="200250"/>
    <n v="0"/>
    <n v="200250"/>
    <n v="3.6828481495598207E-4"/>
    <n v="0"/>
    <n v="0"/>
    <n v="0"/>
    <n v="200250"/>
    <n v="0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840104"/>
    <s v="840104 Maquinarias y Equipos"/>
    <x v="1"/>
    <x v="10"/>
    <s v="002"/>
    <n v="150528.75"/>
    <n v="0"/>
    <n v="0"/>
    <n v="150528.75"/>
    <n v="61678.34"/>
    <n v="0"/>
    <n v="0"/>
    <n v="0"/>
    <n v="0"/>
    <n v="150528.75"/>
    <n v="150528.75"/>
    <n v="88850.41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840104"/>
    <s v="840104 Maquinarias y Equipos"/>
    <x v="1"/>
    <x v="10"/>
    <s v="001"/>
    <n v="49419.81"/>
    <n v="0"/>
    <n v="0"/>
    <n v="49419.81"/>
    <n v="33743.800000000003"/>
    <n v="0"/>
    <n v="0"/>
    <n v="0"/>
    <n v="0"/>
    <n v="49419.81"/>
    <n v="49419.81"/>
    <n v="15676.01"/>
    <m/>
  </r>
  <r>
    <s v="GENERALES"/>
    <s v="COMUNICACION"/>
    <s v="ZA01E000"/>
    <s v="Secretaría De Comunicación"/>
    <s v="L101"/>
    <s v="GESTIÓN INSTITUCIONAL EFICIENTE"/>
    <s v="GI22L10100001D"/>
    <s v="GI22L10100001D DIFUSIÓN DE LA GESTIÓN INSTITUCIONAL"/>
    <s v="DIFUSIÓN DE LA GESTIÓN INSTITUCIONAL"/>
    <s v="840401"/>
    <s v="840401 Patentes, Derechos de Autor, Marcas Registr"/>
    <x v="1"/>
    <x v="10"/>
    <s v="002"/>
    <n v="2694.2"/>
    <n v="0"/>
    <n v="0"/>
    <n v="2694.2"/>
    <n v="0"/>
    <n v="0"/>
    <n v="0"/>
    <n v="0"/>
    <n v="0"/>
    <n v="2694.2"/>
    <n v="2694.2"/>
    <n v="2694.2"/>
    <m/>
  </r>
  <r>
    <s v="COMUNALES"/>
    <s v="TERRITORIO HABITAT Y VIVIENDA"/>
    <s v="ZA01P000"/>
    <s v="Secretaría Territorio, Hábitat  Vivienda"/>
    <s v="L101"/>
    <s v="GESTIÓN INSTITUCIONAL EFICIENTE"/>
    <s v="GI22L10100002D"/>
    <s v="GI22L10100002D FORTALECIMIENTO DE LA GESTIÓN CATASTRAL"/>
    <s v="FORTALECIMIENTO DE LA GESTIÓN CATASTRAL"/>
    <s v="840107"/>
    <s v="840107 Equipos, Sistemas y Paquetes Informáticos"/>
    <x v="1"/>
    <x v="10"/>
    <s v="001"/>
    <n v="0"/>
    <n v="0"/>
    <n v="134470"/>
    <n v="134470"/>
    <n v="2890"/>
    <n v="131580"/>
    <n v="2.4199208964748126E-4"/>
    <n v="0"/>
    <n v="0"/>
    <n v="2890"/>
    <n v="134470"/>
    <n v="0"/>
    <m/>
  </r>
  <r>
    <s v="GENERALES"/>
    <s v="ADMINISTRACION GENERAL"/>
    <s v="ZA01A006"/>
    <s v="DM de Gestión documental y Archivo"/>
    <s v="L101"/>
    <s v="GESTIÓN INSTITUCIONAL EFICIENTE"/>
    <s v="GI22L10100003D"/>
    <s v="GI22L10100003D MODERNIZACIÓN DE LA GESTIÓN DOCUMENTAL,"/>
    <s v="MODERNIZACIÓN DE LA GESTIÓN DOCUMENTAL,"/>
    <s v="840103"/>
    <s v="840103 Mobiliarios"/>
    <x v="1"/>
    <x v="10"/>
    <s v="001"/>
    <n v="175000"/>
    <n v="0"/>
    <n v="0"/>
    <n v="175000"/>
    <n v="0"/>
    <n v="164314.63"/>
    <n v="3.0219517155610819E-4"/>
    <n v="164314.63"/>
    <n v="6.3950360686917864E-4"/>
    <n v="10685.37"/>
    <n v="10685.37"/>
    <n v="10685.37"/>
    <m/>
  </r>
  <r>
    <s v="GENERALES"/>
    <s v="TECNOLOGÍA"/>
    <s v="ZA01R000"/>
    <s v="Secretaría de Tecnología de Información"/>
    <s v="L101"/>
    <s v="GESTIÓN INSTITUCIONAL EFICIENTE"/>
    <s v="GI22L10100004D"/>
    <s v="GI22L10100004D FORTALECIMIENTO DE LA INFRAESTRUCTURA TE"/>
    <s v="FORTALECIMIENTO DE LA INFRAESTRUCTURA TE"/>
    <s v="840107"/>
    <s v="840107 Equipos, Sistemas y Paquetes Informáticos"/>
    <x v="1"/>
    <x v="10"/>
    <s v="001"/>
    <n v="1501016.46"/>
    <n v="0"/>
    <n v="185750"/>
    <n v="1686766.46"/>
    <n v="734055.24"/>
    <n v="722357.8"/>
    <n v="1.3285064105119117E-3"/>
    <n v="0"/>
    <n v="0"/>
    <n v="964408.66"/>
    <n v="1686766.46"/>
    <n v="230353.42"/>
    <m/>
  </r>
  <r>
    <s v="GENERALES"/>
    <s v="AGENCIA METROPOLITANA DE CONTROL"/>
    <s v="MC37B000"/>
    <s v="Agencia Metropolitana de Control"/>
    <s v="L101"/>
    <s v="GESTIÓN INSTITUCIONAL EFICIENTE"/>
    <s v="GI22L10100007D"/>
    <s v="GI22L10100007D  AUTOMATIZACIÓN Y SISTEMATIZACIÓN DE LOS"/>
    <s v=" AUTOMATIZACIÓN Y SISTEMATIZACIÓN DE LOS"/>
    <s v="840107"/>
    <s v="840107 Equipos, Sistemas y Paquetes Informáticos"/>
    <x v="1"/>
    <x v="10"/>
    <s v="001"/>
    <n v="110000"/>
    <n v="0"/>
    <n v="0"/>
    <n v="110000"/>
    <n v="0"/>
    <n v="0"/>
    <n v="0"/>
    <n v="0"/>
    <n v="0"/>
    <n v="110000"/>
    <n v="110000"/>
    <n v="110000"/>
    <m/>
  </r>
  <r>
    <s v="GENERALES"/>
    <s v="AGENCIA METROPOLITANA DE CONTROL"/>
    <s v="MC37B000"/>
    <s v="Agencia Metropolitana de Control"/>
    <s v="L101"/>
    <s v="GESTIÓN INSTITUCIONAL EFICIENTE"/>
    <s v="GI22L10100008D"/>
    <s v="GI22L10100008D CONTROL DEL CUMPLIMIENTO DE LA NORMATIVA"/>
    <s v="CONTROL DEL CUMPLIMIENTO DE LA NORMATIVA"/>
    <s v="840107"/>
    <s v="840107 Equipos, Sistemas y Paquetes Informáticos"/>
    <x v="1"/>
    <x v="10"/>
    <s v="001"/>
    <n v="16000"/>
    <n v="0"/>
    <n v="0"/>
    <n v="16000"/>
    <n v="0"/>
    <n v="0"/>
    <n v="0"/>
    <n v="0"/>
    <n v="0"/>
    <n v="16000"/>
    <n v="16000"/>
    <n v="16000"/>
    <m/>
  </r>
  <r>
    <s v="GENERALES"/>
    <s v="COORDINACION DE ALCALDIA Y SECRETARIA DEL CONCEJO"/>
    <s v="ZA01C002"/>
    <s v="DM Relaciones Internacionales"/>
    <s v="L101"/>
    <s v="GESTIÓN INSTITUCIONAL EFICIENTE"/>
    <s v="GI22L10100012D"/>
    <s v="GI22L10100012D RELACIONES Y COOPERACIÓN INTERNACIONAL P"/>
    <s v="RELACIONES Y COOPERACIÓN INTERNACIONAL P"/>
    <s v="840104"/>
    <s v="840104 Maquinarias y Equipos"/>
    <x v="1"/>
    <x v="10"/>
    <s v="001"/>
    <n v="7000"/>
    <n v="0"/>
    <n v="0"/>
    <n v="7000"/>
    <n v="0"/>
    <n v="0"/>
    <n v="0"/>
    <n v="0"/>
    <n v="0"/>
    <n v="7000"/>
    <n v="7000"/>
    <n v="7000"/>
    <m/>
  </r>
  <r>
    <s v="GENERALES"/>
    <s v="COORDINACION DE ALCALDIA Y SECRETARIA DEL CONCEJO"/>
    <s v="ZA01C060"/>
    <s v="IMPU"/>
    <s v="L101"/>
    <s v="GESTIÓN INSTITUCIONAL EFICIENTE"/>
    <s v="GI22L10100013D"/>
    <s v="GI22L10100013D FORTALECIMIENTO DE LA PLANFICACIÓN TERRI"/>
    <s v="FORTALECIMIENTO DE LA PLANFICACIÓN TERRI"/>
    <s v="840107"/>
    <s v="840107 Equipos, Sistemas y Paquetes Informáticos"/>
    <x v="1"/>
    <x v="10"/>
    <s v="001"/>
    <n v="15120"/>
    <n v="0"/>
    <n v="0"/>
    <n v="15120"/>
    <n v="0"/>
    <n v="0"/>
    <n v="0"/>
    <n v="0"/>
    <n v="0"/>
    <n v="15120"/>
    <n v="15120"/>
    <n v="15120"/>
    <m/>
  </r>
  <r>
    <s v="GENERALES"/>
    <s v="ADMINISTRACION GENERAL"/>
    <s v="RP36A010"/>
    <s v="Registro de la Propiedad"/>
    <s v="L101"/>
    <s v="GESTIÓN INSTITUCIONAL EFICIENTE"/>
    <s v="GI22L10100018D"/>
    <s v="GI22L10100018D MODERNIZACIÓN INTEGRAL DEL REGISTRO DE L"/>
    <s v="MODERNIZACIÓN INTEGRAL DEL REGISTRO DE L"/>
    <s v="840107"/>
    <s v="840107 Equipos, Sistemas y Paquetes Informáticos"/>
    <x v="1"/>
    <x v="10"/>
    <s v="002"/>
    <n v="1608300"/>
    <n v="0"/>
    <n v="0"/>
    <n v="1608300"/>
    <n v="0"/>
    <n v="615696.92000000004"/>
    <n v="1.1323437016288046E-3"/>
    <n v="615696.92000000004"/>
    <n v="2.3962589398049592E-3"/>
    <n v="992603.08"/>
    <n v="992603.08"/>
    <n v="992603.08"/>
    <m/>
  </r>
  <r>
    <s v="GENERALES"/>
    <s v="ADMINISTRACION GENERAL"/>
    <s v="RP36A010"/>
    <s v="Registro de la Propiedad"/>
    <s v="L101"/>
    <s v="GESTIÓN INSTITUCIONAL EFICIENTE"/>
    <s v="GI22L10100018D"/>
    <s v="GI22L10100018D MODERNIZACIÓN INTEGRAL DEL REGISTRO DE L"/>
    <s v="MODERNIZACIÓN INTEGRAL DEL REGISTRO DE L"/>
    <s v="840111"/>
    <s v="840111 Partes y Repuestos"/>
    <x v="1"/>
    <x v="10"/>
    <s v="002"/>
    <n v="13700"/>
    <n v="0"/>
    <n v="0"/>
    <n v="13700"/>
    <n v="0"/>
    <n v="0"/>
    <n v="0"/>
    <n v="0"/>
    <n v="0"/>
    <n v="13700"/>
    <n v="13700"/>
    <n v="1370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840103"/>
    <s v="840103 Mobiliarios"/>
    <x v="1"/>
    <x v="10"/>
    <s v="001"/>
    <n v="41000"/>
    <n v="0"/>
    <n v="-39160"/>
    <n v="1840"/>
    <n v="0"/>
    <n v="1840"/>
    <n v="3.3839903097079002E-6"/>
    <n v="1840"/>
    <n v="7.1611799669894807E-6"/>
    <n v="0"/>
    <n v="0"/>
    <n v="0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840104"/>
    <s v="840104 Maquinarias y Equipos"/>
    <x v="1"/>
    <x v="10"/>
    <s v="001"/>
    <n v="31915.99"/>
    <n v="0"/>
    <n v="-16615.990000000002"/>
    <n v="15300"/>
    <n v="949.98"/>
    <n v="0"/>
    <n v="0"/>
    <n v="0"/>
    <n v="0"/>
    <n v="15300"/>
    <n v="15300"/>
    <n v="14350.02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840105"/>
    <s v="840105 Vehículos"/>
    <x v="1"/>
    <x v="10"/>
    <s v="001"/>
    <n v="355651.84000000003"/>
    <n v="0"/>
    <n v="-15018.75"/>
    <n v="340633.09"/>
    <n v="239800"/>
    <n v="0"/>
    <n v="0"/>
    <n v="0"/>
    <n v="0"/>
    <n v="340633.09"/>
    <n v="340633.09"/>
    <n v="100833.09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840106"/>
    <s v="840106 Herramientas"/>
    <x v="1"/>
    <x v="10"/>
    <s v="001"/>
    <n v="3781.01"/>
    <n v="0"/>
    <n v="0"/>
    <n v="3781.01"/>
    <n v="0"/>
    <n v="3114"/>
    <n v="5.7270357741469568E-6"/>
    <n v="3114"/>
    <n v="1.211951870500285E-5"/>
    <n v="667.01"/>
    <n v="667.01"/>
    <n v="667.01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840107"/>
    <s v="840107 Equipos, Sistemas y Paquetes Informáticos"/>
    <x v="1"/>
    <x v="10"/>
    <s v="001"/>
    <n v="165400"/>
    <n v="0"/>
    <n v="-69592.87"/>
    <n v="95807.13"/>
    <n v="10770"/>
    <n v="53730"/>
    <n v="9.8816195293807327E-5"/>
    <n v="53730"/>
    <n v="2.0911423892736128E-4"/>
    <n v="42077.13"/>
    <n v="42077.13"/>
    <n v="31307.13"/>
    <m/>
  </r>
  <r>
    <s v="SOCIALES"/>
    <s v="SALUD"/>
    <s v="UA38M040"/>
    <s v="Unidad de Bienestar Animal"/>
    <s v="M401"/>
    <s v="FAUNA URBANA"/>
    <s v="GI22M40100001D"/>
    <s v="GI22M40100001D MANEJO DE FAUNA URBANA DMQ"/>
    <s v="MANEJO DE FAUNA URBANA DMQ"/>
    <s v="840113"/>
    <s v="840113 Equipos Médicos"/>
    <x v="1"/>
    <x v="10"/>
    <s v="001"/>
    <n v="175774.24"/>
    <n v="0"/>
    <n v="59079.62"/>
    <n v="234853.86"/>
    <n v="0"/>
    <n v="0"/>
    <n v="0"/>
    <n v="0"/>
    <n v="0"/>
    <n v="234853.86"/>
    <n v="234853.86"/>
    <n v="234853.86"/>
    <m/>
  </r>
  <r>
    <s v="COMUNALES"/>
    <s v="COORDINACION TERRITORIAL Y PARTICIPACION CIUDADANA"/>
    <s v="ZV05F050"/>
    <s v="Administración Zonal Valle los Chillos"/>
    <s v="M402"/>
    <s v="SALUD AL DIA"/>
    <s v="GI22M40200001D"/>
    <s v="GI22M40200001D SEGURIDAD ALIMENTARIA Y NUTRICIÓN"/>
    <s v="SEGURIDAD ALIMENTARIA Y NUTRICIÓN"/>
    <s v="840103"/>
    <s v="840103 Mobiliarios"/>
    <x v="1"/>
    <x v="10"/>
    <s v="001"/>
    <n v="750"/>
    <n v="0"/>
    <n v="-750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M402"/>
    <s v="SALUD AL DIA"/>
    <s v="GI22M40200001D"/>
    <s v="GI22M40200001D SEGURIDAD ALIMENTARIA Y NUTRICIÓN"/>
    <s v="SEGURIDAD ALIMENTARIA Y NUTRICIÓN"/>
    <s v="840104"/>
    <s v="840104 Maquinarias y Equipos"/>
    <x v="1"/>
    <x v="10"/>
    <s v="001"/>
    <n v="800"/>
    <n v="0"/>
    <n v="0"/>
    <n v="800"/>
    <n v="0"/>
    <n v="0"/>
    <n v="0"/>
    <n v="0"/>
    <n v="0"/>
    <n v="800"/>
    <n v="800"/>
    <n v="800"/>
    <m/>
  </r>
  <r>
    <s v="COMUNALES"/>
    <s v="COORDINACION TERRITORIAL Y PARTICIPACION CIUDADANA"/>
    <s v="ZM04F040"/>
    <s v="Administración Zonal Manuela Sáenz"/>
    <s v="M402"/>
    <s v="SALUD AL DIA"/>
    <s v="GI22M40200001D"/>
    <s v="GI22M40200001D SEGURIDAD ALIMENTARIA Y NUTRICIÓN"/>
    <s v="SEGURIDAD ALIMENTARIA Y NUTRICIÓN"/>
    <s v="840104"/>
    <s v="840104 Maquinarias y Equipos"/>
    <x v="1"/>
    <x v="10"/>
    <s v="001"/>
    <n v="6400"/>
    <n v="0"/>
    <n v="-6400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M402"/>
    <s v="SALUD AL DIA"/>
    <s v="GI22M40200001D"/>
    <s v="GI22M40200001D SEGURIDAD ALIMENTARIA Y NUTRICIÓN"/>
    <s v="SEGURIDAD ALIMENTARIA Y NUTRICIÓN"/>
    <s v="840104"/>
    <s v="840104 Maquinarias y Equipos"/>
    <x v="1"/>
    <x v="10"/>
    <s v="001"/>
    <n v="2640"/>
    <n v="0"/>
    <n v="-2640"/>
    <n v="0"/>
    <n v="0"/>
    <n v="0"/>
    <n v="0"/>
    <n v="0"/>
    <n v="0"/>
    <n v="0"/>
    <n v="0"/>
    <n v="0"/>
    <m/>
  </r>
  <r>
    <s v="COMUNALES"/>
    <s v="COORDINACION TERRITORIAL Y PARTICIPACION CIUDADANA"/>
    <s v="ZD07F070"/>
    <s v="Adm Zonal Equinoccia - La Delicia"/>
    <s v="M402"/>
    <s v="SALUD AL DIA"/>
    <s v="GI22M40200001D"/>
    <s v="GI22M40200001D SEGURIDAD ALIMENTARIA Y NUTRICIÓN"/>
    <s v="SEGURIDAD ALIMENTARIA Y NUTRICIÓN"/>
    <s v="840104"/>
    <s v="840104 Maquinarias y Equipos"/>
    <x v="1"/>
    <x v="10"/>
    <s v="001"/>
    <n v="900.88"/>
    <n v="0"/>
    <n v="-900.88"/>
    <n v="0"/>
    <n v="0"/>
    <n v="0"/>
    <n v="0"/>
    <n v="0"/>
    <n v="0"/>
    <n v="0"/>
    <n v="0"/>
    <n v="0"/>
    <m/>
  </r>
  <r>
    <s v="COMUNALES"/>
    <s v="COORDINACION TERRITORIAL Y PARTICIPACION CIUDADANA"/>
    <s v="ZM04F040"/>
    <s v="Administración Zonal Manuela Sáenz"/>
    <s v="M402"/>
    <s v="SALUD AL DIA"/>
    <s v="GI22M40200001D"/>
    <s v="GI22M40200001D SEGURIDAD ALIMENTARIA Y NUTRICIÓN"/>
    <s v="SEGURIDAD ALIMENTARIA Y NUTRICIÓN"/>
    <s v="840107"/>
    <s v="840107 Equipos, Sistemas y Paquetes Informáticos"/>
    <x v="1"/>
    <x v="10"/>
    <s v="001"/>
    <n v="4160"/>
    <n v="0"/>
    <n v="-4160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1D"/>
    <s v="GI22M40200001D SEGURIDAD ALIMENTARIA Y NUTRICIÓN"/>
    <s v="SEGURIDAD ALIMENTARIA Y NUTRICIÓN"/>
    <s v="840113"/>
    <s v="840113 Equipos Médicos"/>
    <x v="1"/>
    <x v="10"/>
    <s v="001"/>
    <n v="95000"/>
    <n v="0"/>
    <n v="-39102.85"/>
    <n v="55897.15"/>
    <n v="0"/>
    <n v="0"/>
    <n v="0"/>
    <n v="0"/>
    <n v="0"/>
    <n v="55897.15"/>
    <n v="55897.15"/>
    <n v="55897.15"/>
    <m/>
  </r>
  <r>
    <s v="COMUNALES"/>
    <s v="COORDINACION TERRITORIAL Y PARTICIPACION CIUDADANA"/>
    <s v="ZV05F050"/>
    <s v="Administración Zonal Valle los Chillos"/>
    <s v="M402"/>
    <s v="SALUD AL DIA"/>
    <s v="GI22M40200002D"/>
    <s v="GI22M40200002D SISTEMA INTEGRAL DE PROMOCIÓN DE LA SALU"/>
    <s v="SISTEMA INTEGRAL DE PROMOCIÓN DE LA SALU"/>
    <s v="840103"/>
    <s v="840103 Mobiliarios"/>
    <x v="1"/>
    <x v="10"/>
    <s v="001"/>
    <n v="750"/>
    <n v="0"/>
    <n v="-750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M402"/>
    <s v="SALUD AL DIA"/>
    <s v="GI22M40200002D"/>
    <s v="GI22M40200002D SISTEMA INTEGRAL DE PROMOCIÓN DE LA SALU"/>
    <s v="SISTEMA INTEGRAL DE PROMOCIÓN DE LA SALU"/>
    <s v="840104"/>
    <s v="840104 Maquinarias y Equipos"/>
    <x v="1"/>
    <x v="10"/>
    <s v="001"/>
    <n v="300"/>
    <n v="0"/>
    <n v="0"/>
    <n v="300"/>
    <n v="0"/>
    <n v="0"/>
    <n v="0"/>
    <n v="0"/>
    <n v="0"/>
    <n v="300"/>
    <n v="300"/>
    <n v="30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840104"/>
    <s v="840104 Maquinarias y Equipos"/>
    <x v="1"/>
    <x v="10"/>
    <s v="001"/>
    <n v="8175"/>
    <n v="0"/>
    <n v="0"/>
    <n v="8175"/>
    <n v="0"/>
    <n v="0"/>
    <n v="0"/>
    <n v="0"/>
    <n v="0"/>
    <n v="8175"/>
    <n v="8175"/>
    <n v="8175"/>
    <m/>
  </r>
  <r>
    <s v="COMUNALES"/>
    <s v="COORDINACION TERRITORIAL Y PARTICIPACION CIUDADANA"/>
    <s v="ZV05F050"/>
    <s v="Administración Zonal Valle los Chillos"/>
    <s v="M402"/>
    <s v="SALUD AL DIA"/>
    <s v="GI22M40200002D"/>
    <s v="GI22M40200002D SISTEMA INTEGRAL DE PROMOCIÓN DE LA SALU"/>
    <s v="SISTEMA INTEGRAL DE PROMOCIÓN DE LA SALU"/>
    <s v="840104"/>
    <s v="840104 Maquinarias y Equipos"/>
    <x v="1"/>
    <x v="10"/>
    <s v="001"/>
    <n v="200"/>
    <n v="0"/>
    <n v="-200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2D"/>
    <s v="GI22M40200002D SISTEMA INTEGRAL DE PROMOCIÓN DE LA SALU"/>
    <s v="SISTEMA INTEGRAL DE PROMOCIÓN DE LA SALU"/>
    <s v="840107"/>
    <s v="840107 Equipos, Sistemas y Paquetes Informáticos"/>
    <x v="1"/>
    <x v="10"/>
    <s v="001"/>
    <n v="9941.93"/>
    <n v="0"/>
    <n v="-9941.93"/>
    <n v="0"/>
    <n v="0"/>
    <n v="0"/>
    <n v="0"/>
    <n v="0"/>
    <n v="0"/>
    <n v="0"/>
    <n v="0"/>
    <n v="0"/>
    <m/>
  </r>
  <r>
    <s v="COMUNALES"/>
    <s v="COORDINACION TERRITORIAL Y PARTICIPACION CIUDADANA"/>
    <s v="ZS03F030"/>
    <s v="Administración Zonal Eloy Alfaro (Sur)"/>
    <s v="M402"/>
    <s v="SALUD AL DIA"/>
    <s v="GI22M40200002D"/>
    <s v="GI22M40200002D SISTEMA INTEGRAL DE PROMOCIÓN DE LA SALU"/>
    <s v="SISTEMA INTEGRAL DE PROMOCIÓN DE LA SALU"/>
    <s v="840107"/>
    <s v="840107 Equipos, Sistemas y Paquetes Informáticos"/>
    <x v="1"/>
    <x v="10"/>
    <s v="001"/>
    <n v="2500"/>
    <n v="0"/>
    <n v="0"/>
    <n v="2500"/>
    <n v="0"/>
    <n v="0"/>
    <n v="0"/>
    <n v="0"/>
    <n v="0"/>
    <n v="2500"/>
    <n v="2500"/>
    <n v="2500"/>
    <m/>
  </r>
  <r>
    <s v="COMUNALES"/>
    <s v="COORDINACION TERRITORIAL Y PARTICIPACION CIUDADANA"/>
    <s v="ZQ08F080"/>
    <s v="Administración Zonal Quitumbe"/>
    <s v="M402"/>
    <s v="SALUD AL DIA"/>
    <s v="GI22M40200002D"/>
    <s v="GI22M40200002D SISTEMA INTEGRAL DE PROMOCIÓN DE LA SALU"/>
    <s v="SISTEMA INTEGRAL DE PROMOCIÓN DE LA SALU"/>
    <s v="840107"/>
    <s v="840107 Equipos, Sistemas y Paquetes Informáticos"/>
    <x v="1"/>
    <x v="10"/>
    <s v="001"/>
    <n v="1330"/>
    <n v="0"/>
    <n v="-1330"/>
    <n v="0"/>
    <n v="0"/>
    <n v="0"/>
    <n v="0"/>
    <n v="0"/>
    <n v="0"/>
    <n v="0"/>
    <n v="0"/>
    <n v="0"/>
    <m/>
  </r>
  <r>
    <s v="COMUNALES"/>
    <s v="COORDINACION TERRITORIAL Y PARTICIPACION CIUDADANA"/>
    <s v="ZC09F090"/>
    <s v="Administración Zonal Calderón"/>
    <s v="M402"/>
    <s v="SALUD AL DIA"/>
    <s v="GI22M40200002D"/>
    <s v="GI22M40200002D SISTEMA INTEGRAL DE PROMOCIÓN DE LA SALU"/>
    <s v="SISTEMA INTEGRAL DE PROMOCIÓN DE LA SALU"/>
    <s v="840107"/>
    <s v="840107 Equipos, Sistemas y Paquetes Informáticos"/>
    <x v="1"/>
    <x v="10"/>
    <s v="001"/>
    <n v="3581.28"/>
    <n v="0"/>
    <n v="-3581.28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3D"/>
    <s v="GI22M40200003D POLITICAS PÚBLICAS DE SALUD EN EL DMQ"/>
    <s v="POLITICAS PÚBLICAS DE SALUD EN EL DMQ"/>
    <s v="840104"/>
    <s v="840104 Maquinarias y Equipos"/>
    <x v="1"/>
    <x v="10"/>
    <s v="001"/>
    <n v="1772"/>
    <n v="0"/>
    <n v="-1772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3D"/>
    <s v="GI22M40200003D POLITICAS PÚBLICAS DE SALUD EN EL DMQ"/>
    <s v="POLITICAS PÚBLICAS DE SALUD EN EL DMQ"/>
    <s v="840107"/>
    <s v="840107 Equipos, Sistemas y Paquetes Informáticos"/>
    <x v="1"/>
    <x v="10"/>
    <s v="001"/>
    <n v="6328"/>
    <n v="0"/>
    <n v="-6328"/>
    <n v="0"/>
    <n v="0"/>
    <n v="0"/>
    <n v="0"/>
    <n v="0"/>
    <n v="0"/>
    <n v="0"/>
    <n v="0"/>
    <n v="0"/>
    <m/>
  </r>
  <r>
    <s v="SOCIALES"/>
    <s v="SALUD"/>
    <s v="ZA01M000"/>
    <s v="Secretaría De Salud"/>
    <s v="M402"/>
    <s v="SALUD AL DIA"/>
    <s v="GI22M40200004D"/>
    <s v="GI22M40200004D FORTALECIMIENTO DE LA GESTIÓN INTEGRAL D"/>
    <s v="FORTALECIMIENTO DE LA GESTIÓN INTEGRAL D"/>
    <s v="840107"/>
    <s v="840107 Equipos, Sistemas y Paquetes Informáticos"/>
    <x v="1"/>
    <x v="10"/>
    <s v="001"/>
    <n v="111.1"/>
    <n v="0"/>
    <n v="0"/>
    <n v="111.1"/>
    <n v="0"/>
    <n v="0"/>
    <n v="0"/>
    <n v="0"/>
    <n v="0"/>
    <n v="111.1"/>
    <n v="111.1"/>
    <n v="111.1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840103"/>
    <s v="840103 Mobiliarios"/>
    <x v="1"/>
    <x v="10"/>
    <s v="001"/>
    <n v="3166.28"/>
    <n v="0"/>
    <n v="0"/>
    <n v="3166.28"/>
    <n v="0"/>
    <n v="3025.15"/>
    <n v="5.5636295029417686E-6"/>
    <n v="3025.15"/>
    <n v="1.1773719335401211E-5"/>
    <n v="141.13"/>
    <n v="141.13"/>
    <n v="141.13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840103"/>
    <s v="840103 Mobiliarios"/>
    <x v="1"/>
    <x v="10"/>
    <s v="001"/>
    <n v="11062.3"/>
    <n v="0"/>
    <n v="28835.59"/>
    <n v="39897.89"/>
    <n v="0"/>
    <n v="0"/>
    <n v="0"/>
    <n v="0"/>
    <n v="0"/>
    <n v="39897.89"/>
    <n v="39897.89"/>
    <n v="39897.89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840103"/>
    <s v="840103 Mobiliarios"/>
    <x v="1"/>
    <x v="10"/>
    <s v="001"/>
    <n v="12525"/>
    <n v="0"/>
    <n v="9133.5499999999993"/>
    <n v="21658.55"/>
    <n v="0.12"/>
    <n v="5877.72"/>
    <n v="1.0809862784334956E-5"/>
    <n v="5148.54"/>
    <n v="2.0037837775676098E-5"/>
    <n v="15780.83"/>
    <n v="16510.009999999998"/>
    <n v="15780.71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840104"/>
    <s v="840104 Maquinarias y Equipos"/>
    <x v="1"/>
    <x v="10"/>
    <s v="001"/>
    <n v="26128.36"/>
    <n v="0"/>
    <n v="18600"/>
    <n v="44728.36"/>
    <n v="0"/>
    <n v="4969.6400000000003"/>
    <n v="9.1397900014873757E-6"/>
    <n v="4969.6400000000003"/>
    <n v="1.934156870171174E-5"/>
    <n v="39758.720000000001"/>
    <n v="39758.720000000001"/>
    <n v="39758.720000000001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840104"/>
    <s v="840104 Maquinarias y Equipos"/>
    <x v="1"/>
    <x v="10"/>
    <s v="001"/>
    <n v="352289.7"/>
    <n v="0"/>
    <n v="0"/>
    <n v="352289.7"/>
    <n v="4689.82"/>
    <n v="168092"/>
    <n v="3.0914222779316323E-4"/>
    <n v="168092"/>
    <n v="6.5420492554956291E-4"/>
    <n v="184197.7"/>
    <n v="184197.7"/>
    <n v="179507.88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840104"/>
    <s v="840104 Maquinarias y Equipos"/>
    <x v="1"/>
    <x v="10"/>
    <s v="001"/>
    <n v="44916"/>
    <n v="0"/>
    <n v="-27275.38"/>
    <n v="17640.62"/>
    <n v="0"/>
    <n v="0"/>
    <n v="0"/>
    <n v="0"/>
    <n v="0"/>
    <n v="17640.62"/>
    <n v="17640.62"/>
    <n v="17640.62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840105"/>
    <s v="840105 Vehículos"/>
    <x v="1"/>
    <x v="10"/>
    <s v="001"/>
    <n v="60106.16"/>
    <n v="0"/>
    <n v="-294.66000000000003"/>
    <n v="59811.5"/>
    <n v="0"/>
    <n v="0"/>
    <n v="0"/>
    <n v="0"/>
    <n v="0"/>
    <n v="59811.5"/>
    <n v="59811.5"/>
    <n v="59811.5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840105"/>
    <s v="840105 Vehículos"/>
    <x v="1"/>
    <x v="10"/>
    <s v="001"/>
    <n v="1926592.69"/>
    <n v="0"/>
    <n v="-50946.26"/>
    <n v="1875646.43"/>
    <n v="0"/>
    <n v="0"/>
    <n v="0"/>
    <n v="0"/>
    <n v="0"/>
    <n v="1875646.43"/>
    <n v="1875646.43"/>
    <n v="1875646.43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840105"/>
    <s v="840105 Vehículos"/>
    <x v="1"/>
    <x v="10"/>
    <s v="001"/>
    <n v="150000"/>
    <n v="0"/>
    <n v="-150000"/>
    <n v="0"/>
    <n v="0"/>
    <n v="0"/>
    <n v="0"/>
    <n v="0"/>
    <n v="0"/>
    <n v="0"/>
    <n v="0"/>
    <n v="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840107"/>
    <s v="840107 Equipos, Sistemas y Paquetes Informáticos"/>
    <x v="1"/>
    <x v="10"/>
    <s v="001"/>
    <n v="60000"/>
    <n v="0"/>
    <n v="-10394"/>
    <n v="49606"/>
    <n v="15652.5"/>
    <n v="33302.449999999997"/>
    <n v="6.1247373961702091E-5"/>
    <n v="33302.449999999997"/>
    <n v="1.2961132488677652E-4"/>
    <n v="16303.55"/>
    <n v="16303.55"/>
    <n v="651.04999999999995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840107"/>
    <s v="840107 Equipos, Sistemas y Paquetes Informáticos"/>
    <x v="1"/>
    <x v="10"/>
    <s v="001"/>
    <n v="222243"/>
    <n v="0"/>
    <n v="-194836.5"/>
    <n v="27406.5"/>
    <n v="0"/>
    <n v="24006.5"/>
    <n v="4.4150958353262338E-5"/>
    <n v="24006.5"/>
    <n v="9.3431992868224438E-5"/>
    <n v="3400"/>
    <n v="3400"/>
    <n v="3400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840107"/>
    <s v="840107 Equipos, Sistemas y Paquetes Informáticos"/>
    <x v="1"/>
    <x v="10"/>
    <s v="001"/>
    <n v="55820.94"/>
    <n v="0"/>
    <n v="0"/>
    <n v="55820.94"/>
    <n v="0"/>
    <n v="43904"/>
    <n v="8.0744951389899802E-5"/>
    <n v="43904"/>
    <n v="1.7087198112538377E-4"/>
    <n v="11916.94"/>
    <n v="11916.94"/>
    <n v="11916.94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840111"/>
    <s v="840111 Partes y Repuestos"/>
    <x v="1"/>
    <x v="10"/>
    <s v="001"/>
    <n v="31000"/>
    <n v="0"/>
    <n v="2282.2600000000002"/>
    <n v="33282.26"/>
    <n v="0"/>
    <n v="0"/>
    <n v="0"/>
    <n v="0"/>
    <n v="0"/>
    <n v="33282.26"/>
    <n v="33282.26"/>
    <n v="33282.26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840113"/>
    <s v="840113 Equipos Médicos"/>
    <x v="1"/>
    <x v="10"/>
    <s v="001"/>
    <n v="344436.84"/>
    <n v="0"/>
    <n v="-136235.16"/>
    <n v="208201.68"/>
    <n v="0"/>
    <n v="89300"/>
    <n v="1.6423387753093232E-4"/>
    <n v="89300"/>
    <n v="3.4755074513704383E-4"/>
    <n v="118901.68"/>
    <n v="118901.68"/>
    <n v="118901.68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840113"/>
    <s v="840113 Equipos Médicos"/>
    <x v="1"/>
    <x v="10"/>
    <s v="001"/>
    <n v="96023.03"/>
    <n v="0"/>
    <n v="0"/>
    <n v="96023.03"/>
    <n v="0"/>
    <n v="0"/>
    <n v="0"/>
    <n v="0"/>
    <n v="0"/>
    <n v="96023.03"/>
    <n v="96023.03"/>
    <n v="96023.03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840113"/>
    <s v="840113 Equipos Médicos"/>
    <x v="1"/>
    <x v="10"/>
    <s v="001"/>
    <n v="138607.97"/>
    <n v="0"/>
    <n v="-29607.1"/>
    <n v="109000.87"/>
    <n v="0"/>
    <n v="0"/>
    <n v="0"/>
    <n v="0"/>
    <n v="0"/>
    <n v="109000.87"/>
    <n v="109000.87"/>
    <n v="109000.87"/>
    <m/>
  </r>
  <r>
    <s v="SOCIALES"/>
    <s v="SALUD"/>
    <s v="US33M030"/>
    <s v="Unidad de Salud Sur"/>
    <s v="M402"/>
    <s v="SALUD AL DIA"/>
    <s v="GI22M40200005D"/>
    <s v="GI22M40200005D ATENCIÓN INTEGRAL DE SALUD"/>
    <s v="ATENCIÓN INTEGRAL DE SALUD"/>
    <s v="840115"/>
    <s v="840115 Equipos Odontológicos"/>
    <x v="1"/>
    <x v="10"/>
    <s v="001"/>
    <n v="8234.2000000000007"/>
    <n v="0"/>
    <n v="16955.8"/>
    <n v="25190"/>
    <n v="25190"/>
    <n v="0"/>
    <n v="0"/>
    <n v="0"/>
    <n v="0"/>
    <n v="25190"/>
    <n v="25190"/>
    <n v="0"/>
    <m/>
  </r>
  <r>
    <s v="SOCIALES"/>
    <s v="SALUD"/>
    <s v="UC32M020"/>
    <s v="Unidad de Salud Centro"/>
    <s v="M402"/>
    <s v="SALUD AL DIA"/>
    <s v="GI22M40200005D"/>
    <s v="GI22M40200005D ATENCIÓN INTEGRAL DE SALUD"/>
    <s v="ATENCIÓN INTEGRAL DE SALUD"/>
    <s v="840115"/>
    <s v="840115 Equipos Odontológicos"/>
    <x v="1"/>
    <x v="10"/>
    <s v="001"/>
    <n v="2697"/>
    <n v="0"/>
    <n v="12303"/>
    <n v="15000"/>
    <n v="0"/>
    <n v="0"/>
    <n v="0"/>
    <n v="0"/>
    <n v="0"/>
    <n v="15000"/>
    <n v="15000"/>
    <n v="15000"/>
    <m/>
  </r>
  <r>
    <s v="SOCIALES"/>
    <s v="SALUD"/>
    <s v="UN31M010"/>
    <s v="Unidad de Salud Norte"/>
    <s v="M402"/>
    <s v="SALUD AL DIA"/>
    <s v="GI22M40200005D"/>
    <s v="GI22M40200005D ATENCIÓN INTEGRAL DE SALUD"/>
    <s v="ATENCIÓN INTEGRAL DE SALUD"/>
    <s v="840115"/>
    <s v="840115 Equipos Odontológicos"/>
    <x v="1"/>
    <x v="10"/>
    <s v="001"/>
    <n v="37151.160000000003"/>
    <n v="0"/>
    <n v="0"/>
    <n v="37151.160000000003"/>
    <n v="0"/>
    <n v="0"/>
    <n v="0"/>
    <n v="0"/>
    <n v="0"/>
    <n v="37151.160000000003"/>
    <n v="37151.160000000003"/>
    <n v="37151.160000000003"/>
    <m/>
  </r>
  <r>
    <s v="COMUNALES"/>
    <s v="SEGURIDAD Y GOBERNABILIDAD"/>
    <s v="ZA01N000"/>
    <s v="Secretaría General Seguridad Gobernabili"/>
    <s v="N201"/>
    <s v="GESTIÓN DE RIESGOS"/>
    <s v="GI22N20100001D"/>
    <s v="GI22N20100001D ANÁLISIS DE RIESGOS NATURALES Y ANTRÓPIC"/>
    <s v="ANÁLISIS DE RIESGOS NATURALES Y ANTRÓPIC"/>
    <s v="840104"/>
    <s v="840104 Maquinarias y Equipos"/>
    <x v="1"/>
    <x v="10"/>
    <s v="001"/>
    <n v="14638.4"/>
    <n v="0"/>
    <n v="0"/>
    <n v="14638.4"/>
    <n v="0"/>
    <n v="0"/>
    <n v="0"/>
    <n v="0"/>
    <n v="0"/>
    <n v="14638.4"/>
    <n v="14638.4"/>
    <n v="14638.4"/>
    <m/>
  </r>
  <r>
    <s v="COMUNALES"/>
    <s v="COORDINACION TERRITORIAL Y PARTICIPACION CIUDADANA"/>
    <s v="ZT06F060"/>
    <s v="Administración Zonal Valle de Tumbaco"/>
    <s v="N201"/>
    <s v="GESTIÓN DE RIESGOS"/>
    <s v="GI22N20100002D"/>
    <s v="GI22N20100002D REDUCCIÓN DE RIESGOS DE DESASTRES EN EL"/>
    <s v="REDUCCIÓN DE RIESGOS DE DESASTRES EN EL"/>
    <s v="840104"/>
    <s v="840104 Maquinarias y Equipos"/>
    <x v="1"/>
    <x v="10"/>
    <s v="001"/>
    <n v="4748"/>
    <n v="0"/>
    <n v="-4748"/>
    <n v="0"/>
    <n v="0"/>
    <n v="0"/>
    <n v="0"/>
    <n v="0"/>
    <n v="0"/>
    <n v="0"/>
    <n v="0"/>
    <n v="0"/>
    <m/>
  </r>
  <r>
    <s v="COMUNALES"/>
    <s v="COORDINACION TERRITORIAL Y PARTICIPACION CIUDADANA"/>
    <s v="TM68F100"/>
    <s v="Unidad Especial Turística La Mariscal"/>
    <s v="N201"/>
    <s v="GESTIÓN DE RIESGOS"/>
    <s v="GI22N20100002D"/>
    <s v="GI22N20100002D REDUCCIÓN DE RIESGOS DE DESASTRES EN EL"/>
    <s v="REDUCCIÓN DE RIESGOS DE DESASTRES EN EL"/>
    <s v="840104"/>
    <s v="840104 Maquinarias y Equipos"/>
    <x v="1"/>
    <x v="10"/>
    <s v="001"/>
    <n v="3498.08"/>
    <n v="0"/>
    <n v="0"/>
    <n v="3498.08"/>
    <n v="0"/>
    <n v="0"/>
    <n v="0"/>
    <n v="0"/>
    <n v="0"/>
    <n v="3498.08"/>
    <n v="3498.08"/>
    <n v="3498.08"/>
    <m/>
  </r>
  <r>
    <s v="COMUNALES"/>
    <s v="COORDINACION TERRITORIAL Y PARTICIPACION CIUDADANA"/>
    <s v="ZS03F030"/>
    <s v="Administración Zonal Eloy Alfaro (Sur)"/>
    <s v="N201"/>
    <s v="GESTIÓN DE RIESGOS"/>
    <s v="GI22N20100002D"/>
    <s v="GI22N20100002D REDUCCIÓN DE RIESGOS DE DESASTRES EN EL"/>
    <s v="REDUCCIÓN DE RIESGOS DE DESASTRES EN EL"/>
    <s v="840104"/>
    <s v="840104 Maquinarias y Equipos"/>
    <x v="1"/>
    <x v="10"/>
    <s v="001"/>
    <n v="0"/>
    <n v="0"/>
    <n v="4500"/>
    <n v="4500"/>
    <n v="0"/>
    <n v="0"/>
    <n v="0"/>
    <n v="0"/>
    <n v="0"/>
    <n v="4500"/>
    <n v="4500"/>
    <n v="4500"/>
    <m/>
  </r>
  <r>
    <s v="COMUNALES"/>
    <s v="COORDINACION TERRITORIAL Y PARTICIPACION CIUDADANA"/>
    <s v="ZD07F070"/>
    <s v="Adm Zonal Equinoccia - La Delicia"/>
    <s v="N201"/>
    <s v="GESTIÓN DE RIESGOS"/>
    <s v="GI22N20100002D"/>
    <s v="GI22N20100002D REDUCCIÓN DE RIESGOS DE DESASTRES EN EL"/>
    <s v="REDUCCIÓN DE RIESGOS DE DESASTRES EN EL"/>
    <s v="840104"/>
    <s v="840104 Maquinarias y Equipos"/>
    <x v="1"/>
    <x v="10"/>
    <s v="001"/>
    <n v="1009.33"/>
    <n v="0"/>
    <n v="0"/>
    <n v="1009.33"/>
    <n v="0"/>
    <n v="0"/>
    <n v="0"/>
    <n v="0"/>
    <n v="0"/>
    <n v="1009.33"/>
    <n v="1009.33"/>
    <n v="1009.33"/>
    <m/>
  </r>
  <r>
    <s v="COMUNALES"/>
    <s v="COORDINACION TERRITORIAL Y PARTICIPACION CIUDADANA"/>
    <s v="ZS03F030"/>
    <s v="Administración Zonal Eloy Alfaro (Sur)"/>
    <s v="N201"/>
    <s v="GESTIÓN DE RIESGOS"/>
    <s v="GI22N20100002D"/>
    <s v="GI22N20100002D REDUCCIÓN DE RIESGOS DE DESASTRES EN EL"/>
    <s v="REDUCCIÓN DE RIESGOS DE DESASTRES EN EL"/>
    <s v="840107"/>
    <s v="840107 Equipos, Sistemas y Paquetes Informáticos"/>
    <x v="1"/>
    <x v="10"/>
    <s v="001"/>
    <n v="4500"/>
    <n v="0"/>
    <n v="-4500"/>
    <n v="0"/>
    <n v="0"/>
    <n v="0"/>
    <n v="0"/>
    <n v="0"/>
    <n v="0"/>
    <n v="0"/>
    <n v="0"/>
    <n v="0"/>
    <m/>
  </r>
  <r>
    <s v="COMUNALES"/>
    <s v="COORDINACION TERRITORIAL Y PARTICIPACION CIUDADANA"/>
    <s v="ZN02F020"/>
    <s v="Administración Z Eugenio Espejo (Norte)"/>
    <s v="N201"/>
    <s v="GESTIÓN DE RIESGOS"/>
    <s v="GI22N20100002D"/>
    <s v="GI22N20100002D REDUCCIÓN DE RIESGOS DE DESASTRES EN EL"/>
    <s v="REDUCCIÓN DE RIESGOS DE DESASTRES EN EL"/>
    <s v="840107"/>
    <s v="840107 Equipos, Sistemas y Paquetes Informáticos"/>
    <x v="1"/>
    <x v="10"/>
    <s v="001"/>
    <n v="3128"/>
    <n v="0"/>
    <n v="0"/>
    <n v="3128"/>
    <n v="0"/>
    <n v="0"/>
    <n v="0"/>
    <n v="0"/>
    <n v="0"/>
    <n v="3128"/>
    <n v="3128"/>
    <n v="3128"/>
    <m/>
  </r>
  <r>
    <s v="COMUNALES"/>
    <s v="SEGURIDAD Y GOBERNABILIDAD"/>
    <s v="ZA01N000"/>
    <s v="Secretaría General Seguridad Gobernabili"/>
    <s v="N201"/>
    <s v="GESTIÓN DE RIESGOS"/>
    <s v="GI22N20100002D"/>
    <s v="GI22N20100002D REDUCCIÓN DE RIESGOS DE DESASTRES EN EL"/>
    <s v="REDUCCIÓN DE RIESGOS DE DESASTRES EN EL"/>
    <s v="840302"/>
    <s v="840302 Edificios, Locales y Residencias (Expropiac"/>
    <x v="1"/>
    <x v="10"/>
    <s v="001"/>
    <n v="32804.69"/>
    <n v="0"/>
    <n v="0"/>
    <n v="32804.69"/>
    <n v="19193.349999999999"/>
    <n v="0"/>
    <n v="0"/>
    <n v="0"/>
    <n v="0"/>
    <n v="32804.69"/>
    <n v="32804.69"/>
    <n v="13611.34"/>
    <m/>
  </r>
  <r>
    <s v="COMUNALES"/>
    <s v="COORDINACION TERRITORIAL Y PARTICIPACION CIUDADANA"/>
    <s v="ZV05F050"/>
    <s v="Administración Zonal Valle los Chillos"/>
    <s v="N402"/>
    <s v="QUITO SIN MIEDO"/>
    <s v="GI22N40200001D"/>
    <s v="GI22N40200001D PREVENCIÓN SITUACIONAL Y CONVIVENCIA PAC"/>
    <s v="PREVENCIÓN SITUACIONAL Y CONVIVENCIA PAC"/>
    <s v="840103"/>
    <s v="840103 Mobiliarios"/>
    <x v="1"/>
    <x v="10"/>
    <s v="001"/>
    <n v="2000"/>
    <n v="0"/>
    <n v="-2000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N402"/>
    <s v="QUITO SIN MIEDO"/>
    <s v="GI22N40200001D"/>
    <s v="GI22N40200001D PREVENCIÓN SITUACIONAL Y CONVIVENCIA PAC"/>
    <s v="PREVENCIÓN SITUACIONAL Y CONVIVENCIA PAC"/>
    <s v="840103"/>
    <s v="840103 Mobiliarios"/>
    <x v="1"/>
    <x v="10"/>
    <s v="001"/>
    <n v="1385.94"/>
    <n v="0"/>
    <n v="-1385.94"/>
    <n v="0"/>
    <n v="0"/>
    <n v="0"/>
    <n v="0"/>
    <n v="0"/>
    <n v="0"/>
    <n v="0"/>
    <n v="0"/>
    <n v="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840103"/>
    <s v="840103 Mobiliarios"/>
    <x v="1"/>
    <x v="10"/>
    <s v="001"/>
    <n v="122989.47"/>
    <n v="0"/>
    <n v="-69161.36"/>
    <n v="53828.11"/>
    <n v="0"/>
    <n v="0"/>
    <n v="0"/>
    <n v="0"/>
    <n v="0"/>
    <n v="53828.11"/>
    <n v="53828.11"/>
    <n v="53828.11"/>
    <m/>
  </r>
  <r>
    <s v="COMUNALES"/>
    <s v="SEGURIDAD Y GOBERNABILIDAD"/>
    <s v="ZA01N000"/>
    <s v="Secretaría General Seguridad Gobernabili"/>
    <s v="N402"/>
    <s v="QUITO SIN MIEDO"/>
    <s v="GI22N40200001D"/>
    <s v="GI22N40200001D PREVENCIÓN SITUACIONAL Y CONVIVENCIA PAC"/>
    <s v="PREVENCIÓN SITUACIONAL Y CONVIVENCIA PAC"/>
    <s v="840104"/>
    <s v="840104 Maquinarias y Equipos"/>
    <x v="1"/>
    <x v="10"/>
    <s v="001"/>
    <n v="8682.14"/>
    <n v="0"/>
    <n v="0"/>
    <n v="8682.14"/>
    <n v="0"/>
    <n v="0"/>
    <n v="0"/>
    <n v="0"/>
    <n v="0"/>
    <n v="8682.14"/>
    <n v="8682.14"/>
    <n v="8682.14"/>
    <m/>
  </r>
  <r>
    <s v="COMUNALES"/>
    <s v="COORDINACION TERRITORIAL Y PARTICIPACION CIUDADANA"/>
    <s v="TM68F100"/>
    <s v="Unidad Especial Turística La Mariscal"/>
    <s v="N402"/>
    <s v="QUITO SIN MIEDO"/>
    <s v="GI22N40200001D"/>
    <s v="GI22N40200001D PREVENCIÓN SITUACIONAL Y CONVIVENCIA PAC"/>
    <s v="PREVENCIÓN SITUACIONAL Y CONVIVENCIA PAC"/>
    <s v="840104"/>
    <s v="840104 Maquinarias y Equipos"/>
    <x v="1"/>
    <x v="10"/>
    <s v="001"/>
    <n v="867.62"/>
    <n v="0"/>
    <n v="0"/>
    <n v="867.62"/>
    <n v="0"/>
    <n v="0"/>
    <n v="0"/>
    <n v="0"/>
    <n v="0"/>
    <n v="867.62"/>
    <n v="867.62"/>
    <n v="867.62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840104"/>
    <s v="840104 Maquinarias y Equipos"/>
    <x v="1"/>
    <x v="10"/>
    <s v="001"/>
    <n v="450165.26"/>
    <n v="0"/>
    <n v="6482.88"/>
    <n v="456648.14"/>
    <n v="0"/>
    <n v="1088.5999999999999"/>
    <n v="2.0020716582326196E-6"/>
    <n v="1088.5999999999999"/>
    <n v="4.2367720174264932E-6"/>
    <n v="455559.54"/>
    <n v="455559.54"/>
    <n v="455559.54"/>
    <m/>
  </r>
  <r>
    <s v="COMUNALES"/>
    <s v="COORDINACION TERRITORIAL Y PARTICIPACION CIUDADANA"/>
    <s v="ZV05F050"/>
    <s v="Administración Zonal Valle los Chillos"/>
    <s v="N402"/>
    <s v="QUITO SIN MIEDO"/>
    <s v="GI22N40200001D"/>
    <s v="GI22N40200001D PREVENCIÓN SITUACIONAL Y CONVIVENCIA PAC"/>
    <s v="PREVENCIÓN SITUACIONAL Y CONVIVENCIA PAC"/>
    <s v="840104"/>
    <s v="840104 Maquinarias y Equipos"/>
    <x v="1"/>
    <x v="10"/>
    <s v="001"/>
    <n v="0"/>
    <n v="0"/>
    <n v="3000"/>
    <n v="3000"/>
    <n v="0"/>
    <n v="0"/>
    <n v="0"/>
    <n v="0"/>
    <n v="0"/>
    <n v="3000"/>
    <n v="3000"/>
    <n v="300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840105"/>
    <s v="840105 Vehículos"/>
    <x v="1"/>
    <x v="10"/>
    <s v="001"/>
    <n v="6000"/>
    <n v="0"/>
    <n v="304607.15999999997"/>
    <n v="310607.15999999997"/>
    <n v="0"/>
    <n v="0"/>
    <n v="0"/>
    <n v="0"/>
    <n v="0"/>
    <n v="310607.15999999997"/>
    <n v="310607.15999999997"/>
    <n v="310607.15999999997"/>
    <m/>
  </r>
  <r>
    <s v="COMUNALES"/>
    <s v="COORDINACION TERRITORIAL Y PARTICIPACION CIUDADANA"/>
    <s v="ZV05F050"/>
    <s v="Administración Zonal Valle los Chillos"/>
    <s v="N402"/>
    <s v="QUITO SIN MIEDO"/>
    <s v="GI22N40200001D"/>
    <s v="GI22N40200001D PREVENCIÓN SITUACIONAL Y CONVIVENCIA PAC"/>
    <s v="PREVENCIÓN SITUACIONAL Y CONVIVENCIA PAC"/>
    <s v="840106"/>
    <s v="840106 Herramientas"/>
    <x v="1"/>
    <x v="10"/>
    <s v="001"/>
    <n v="3000"/>
    <n v="0"/>
    <n v="-3000"/>
    <n v="0"/>
    <n v="0"/>
    <n v="0"/>
    <n v="0"/>
    <n v="0"/>
    <n v="0"/>
    <n v="0"/>
    <n v="0"/>
    <n v="0"/>
    <m/>
  </r>
  <r>
    <s v="COMUNALES"/>
    <s v="COORDINACION TERRITORIAL Y PARTICIPACION CIUDADANA"/>
    <s v="ZT06F060"/>
    <s v="Administración Zonal Valle de Tumbaco"/>
    <s v="N402"/>
    <s v="QUITO SIN MIEDO"/>
    <s v="GI22N40200001D"/>
    <s v="GI22N40200001D PREVENCIÓN SITUACIONAL Y CONVIVENCIA PAC"/>
    <s v="PREVENCIÓN SITUACIONAL Y CONVIVENCIA PAC"/>
    <s v="840106"/>
    <s v="840106 Herramientas"/>
    <x v="1"/>
    <x v="10"/>
    <s v="001"/>
    <n v="0"/>
    <n v="0"/>
    <n v="1000"/>
    <n v="1000"/>
    <n v="0"/>
    <n v="0"/>
    <n v="0"/>
    <n v="0"/>
    <n v="0"/>
    <n v="1000"/>
    <n v="1000"/>
    <n v="100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840106"/>
    <s v="840106 Herramientas"/>
    <x v="1"/>
    <x v="10"/>
    <s v="001"/>
    <n v="0"/>
    <n v="0"/>
    <n v="2500"/>
    <n v="2500"/>
    <n v="0"/>
    <n v="0"/>
    <n v="0"/>
    <n v="0"/>
    <n v="0"/>
    <n v="2500"/>
    <n v="2500"/>
    <n v="2500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840107"/>
    <s v="840107 Equipos, Sistemas y Paquetes Informáticos"/>
    <x v="1"/>
    <x v="10"/>
    <s v="001"/>
    <n v="410498.48"/>
    <n v="0"/>
    <n v="-209159.22"/>
    <n v="201339.26"/>
    <n v="0"/>
    <n v="108870"/>
    <n v="2.0022555707494515E-4"/>
    <n v="108870"/>
    <n v="4.2371612119899169E-4"/>
    <n v="92469.26"/>
    <n v="92469.26"/>
    <n v="92469.26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840115"/>
    <s v="840115 Equipos Odontológicos"/>
    <x v="1"/>
    <x v="10"/>
    <s v="001"/>
    <n v="6000"/>
    <n v="0"/>
    <n v="-5726.23"/>
    <n v="273.77"/>
    <n v="0"/>
    <n v="0"/>
    <n v="0"/>
    <n v="0"/>
    <n v="0"/>
    <n v="273.77"/>
    <n v="273.77"/>
    <n v="273.77"/>
    <m/>
  </r>
  <r>
    <s v="COMUNALES"/>
    <s v="SEGURIDAD Y GOBERNABILIDAD"/>
    <s v="PM71N010"/>
    <s v="Cuerpo de Agentes de Control"/>
    <s v="N402"/>
    <s v="QUITO SIN MIEDO"/>
    <s v="GI22N40200001D"/>
    <s v="GI22N40200001D PREVENCIÓN SITUACIONAL Y CONVIVENCIA PAC"/>
    <s v="PREVENCIÓN SITUACIONAL Y CONVIVENCIA PAC"/>
    <s v="840512"/>
    <s v="840512 Semovientes"/>
    <x v="1"/>
    <x v="10"/>
    <s v="001"/>
    <n v="110050"/>
    <n v="0"/>
    <n v="-66120"/>
    <n v="43930"/>
    <n v="0"/>
    <n v="0"/>
    <n v="0"/>
    <n v="0"/>
    <n v="0"/>
    <n v="43930"/>
    <n v="43930"/>
    <n v="43930"/>
    <m/>
  </r>
  <r>
    <s v="COMUNALES"/>
    <s v="TERRITORIO HABITAT Y VIVIENDA"/>
    <s v="FS66P020"/>
    <s v="Instituto Metropolitano de Patrimonio"/>
    <s v="P201"/>
    <s v="GESTION INTEGRAL DEL PATRIMONIO CULTURAL"/>
    <s v="GI22P20100006D"/>
    <s v="GI22P20100006D INTERVENCIÓN Y CONSERVACIÓN DEL PATRIMON"/>
    <s v="INTERVENCIÓN Y CONSERVACIÓN DEL PATRIMON"/>
    <s v="840103"/>
    <s v="840103 Mobiliarios"/>
    <x v="1"/>
    <x v="10"/>
    <s v="001"/>
    <n v="64538.43"/>
    <n v="0"/>
    <n v="0"/>
    <n v="64538.43"/>
    <n v="0"/>
    <n v="60504.99"/>
    <n v="1.1127624991792033E-4"/>
    <n v="60504.99"/>
    <n v="2.3548213167983633E-4"/>
    <n v="4033.44"/>
    <n v="4033.44"/>
    <n v="4033.44"/>
    <m/>
  </r>
  <r>
    <s v="COMUNALES"/>
    <s v="TERRITORIO HABITAT Y VIVIENDA"/>
    <s v="FS66P020"/>
    <s v="Instituto Metropolitano de Patrimonio"/>
    <s v="P201"/>
    <s v="GESTION INTEGRAL DEL PATRIMONIO CULTURAL"/>
    <s v="GI22P20100006D"/>
    <s v="GI22P20100006D INTERVENCIÓN Y CONSERVACIÓN DEL PATRIMON"/>
    <s v="INTERVENCIÓN Y CONSERVACIÓN DEL PATRIMON"/>
    <s v="840104"/>
    <s v="840104 Maquinarias y Equipos"/>
    <x v="1"/>
    <x v="10"/>
    <s v="001"/>
    <n v="31392.720000000001"/>
    <n v="0"/>
    <n v="0"/>
    <n v="31392.720000000001"/>
    <n v="0"/>
    <n v="0"/>
    <n v="0"/>
    <n v="0"/>
    <n v="0"/>
    <n v="31392.720000000001"/>
    <n v="31392.720000000001"/>
    <n v="31392.720000000001"/>
    <m/>
  </r>
  <r>
    <s v="COMUNALES"/>
    <s v="TERRITORIO HABITAT Y VIVIENDA"/>
    <s v="ZA01P000"/>
    <s v="Secretaría Territorio, Hábitat  Vivienda"/>
    <s v="P204"/>
    <s v="USO Y GESTIÓN DEL SUELO"/>
    <s v="GI22P20400001D"/>
    <s v="GI22P20400001D PLANIFICACIÓN Y REGULACIÓN DEL USO Y GES"/>
    <s v="PLANIFICACIÓN Y REGULACIÓN DEL USO Y GES"/>
    <s v="840107"/>
    <s v="840107 Equipos, Sistemas y Paquetes Informáticos"/>
    <x v="1"/>
    <x v="10"/>
    <s v="001"/>
    <n v="58148"/>
    <n v="0"/>
    <n v="-21138.39"/>
    <n v="37009.61"/>
    <n v="0"/>
    <n v="0"/>
    <n v="0"/>
    <n v="0"/>
    <n v="0"/>
    <n v="37009.61"/>
    <n v="37009.61"/>
    <n v="37009.61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840103"/>
    <s v="840103 Mobiliarios"/>
    <x v="1"/>
    <x v="10"/>
    <s v="001"/>
    <n v="6000"/>
    <n v="0"/>
    <n v="-6000"/>
    <n v="0"/>
    <n v="0"/>
    <n v="0"/>
    <n v="0"/>
    <n v="0"/>
    <n v="0"/>
    <n v="0"/>
    <n v="0"/>
    <n v="0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840104"/>
    <s v="840104 Maquinarias y Equipos"/>
    <x v="1"/>
    <x v="10"/>
    <s v="001"/>
    <n v="0"/>
    <n v="0"/>
    <n v="19606.43"/>
    <n v="19606.43"/>
    <n v="0"/>
    <n v="0"/>
    <n v="0"/>
    <n v="0"/>
    <n v="0"/>
    <n v="19606.43"/>
    <n v="19606.43"/>
    <n v="19606.43"/>
    <m/>
  </r>
  <r>
    <s v="COMUNALES"/>
    <s v="COORDINACION TERRITORIAL Y PARTICIPACION CIUDADANA"/>
    <s v="RB34F010"/>
    <s v="Unidad Especial Regula Tu Barrio"/>
    <s v="P204"/>
    <s v="USO Y GESTIÓN DEL SUELO"/>
    <s v="GI22P20400002D"/>
    <s v="GI22P20400002D REGULA TU BARRIO"/>
    <s v="REGULA TU BARRIO"/>
    <s v="840107"/>
    <s v="840107 Equipos, Sistemas y Paquetes Informáticos"/>
    <x v="1"/>
    <x v="10"/>
    <s v="001"/>
    <n v="20000"/>
    <n v="0"/>
    <n v="-11000"/>
    <n v="9000"/>
    <n v="0"/>
    <n v="0"/>
    <n v="0"/>
    <n v="0"/>
    <n v="0"/>
    <n v="9000"/>
    <n v="9000"/>
    <n v="9000"/>
    <m/>
  </r>
  <r>
    <s v="GENERALES"/>
    <s v="ADMINISTRACION GENERAL"/>
    <s v="ZA01A003"/>
    <s v="DM Financiera"/>
    <s v="L101"/>
    <s v="GESTIÓN INSTITUCIONAL EFICIENTE"/>
    <s v="GI22L10100006D"/>
    <s v="GI22L10100006D ADMINISTRACIÓN FINANCIERA"/>
    <s v="ADMINISTRACIÓN FINANCIERA"/>
    <s v="960201"/>
    <s v="960201 Al Sector Público Financiero"/>
    <x v="1"/>
    <x v="11"/>
    <s v="002"/>
    <n v="2783369.89"/>
    <n v="0"/>
    <n v="0"/>
    <n v="2783369.89"/>
    <n v="0"/>
    <n v="0"/>
    <n v="0"/>
    <n v="0"/>
    <n v="0"/>
    <n v="2783369.89"/>
    <n v="2783369.89"/>
    <n v="2783369.89"/>
    <m/>
  </r>
  <r>
    <s v="GENERALES"/>
    <s v="ADMINISTRACION GENERAL"/>
    <s v="ZA01A003"/>
    <s v="DM Financiera"/>
    <s v="L101"/>
    <s v="GESTIÓN INSTITUCIONAL EFICIENTE"/>
    <s v="GI22L10100006D"/>
    <s v="GI22L10100006D ADMINISTRACIÓN FINANCIERA"/>
    <s v="ADMINISTRACIÓN FINANCIERA"/>
    <s v="960301"/>
    <s v="960301 A Organismos Multilaterales"/>
    <x v="1"/>
    <x v="11"/>
    <s v="002"/>
    <n v="34898967.420000002"/>
    <n v="0"/>
    <n v="0"/>
    <n v="34898967.420000002"/>
    <n v="0"/>
    <n v="17822170.219999999"/>
    <n v="3.2777201805676476E-2"/>
    <n v="17822170.219999999"/>
    <n v="6.9362917580293754E-2"/>
    <n v="17076797.199999999"/>
    <n v="17076797.199999999"/>
    <n v="17076797.199999999"/>
    <m/>
  </r>
  <r>
    <s v="GENERALES"/>
    <s v="ADMINISTRACION GENERAL"/>
    <s v="ZA01A003"/>
    <s v="DM Financiera"/>
    <s v="L101"/>
    <s v="GESTIÓN INSTITUCIONAL EFICIENTE"/>
    <s v="GI22L10100006D"/>
    <s v="GI22L10100006D ADMINISTRACIÓN FINANCIERA"/>
    <s v="ADMINISTRACIÓN FINANCIERA"/>
    <s v="960604"/>
    <s v="960604 Al Sector Privado no Financiero"/>
    <x v="1"/>
    <x v="11"/>
    <s v="002"/>
    <n v="5310720"/>
    <n v="0"/>
    <n v="0"/>
    <n v="5310720"/>
    <n v="0"/>
    <n v="2655360"/>
    <n v="4.8835394069488966E-3"/>
    <n v="2655360"/>
    <n v="1.0334516759318036E-2"/>
    <n v="2655360"/>
    <n v="2655360"/>
    <n v="2655360"/>
    <m/>
  </r>
  <r>
    <s v="SOCIALES"/>
    <s v="SALUD"/>
    <s v="UA38M040"/>
    <s v="Unidad de Bienestar Animal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0"/>
    <n v="0"/>
    <n v="17428.77"/>
    <n v="17428.77"/>
    <n v="0"/>
    <n v="17415.79"/>
    <n v="3.2029817715167254E-5"/>
    <n v="12705.9"/>
    <n v="4.9450672034006327E-5"/>
    <n v="12.98"/>
    <n v="4722.87"/>
    <n v="12.98"/>
    <m/>
  </r>
  <r>
    <s v="SOCIALES"/>
    <s v="INCLUSION SOCIAL"/>
    <s v="UP72J010"/>
    <s v="Unidad Patronato Municipal San José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74047.399999999994"/>
    <n v="0"/>
    <n v="0"/>
    <n v="74047.399999999994"/>
    <n v="0"/>
    <n v="44396.79"/>
    <n v="8.1651253881595985E-5"/>
    <n v="43790.23"/>
    <n v="1.7042919447057706E-4"/>
    <n v="29650.61"/>
    <n v="30257.17"/>
    <n v="29650.61"/>
    <m/>
  </r>
  <r>
    <s v="COMUNALES"/>
    <s v="MOVILIDAD"/>
    <s v="AT69K040"/>
    <s v="Agencia Metrop Control Transito Seg vial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150000"/>
    <n v="0"/>
    <n v="0"/>
    <n v="150000"/>
    <n v="0"/>
    <n v="31571"/>
    <n v="5.8063020689015283E-5"/>
    <n v="31571"/>
    <n v="1.2287261561838309E-4"/>
    <n v="118429"/>
    <n v="118429"/>
    <n v="118429"/>
    <m/>
  </r>
  <r>
    <s v="GENERALES"/>
    <s v="TECNOLOGÍA"/>
    <s v="ZA01R000"/>
    <s v="Secretaría de Tecnología de Información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2000"/>
    <n v="0"/>
    <n v="0"/>
    <n v="2000"/>
    <n v="0"/>
    <n v="0"/>
    <n v="0"/>
    <n v="0"/>
    <n v="0"/>
    <n v="2000"/>
    <n v="2000"/>
    <n v="2000"/>
    <m/>
  </r>
  <r>
    <s v="ECONÓMICOS"/>
    <s v="DESARROLLO PRODUCTIVO Y COMPETITIVIDAD"/>
    <s v="ZA01H000"/>
    <s v="Secretaría Desarrollo Productivo Competi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20287.12"/>
    <n v="0"/>
    <n v="0"/>
    <n v="20287.12"/>
    <n v="0"/>
    <n v="0"/>
    <n v="0"/>
    <n v="0"/>
    <n v="0"/>
    <n v="20287.12"/>
    <n v="20287.12"/>
    <n v="20287.12"/>
    <m/>
  </r>
  <r>
    <s v="SOCIALES"/>
    <s v="EDUCACION, RECREACION Y DEPORTE"/>
    <s v="SF43I080"/>
    <s v="Unidad Educativa San Francisco de Quito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998.75"/>
    <n v="0"/>
    <n v="0"/>
    <n v="998.75"/>
    <n v="0"/>
    <n v="33.4"/>
    <n v="6.1426780621871665E-8"/>
    <n v="33.4"/>
    <n v="1.2999098418339601E-7"/>
    <n v="965.35"/>
    <n v="965.35"/>
    <n v="965.35"/>
    <m/>
  </r>
  <r>
    <s v="COMUNALES"/>
    <s v="AMBIENTE"/>
    <s v="ZA01D000"/>
    <s v="Secretaría De Ambiente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29507.17"/>
    <n v="0"/>
    <n v="0"/>
    <n v="29507.17"/>
    <n v="0"/>
    <n v="0"/>
    <n v="0"/>
    <n v="0"/>
    <n v="0"/>
    <n v="29507.17"/>
    <n v="29507.17"/>
    <n v="29507.17"/>
    <m/>
  </r>
  <r>
    <s v="GENERALES"/>
    <s v="COORDINACION DE ALCALDIA Y SECRETARIA DEL CONCEJO"/>
    <s v="ZA01C060"/>
    <s v="IMPU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16152.98"/>
    <n v="0"/>
    <n v="0"/>
    <n v="16152.98"/>
    <n v="0"/>
    <n v="1190"/>
    <n v="2.1885589503002182E-6"/>
    <n v="1190"/>
    <n v="4.6314153047377622E-6"/>
    <n v="14962.98"/>
    <n v="14962.98"/>
    <n v="14962.98"/>
    <m/>
  </r>
  <r>
    <s v="COMUNALES"/>
    <s v="COORDINACION TERRITORIAL Y PARTICIPACION CIUDADANA"/>
    <s v="ZQ08F080"/>
    <s v="Administración Zonal Quitumbe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39455.040000000001"/>
    <n v="0"/>
    <n v="0"/>
    <n v="39455.040000000001"/>
    <n v="0"/>
    <n v="2215.5300000000002"/>
    <n v="4.0746369841669267E-6"/>
    <n v="2215.5300000000002"/>
    <n v="8.6227223110131542E-6"/>
    <n v="37239.51"/>
    <n v="37239.51"/>
    <n v="37239.51"/>
    <m/>
  </r>
  <r>
    <s v="SOCIALES"/>
    <s v="CULTURA"/>
    <s v="ZA01G000"/>
    <s v="Secretaría De Cultura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57398.06"/>
    <n v="0"/>
    <n v="0"/>
    <n v="57398.06"/>
    <n v="0"/>
    <n v="20050.07"/>
    <n v="3.6874588363567976E-5"/>
    <n v="20050.07"/>
    <n v="7.8033782402574332E-5"/>
    <n v="37347.99"/>
    <n v="37347.99"/>
    <n v="37347.99"/>
    <m/>
  </r>
  <r>
    <s v="SOCIALES"/>
    <s v="SALUD"/>
    <s v="UN31M010"/>
    <s v="Unidad de Salud Norte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90327.63"/>
    <n v="0"/>
    <n v="0"/>
    <n v="90327.63"/>
    <n v="0"/>
    <n v="35160.519999999997"/>
    <n v="6.4664597263201518E-5"/>
    <n v="32999.370000000003"/>
    <n v="1.2843175400395308E-4"/>
    <n v="55167.11"/>
    <n v="57328.26"/>
    <n v="55167.11"/>
    <m/>
  </r>
  <r>
    <s v="SOCIALES"/>
    <s v="SALUD"/>
    <s v="ZA01M000"/>
    <s v="Secretaría De Salud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61196.35"/>
    <n v="0"/>
    <n v="0"/>
    <n v="61196.35"/>
    <n v="0"/>
    <n v="14436.01"/>
    <n v="2.6549629321112142E-5"/>
    <n v="12725.4"/>
    <n v="4.9526564973873877E-5"/>
    <n v="46760.34"/>
    <n v="48470.95"/>
    <n v="46760.34"/>
    <m/>
  </r>
  <r>
    <s v="COMUNALES"/>
    <s v="COORDINACION TERRITORIAL Y PARTICIPACION CIUDADANA"/>
    <s v="ZA01F000"/>
    <s v="Secretaría General Coordinac Territorial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30791.21"/>
    <n v="0"/>
    <n v="0"/>
    <n v="30791.21"/>
    <n v="0"/>
    <n v="5217.57"/>
    <n v="9.5957643044688308E-6"/>
    <n v="5217.57"/>
    <n v="2.030649878280723E-5"/>
    <n v="25573.64"/>
    <n v="25573.64"/>
    <n v="25573.64"/>
    <m/>
  </r>
  <r>
    <s v="SOCIALES"/>
    <s v="EDUCACION, RECREACION Y DEPORTE"/>
    <s v="ZA01I000"/>
    <s v="Secretaría Educación, Recreación Deporte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114157.68"/>
    <n v="0"/>
    <n v="0"/>
    <n v="114157.68"/>
    <n v="0"/>
    <n v="20757.060000000001"/>
    <n v="3.8174831466318191E-5"/>
    <n v="20757.060000000001"/>
    <n v="8.0785349046521023E-5"/>
    <n v="93400.62"/>
    <n v="93400.62"/>
    <n v="93400.62"/>
    <m/>
  </r>
  <r>
    <s v="GENERALES"/>
    <s v="COORDINACION DE ALCALDIA Y SECRETARIA DEL CONCEJO"/>
    <s v="ZA01C000"/>
    <s v="Alcaldía Metropolitana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86843.36"/>
    <n v="0"/>
    <n v="0"/>
    <n v="86843.36"/>
    <n v="0"/>
    <n v="27096.92"/>
    <n v="4.9834627555940317E-5"/>
    <n v="27096.92"/>
    <n v="1.0545973949517206E-4"/>
    <n v="59746.44"/>
    <n v="59746.44"/>
    <n v="59746.44"/>
    <m/>
  </r>
  <r>
    <s v="COMUNALES"/>
    <s v="TERRITORIO HABITAT Y VIVIENDA"/>
    <s v="ZA01P000"/>
    <s v="Secretaría Territorio, Hábitat  Vivienda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72708.87"/>
    <n v="0"/>
    <n v="-15000"/>
    <n v="57708.87"/>
    <n v="0"/>
    <n v="14483.27"/>
    <n v="2.6636546376566925E-5"/>
    <n v="14483.27"/>
    <n v="5.6368099445923772E-5"/>
    <n v="43225.599999999999"/>
    <n v="43225.599999999999"/>
    <n v="43225.599999999999"/>
    <m/>
  </r>
  <r>
    <s v="SOCIALES"/>
    <s v="INCLUSION SOCIAL"/>
    <s v="ZA01J000"/>
    <s v="Secretaría De Inclusión Social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44597.57"/>
    <n v="0"/>
    <n v="0"/>
    <n v="44597.57"/>
    <n v="0"/>
    <n v="8009.16"/>
    <n v="1.4729847733097894E-5"/>
    <n v="8009.16"/>
    <n v="3.1171215295876887E-5"/>
    <n v="36588.410000000003"/>
    <n v="36588.410000000003"/>
    <n v="36588.410000000003"/>
    <m/>
  </r>
  <r>
    <s v="GENERALES"/>
    <s v="PLANIFICACION"/>
    <s v="ZA01L000"/>
    <s v="Secretaría General de Planificación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52206.8"/>
    <n v="0"/>
    <n v="0"/>
    <n v="52206.8"/>
    <n v="0"/>
    <n v="6380.25"/>
    <n v="1.1734078355170559E-5"/>
    <n v="6380.24"/>
    <n v="2.4831547213361392E-5"/>
    <n v="45826.55"/>
    <n v="45826.559999999998"/>
    <n v="45826.55"/>
    <m/>
  </r>
  <r>
    <s v="GENERALES"/>
    <s v="COMUNICACION"/>
    <s v="ZA01E000"/>
    <s v="Secretaría De Comunicación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29995.1"/>
    <n v="0"/>
    <n v="0"/>
    <n v="29995.1"/>
    <n v="0"/>
    <n v="6943.01"/>
    <n v="1.2769064434894048E-5"/>
    <n v="6943.01"/>
    <n v="2.7021817457938933E-5"/>
    <n v="23052.09"/>
    <n v="23052.09"/>
    <n v="23052.09"/>
    <m/>
  </r>
  <r>
    <s v="GENERALES"/>
    <s v="COORDINACION DE ALCALDIA Y SECRETARIA DEL CONCEJO"/>
    <s v="ZA01C030"/>
    <s v="Concejo Metropolitano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90021.21"/>
    <n v="0"/>
    <n v="0"/>
    <n v="90021.21"/>
    <n v="0"/>
    <n v="35290.82"/>
    <n v="6.4904235272633556E-5"/>
    <n v="35290.82"/>
    <n v="1.3734995282751723E-4"/>
    <n v="54730.39"/>
    <n v="54730.39"/>
    <n v="54730.39"/>
    <m/>
  </r>
  <r>
    <s v="COMUNALES"/>
    <s v="SEGURIDAD Y GOBERNABILIDAD"/>
    <s v="ZA01N000"/>
    <s v="Secretaría General Seguridad Gobernabili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43277.2"/>
    <n v="0"/>
    <n v="0"/>
    <n v="43277.2"/>
    <n v="0"/>
    <n v="8020.86"/>
    <n v="1.4751365497567231E-5"/>
    <n v="8020.86"/>
    <n v="3.1216751059797417E-5"/>
    <n v="35256.339999999997"/>
    <n v="35256.339999999997"/>
    <n v="35256.339999999997"/>
    <m/>
  </r>
  <r>
    <s v="COMUNALES"/>
    <s v="MOVILIDAD"/>
    <s v="ZA01K000"/>
    <s v="Secretaría De Movilidad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64535.98"/>
    <n v="0"/>
    <n v="0"/>
    <n v="64535.98"/>
    <n v="0"/>
    <n v="7209.27"/>
    <n v="1.3258749902210801E-5"/>
    <n v="5237.67"/>
    <n v="2.0384726890055322E-5"/>
    <n v="57326.71"/>
    <n v="59298.31"/>
    <n v="57326.71"/>
    <m/>
  </r>
  <r>
    <s v="GENERALES"/>
    <s v="COORDINACION DE ALCALDIA Y SECRETARIA DEL CONCEJO"/>
    <s v="ZA01C002"/>
    <s v="DM Relaciones Internacionales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2301.48"/>
    <n v="0"/>
    <n v="0"/>
    <n v="2301.48"/>
    <n v="0"/>
    <n v="1014.68"/>
    <n v="1.8661235257904413E-6"/>
    <n v="1014.68"/>
    <n v="3.9490793961439594E-6"/>
    <n v="1286.8"/>
    <n v="1286.8"/>
    <n v="1286.8"/>
    <m/>
  </r>
  <r>
    <s v="GENERALES"/>
    <s v="ADMINISTRACION GENERAL"/>
    <s v="RP36A010"/>
    <s v="Registro de la Propiedad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0"/>
    <n v="0"/>
    <n v="12000"/>
    <n v="12000"/>
    <n v="0"/>
    <n v="3776.12"/>
    <n v="6.9447573305946713E-6"/>
    <n v="3776.12"/>
    <n v="1.4696453748341476E-5"/>
    <n v="8223.8799999999992"/>
    <n v="8223.8799999999992"/>
    <n v="8223.8799999999992"/>
    <m/>
  </r>
  <r>
    <s v="COMUNALES"/>
    <s v="COORDINACION TERRITORIAL Y PARTICIPACION CIUDADANA"/>
    <s v="ZS03F030"/>
    <s v="Administración Zonal Eloy Alfaro (Sur)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39008.379999999997"/>
    <n v="0"/>
    <n v="0"/>
    <n v="39008.379999999997"/>
    <n v="0"/>
    <n v="12577.58"/>
    <n v="2.3131743934552113E-5"/>
    <n v="12577.58"/>
    <n v="4.8951257570221492E-5"/>
    <n v="26430.799999999999"/>
    <n v="26430.799999999999"/>
    <n v="26430.799999999999"/>
    <m/>
  </r>
  <r>
    <s v="GENERALES"/>
    <s v="AGENCIA METROPOLITANA DE CONTROL"/>
    <s v="MC37B000"/>
    <s v="Agencia Metropolitana de Control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197000"/>
    <n v="0"/>
    <n v="0"/>
    <n v="197000"/>
    <n v="0"/>
    <n v="55059.040000000001"/>
    <n v="1.0126046620751068E-4"/>
    <n v="37711.33"/>
    <n v="1.4677044615463554E-4"/>
    <n v="141940.96"/>
    <n v="159288.67000000001"/>
    <n v="141940.96"/>
    <m/>
  </r>
  <r>
    <s v="SOCIALES"/>
    <s v="SALUD"/>
    <s v="UC32M020"/>
    <s v="Unidad de Salud Centro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21897"/>
    <n v="0"/>
    <n v="0"/>
    <n v="21897"/>
    <n v="0"/>
    <n v="15414.28"/>
    <n v="2.8348790299524072E-5"/>
    <n v="15414.28"/>
    <n v="5.9991539750851417E-5"/>
    <n v="6482.72"/>
    <n v="6482.72"/>
    <n v="6482.72"/>
    <m/>
  </r>
  <r>
    <s v="GENERALES"/>
    <s v="ADMINISTRACION GENERAL"/>
    <s v="ZA01A000"/>
    <s v="Administración General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154048.57"/>
    <n v="0"/>
    <n v="0"/>
    <n v="154048.57"/>
    <n v="0"/>
    <n v="40222.589999999997"/>
    <n v="7.3974377603996675E-5"/>
    <n v="40222.58"/>
    <n v="1.5654409462860421E-4"/>
    <n v="113825.98"/>
    <n v="113825.99"/>
    <n v="113825.98"/>
    <m/>
  </r>
  <r>
    <s v="SOCIALES"/>
    <s v="EDUCACION, RECREACION Y DEPORTE"/>
    <s v="JM40I070"/>
    <s v="Unidad Educativa Julio E.Moreno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866.89"/>
    <n v="0"/>
    <n v="0"/>
    <n v="866.89"/>
    <n v="0"/>
    <n v="0"/>
    <n v="0"/>
    <n v="0"/>
    <n v="0"/>
    <n v="866.89"/>
    <n v="866.89"/>
    <n v="866.89"/>
    <m/>
  </r>
  <r>
    <s v="COMUNALES"/>
    <s v="COORDINACION TERRITORIAL Y PARTICIPACION CIUDADANA"/>
    <s v="RB34F010"/>
    <s v="Unidad Especial Regula Tu Barrio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9546.0300000000007"/>
    <n v="0"/>
    <n v="0"/>
    <n v="9546.0300000000007"/>
    <n v="0"/>
    <n v="0"/>
    <n v="0"/>
    <n v="0"/>
    <n v="0"/>
    <n v="9546.0300000000007"/>
    <n v="9546.0300000000007"/>
    <n v="9546.0300000000007"/>
    <m/>
  </r>
  <r>
    <s v="COMUNALES"/>
    <s v="COORDINACION TERRITORIAL Y PARTICIPACION CIUDADANA"/>
    <s v="ZN02F020"/>
    <s v="Administración Z Eugenio Espejo (Norte)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28032.03"/>
    <n v="0"/>
    <n v="0"/>
    <n v="28032.03"/>
    <n v="0"/>
    <n v="4297.82"/>
    <n v="7.9042289309069607E-6"/>
    <n v="4297.82"/>
    <n v="1.6726881785721049E-5"/>
    <n v="23734.21"/>
    <n v="23734.21"/>
    <n v="23734.21"/>
    <m/>
  </r>
  <r>
    <s v="ECONÓMICOS"/>
    <s v="AGENCIA DE COORDINACIÓN DISTRITAL DE COMERCIO"/>
    <s v="AC67Q000"/>
    <s v="Agencia de Coord. Distrital del Comercio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30000"/>
    <n v="0"/>
    <n v="0"/>
    <n v="30000"/>
    <n v="0"/>
    <n v="6425.39"/>
    <n v="1.1817096465268503E-5"/>
    <n v="6425.39"/>
    <n v="2.5007268558747031E-5"/>
    <n v="23574.61"/>
    <n v="23574.61"/>
    <n v="23574.61"/>
    <m/>
  </r>
  <r>
    <s v="SOCIALES"/>
    <s v="EDUCACION, RECREACION Y DEPORTE"/>
    <s v="ES12I020"/>
    <s v="Unidad Educativa Sucre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0"/>
    <n v="0"/>
    <n v="4758.96"/>
    <n v="4758.96"/>
    <n v="0"/>
    <n v="4699.96"/>
    <n v="8.6438147260949689E-6"/>
    <n v="4699.96"/>
    <n v="1.8291988803071674E-5"/>
    <n v="59"/>
    <n v="59"/>
    <n v="59"/>
    <m/>
  </r>
  <r>
    <s v="COMUNALES"/>
    <s v="COORDINACION TERRITORIAL Y PARTICIPACION CIUDADANA"/>
    <s v="ZC09F090"/>
    <s v="Administración Zonal Calderón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9719.92"/>
    <n v="0"/>
    <n v="0"/>
    <n v="9719.92"/>
    <n v="0"/>
    <n v="0"/>
    <n v="0"/>
    <n v="0"/>
    <n v="0"/>
    <n v="9719.92"/>
    <n v="9719.92"/>
    <n v="9719.92"/>
    <m/>
  </r>
  <r>
    <s v="COMUNALES"/>
    <s v="COORDINACION TERRITORIAL Y PARTICIPACION CIUDADANA"/>
    <s v="ZV05F050"/>
    <s v="Administración Zonal Valle los Chillos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32413.360000000001"/>
    <n v="0"/>
    <n v="0"/>
    <n v="32413.360000000001"/>
    <n v="0"/>
    <n v="0"/>
    <n v="0"/>
    <n v="0"/>
    <n v="0"/>
    <n v="32413.360000000001"/>
    <n v="32413.360000000001"/>
    <n v="32413.360000000001"/>
    <m/>
  </r>
  <r>
    <s v="SOCIALES"/>
    <s v="SALUD"/>
    <s v="US33M030"/>
    <s v="Unidad de Salud Sur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265000"/>
    <n v="0"/>
    <n v="-200000"/>
    <n v="65000"/>
    <n v="0"/>
    <n v="40528.17"/>
    <n v="7.4536377472931756E-5"/>
    <n v="40528.17"/>
    <n v="1.5773343429496958E-4"/>
    <n v="24471.83"/>
    <n v="24471.83"/>
    <n v="24471.83"/>
    <m/>
  </r>
  <r>
    <s v="COMUNALES"/>
    <s v="COORDINACION TERRITORIAL Y PARTICIPACION CIUDADANA"/>
    <s v="ZM04F040"/>
    <s v="Administración Zonal Manuela Sáenz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18612.150000000001"/>
    <n v="0"/>
    <n v="0"/>
    <n v="18612.150000000001"/>
    <n v="0"/>
    <n v="5256.61"/>
    <n v="9.6675637510400239E-6"/>
    <n v="5256.61"/>
    <n v="2.0458440340367701E-5"/>
    <n v="13355.54"/>
    <n v="13355.54"/>
    <n v="13355.54"/>
    <m/>
  </r>
  <r>
    <s v="COMUNALES"/>
    <s v="COORDINACION TERRITORIAL Y PARTICIPACION CIUDADANA"/>
    <s v="TM68F100"/>
    <s v="Unidad Especial Turística La Mariscal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15290.21"/>
    <n v="0"/>
    <n v="0"/>
    <n v="15290.21"/>
    <n v="0"/>
    <n v="15043.8"/>
    <n v="2.7667431207165059E-5"/>
    <n v="15043.8"/>
    <n v="5.8549651732280622E-5"/>
    <n v="246.41"/>
    <n v="246.41"/>
    <n v="246.41"/>
    <m/>
  </r>
  <r>
    <s v="COMUNALES"/>
    <s v="COORDINACION TERRITORIAL Y PARTICIPACION CIUDADANA"/>
    <s v="ZD07F070"/>
    <s v="Adm Zonal Equinoccia - La Delicia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25051.72"/>
    <n v="0"/>
    <n v="0"/>
    <n v="25051.72"/>
    <n v="0"/>
    <n v="1102.8900000000001"/>
    <n v="2.0283527568879057E-6"/>
    <n v="1102.8900000000001"/>
    <n v="4.2923879205396896E-6"/>
    <n v="23948.83"/>
    <n v="23948.83"/>
    <n v="23948.83"/>
    <m/>
  </r>
  <r>
    <s v="COMUNALES"/>
    <s v="COORDINACION TERRITORIAL Y PARTICIPACION CIUDADANA"/>
    <s v="ZT06F060"/>
    <s v="Administración Zonal Valle de Tumbaco"/>
    <s v="A101"/>
    <s v="FORTALECIMIENTO INSTITUCIONAL"/>
    <s v="GC00A10100004D"/>
    <s v="GC00A10100004D REMUNERACION PERSONAL"/>
    <s v="REMUNERACION PERSONAL"/>
    <s v="990101"/>
    <s v="990101 Obligaciones de Ejercicios Anteriores por"/>
    <x v="0"/>
    <x v="12"/>
    <s v="002"/>
    <n v="45143.24"/>
    <n v="0"/>
    <n v="-7000"/>
    <n v="38143.24"/>
    <n v="0"/>
    <n v="18506.12"/>
    <n v="3.4035071059941069E-5"/>
    <n v="18506.12"/>
    <n v="7.2024812940599657E-5"/>
    <n v="19637.12"/>
    <n v="19637.12"/>
    <n v="19637.12"/>
    <m/>
  </r>
  <r>
    <s v="SOCIALES"/>
    <s v="SALUD"/>
    <s v="ZA01M000"/>
    <s v="Secretaría De Salud"/>
    <s v="M402"/>
    <s v="SALUD AL DIA"/>
    <s v="GI22M40200004D"/>
    <s v="GI22M40200004D FORTALECIMIENTO DE LA GESTIÓN INTEGRAL D"/>
    <s v="FORTALECIMIENTO DE LA GESTIÓN INTEGRAL D"/>
    <s v="990102"/>
    <s v="990102 Obligaciones de Ejercicios Anteriores por E"/>
    <x v="1"/>
    <x v="12"/>
    <s v="001"/>
    <n v="3774000"/>
    <n v="0"/>
    <n v="0"/>
    <n v="3774000"/>
    <n v="0"/>
    <n v="3774000"/>
    <n v="6.9408583852378341E-3"/>
    <n v="0"/>
    <n v="0"/>
    <n v="0"/>
    <n v="3774000"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44">
  <r>
    <x v="0"/>
    <x v="0"/>
    <s v="ZA01A002"/>
    <x v="0"/>
    <s v="A101"/>
    <s v="FORTALECIMIENTO INSTITUCIONAL"/>
    <s v="GC00A10100001D"/>
    <x v="0"/>
    <x v="0"/>
    <s v="510606"/>
    <x v="0"/>
    <x v="0"/>
    <x v="0"/>
    <s v="002"/>
    <n v="2834832"/>
    <n v="0"/>
    <n v="0"/>
    <n v="2834832"/>
    <n v="282492"/>
    <n v="664104"/>
    <n v="1.2213703807816606E-3"/>
    <n v="457397.5"/>
    <n v="1.7801662032342776E-3"/>
    <n v="2170728"/>
    <n v="2377434.5"/>
    <n v="1888236"/>
    <s v="G/510606/1AA101"/>
  </r>
  <r>
    <x v="0"/>
    <x v="0"/>
    <s v="ZA01A002"/>
    <x v="0"/>
    <s v="A101"/>
    <s v="FORTALECIMIENTO INSTITUCIONAL"/>
    <s v="GC00A10100001D"/>
    <x v="0"/>
    <x v="0"/>
    <s v="510706"/>
    <x v="1"/>
    <x v="0"/>
    <x v="0"/>
    <s v="002"/>
    <n v="5841885"/>
    <n v="0"/>
    <n v="-582728.97"/>
    <n v="5259156.03"/>
    <n v="376125"/>
    <n v="831457.5"/>
    <n v="1.5291544146380197E-3"/>
    <n v="702424.5"/>
    <n v="2.7337979661535882E-3"/>
    <n v="4427698.53"/>
    <n v="4556731.53"/>
    <n v="4051573.53"/>
    <s v="G/510706/1AA101"/>
  </r>
  <r>
    <x v="1"/>
    <x v="1"/>
    <s v="ZA01K000"/>
    <x v="1"/>
    <s v="A101"/>
    <s v="FORTALECIMIENTO INSTITUCIONAL"/>
    <s v="GC00A10100004D"/>
    <x v="1"/>
    <x v="1"/>
    <s v="510105"/>
    <x v="2"/>
    <x v="0"/>
    <x v="0"/>
    <s v="002"/>
    <n v="1051117.44"/>
    <n v="0"/>
    <n v="-24654"/>
    <n v="1026463.44"/>
    <n v="0"/>
    <n v="374798.53"/>
    <n v="6.8930140957215529E-4"/>
    <n v="374798.53"/>
    <n v="1.458695502550601E-3"/>
    <n v="651664.91"/>
    <n v="651664.91"/>
    <n v="651664.91"/>
    <m/>
  </r>
  <r>
    <x v="2"/>
    <x v="2"/>
    <s v="ZA01H000"/>
    <x v="2"/>
    <s v="A101"/>
    <s v="FORTALECIMIENTO INSTITUCIONAL"/>
    <s v="GC00A10100004D"/>
    <x v="1"/>
    <x v="1"/>
    <s v="510105"/>
    <x v="2"/>
    <x v="0"/>
    <x v="0"/>
    <s v="002"/>
    <n v="413436"/>
    <n v="0"/>
    <n v="0"/>
    <n v="413436"/>
    <n v="0"/>
    <n v="160823.32999999999"/>
    <n v="2.9577423385595425E-4"/>
    <n v="160823.32999999999"/>
    <n v="6.2591565707637953E-4"/>
    <n v="252612.67"/>
    <n v="252612.67"/>
    <n v="252612.67"/>
    <m/>
  </r>
  <r>
    <x v="0"/>
    <x v="3"/>
    <s v="ZA01C060"/>
    <x v="3"/>
    <s v="A101"/>
    <s v="FORTALECIMIENTO INSTITUCIONAL"/>
    <s v="GC00A10100004D"/>
    <x v="1"/>
    <x v="1"/>
    <s v="510105"/>
    <x v="2"/>
    <x v="0"/>
    <x v="0"/>
    <s v="002"/>
    <n v="362328"/>
    <n v="0"/>
    <n v="0"/>
    <n v="362328"/>
    <n v="0"/>
    <n v="113328.34"/>
    <n v="2.0842500237787075E-4"/>
    <n v="113328.34"/>
    <n v="4.4106773809791987E-4"/>
    <n v="248999.66"/>
    <n v="248999.66"/>
    <n v="248999.66"/>
    <m/>
  </r>
  <r>
    <x v="3"/>
    <x v="4"/>
    <s v="US33M030"/>
    <x v="4"/>
    <s v="A101"/>
    <s v="FORTALECIMIENTO INSTITUCIONAL"/>
    <s v="GC00A10100004D"/>
    <x v="1"/>
    <x v="1"/>
    <s v="510105"/>
    <x v="2"/>
    <x v="0"/>
    <x v="0"/>
    <s v="002"/>
    <n v="2901210.21"/>
    <n v="0"/>
    <n v="55289.79"/>
    <n v="2956500"/>
    <n v="0"/>
    <n v="1004895.91"/>
    <n v="1.8481293596223382E-3"/>
    <n v="1004895.91"/>
    <n v="3.9110002497835129E-3"/>
    <n v="1951604.09"/>
    <n v="1951604.09"/>
    <n v="1951604.09"/>
    <m/>
  </r>
  <r>
    <x v="0"/>
    <x v="3"/>
    <s v="ZA01C030"/>
    <x v="5"/>
    <s v="A101"/>
    <s v="FORTALECIMIENTO INSTITUCIONAL"/>
    <s v="GC00A10100004D"/>
    <x v="1"/>
    <x v="1"/>
    <s v="510105"/>
    <x v="2"/>
    <x v="0"/>
    <x v="0"/>
    <s v="002"/>
    <n v="2692777.68"/>
    <n v="0"/>
    <n v="4344"/>
    <n v="2697121.68"/>
    <n v="0"/>
    <n v="998815.97"/>
    <n v="1.8369475889464656E-3"/>
    <n v="998815.97"/>
    <n v="3.8873374538441119E-3"/>
    <n v="1698305.71"/>
    <n v="1698305.71"/>
    <n v="1698305.71"/>
    <m/>
  </r>
  <r>
    <x v="3"/>
    <x v="5"/>
    <s v="UP72J010"/>
    <x v="6"/>
    <s v="A101"/>
    <s v="FORTALECIMIENTO INSTITUCIONAL"/>
    <s v="GC00A10100004D"/>
    <x v="1"/>
    <x v="1"/>
    <s v="510105"/>
    <x v="2"/>
    <x v="0"/>
    <x v="0"/>
    <s v="002"/>
    <n v="942797.82"/>
    <n v="0"/>
    <n v="0"/>
    <n v="942797.82"/>
    <n v="0"/>
    <n v="329533.33"/>
    <n v="6.0605304100313899E-4"/>
    <n v="329533.33"/>
    <n v="1.2825258050278988E-3"/>
    <n v="613264.49"/>
    <n v="613264.49"/>
    <n v="613264.49"/>
    <m/>
  </r>
  <r>
    <x v="0"/>
    <x v="3"/>
    <s v="ZA01C002"/>
    <x v="7"/>
    <s v="A101"/>
    <s v="FORTALECIMIENTO INSTITUCIONAL"/>
    <s v="GC00A10100004D"/>
    <x v="1"/>
    <x v="1"/>
    <s v="510105"/>
    <x v="2"/>
    <x v="0"/>
    <x v="0"/>
    <s v="002"/>
    <n v="102996"/>
    <n v="0"/>
    <n v="0"/>
    <n v="102996"/>
    <n v="0"/>
    <n v="38615"/>
    <n v="7.1017818374657918E-5"/>
    <n v="38615"/>
    <n v="1.5028748066592325E-4"/>
    <n v="64381"/>
    <n v="64381"/>
    <n v="64381"/>
    <m/>
  </r>
  <r>
    <x v="0"/>
    <x v="3"/>
    <s v="ZA01C000"/>
    <x v="8"/>
    <s v="A101"/>
    <s v="FORTALECIMIENTO INSTITUCIONAL"/>
    <s v="GC00A10100004D"/>
    <x v="1"/>
    <x v="1"/>
    <s v="510105"/>
    <x v="2"/>
    <x v="0"/>
    <x v="0"/>
    <s v="002"/>
    <n v="2154784"/>
    <n v="0"/>
    <n v="-17236"/>
    <n v="2137548"/>
    <n v="0"/>
    <n v="781100.23"/>
    <n v="1.4365410919731586E-3"/>
    <n v="781100.23"/>
    <n v="3.0399996300472147E-3"/>
    <n v="1356447.77"/>
    <n v="1356447.77"/>
    <n v="1356447.77"/>
    <m/>
  </r>
  <r>
    <x v="3"/>
    <x v="6"/>
    <s v="ZA01G000"/>
    <x v="9"/>
    <s v="A101"/>
    <s v="FORTALECIMIENTO INSTITUCIONAL"/>
    <s v="GC00A10100004D"/>
    <x v="1"/>
    <x v="1"/>
    <s v="510105"/>
    <x v="2"/>
    <x v="0"/>
    <x v="0"/>
    <s v="002"/>
    <n v="2288460"/>
    <n v="0"/>
    <n v="-50531.199999999997"/>
    <n v="2237928.7999999998"/>
    <n v="0"/>
    <n v="768057.77"/>
    <n v="1.4125543755303582E-3"/>
    <n v="768057.77"/>
    <n v="2.9892390847905512E-3"/>
    <n v="1469871.03"/>
    <n v="1469871.03"/>
    <n v="1469871.03"/>
    <m/>
  </r>
  <r>
    <x v="3"/>
    <x v="7"/>
    <s v="ZA01I000"/>
    <x v="10"/>
    <s v="A101"/>
    <s v="FORTALECIMIENTO INSTITUCIONAL"/>
    <s v="GC00A10100004D"/>
    <x v="1"/>
    <x v="1"/>
    <s v="510105"/>
    <x v="2"/>
    <x v="0"/>
    <x v="0"/>
    <s v="002"/>
    <n v="2209103"/>
    <n v="0"/>
    <n v="-30692"/>
    <n v="2178411"/>
    <n v="0"/>
    <n v="859886.53"/>
    <n v="1.5814389592219303E-3"/>
    <n v="859886.53"/>
    <n v="3.346631626369619E-3"/>
    <n v="1318524.47"/>
    <n v="1318524.47"/>
    <n v="1318524.47"/>
    <m/>
  </r>
  <r>
    <x v="3"/>
    <x v="5"/>
    <s v="ZA01J000"/>
    <x v="11"/>
    <s v="A101"/>
    <s v="FORTALECIMIENTO INSTITUCIONAL"/>
    <s v="GC00A10100004D"/>
    <x v="1"/>
    <x v="1"/>
    <s v="510105"/>
    <x v="2"/>
    <x v="0"/>
    <x v="0"/>
    <s v="002"/>
    <n v="1744619"/>
    <n v="0"/>
    <n v="-11997"/>
    <n v="1732622"/>
    <n v="0"/>
    <n v="609584.74"/>
    <n v="1.1211026375575054E-3"/>
    <n v="609584.74"/>
    <n v="2.3724706675383104E-3"/>
    <n v="1123037.26"/>
    <n v="1123037.26"/>
    <n v="1123037.26"/>
    <m/>
  </r>
  <r>
    <x v="3"/>
    <x v="4"/>
    <s v="ZA01M000"/>
    <x v="12"/>
    <s v="A101"/>
    <s v="FORTALECIMIENTO INSTITUCIONAL"/>
    <s v="GC00A10100004D"/>
    <x v="1"/>
    <x v="1"/>
    <s v="510105"/>
    <x v="2"/>
    <x v="0"/>
    <x v="0"/>
    <s v="002"/>
    <n v="838215.36"/>
    <n v="0"/>
    <n v="0"/>
    <n v="838215.36"/>
    <n v="0"/>
    <n v="247423.93"/>
    <n v="4.5504357690752487E-4"/>
    <n v="247423.93"/>
    <n v="9.6296048416837359E-4"/>
    <n v="590791.43000000005"/>
    <n v="590791.43000000005"/>
    <n v="590791.43000000005"/>
    <m/>
  </r>
  <r>
    <x v="1"/>
    <x v="8"/>
    <s v="ZA01N000"/>
    <x v="13"/>
    <s v="A101"/>
    <s v="FORTALECIMIENTO INSTITUCIONAL"/>
    <s v="GC00A10100004D"/>
    <x v="1"/>
    <x v="1"/>
    <s v="510105"/>
    <x v="2"/>
    <x v="0"/>
    <x v="0"/>
    <s v="002"/>
    <n v="1564388"/>
    <n v="0"/>
    <n v="0"/>
    <n v="1564388"/>
    <n v="0"/>
    <n v="575068.23"/>
    <n v="1.0576224552939532E-3"/>
    <n v="575068.23"/>
    <n v="2.2381342871348364E-3"/>
    <n v="989319.77"/>
    <n v="989319.77"/>
    <n v="989319.77"/>
    <m/>
  </r>
  <r>
    <x v="0"/>
    <x v="9"/>
    <s v="ZA01R000"/>
    <x v="14"/>
    <s v="A101"/>
    <s v="FORTALECIMIENTO INSTITUCIONAL"/>
    <s v="GC00A10100004D"/>
    <x v="1"/>
    <x v="1"/>
    <s v="510105"/>
    <x v="2"/>
    <x v="0"/>
    <x v="0"/>
    <s v="002"/>
    <n v="262330"/>
    <n v="0"/>
    <n v="1317050"/>
    <n v="1579380"/>
    <n v="0"/>
    <n v="577476.73"/>
    <n v="1.0620519882618507E-3"/>
    <n v="577476.73"/>
    <n v="2.2475080381948874E-3"/>
    <n v="1001903.27"/>
    <n v="1001903.27"/>
    <n v="1001903.27"/>
    <m/>
  </r>
  <r>
    <x v="3"/>
    <x v="4"/>
    <s v="UA38M040"/>
    <x v="15"/>
    <s v="A101"/>
    <s v="FORTALECIMIENTO INSTITUCIONAL"/>
    <s v="GC00A10100004D"/>
    <x v="1"/>
    <x v="1"/>
    <s v="510105"/>
    <x v="2"/>
    <x v="0"/>
    <x v="0"/>
    <s v="002"/>
    <n v="166304.73000000001"/>
    <n v="0"/>
    <n v="67495.27"/>
    <n v="233800"/>
    <n v="0"/>
    <n v="86886.66"/>
    <n v="1.5979544319722012E-4"/>
    <n v="86886.66"/>
    <n v="3.3815815706012296E-4"/>
    <n v="146913.34"/>
    <n v="146913.34"/>
    <n v="146913.34"/>
    <m/>
  </r>
  <r>
    <x v="2"/>
    <x v="10"/>
    <s v="AC67Q000"/>
    <x v="16"/>
    <s v="A101"/>
    <s v="FORTALECIMIENTO INSTITUCIONAL"/>
    <s v="GC00A10100004D"/>
    <x v="1"/>
    <x v="1"/>
    <s v="510105"/>
    <x v="2"/>
    <x v="0"/>
    <x v="0"/>
    <s v="002"/>
    <n v="1148872"/>
    <n v="0"/>
    <n v="-6130"/>
    <n v="1142742"/>
    <n v="0"/>
    <n v="464734.24"/>
    <n v="8.5470443736383999E-4"/>
    <n v="464734.24"/>
    <n v="1.8087203964467834E-3"/>
    <n v="678007.76"/>
    <n v="678007.76"/>
    <n v="678007.76"/>
    <m/>
  </r>
  <r>
    <x v="1"/>
    <x v="11"/>
    <s v="ZA01F000"/>
    <x v="17"/>
    <s v="A101"/>
    <s v="FORTALECIMIENTO INSTITUCIONAL"/>
    <s v="GC00A10100004D"/>
    <x v="1"/>
    <x v="1"/>
    <s v="510105"/>
    <x v="2"/>
    <x v="0"/>
    <x v="0"/>
    <s v="002"/>
    <n v="441624"/>
    <n v="0"/>
    <n v="0"/>
    <n v="441624"/>
    <n v="0"/>
    <n v="176240"/>
    <n v="3.2412741966463058E-4"/>
    <n v="176240"/>
    <n v="6.8591649857729681E-4"/>
    <n v="265384"/>
    <n v="265384"/>
    <n v="265384"/>
    <m/>
  </r>
  <r>
    <x v="1"/>
    <x v="11"/>
    <s v="TM68F100"/>
    <x v="18"/>
    <s v="A101"/>
    <s v="FORTALECIMIENTO INSTITUCIONAL"/>
    <s v="GC00A10100004D"/>
    <x v="1"/>
    <x v="1"/>
    <s v="510105"/>
    <x v="2"/>
    <x v="0"/>
    <x v="0"/>
    <s v="002"/>
    <n v="438483"/>
    <n v="0"/>
    <n v="-8725.56"/>
    <n v="429757.44"/>
    <n v="0"/>
    <n v="167238.6"/>
    <n v="3.0757271837451936E-4"/>
    <n v="167238.6"/>
    <n v="6.5088353914530815E-4"/>
    <n v="262518.84000000003"/>
    <n v="262518.84000000003"/>
    <n v="262518.84000000003"/>
    <m/>
  </r>
  <r>
    <x v="1"/>
    <x v="12"/>
    <s v="ZA01D000"/>
    <x v="19"/>
    <s v="A101"/>
    <s v="FORTALECIMIENTO INSTITUCIONAL"/>
    <s v="GC00A10100004D"/>
    <x v="1"/>
    <x v="1"/>
    <s v="510105"/>
    <x v="2"/>
    <x v="0"/>
    <x v="0"/>
    <s v="002"/>
    <n v="1172988"/>
    <n v="0"/>
    <n v="0"/>
    <n v="1172988"/>
    <n v="0"/>
    <n v="437195.13"/>
    <n v="8.0405656704972048E-4"/>
    <n v="437195.13"/>
    <n v="1.7015396775116097E-3"/>
    <n v="735792.87"/>
    <n v="735792.87"/>
    <n v="735792.87"/>
    <m/>
  </r>
  <r>
    <x v="3"/>
    <x v="7"/>
    <s v="CB21I040"/>
    <x v="20"/>
    <s v="A101"/>
    <s v="FORTALECIMIENTO INSTITUCIONAL"/>
    <s v="GC00A10100004D"/>
    <x v="1"/>
    <x v="1"/>
    <s v="510105"/>
    <x v="2"/>
    <x v="0"/>
    <x v="0"/>
    <s v="002"/>
    <n v="195502"/>
    <n v="0"/>
    <n v="-58746"/>
    <n v="136756"/>
    <n v="0"/>
    <n v="41406"/>
    <n v="7.6150816719437666E-5"/>
    <n v="41406"/>
    <n v="1.6114990093106871E-4"/>
    <n v="95350"/>
    <n v="95350"/>
    <n v="95350"/>
    <m/>
  </r>
  <r>
    <x v="1"/>
    <x v="11"/>
    <s v="ZC09F090"/>
    <x v="21"/>
    <s v="A101"/>
    <s v="FORTALECIMIENTO INSTITUCIONAL"/>
    <s v="GC00A10100004D"/>
    <x v="1"/>
    <x v="1"/>
    <s v="510105"/>
    <x v="2"/>
    <x v="0"/>
    <x v="0"/>
    <s v="002"/>
    <n v="711708"/>
    <n v="0"/>
    <n v="-72257.52"/>
    <n v="639450.48"/>
    <n v="0"/>
    <n v="261406.97"/>
    <n v="4.8076013770114335E-4"/>
    <n v="261406.97"/>
    <n v="1.0173817156496848E-3"/>
    <n v="378043.51"/>
    <n v="378043.51"/>
    <n v="378043.51"/>
    <m/>
  </r>
  <r>
    <x v="1"/>
    <x v="11"/>
    <s v="ZS03F030"/>
    <x v="22"/>
    <s v="A101"/>
    <s v="FORTALECIMIENTO INSTITUCIONAL"/>
    <s v="GC00A10100004D"/>
    <x v="1"/>
    <x v="1"/>
    <s v="510105"/>
    <x v="2"/>
    <x v="0"/>
    <x v="0"/>
    <s v="002"/>
    <n v="1100840"/>
    <n v="0"/>
    <n v="-70676"/>
    <n v="1030164"/>
    <n v="0"/>
    <n v="396730"/>
    <n v="7.2963612802739953E-4"/>
    <n v="396730"/>
    <n v="1.5440515914694221E-3"/>
    <n v="633434"/>
    <n v="633434"/>
    <n v="633434"/>
    <m/>
  </r>
  <r>
    <x v="1"/>
    <x v="11"/>
    <s v="RB34F010"/>
    <x v="23"/>
    <s v="A101"/>
    <s v="FORTALECIMIENTO INSTITUCIONAL"/>
    <s v="GC00A10100004D"/>
    <x v="1"/>
    <x v="1"/>
    <s v="510105"/>
    <x v="2"/>
    <x v="0"/>
    <x v="0"/>
    <s v="002"/>
    <n v="427140"/>
    <n v="0"/>
    <n v="0"/>
    <n v="427140"/>
    <n v="0"/>
    <n v="149091.67000000001"/>
    <n v="2.7419824268378699E-4"/>
    <n v="148175"/>
    <n v="5.7668904435253599E-4"/>
    <n v="278048.33"/>
    <n v="278965"/>
    <n v="278048.33"/>
    <m/>
  </r>
  <r>
    <x v="3"/>
    <x v="7"/>
    <s v="CF22I050"/>
    <x v="24"/>
    <s v="A101"/>
    <s v="FORTALECIMIENTO INSTITUCIONAL"/>
    <s v="GC00A10100004D"/>
    <x v="1"/>
    <x v="1"/>
    <s v="510105"/>
    <x v="2"/>
    <x v="0"/>
    <x v="0"/>
    <s v="002"/>
    <n v="234619.26"/>
    <n v="0"/>
    <n v="-42591"/>
    <n v="192028.26"/>
    <n v="0"/>
    <n v="69255"/>
    <n v="1.2736861353196773E-4"/>
    <n v="69255"/>
    <n v="2.6953669489883505E-4"/>
    <n v="122773.26"/>
    <n v="122773.26"/>
    <n v="122773.26"/>
    <m/>
  </r>
  <r>
    <x v="3"/>
    <x v="7"/>
    <s v="EE11I010"/>
    <x v="25"/>
    <s v="A101"/>
    <s v="FORTALECIMIENTO INSTITUCIONAL"/>
    <s v="GC00A10100004D"/>
    <x v="1"/>
    <x v="1"/>
    <s v="510105"/>
    <x v="2"/>
    <x v="0"/>
    <x v="0"/>
    <s v="002"/>
    <n v="157320.57"/>
    <n v="0"/>
    <n v="-29000"/>
    <n v="128320.57"/>
    <n v="0"/>
    <n v="48540"/>
    <n v="8.9271135670229059E-5"/>
    <n v="48540"/>
    <n v="1.8891504108568989E-4"/>
    <n v="79780.570000000007"/>
    <n v="79780.570000000007"/>
    <n v="79780.570000000007"/>
    <m/>
  </r>
  <r>
    <x v="1"/>
    <x v="11"/>
    <s v="ZQ08F080"/>
    <x v="26"/>
    <s v="A101"/>
    <s v="FORTALECIMIENTO INSTITUCIONAL"/>
    <s v="GC00A10100004D"/>
    <x v="1"/>
    <x v="1"/>
    <s v="510105"/>
    <x v="2"/>
    <x v="0"/>
    <x v="0"/>
    <s v="002"/>
    <n v="959838"/>
    <n v="0"/>
    <n v="12198"/>
    <n v="972036"/>
    <n v="0"/>
    <n v="373556.2"/>
    <n v="6.870166092017969E-4"/>
    <n v="373556.2"/>
    <n v="1.4538604217308238E-3"/>
    <n v="598479.80000000005"/>
    <n v="598479.80000000005"/>
    <n v="598479.80000000005"/>
    <m/>
  </r>
  <r>
    <x v="3"/>
    <x v="7"/>
    <s v="EQ13I030"/>
    <x v="27"/>
    <s v="A101"/>
    <s v="FORTALECIMIENTO INSTITUCIONAL"/>
    <s v="GC00A10100004D"/>
    <x v="1"/>
    <x v="1"/>
    <s v="510105"/>
    <x v="2"/>
    <x v="0"/>
    <x v="0"/>
    <s v="002"/>
    <n v="205480"/>
    <n v="0"/>
    <n v="-34270"/>
    <n v="171210"/>
    <n v="0"/>
    <n v="52664.6"/>
    <n v="9.6856791339479712E-5"/>
    <n v="52664.6"/>
    <n v="2.0496776004864901E-4"/>
    <n v="118545.4"/>
    <n v="118545.4"/>
    <n v="118545.4"/>
    <m/>
  </r>
  <r>
    <x v="1"/>
    <x v="11"/>
    <s v="ZD07F070"/>
    <x v="28"/>
    <s v="A101"/>
    <s v="FORTALECIMIENTO INSTITUCIONAL"/>
    <s v="GC00A10100004D"/>
    <x v="1"/>
    <x v="1"/>
    <s v="510105"/>
    <x v="2"/>
    <x v="0"/>
    <x v="0"/>
    <s v="002"/>
    <n v="1247682.77"/>
    <n v="0"/>
    <n v="-76633.52"/>
    <n v="1171049.25"/>
    <n v="0"/>
    <n v="422171.55"/>
    <n v="7.7642632295345877E-4"/>
    <n v="422171.55"/>
    <n v="1.6430687209200532E-3"/>
    <n v="748877.7"/>
    <n v="748877.7"/>
    <n v="748877.7"/>
    <m/>
  </r>
  <r>
    <x v="3"/>
    <x v="7"/>
    <s v="ES12I020"/>
    <x v="29"/>
    <s v="A101"/>
    <s v="FORTALECIMIENTO INSTITUCIONAL"/>
    <s v="GC00A10100004D"/>
    <x v="1"/>
    <x v="1"/>
    <s v="510105"/>
    <x v="2"/>
    <x v="0"/>
    <x v="0"/>
    <s v="002"/>
    <n v="160700"/>
    <n v="0"/>
    <n v="-32120"/>
    <n v="128580"/>
    <n v="0"/>
    <n v="45790"/>
    <n v="8.4213541457350407E-5"/>
    <n v="45790"/>
    <n v="1.7821219059154799E-4"/>
    <n v="82790"/>
    <n v="82790"/>
    <n v="82790"/>
    <m/>
  </r>
  <r>
    <x v="1"/>
    <x v="13"/>
    <s v="FS66P020"/>
    <x v="30"/>
    <s v="A101"/>
    <s v="FORTALECIMIENTO INSTITUCIONAL"/>
    <s v="GC00A10100004D"/>
    <x v="1"/>
    <x v="1"/>
    <s v="510105"/>
    <x v="2"/>
    <x v="0"/>
    <x v="0"/>
    <s v="002"/>
    <n v="1757192.96"/>
    <n v="0"/>
    <n v="45015.040000000001"/>
    <n v="1802208"/>
    <n v="0"/>
    <n v="670810"/>
    <n v="1.2337035541604112E-3"/>
    <n v="670810"/>
    <n v="2.6107560509001158E-3"/>
    <n v="1131398"/>
    <n v="1131398"/>
    <n v="1131398"/>
    <m/>
  </r>
  <r>
    <x v="3"/>
    <x v="7"/>
    <s v="JM40I070"/>
    <x v="31"/>
    <s v="A101"/>
    <s v="FORTALECIMIENTO INSTITUCIONAL"/>
    <s v="GC00A10100004D"/>
    <x v="1"/>
    <x v="1"/>
    <s v="510105"/>
    <x v="2"/>
    <x v="0"/>
    <x v="0"/>
    <s v="002"/>
    <n v="70368"/>
    <n v="0"/>
    <n v="0"/>
    <n v="70368"/>
    <n v="0"/>
    <n v="29320"/>
    <n v="5.392314993512806E-5"/>
    <n v="29320"/>
    <n v="1.1411184599572368E-4"/>
    <n v="41048"/>
    <n v="41048"/>
    <n v="41048"/>
    <m/>
  </r>
  <r>
    <x v="3"/>
    <x v="7"/>
    <s v="MB42I090"/>
    <x v="32"/>
    <s v="A101"/>
    <s v="FORTALECIMIENTO INSTITUCIONAL"/>
    <s v="GC00A10100004D"/>
    <x v="1"/>
    <x v="1"/>
    <s v="510105"/>
    <x v="2"/>
    <x v="0"/>
    <x v="0"/>
    <s v="002"/>
    <n v="129272"/>
    <n v="0"/>
    <n v="-8812"/>
    <n v="120460"/>
    <n v="0"/>
    <n v="41526"/>
    <n v="7.6371511739636009E-5"/>
    <n v="41526"/>
    <n v="1.6161693440717672E-4"/>
    <n v="78934"/>
    <n v="78934"/>
    <n v="78934"/>
    <m/>
  </r>
  <r>
    <x v="0"/>
    <x v="0"/>
    <s v="RP36A010"/>
    <x v="33"/>
    <s v="A101"/>
    <s v="FORTALECIMIENTO INSTITUCIONAL"/>
    <s v="GC00A10100004D"/>
    <x v="1"/>
    <x v="1"/>
    <s v="510105"/>
    <x v="2"/>
    <x v="0"/>
    <x v="0"/>
    <s v="002"/>
    <n v="3190296.36"/>
    <n v="0"/>
    <n v="0"/>
    <n v="3190296.36"/>
    <n v="0"/>
    <n v="1280368.1299999999"/>
    <n v="2.3547572525971874E-3"/>
    <n v="1280368.1299999999"/>
    <n v="4.9831231537650986E-3"/>
    <n v="1909928.23"/>
    <n v="1909928.23"/>
    <n v="1909928.23"/>
    <m/>
  </r>
  <r>
    <x v="0"/>
    <x v="14"/>
    <s v="MC37B000"/>
    <x v="34"/>
    <s v="A101"/>
    <s v="FORTALECIMIENTO INSTITUCIONAL"/>
    <s v="GC00A10100004D"/>
    <x v="1"/>
    <x v="1"/>
    <s v="510105"/>
    <x v="2"/>
    <x v="0"/>
    <x v="0"/>
    <s v="002"/>
    <n v="2338572"/>
    <n v="0"/>
    <n v="0"/>
    <n v="2338572"/>
    <n v="0"/>
    <n v="922165.68"/>
    <n v="1.6959781114484764E-3"/>
    <n v="922165.68"/>
    <n v="3.5890186923158872E-3"/>
    <n v="1416406.32"/>
    <n v="1416406.32"/>
    <n v="1416406.32"/>
    <m/>
  </r>
  <r>
    <x v="1"/>
    <x v="11"/>
    <s v="ZV05F050"/>
    <x v="35"/>
    <s v="A101"/>
    <s v="FORTALECIMIENTO INSTITUCIONAL"/>
    <s v="GC00A10100004D"/>
    <x v="1"/>
    <x v="1"/>
    <s v="510105"/>
    <x v="2"/>
    <x v="0"/>
    <x v="0"/>
    <s v="002"/>
    <n v="978909"/>
    <n v="0"/>
    <n v="-40857"/>
    <n v="938052"/>
    <n v="0"/>
    <n v="382634.29"/>
    <n v="7.0371235300106653E-4"/>
    <n v="382634.29"/>
    <n v="1.4891918544735017E-3"/>
    <n v="555417.71"/>
    <n v="555417.71"/>
    <n v="555417.71"/>
    <m/>
  </r>
  <r>
    <x v="1"/>
    <x v="1"/>
    <s v="AT69K040"/>
    <x v="36"/>
    <s v="A101"/>
    <s v="FORTALECIMIENTO INSTITUCIONAL"/>
    <s v="GC00A10100004D"/>
    <x v="1"/>
    <x v="1"/>
    <s v="510105"/>
    <x v="2"/>
    <x v="0"/>
    <x v="0"/>
    <s v="002"/>
    <n v="27253824"/>
    <n v="0"/>
    <n v="-122220"/>
    <n v="27131604"/>
    <n v="0"/>
    <n v="11090945.710000001"/>
    <n v="2.0397637395726309E-2"/>
    <n v="11090945.710000001"/>
    <n v="4.3165357735554306E-2"/>
    <n v="16040658.289999999"/>
    <n v="16040658.289999999"/>
    <n v="16040658.289999999"/>
    <m/>
  </r>
  <r>
    <x v="0"/>
    <x v="15"/>
    <s v="ZA01L000"/>
    <x v="37"/>
    <s v="A101"/>
    <s v="FORTALECIMIENTO INSTITUCIONAL"/>
    <s v="GC00A10100004D"/>
    <x v="1"/>
    <x v="1"/>
    <s v="510105"/>
    <x v="2"/>
    <x v="0"/>
    <x v="0"/>
    <s v="002"/>
    <n v="574758.81000000006"/>
    <n v="0"/>
    <n v="821.19"/>
    <n v="575580"/>
    <n v="0"/>
    <n v="223018.33"/>
    <n v="4.1015862369958621E-4"/>
    <n v="223018.33"/>
    <n v="8.6797521579752665E-4"/>
    <n v="352561.67"/>
    <n v="352561.67"/>
    <n v="352561.67"/>
    <m/>
  </r>
  <r>
    <x v="3"/>
    <x v="7"/>
    <s v="OL41I060"/>
    <x v="38"/>
    <s v="A101"/>
    <s v="FORTALECIMIENTO INSTITUCIONAL"/>
    <s v="GC00A10100004D"/>
    <x v="1"/>
    <x v="1"/>
    <s v="510105"/>
    <x v="2"/>
    <x v="0"/>
    <x v="0"/>
    <s v="002"/>
    <n v="114116"/>
    <n v="0"/>
    <n v="-19240"/>
    <n v="94876"/>
    <n v="0"/>
    <n v="37915"/>
    <n v="6.9730430756834253E-5"/>
    <n v="37915"/>
    <n v="1.4756311872195986E-4"/>
    <n v="56961"/>
    <n v="56961"/>
    <n v="56961"/>
    <m/>
  </r>
  <r>
    <x v="1"/>
    <x v="8"/>
    <s v="PM71N010"/>
    <x v="39"/>
    <s v="A101"/>
    <s v="FORTALECIMIENTO INSTITUCIONAL"/>
    <s v="GC00A10100004D"/>
    <x v="1"/>
    <x v="1"/>
    <s v="510105"/>
    <x v="2"/>
    <x v="0"/>
    <x v="0"/>
    <s v="002"/>
    <n v="14138388"/>
    <n v="0"/>
    <n v="0"/>
    <n v="14138388"/>
    <n v="0"/>
    <n v="4984822.83"/>
    <n v="9.1677131262666908E-3"/>
    <n v="4984822.83"/>
    <n v="1.9400659450645549E-2"/>
    <n v="9153565.1699999999"/>
    <n v="9153565.1699999999"/>
    <n v="9153565.1699999999"/>
    <m/>
  </r>
  <r>
    <x v="1"/>
    <x v="13"/>
    <s v="ZA01P000"/>
    <x v="40"/>
    <s v="A101"/>
    <s v="FORTALECIMIENTO INSTITUCIONAL"/>
    <s v="GC00A10100004D"/>
    <x v="1"/>
    <x v="1"/>
    <s v="510105"/>
    <x v="2"/>
    <x v="0"/>
    <x v="0"/>
    <s v="002"/>
    <n v="2603659"/>
    <n v="0"/>
    <n v="-220000"/>
    <n v="2383659"/>
    <n v="0"/>
    <n v="901896.6"/>
    <n v="1.6587007362817946E-3"/>
    <n v="901896.6"/>
    <n v="3.510132534899959E-3"/>
    <n v="1481762.4"/>
    <n v="1481762.4"/>
    <n v="1481762.4"/>
    <m/>
  </r>
  <r>
    <x v="1"/>
    <x v="11"/>
    <s v="ZM04F040"/>
    <x v="41"/>
    <s v="A101"/>
    <s v="FORTALECIMIENTO INSTITUCIONAL"/>
    <s v="GC00A10100004D"/>
    <x v="1"/>
    <x v="1"/>
    <s v="510105"/>
    <x v="2"/>
    <x v="0"/>
    <x v="0"/>
    <s v="002"/>
    <n v="1023494"/>
    <n v="0"/>
    <n v="-36610"/>
    <n v="986884"/>
    <n v="0"/>
    <n v="336043.73"/>
    <n v="6.1802648149896628E-4"/>
    <n v="336043.73"/>
    <n v="1.3078639278850119E-3"/>
    <n v="650840.27"/>
    <n v="650840.27"/>
    <n v="650840.27"/>
    <m/>
  </r>
  <r>
    <x v="0"/>
    <x v="16"/>
    <s v="ZA01E000"/>
    <x v="42"/>
    <s v="A101"/>
    <s v="FORTALECIMIENTO INSTITUCIONAL"/>
    <s v="GC00A10100004D"/>
    <x v="1"/>
    <x v="1"/>
    <s v="510105"/>
    <x v="2"/>
    <x v="0"/>
    <x v="0"/>
    <s v="002"/>
    <n v="744640.57"/>
    <n v="0"/>
    <n v="0"/>
    <n v="744640.57"/>
    <n v="0"/>
    <n v="300088"/>
    <n v="5.5189939351066536E-4"/>
    <n v="300088"/>
    <n v="1.1679261814858365E-3"/>
    <n v="444552.57"/>
    <n v="444552.57"/>
    <n v="444552.57"/>
    <m/>
  </r>
  <r>
    <x v="1"/>
    <x v="11"/>
    <s v="ZT06F060"/>
    <x v="43"/>
    <s v="A101"/>
    <s v="FORTALECIMIENTO INSTITUCIONAL"/>
    <s v="GC00A10100004D"/>
    <x v="1"/>
    <x v="1"/>
    <s v="510105"/>
    <x v="2"/>
    <x v="0"/>
    <x v="0"/>
    <s v="002"/>
    <n v="963454"/>
    <n v="0"/>
    <n v="-91000.28"/>
    <n v="872453.72"/>
    <n v="0"/>
    <n v="274987.99"/>
    <n v="5.0573733339459397E-4"/>
    <n v="274987.99"/>
    <n v="1.0702383071471216E-3"/>
    <n v="597465.73"/>
    <n v="597465.73"/>
    <n v="597465.73"/>
    <m/>
  </r>
  <r>
    <x v="1"/>
    <x v="11"/>
    <s v="ZN02F020"/>
    <x v="44"/>
    <s v="A101"/>
    <s v="FORTALECIMIENTO INSTITUCIONAL"/>
    <s v="GC00A10100004D"/>
    <x v="1"/>
    <x v="1"/>
    <s v="510105"/>
    <x v="2"/>
    <x v="0"/>
    <x v="0"/>
    <s v="002"/>
    <n v="1388390"/>
    <n v="0"/>
    <n v="-43139.46"/>
    <n v="1345250.54"/>
    <n v="0"/>
    <n v="492615.2"/>
    <n v="9.0598101261674959E-4"/>
    <n v="492615.2"/>
    <n v="1.9172315769970198E-3"/>
    <n v="852635.34"/>
    <n v="852635.34"/>
    <n v="852635.34"/>
    <m/>
  </r>
  <r>
    <x v="3"/>
    <x v="7"/>
    <s v="SF43I080"/>
    <x v="45"/>
    <s v="A101"/>
    <s v="FORTALECIMIENTO INSTITUCIONAL"/>
    <s v="GC00A10100004D"/>
    <x v="1"/>
    <x v="1"/>
    <s v="510105"/>
    <x v="2"/>
    <x v="0"/>
    <x v="0"/>
    <s v="002"/>
    <n v="73248"/>
    <n v="0"/>
    <n v="-7130"/>
    <n v="66118"/>
    <n v="0"/>
    <n v="26695"/>
    <n v="4.9095446368289346E-5"/>
    <n v="26695"/>
    <n v="1.0389548870586097E-4"/>
    <n v="39423"/>
    <n v="39423"/>
    <n v="39423"/>
    <m/>
  </r>
  <r>
    <x v="0"/>
    <x v="0"/>
    <s v="ZA01A000"/>
    <x v="46"/>
    <s v="A101"/>
    <s v="FORTALECIMIENTO INSTITUCIONAL"/>
    <s v="GC00A10100004D"/>
    <x v="1"/>
    <x v="1"/>
    <s v="510105"/>
    <x v="2"/>
    <x v="0"/>
    <x v="0"/>
    <s v="002"/>
    <n v="6557929.6399999997"/>
    <n v="0"/>
    <n v="-1429878.14"/>
    <n v="5128051.5"/>
    <n v="0"/>
    <n v="1761606.08"/>
    <n v="3.239814078392674E-3"/>
    <n v="1761606.08"/>
    <n v="6.8560750922950376E-3"/>
    <n v="3366445.42"/>
    <n v="3366445.42"/>
    <n v="3366445.42"/>
    <m/>
  </r>
  <r>
    <x v="3"/>
    <x v="4"/>
    <s v="UC32M020"/>
    <x v="47"/>
    <s v="A101"/>
    <s v="FORTALECIMIENTO INSTITUCIONAL"/>
    <s v="GC00A10100004D"/>
    <x v="1"/>
    <x v="1"/>
    <s v="510105"/>
    <x v="2"/>
    <x v="0"/>
    <x v="0"/>
    <s v="002"/>
    <n v="1344666"/>
    <n v="0"/>
    <n v="-36000"/>
    <n v="1308666"/>
    <n v="0"/>
    <n v="470387.87"/>
    <n v="8.6510217058920625E-4"/>
    <n v="470387.87"/>
    <n v="1.8307240170428543E-3"/>
    <n v="838278.13"/>
    <n v="838278.13"/>
    <n v="838278.13"/>
    <m/>
  </r>
  <r>
    <x v="3"/>
    <x v="4"/>
    <s v="UN31M010"/>
    <x v="48"/>
    <s v="A101"/>
    <s v="FORTALECIMIENTO INSTITUCIONAL"/>
    <s v="GC00A10100004D"/>
    <x v="1"/>
    <x v="1"/>
    <s v="510105"/>
    <x v="2"/>
    <x v="0"/>
    <x v="0"/>
    <s v="002"/>
    <n v="2032957"/>
    <n v="0"/>
    <n v="33923"/>
    <n v="2066880"/>
    <n v="0"/>
    <n v="693125.67"/>
    <n v="1.2747448645053238E-3"/>
    <n v="693125.67"/>
    <n v="2.6976074253316096E-3"/>
    <n v="1373754.33"/>
    <n v="1373754.33"/>
    <n v="1373754.33"/>
    <m/>
  </r>
  <r>
    <x v="0"/>
    <x v="3"/>
    <s v="ZA01C002"/>
    <x v="7"/>
    <s v="A101"/>
    <s v="FORTALECIMIENTO INSTITUCIONAL"/>
    <s v="GC00A10100004D"/>
    <x v="1"/>
    <x v="1"/>
    <s v="510106"/>
    <x v="3"/>
    <x v="0"/>
    <x v="0"/>
    <s v="002"/>
    <n v="7566.36"/>
    <n v="0"/>
    <n v="0"/>
    <n v="7566.36"/>
    <n v="0"/>
    <n v="0"/>
    <n v="0"/>
    <n v="0"/>
    <n v="0"/>
    <n v="7566.36"/>
    <n v="7566.36"/>
    <n v="7566.36"/>
    <m/>
  </r>
  <r>
    <x v="3"/>
    <x v="4"/>
    <s v="US33M030"/>
    <x v="4"/>
    <s v="A101"/>
    <s v="FORTALECIMIENTO INSTITUCIONAL"/>
    <s v="GC00A10100004D"/>
    <x v="1"/>
    <x v="1"/>
    <s v="510106"/>
    <x v="3"/>
    <x v="0"/>
    <x v="0"/>
    <s v="002"/>
    <n v="452653.2"/>
    <n v="0"/>
    <n v="-272982"/>
    <n v="179671.2"/>
    <n v="13685"/>
    <n v="54986.68"/>
    <n v="1.0112738711033109E-4"/>
    <n v="54986.68"/>
    <n v="2.1400516916698974E-4"/>
    <n v="124684.52"/>
    <n v="124684.52"/>
    <n v="110999.52"/>
    <m/>
  </r>
  <r>
    <x v="1"/>
    <x v="12"/>
    <s v="ZA01D000"/>
    <x v="19"/>
    <s v="A101"/>
    <s v="FORTALECIMIENTO INSTITUCIONAL"/>
    <s v="GC00A10100004D"/>
    <x v="1"/>
    <x v="1"/>
    <s v="510106"/>
    <x v="3"/>
    <x v="0"/>
    <x v="0"/>
    <s v="002"/>
    <n v="28265.16"/>
    <n v="0"/>
    <n v="0"/>
    <n v="28265.16"/>
    <n v="0"/>
    <n v="11777.15"/>
    <n v="2.1659652976074128E-5"/>
    <n v="11777.15"/>
    <n v="4.5836027526212043E-5"/>
    <n v="16488.009999999998"/>
    <n v="16488.009999999998"/>
    <n v="16488.009999999998"/>
    <m/>
  </r>
  <r>
    <x v="3"/>
    <x v="7"/>
    <s v="CB21I040"/>
    <x v="20"/>
    <s v="A101"/>
    <s v="FORTALECIMIENTO INSTITUCIONAL"/>
    <s v="GC00A10100004D"/>
    <x v="1"/>
    <x v="1"/>
    <s v="510106"/>
    <x v="3"/>
    <x v="0"/>
    <x v="0"/>
    <s v="002"/>
    <n v="16747.2"/>
    <n v="0"/>
    <n v="0"/>
    <n v="16747.2"/>
    <n v="0"/>
    <n v="2837.15"/>
    <n v="5.2178739712977009E-6"/>
    <n v="2837.15"/>
    <n v="1.1042033556165329E-5"/>
    <n v="13910.05"/>
    <n v="13910.05"/>
    <n v="13910.05"/>
    <m/>
  </r>
  <r>
    <x v="1"/>
    <x v="11"/>
    <s v="ZV05F050"/>
    <x v="35"/>
    <s v="A101"/>
    <s v="FORTALECIMIENTO INSTITUCIONAL"/>
    <s v="GC00A10100004D"/>
    <x v="1"/>
    <x v="1"/>
    <s v="510106"/>
    <x v="3"/>
    <x v="0"/>
    <x v="0"/>
    <s v="002"/>
    <n v="103305.72"/>
    <n v="0"/>
    <n v="-10363.44"/>
    <n v="92942.28"/>
    <n v="0"/>
    <n v="35371.25"/>
    <n v="6.5052156109921498E-5"/>
    <n v="35371.25"/>
    <n v="1.3766298201487863E-4"/>
    <n v="57571.03"/>
    <n v="57571.03"/>
    <n v="57571.03"/>
    <m/>
  </r>
  <r>
    <x v="1"/>
    <x v="11"/>
    <s v="ZT06F060"/>
    <x v="43"/>
    <s v="A101"/>
    <s v="FORTALECIMIENTO INSTITUCIONAL"/>
    <s v="GC00A10100004D"/>
    <x v="1"/>
    <x v="1"/>
    <s v="510106"/>
    <x v="3"/>
    <x v="0"/>
    <x v="0"/>
    <s v="002"/>
    <n v="147081.79999999999"/>
    <n v="0"/>
    <n v="-6316.3"/>
    <n v="140765.5"/>
    <n v="0"/>
    <n v="47947.62"/>
    <n v="8.818167470301995E-5"/>
    <n v="47947.62"/>
    <n v="1.8660953033088271E-4"/>
    <n v="92817.88"/>
    <n v="92817.88"/>
    <n v="92817.88"/>
    <m/>
  </r>
  <r>
    <x v="3"/>
    <x v="7"/>
    <s v="CF22I050"/>
    <x v="24"/>
    <s v="A101"/>
    <s v="FORTALECIMIENTO INSTITUCIONAL"/>
    <s v="GC00A10100004D"/>
    <x v="1"/>
    <x v="1"/>
    <s v="510106"/>
    <x v="3"/>
    <x v="0"/>
    <x v="0"/>
    <s v="002"/>
    <n v="58459.92"/>
    <n v="0"/>
    <n v="0"/>
    <n v="58459.92"/>
    <n v="0"/>
    <n v="24358.3"/>
    <n v="4.4797962587477139E-5"/>
    <n v="24358.3"/>
    <n v="9.4801179342347751E-5"/>
    <n v="34101.620000000003"/>
    <n v="34101.620000000003"/>
    <n v="34101.620000000003"/>
    <m/>
  </r>
  <r>
    <x v="3"/>
    <x v="7"/>
    <s v="EE11I010"/>
    <x v="25"/>
    <s v="A101"/>
    <s v="FORTALECIMIENTO INSTITUCIONAL"/>
    <s v="GC00A10100004D"/>
    <x v="1"/>
    <x v="1"/>
    <s v="510106"/>
    <x v="3"/>
    <x v="0"/>
    <x v="0"/>
    <s v="002"/>
    <n v="29502.6"/>
    <n v="0"/>
    <n v="0"/>
    <n v="29502.6"/>
    <n v="0"/>
    <n v="11666.11"/>
    <n v="2.1455436517383929E-5"/>
    <n v="11666.11"/>
    <n v="4.540386588298677E-5"/>
    <n v="17836.490000000002"/>
    <n v="17836.490000000002"/>
    <n v="17836.490000000002"/>
    <m/>
  </r>
  <r>
    <x v="1"/>
    <x v="11"/>
    <s v="ZS03F030"/>
    <x v="22"/>
    <s v="A101"/>
    <s v="FORTALECIMIENTO INSTITUCIONAL"/>
    <s v="GC00A10100004D"/>
    <x v="1"/>
    <x v="1"/>
    <s v="510106"/>
    <x v="3"/>
    <x v="0"/>
    <x v="0"/>
    <s v="002"/>
    <n v="192987.04"/>
    <n v="0"/>
    <n v="-33781.9"/>
    <n v="159205.14000000001"/>
    <n v="0"/>
    <n v="65325.599999999999"/>
    <n v="1.2014195509557304E-4"/>
    <n v="65325.599999999999"/>
    <n v="2.5424368372367829E-4"/>
    <n v="93879.54"/>
    <n v="93879.54"/>
    <n v="93879.54"/>
    <m/>
  </r>
  <r>
    <x v="1"/>
    <x v="11"/>
    <s v="ZQ08F080"/>
    <x v="26"/>
    <s v="A101"/>
    <s v="FORTALECIMIENTO INSTITUCIONAL"/>
    <s v="GC00A10100004D"/>
    <x v="1"/>
    <x v="1"/>
    <s v="510106"/>
    <x v="3"/>
    <x v="0"/>
    <x v="0"/>
    <s v="002"/>
    <n v="117360.24"/>
    <n v="0"/>
    <n v="-3987.83"/>
    <n v="113372.41"/>
    <n v="0"/>
    <n v="42495.15"/>
    <n v="7.8153899896512866E-5"/>
    <n v="42495.15"/>
    <n v="1.6538881351859405E-4"/>
    <n v="70877.259999999995"/>
    <n v="70877.259999999995"/>
    <n v="70877.259999999995"/>
    <m/>
  </r>
  <r>
    <x v="1"/>
    <x v="11"/>
    <s v="ZN02F020"/>
    <x v="44"/>
    <s v="A101"/>
    <s v="FORTALECIMIENTO INSTITUCIONAL"/>
    <s v="GC00A10100004D"/>
    <x v="1"/>
    <x v="1"/>
    <s v="510106"/>
    <x v="3"/>
    <x v="0"/>
    <x v="0"/>
    <s v="002"/>
    <n v="380950.88"/>
    <n v="0"/>
    <n v="-5777.36"/>
    <n v="375173.52"/>
    <n v="0"/>
    <n v="156322.29999999999"/>
    <n v="2.8749627629959305E-4"/>
    <n v="156322.29999999999"/>
    <n v="6.0839789301832584E-4"/>
    <n v="218851.22"/>
    <n v="218851.22"/>
    <n v="218851.22"/>
    <m/>
  </r>
  <r>
    <x v="3"/>
    <x v="7"/>
    <s v="EQ13I030"/>
    <x v="27"/>
    <s v="A101"/>
    <s v="FORTALECIMIENTO INSTITUCIONAL"/>
    <s v="GC00A10100004D"/>
    <x v="1"/>
    <x v="1"/>
    <s v="510106"/>
    <x v="3"/>
    <x v="0"/>
    <x v="0"/>
    <s v="002"/>
    <n v="34477.199999999997"/>
    <n v="0"/>
    <n v="0"/>
    <n v="34477.199999999997"/>
    <n v="0"/>
    <n v="10224.65"/>
    <n v="1.8804411152258088E-5"/>
    <n v="10224.65"/>
    <n v="3.9793781929064666E-5"/>
    <n v="24252.55"/>
    <n v="24252.55"/>
    <n v="24252.55"/>
    <m/>
  </r>
  <r>
    <x v="1"/>
    <x v="11"/>
    <s v="ZM04F040"/>
    <x v="41"/>
    <s v="A101"/>
    <s v="FORTALECIMIENTO INSTITUCIONAL"/>
    <s v="GC00A10100004D"/>
    <x v="1"/>
    <x v="1"/>
    <s v="510106"/>
    <x v="3"/>
    <x v="0"/>
    <x v="0"/>
    <s v="002"/>
    <n v="94122.64"/>
    <n v="0"/>
    <n v="-6127"/>
    <n v="87995.64"/>
    <n v="0"/>
    <n v="32967.620000000003"/>
    <n v="6.0631579681593677E-5"/>
    <n v="32967.620000000003"/>
    <n v="1.2830818473006617E-4"/>
    <n v="55028.02"/>
    <n v="55028.02"/>
    <n v="55028.02"/>
    <m/>
  </r>
  <r>
    <x v="1"/>
    <x v="11"/>
    <s v="ZD07F070"/>
    <x v="28"/>
    <s v="A101"/>
    <s v="FORTALECIMIENTO INSTITUCIONAL"/>
    <s v="GC00A10100004D"/>
    <x v="1"/>
    <x v="1"/>
    <s v="510106"/>
    <x v="3"/>
    <x v="0"/>
    <x v="0"/>
    <s v="002"/>
    <n v="107391.96"/>
    <n v="0"/>
    <n v="-20472.72"/>
    <n v="86919.24"/>
    <n v="0"/>
    <n v="35057.800000000003"/>
    <n v="6.447568232591175E-5"/>
    <n v="35057.800000000003"/>
    <n v="1.3644305165582817E-4"/>
    <n v="51861.440000000002"/>
    <n v="51861.440000000002"/>
    <n v="51861.440000000002"/>
    <m/>
  </r>
  <r>
    <x v="3"/>
    <x v="7"/>
    <s v="ES12I020"/>
    <x v="29"/>
    <s v="A101"/>
    <s v="FORTALECIMIENTO INSTITUCIONAL"/>
    <s v="GC00A10100004D"/>
    <x v="1"/>
    <x v="1"/>
    <s v="510106"/>
    <x v="3"/>
    <x v="0"/>
    <x v="0"/>
    <s v="002"/>
    <n v="89841.600000000006"/>
    <n v="0"/>
    <n v="0"/>
    <n v="89841.600000000006"/>
    <n v="0"/>
    <n v="27487.97"/>
    <n v="5.0553817453011669E-5"/>
    <n v="27487.97"/>
    <n v="1.0698168483543905E-4"/>
    <n v="62353.63"/>
    <n v="62353.63"/>
    <n v="62353.63"/>
    <m/>
  </r>
  <r>
    <x v="1"/>
    <x v="11"/>
    <s v="ZC09F090"/>
    <x v="21"/>
    <s v="A101"/>
    <s v="FORTALECIMIENTO INSTITUCIONAL"/>
    <s v="GC00A10100004D"/>
    <x v="1"/>
    <x v="1"/>
    <s v="510106"/>
    <x v="3"/>
    <x v="0"/>
    <x v="0"/>
    <s v="002"/>
    <n v="74374.490000000005"/>
    <n v="0"/>
    <n v="-5839.83"/>
    <n v="68534.66"/>
    <n v="0"/>
    <n v="26609.66"/>
    <n v="4.893849542642496E-5"/>
    <n v="26609.66"/>
    <n v="1.0356335006543549E-4"/>
    <n v="41925"/>
    <n v="41925"/>
    <n v="41925"/>
    <m/>
  </r>
  <r>
    <x v="3"/>
    <x v="7"/>
    <s v="JM40I070"/>
    <x v="31"/>
    <s v="A101"/>
    <s v="FORTALECIMIENTO INSTITUCIONAL"/>
    <s v="GC00A10100004D"/>
    <x v="1"/>
    <x v="1"/>
    <s v="510106"/>
    <x v="3"/>
    <x v="0"/>
    <x v="0"/>
    <s v="002"/>
    <n v="6809.16"/>
    <n v="0"/>
    <n v="0"/>
    <n v="6809.16"/>
    <n v="0"/>
    <n v="2837.15"/>
    <n v="5.2178739712977009E-6"/>
    <n v="2837.15"/>
    <n v="1.1042033556165329E-5"/>
    <n v="3972.01"/>
    <n v="3972.01"/>
    <n v="3972.01"/>
    <m/>
  </r>
  <r>
    <x v="1"/>
    <x v="1"/>
    <s v="AT69K040"/>
    <x v="36"/>
    <s v="A101"/>
    <s v="FORTALECIMIENTO INSTITUCIONAL"/>
    <s v="GC00A10100004D"/>
    <x v="1"/>
    <x v="1"/>
    <s v="510106"/>
    <x v="3"/>
    <x v="0"/>
    <x v="0"/>
    <s v="002"/>
    <n v="14515.92"/>
    <n v="0"/>
    <n v="0"/>
    <n v="14515.92"/>
    <n v="0"/>
    <n v="6048.3"/>
    <n v="1.1123580755546899E-5"/>
    <n v="6048.3"/>
    <n v="2.3539654779533954E-5"/>
    <n v="8467.6200000000008"/>
    <n v="8467.6200000000008"/>
    <n v="8467.6200000000008"/>
    <m/>
  </r>
  <r>
    <x v="3"/>
    <x v="7"/>
    <s v="MB42I090"/>
    <x v="32"/>
    <s v="A101"/>
    <s v="FORTALECIMIENTO INSTITUCIONAL"/>
    <s v="GC00A10100004D"/>
    <x v="1"/>
    <x v="1"/>
    <s v="510106"/>
    <x v="3"/>
    <x v="0"/>
    <x v="0"/>
    <s v="002"/>
    <n v="32457.72"/>
    <n v="0"/>
    <n v="0"/>
    <n v="32457.72"/>
    <n v="0"/>
    <n v="10371.65"/>
    <n v="1.9074762552001057E-5"/>
    <n v="10371.65"/>
    <n v="4.0365897937296977E-5"/>
    <n v="22086.07"/>
    <n v="22086.07"/>
    <n v="22086.07"/>
    <m/>
  </r>
  <r>
    <x v="0"/>
    <x v="0"/>
    <s v="ZA01A000"/>
    <x v="46"/>
    <s v="A101"/>
    <s v="FORTALECIMIENTO INSTITUCIONAL"/>
    <s v="GC00A10100004D"/>
    <x v="1"/>
    <x v="1"/>
    <s v="510106"/>
    <x v="3"/>
    <x v="0"/>
    <x v="0"/>
    <s v="002"/>
    <n v="715073.82"/>
    <n v="0"/>
    <n v="-48621.03"/>
    <n v="666452.79"/>
    <n v="0"/>
    <n v="238336.07"/>
    <n v="4.3832986485536077E-4"/>
    <n v="238336.07"/>
    <n v="9.275910271168492E-4"/>
    <n v="428116.72"/>
    <n v="428116.72"/>
    <n v="428116.72"/>
    <m/>
  </r>
  <r>
    <x v="0"/>
    <x v="14"/>
    <s v="MC37B000"/>
    <x v="34"/>
    <s v="A101"/>
    <s v="FORTALECIMIENTO INSTITUCIONAL"/>
    <s v="GC00A10100004D"/>
    <x v="1"/>
    <x v="1"/>
    <s v="510106"/>
    <x v="3"/>
    <x v="0"/>
    <x v="0"/>
    <s v="002"/>
    <n v="36946.32"/>
    <n v="0"/>
    <n v="0"/>
    <n v="36946.32"/>
    <n v="0"/>
    <n v="12314.55"/>
    <n v="2.2647998841529031E-5"/>
    <n v="12314.55"/>
    <n v="4.7927559110049075E-5"/>
    <n v="24631.77"/>
    <n v="24631.77"/>
    <n v="24631.77"/>
    <m/>
  </r>
  <r>
    <x v="3"/>
    <x v="7"/>
    <s v="OL41I060"/>
    <x v="38"/>
    <s v="A101"/>
    <s v="FORTALECIMIENTO INSTITUCIONAL"/>
    <s v="GC00A10100004D"/>
    <x v="1"/>
    <x v="1"/>
    <s v="510106"/>
    <x v="3"/>
    <x v="0"/>
    <x v="0"/>
    <s v="002"/>
    <n v="13618.32"/>
    <n v="0"/>
    <n v="0"/>
    <n v="13618.32"/>
    <n v="0"/>
    <n v="5674.3"/>
    <n v="1.0435747942595402E-5"/>
    <n v="5674.3"/>
    <n v="2.2084067112330657E-5"/>
    <n v="7944.02"/>
    <n v="7944.02"/>
    <n v="7944.02"/>
    <m/>
  </r>
  <r>
    <x v="1"/>
    <x v="8"/>
    <s v="PM71N010"/>
    <x v="39"/>
    <s v="A101"/>
    <s v="FORTALECIMIENTO INSTITUCIONAL"/>
    <s v="GC00A10100004D"/>
    <x v="1"/>
    <x v="1"/>
    <s v="510106"/>
    <x v="3"/>
    <x v="0"/>
    <x v="0"/>
    <s v="002"/>
    <n v="37255.919999999998"/>
    <n v="0"/>
    <n v="-4838.6400000000003"/>
    <n v="32417.279999999999"/>
    <n v="0"/>
    <n v="14918.47"/>
    <n v="2.7436933649819572E-5"/>
    <n v="14918.47"/>
    <n v="5.8061874185942146E-5"/>
    <n v="17498.810000000001"/>
    <n v="17498.810000000001"/>
    <n v="17498.810000000001"/>
    <m/>
  </r>
  <r>
    <x v="0"/>
    <x v="15"/>
    <s v="ZA01L000"/>
    <x v="37"/>
    <s v="A101"/>
    <s v="FORTALECIMIENTO INSTITUCIONAL"/>
    <s v="GC00A10100004D"/>
    <x v="1"/>
    <x v="1"/>
    <s v="510106"/>
    <x v="3"/>
    <x v="0"/>
    <x v="0"/>
    <s v="002"/>
    <n v="14664.96"/>
    <n v="0"/>
    <n v="0"/>
    <n v="14664.96"/>
    <n v="0"/>
    <n v="3128.95"/>
    <n v="5.7545306954133332E-6"/>
    <n v="3128.95"/>
    <n v="1.2177703292234637E-5"/>
    <n v="11536.01"/>
    <n v="11536.01"/>
    <n v="11536.01"/>
    <m/>
  </r>
  <r>
    <x v="1"/>
    <x v="13"/>
    <s v="ZA01P000"/>
    <x v="40"/>
    <s v="A101"/>
    <s v="FORTALECIMIENTO INSTITUCIONAL"/>
    <s v="GC00A10100004D"/>
    <x v="1"/>
    <x v="1"/>
    <s v="510106"/>
    <x v="3"/>
    <x v="0"/>
    <x v="0"/>
    <s v="002"/>
    <n v="22124.880000000001"/>
    <n v="0"/>
    <n v="0"/>
    <n v="22124.880000000001"/>
    <n v="0"/>
    <n v="6185.9"/>
    <n v="1.1376644378707662E-5"/>
    <n v="6185.9"/>
    <n v="2.407518649880447E-5"/>
    <n v="15938.98"/>
    <n v="15938.98"/>
    <n v="15938.98"/>
    <m/>
  </r>
  <r>
    <x v="1"/>
    <x v="1"/>
    <s v="ZA01K000"/>
    <x v="1"/>
    <s v="A101"/>
    <s v="FORTALECIMIENTO INSTITUCIONAL"/>
    <s v="GC00A10100004D"/>
    <x v="1"/>
    <x v="1"/>
    <s v="510106"/>
    <x v="3"/>
    <x v="0"/>
    <x v="0"/>
    <s v="002"/>
    <n v="28964.7"/>
    <n v="0"/>
    <n v="0"/>
    <n v="28964.7"/>
    <n v="0"/>
    <n v="8885.4500000000007"/>
    <n v="1.63414547268446E-5"/>
    <n v="8885.4500000000007"/>
    <n v="3.4581688335699284E-5"/>
    <n v="20079.25"/>
    <n v="20079.25"/>
    <n v="20079.25"/>
    <m/>
  </r>
  <r>
    <x v="0"/>
    <x v="16"/>
    <s v="ZA01E000"/>
    <x v="42"/>
    <s v="A101"/>
    <s v="FORTALECIMIENTO INSTITUCIONAL"/>
    <s v="GC00A10100004D"/>
    <x v="1"/>
    <x v="1"/>
    <s v="510106"/>
    <x v="3"/>
    <x v="0"/>
    <x v="0"/>
    <s v="002"/>
    <n v="33001.800000000003"/>
    <n v="0"/>
    <n v="0"/>
    <n v="33001.800000000003"/>
    <n v="0"/>
    <n v="9049.1"/>
    <n v="1.6642427560640089E-5"/>
    <n v="9049.1"/>
    <n v="3.5218605238741585E-5"/>
    <n v="23952.7"/>
    <n v="23952.7"/>
    <n v="23952.7"/>
    <m/>
  </r>
  <r>
    <x v="3"/>
    <x v="7"/>
    <s v="SF43I080"/>
    <x v="45"/>
    <s v="A101"/>
    <s v="FORTALECIMIENTO INSTITUCIONAL"/>
    <s v="GC00A10100004D"/>
    <x v="1"/>
    <x v="1"/>
    <s v="510106"/>
    <x v="3"/>
    <x v="0"/>
    <x v="0"/>
    <s v="002"/>
    <n v="22239.599999999999"/>
    <n v="0"/>
    <n v="0"/>
    <n v="22239.599999999999"/>
    <n v="0"/>
    <n v="6072.1"/>
    <n v="1.1167351934552903E-5"/>
    <n v="6072.1"/>
    <n v="2.363228308562871E-5"/>
    <n v="16167.5"/>
    <n v="16167.5"/>
    <n v="16167.5"/>
    <m/>
  </r>
  <r>
    <x v="0"/>
    <x v="3"/>
    <s v="ZA01C030"/>
    <x v="5"/>
    <s v="A101"/>
    <s v="FORTALECIMIENTO INSTITUCIONAL"/>
    <s v="GC00A10100004D"/>
    <x v="1"/>
    <x v="1"/>
    <s v="510106"/>
    <x v="3"/>
    <x v="0"/>
    <x v="0"/>
    <s v="002"/>
    <n v="118589.99"/>
    <n v="0"/>
    <n v="4838.6400000000003"/>
    <n v="123428.63"/>
    <n v="0"/>
    <n v="38814.720000000001"/>
    <n v="7.1385128453274691E-5"/>
    <n v="38814.720000000001"/>
    <n v="1.5106478004799236E-4"/>
    <n v="84613.91"/>
    <n v="84613.91"/>
    <n v="84613.91"/>
    <m/>
  </r>
  <r>
    <x v="0"/>
    <x v="3"/>
    <s v="ZA01C000"/>
    <x v="8"/>
    <s v="A101"/>
    <s v="FORTALECIMIENTO INSTITUCIONAL"/>
    <s v="GC00A10100004D"/>
    <x v="1"/>
    <x v="1"/>
    <s v="510106"/>
    <x v="3"/>
    <x v="0"/>
    <x v="0"/>
    <s v="002"/>
    <n v="59401.79"/>
    <n v="0"/>
    <n v="0"/>
    <n v="59401.79"/>
    <n v="0"/>
    <n v="18449.55"/>
    <n v="3.3931031749169229E-5"/>
    <n v="18449.55"/>
    <n v="7.1804645576071068E-5"/>
    <n v="40952.239999999998"/>
    <n v="40952.239999999998"/>
    <n v="40952.239999999998"/>
    <m/>
  </r>
  <r>
    <x v="3"/>
    <x v="4"/>
    <s v="UC32M020"/>
    <x v="47"/>
    <s v="A101"/>
    <s v="FORTALECIMIENTO INSTITUCIONAL"/>
    <s v="GC00A10100004D"/>
    <x v="1"/>
    <x v="1"/>
    <s v="510106"/>
    <x v="3"/>
    <x v="0"/>
    <x v="0"/>
    <s v="002"/>
    <n v="111562.92"/>
    <n v="0"/>
    <n v="0"/>
    <n v="111562.92"/>
    <n v="0"/>
    <n v="39251.1"/>
    <n v="7.2187685894225956E-5"/>
    <n v="39251.1"/>
    <n v="1.5276314728385911E-4"/>
    <n v="72311.820000000007"/>
    <n v="72311.820000000007"/>
    <n v="72311.820000000007"/>
    <m/>
  </r>
  <r>
    <x v="3"/>
    <x v="4"/>
    <s v="UN31M010"/>
    <x v="48"/>
    <s v="A101"/>
    <s v="FORTALECIMIENTO INSTITUCIONAL"/>
    <s v="GC00A10100004D"/>
    <x v="1"/>
    <x v="1"/>
    <s v="510106"/>
    <x v="3"/>
    <x v="0"/>
    <x v="0"/>
    <s v="002"/>
    <n v="156915.59"/>
    <n v="0"/>
    <n v="13414.45"/>
    <n v="170330.04"/>
    <n v="0"/>
    <n v="43629.05"/>
    <n v="8.0239283924870365E-5"/>
    <n v="43629.05"/>
    <n v="1.6980189067325132E-4"/>
    <n v="126700.99"/>
    <n v="126700.99"/>
    <n v="126700.99"/>
    <m/>
  </r>
  <r>
    <x v="3"/>
    <x v="6"/>
    <s v="ZA01G000"/>
    <x v="9"/>
    <s v="A101"/>
    <s v="FORTALECIMIENTO INSTITUCIONAL"/>
    <s v="GC00A10100004D"/>
    <x v="1"/>
    <x v="1"/>
    <s v="510106"/>
    <x v="3"/>
    <x v="0"/>
    <x v="0"/>
    <s v="002"/>
    <n v="73916.42"/>
    <n v="0"/>
    <n v="0"/>
    <n v="73916.42"/>
    <n v="0"/>
    <n v="18757.72"/>
    <n v="3.4497794952290259E-5"/>
    <n v="18757.72"/>
    <n v="7.3004026462172793E-5"/>
    <n v="55158.7"/>
    <n v="55158.7"/>
    <n v="55158.7"/>
    <m/>
  </r>
  <r>
    <x v="3"/>
    <x v="7"/>
    <s v="ZA01I000"/>
    <x v="10"/>
    <s v="A101"/>
    <s v="FORTALECIMIENTO INSTITUCIONAL"/>
    <s v="GC00A10100004D"/>
    <x v="1"/>
    <x v="1"/>
    <s v="510106"/>
    <x v="3"/>
    <x v="0"/>
    <x v="0"/>
    <s v="002"/>
    <n v="216415.8"/>
    <n v="0"/>
    <n v="0"/>
    <n v="216415.8"/>
    <n v="0"/>
    <n v="67299.679999999993"/>
    <n v="1.237725353078492E-4"/>
    <n v="67299.679999999993"/>
    <n v="2.6192669576130572E-4"/>
    <n v="149116.12"/>
    <n v="149116.12"/>
    <n v="149116.12"/>
    <m/>
  </r>
  <r>
    <x v="3"/>
    <x v="5"/>
    <s v="ZA01J000"/>
    <x v="11"/>
    <s v="A101"/>
    <s v="FORTALECIMIENTO INSTITUCIONAL"/>
    <s v="GC00A10100004D"/>
    <x v="1"/>
    <x v="1"/>
    <s v="510106"/>
    <x v="3"/>
    <x v="0"/>
    <x v="0"/>
    <s v="002"/>
    <n v="22171.200000000001"/>
    <n v="0"/>
    <n v="0"/>
    <n v="22171.200000000001"/>
    <n v="0"/>
    <n v="9238"/>
    <n v="1.6989838304935641E-5"/>
    <n v="9238"/>
    <n v="3.5953793769048273E-5"/>
    <n v="12933.2"/>
    <n v="12933.2"/>
    <n v="12933.2"/>
    <m/>
  </r>
  <r>
    <x v="3"/>
    <x v="4"/>
    <s v="ZA01M000"/>
    <x v="12"/>
    <s v="A101"/>
    <s v="FORTALECIMIENTO INSTITUCIONAL"/>
    <s v="GC00A10100004D"/>
    <x v="1"/>
    <x v="1"/>
    <s v="510106"/>
    <x v="3"/>
    <x v="0"/>
    <x v="0"/>
    <s v="002"/>
    <n v="54828.24"/>
    <n v="0"/>
    <n v="0"/>
    <n v="54828.24"/>
    <n v="0"/>
    <n v="14006.19"/>
    <n v="2.5759136541265052E-5"/>
    <n v="14006.19"/>
    <n v="5.4511330022743692E-5"/>
    <n v="40822.050000000003"/>
    <n v="40822.050000000003"/>
    <n v="40822.050000000003"/>
    <m/>
  </r>
  <r>
    <x v="1"/>
    <x v="8"/>
    <s v="ZA01N000"/>
    <x v="13"/>
    <s v="A101"/>
    <s v="FORTALECIMIENTO INSTITUCIONAL"/>
    <s v="GC00A10100004D"/>
    <x v="1"/>
    <x v="1"/>
    <s v="510106"/>
    <x v="3"/>
    <x v="0"/>
    <x v="0"/>
    <s v="002"/>
    <n v="108836.28"/>
    <n v="0"/>
    <n v="0"/>
    <n v="108836.28"/>
    <n v="0"/>
    <n v="41508.49"/>
    <n v="7.6339308657938728E-5"/>
    <n v="41508.49"/>
    <n v="1.6154878643912128E-4"/>
    <n v="67327.789999999994"/>
    <n v="67327.789999999994"/>
    <n v="67327.789999999994"/>
    <m/>
  </r>
  <r>
    <x v="0"/>
    <x v="3"/>
    <s v="ZA01C060"/>
    <x v="3"/>
    <s v="A101"/>
    <s v="FORTALECIMIENTO INSTITUCIONAL"/>
    <s v="GC00A10100004D"/>
    <x v="1"/>
    <x v="1"/>
    <s v="510106"/>
    <x v="3"/>
    <x v="0"/>
    <x v="0"/>
    <s v="002"/>
    <n v="7232.52"/>
    <n v="0"/>
    <n v="0"/>
    <n v="7232.52"/>
    <n v="0"/>
    <n v="3013.55"/>
    <n v="5.5422956509892629E-6"/>
    <n v="3013.55"/>
    <n v="1.1728572766044104E-5"/>
    <n v="4218.97"/>
    <n v="4218.97"/>
    <n v="4218.97"/>
    <m/>
  </r>
  <r>
    <x v="2"/>
    <x v="10"/>
    <s v="AC67Q000"/>
    <x v="16"/>
    <s v="A101"/>
    <s v="FORTALECIMIENTO INSTITUCIONAL"/>
    <s v="GC00A10100004D"/>
    <x v="1"/>
    <x v="1"/>
    <s v="510106"/>
    <x v="3"/>
    <x v="0"/>
    <x v="0"/>
    <s v="002"/>
    <n v="151395.75"/>
    <n v="0"/>
    <n v="-17957"/>
    <n v="133438.75"/>
    <n v="0"/>
    <n v="52487.31"/>
    <n v="9.6530732838388347E-5"/>
    <n v="52487.31"/>
    <n v="2.0427775700715577E-4"/>
    <n v="80951.44"/>
    <n v="80951.44"/>
    <n v="80951.44"/>
    <m/>
  </r>
  <r>
    <x v="0"/>
    <x v="9"/>
    <s v="ZA01R000"/>
    <x v="14"/>
    <s v="A101"/>
    <s v="FORTALECIMIENTO INSTITUCIONAL"/>
    <s v="GC00A10100004D"/>
    <x v="1"/>
    <x v="1"/>
    <s v="510106"/>
    <x v="3"/>
    <x v="0"/>
    <x v="0"/>
    <s v="002"/>
    <n v="3714.06"/>
    <n v="0"/>
    <n v="18570.3"/>
    <n v="22284.36"/>
    <n v="0"/>
    <n v="9285.15"/>
    <n v="1.7076553056621906E-5"/>
    <n v="9285.15"/>
    <n v="3.6137299005702376E-5"/>
    <n v="12999.21"/>
    <n v="12999.21"/>
    <n v="12999.21"/>
    <m/>
  </r>
  <r>
    <x v="3"/>
    <x v="5"/>
    <s v="UP72J010"/>
    <x v="6"/>
    <s v="A101"/>
    <s v="FORTALECIMIENTO INSTITUCIONAL"/>
    <s v="GC00A10100004D"/>
    <x v="1"/>
    <x v="1"/>
    <s v="510106"/>
    <x v="3"/>
    <x v="0"/>
    <x v="0"/>
    <s v="002"/>
    <n v="563892.16"/>
    <n v="0"/>
    <n v="4553.72"/>
    <n v="568445.88"/>
    <n v="0"/>
    <n v="233644.46"/>
    <n v="4.2970140682442121E-4"/>
    <n v="233644.46"/>
    <n v="9.0933153605982336E-4"/>
    <n v="334801.42"/>
    <n v="334801.42"/>
    <n v="334801.42"/>
    <m/>
  </r>
  <r>
    <x v="1"/>
    <x v="11"/>
    <s v="TM68F100"/>
    <x v="18"/>
    <s v="A101"/>
    <s v="FORTALECIMIENTO INSTITUCIONAL"/>
    <s v="GC00A10100004D"/>
    <x v="1"/>
    <x v="1"/>
    <s v="510106"/>
    <x v="3"/>
    <x v="0"/>
    <x v="0"/>
    <s v="002"/>
    <n v="14304"/>
    <n v="0"/>
    <n v="0"/>
    <n v="14304"/>
    <n v="0"/>
    <n v="5674.3"/>
    <n v="1.0435747942595402E-5"/>
    <n v="5674.3"/>
    <n v="2.2084067112330657E-5"/>
    <n v="8629.7000000000007"/>
    <n v="8629.7000000000007"/>
    <n v="8629.7000000000007"/>
    <m/>
  </r>
  <r>
    <x v="3"/>
    <x v="7"/>
    <s v="SF43I080"/>
    <x v="45"/>
    <s v="A101"/>
    <s v="FORTALECIMIENTO INSTITUCIONAL"/>
    <s v="GC00A10100004D"/>
    <x v="1"/>
    <x v="1"/>
    <s v="510108"/>
    <x v="4"/>
    <x v="0"/>
    <x v="0"/>
    <s v="002"/>
    <n v="874233"/>
    <n v="0"/>
    <n v="118983"/>
    <n v="993216"/>
    <n v="0"/>
    <n v="366015"/>
    <n v="6.731473984824658E-4"/>
    <n v="366015"/>
    <n v="1.4245104813139428E-3"/>
    <n v="627201"/>
    <n v="627201"/>
    <n v="627201"/>
    <m/>
  </r>
  <r>
    <x v="3"/>
    <x v="7"/>
    <s v="OL41I060"/>
    <x v="38"/>
    <s v="A101"/>
    <s v="FORTALECIMIENTO INSTITUCIONAL"/>
    <s v="GC00A10100004D"/>
    <x v="1"/>
    <x v="1"/>
    <s v="510108"/>
    <x v="4"/>
    <x v="0"/>
    <x v="0"/>
    <s v="002"/>
    <n v="649541"/>
    <n v="0"/>
    <n v="94771"/>
    <n v="744312"/>
    <n v="0"/>
    <n v="287264.37"/>
    <n v="5.2831513282844823E-4"/>
    <n v="287264.37"/>
    <n v="1.118017310692312E-3"/>
    <n v="457047.63"/>
    <n v="457047.63"/>
    <n v="457047.63"/>
    <m/>
  </r>
  <r>
    <x v="3"/>
    <x v="7"/>
    <s v="ZA01I000"/>
    <x v="10"/>
    <s v="A101"/>
    <s v="FORTALECIMIENTO INSTITUCIONAL"/>
    <s v="GC00A10100004D"/>
    <x v="1"/>
    <x v="1"/>
    <s v="510108"/>
    <x v="4"/>
    <x v="0"/>
    <x v="0"/>
    <s v="002"/>
    <n v="5909256.5199999996"/>
    <n v="0"/>
    <n v="-1362103.33"/>
    <n v="4547153.1900000004"/>
    <n v="0"/>
    <n v="1432398.34"/>
    <n v="2.6343598381530883E-3"/>
    <n v="1432398.34"/>
    <n v="5.5748164658461887E-3"/>
    <n v="3114754.85"/>
    <n v="3114754.85"/>
    <n v="3114754.85"/>
    <m/>
  </r>
  <r>
    <x v="3"/>
    <x v="7"/>
    <s v="MB42I090"/>
    <x v="32"/>
    <s v="A101"/>
    <s v="FORTALECIMIENTO INSTITUCIONAL"/>
    <s v="GC00A10100004D"/>
    <x v="1"/>
    <x v="1"/>
    <s v="510108"/>
    <x v="4"/>
    <x v="0"/>
    <x v="0"/>
    <s v="002"/>
    <n v="1059176"/>
    <n v="0"/>
    <n v="167656"/>
    <n v="1226832"/>
    <n v="0"/>
    <n v="486255.53"/>
    <n v="8.9428478345754305E-4"/>
    <n v="486255.53"/>
    <n v="1.8924800871053546E-3"/>
    <n v="740576.47"/>
    <n v="740576.47"/>
    <n v="740576.47"/>
    <m/>
  </r>
  <r>
    <x v="3"/>
    <x v="7"/>
    <s v="CB21I040"/>
    <x v="20"/>
    <s v="A101"/>
    <s v="FORTALECIMIENTO INSTITUCIONAL"/>
    <s v="GC00A10100004D"/>
    <x v="1"/>
    <x v="1"/>
    <s v="510108"/>
    <x v="4"/>
    <x v="0"/>
    <x v="0"/>
    <s v="002"/>
    <n v="840754.17"/>
    <n v="0"/>
    <n v="159625.82999999999"/>
    <n v="1000380"/>
    <n v="0"/>
    <n v="371124.8"/>
    <n v="6.8254496026754483E-4"/>
    <n v="371124.8"/>
    <n v="1.4443975451157486E-3"/>
    <n v="629255.19999999995"/>
    <n v="629255.19999999995"/>
    <n v="629255.19999999995"/>
    <m/>
  </r>
  <r>
    <x v="3"/>
    <x v="7"/>
    <s v="CF22I050"/>
    <x v="24"/>
    <s v="A101"/>
    <s v="FORTALECIMIENTO INSTITUCIONAL"/>
    <s v="GC00A10100004D"/>
    <x v="1"/>
    <x v="1"/>
    <s v="510108"/>
    <x v="4"/>
    <x v="0"/>
    <x v="0"/>
    <s v="002"/>
    <n v="998112.14"/>
    <n v="0"/>
    <n v="61031.86"/>
    <n v="1059144"/>
    <n v="0"/>
    <n v="352198.3"/>
    <n v="6.4773675776934564E-4"/>
    <n v="352198.3"/>
    <n v="1.37073663606943E-3"/>
    <n v="706945.7"/>
    <n v="706945.7"/>
    <n v="706945.7"/>
    <m/>
  </r>
  <r>
    <x v="3"/>
    <x v="7"/>
    <s v="EE11I010"/>
    <x v="25"/>
    <s v="A101"/>
    <s v="FORTALECIMIENTO INSTITUCIONAL"/>
    <s v="GC00A10100004D"/>
    <x v="1"/>
    <x v="1"/>
    <s v="510108"/>
    <x v="4"/>
    <x v="0"/>
    <x v="0"/>
    <s v="002"/>
    <n v="1647457"/>
    <n v="0"/>
    <n v="198839"/>
    <n v="1846296"/>
    <n v="0"/>
    <n v="665848.6"/>
    <n v="1.2245789185503107E-3"/>
    <n v="665848.6"/>
    <n v="2.5914465518304302E-3"/>
    <n v="1180447.3999999999"/>
    <n v="1180447.3999999999"/>
    <n v="1180447.3999999999"/>
    <m/>
  </r>
  <r>
    <x v="3"/>
    <x v="7"/>
    <s v="JM40I070"/>
    <x v="31"/>
    <s v="A101"/>
    <s v="FORTALECIMIENTO INSTITUCIONAL"/>
    <s v="GC00A10100004D"/>
    <x v="1"/>
    <x v="1"/>
    <s v="510108"/>
    <x v="4"/>
    <x v="0"/>
    <x v="0"/>
    <s v="002"/>
    <n v="782531"/>
    <n v="0"/>
    <n v="85537"/>
    <n v="868068"/>
    <n v="0"/>
    <n v="335565.2"/>
    <n v="6.1714640493217043E-4"/>
    <n v="335565.2"/>
    <n v="1.3060015151406623E-3"/>
    <n v="532502.80000000005"/>
    <n v="532502.80000000005"/>
    <n v="532502.80000000005"/>
    <m/>
  </r>
  <r>
    <x v="3"/>
    <x v="7"/>
    <s v="EQ13I030"/>
    <x v="27"/>
    <s v="A101"/>
    <s v="FORTALECIMIENTO INSTITUCIONAL"/>
    <s v="GC00A10100004D"/>
    <x v="1"/>
    <x v="1"/>
    <s v="510108"/>
    <x v="4"/>
    <x v="0"/>
    <x v="0"/>
    <s v="002"/>
    <n v="990491.36"/>
    <n v="0"/>
    <n v="124944.64"/>
    <n v="1115436"/>
    <n v="0"/>
    <n v="437025"/>
    <n v="8.0374367668483424E-4"/>
    <n v="437025"/>
    <n v="1.7008775408008574E-3"/>
    <n v="678411"/>
    <n v="678411"/>
    <n v="678411"/>
    <m/>
  </r>
  <r>
    <x v="3"/>
    <x v="7"/>
    <s v="ES12I020"/>
    <x v="29"/>
    <s v="A101"/>
    <s v="FORTALECIMIENTO INSTITUCIONAL"/>
    <s v="GC00A10100004D"/>
    <x v="1"/>
    <x v="1"/>
    <s v="510108"/>
    <x v="4"/>
    <x v="0"/>
    <x v="0"/>
    <s v="002"/>
    <n v="1845503"/>
    <n v="0"/>
    <n v="192661"/>
    <n v="2038164"/>
    <n v="0"/>
    <n v="714775"/>
    <n v="1.3145606921855784E-3"/>
    <n v="714775"/>
    <n v="2.781865440709188E-3"/>
    <n v="1323389"/>
    <n v="1323389"/>
    <n v="1323389"/>
    <m/>
  </r>
  <r>
    <x v="1"/>
    <x v="8"/>
    <s v="ZA01N000"/>
    <x v="13"/>
    <s v="A101"/>
    <s v="FORTALECIMIENTO INSTITUCIONAL"/>
    <s v="GC00A10100004D"/>
    <x v="1"/>
    <x v="1"/>
    <s v="510203"/>
    <x v="5"/>
    <x v="0"/>
    <x v="0"/>
    <s v="002"/>
    <n v="169435.35"/>
    <n v="0"/>
    <n v="0"/>
    <n v="169435.35"/>
    <n v="22399.34"/>
    <n v="15279.13"/>
    <n v="2.8100232533025687E-5"/>
    <n v="15279.13"/>
    <n v="5.946554329838477E-5"/>
    <n v="154156.22"/>
    <n v="154156.22"/>
    <n v="131756.88"/>
    <m/>
  </r>
  <r>
    <x v="1"/>
    <x v="11"/>
    <s v="TM68F100"/>
    <x v="18"/>
    <s v="A101"/>
    <s v="FORTALECIMIENTO INSTITUCIONAL"/>
    <s v="GC00A10100004D"/>
    <x v="1"/>
    <x v="1"/>
    <s v="510203"/>
    <x v="5"/>
    <x v="0"/>
    <x v="0"/>
    <s v="002"/>
    <n v="39859.67"/>
    <n v="0"/>
    <n v="1089.33"/>
    <n v="40949"/>
    <n v="3641.6"/>
    <n v="4620.49"/>
    <n v="8.4976594489686172E-6"/>
    <n v="4620.49"/>
    <n v="1.7982695883519142E-5"/>
    <n v="36328.51"/>
    <n v="36328.51"/>
    <n v="32686.91"/>
    <m/>
  </r>
  <r>
    <x v="3"/>
    <x v="4"/>
    <s v="ZA01M000"/>
    <x v="12"/>
    <s v="A101"/>
    <s v="FORTALECIMIENTO INSTITUCIONAL"/>
    <s v="GC00A10100004D"/>
    <x v="1"/>
    <x v="1"/>
    <s v="510203"/>
    <x v="5"/>
    <x v="0"/>
    <x v="0"/>
    <s v="002"/>
    <n v="135668.29999999999"/>
    <n v="0"/>
    <n v="0"/>
    <n v="135668.29999999999"/>
    <n v="39761.300000000003"/>
    <n v="9350.86"/>
    <n v="1.7197401971432182E-5"/>
    <n v="9350.86"/>
    <n v="3.639303875332786E-5"/>
    <n v="126317.44"/>
    <n v="126317.44"/>
    <n v="86556.14"/>
    <m/>
  </r>
  <r>
    <x v="2"/>
    <x v="10"/>
    <s v="AC67Q000"/>
    <x v="16"/>
    <s v="A101"/>
    <s v="FORTALECIMIENTO INSTITUCIONAL"/>
    <s v="GC00A10100004D"/>
    <x v="1"/>
    <x v="1"/>
    <s v="510203"/>
    <x v="5"/>
    <x v="0"/>
    <x v="0"/>
    <s v="002"/>
    <n v="118994"/>
    <n v="0"/>
    <n v="0"/>
    <n v="118994"/>
    <n v="11864.95"/>
    <n v="6599.14"/>
    <n v="1.2136644463264018E-5"/>
    <n v="6599.14"/>
    <n v="2.568349411269509E-5"/>
    <n v="112394.86"/>
    <n v="112394.86"/>
    <n v="100529.91"/>
    <m/>
  </r>
  <r>
    <x v="1"/>
    <x v="1"/>
    <s v="ZA01K000"/>
    <x v="1"/>
    <s v="A101"/>
    <s v="FORTALECIMIENTO INSTITUCIONAL"/>
    <s v="GC00A10100004D"/>
    <x v="1"/>
    <x v="1"/>
    <s v="510203"/>
    <x v="5"/>
    <x v="0"/>
    <x v="0"/>
    <s v="002"/>
    <n v="110104.34"/>
    <n v="0"/>
    <n v="0"/>
    <n v="110104.34"/>
    <n v="18431.68"/>
    <n v="13205.67"/>
    <n v="2.4286880061521915E-5"/>
    <n v="13205.67"/>
    <n v="5.139574970362716E-5"/>
    <n v="96898.67"/>
    <n v="96898.67"/>
    <n v="78466.990000000005"/>
    <m/>
  </r>
  <r>
    <x v="0"/>
    <x v="3"/>
    <s v="ZA01C002"/>
    <x v="7"/>
    <s v="A101"/>
    <s v="FORTALECIMIENTO INSTITUCIONAL"/>
    <s v="GC00A10100004D"/>
    <x v="1"/>
    <x v="1"/>
    <s v="510203"/>
    <x v="5"/>
    <x v="0"/>
    <x v="0"/>
    <s v="002"/>
    <n v="15131.53"/>
    <n v="0"/>
    <n v="0"/>
    <n v="15131.53"/>
    <n v="3737.37"/>
    <n v="3758.55"/>
    <n v="6.9124439013872982E-6"/>
    <n v="3640.49"/>
    <n v="1.4168589161970398E-5"/>
    <n v="11372.98"/>
    <n v="11491.04"/>
    <n v="7635.61"/>
    <m/>
  </r>
  <r>
    <x v="0"/>
    <x v="9"/>
    <s v="ZA01R000"/>
    <x v="14"/>
    <s v="A101"/>
    <s v="FORTALECIMIENTO INSTITUCIONAL"/>
    <s v="GC00A10100004D"/>
    <x v="1"/>
    <x v="1"/>
    <s v="510203"/>
    <x v="5"/>
    <x v="0"/>
    <x v="0"/>
    <s v="002"/>
    <n v="85697.84"/>
    <n v="0"/>
    <n v="68939.19"/>
    <n v="154637.03"/>
    <n v="18420.45"/>
    <n v="19358.8"/>
    <n v="3.5603256308463749E-5"/>
    <n v="19358.8"/>
    <n v="7.5343397143997796E-5"/>
    <n v="135278.23000000001"/>
    <n v="135278.23000000001"/>
    <n v="116857.78"/>
    <m/>
  </r>
  <r>
    <x v="1"/>
    <x v="11"/>
    <s v="ZM04F040"/>
    <x v="41"/>
    <s v="A101"/>
    <s v="FORTALECIMIENTO INSTITUCIONAL"/>
    <s v="GC00A10100004D"/>
    <x v="1"/>
    <x v="1"/>
    <s v="510203"/>
    <x v="5"/>
    <x v="0"/>
    <x v="0"/>
    <s v="002"/>
    <n v="123220.89"/>
    <n v="0"/>
    <n v="-510.58"/>
    <n v="122710.31"/>
    <n v="29352.400000000001"/>
    <n v="8180.43"/>
    <n v="1.5044834700675978E-5"/>
    <n v="8180.43"/>
    <n v="3.1837788824652042E-5"/>
    <n v="114529.88"/>
    <n v="114529.88"/>
    <n v="85177.48"/>
    <m/>
  </r>
  <r>
    <x v="1"/>
    <x v="11"/>
    <s v="RB34F010"/>
    <x v="23"/>
    <s v="A101"/>
    <s v="FORTALECIMIENTO INSTITUCIONAL"/>
    <s v="GC00A10100004D"/>
    <x v="1"/>
    <x v="1"/>
    <s v="510203"/>
    <x v="5"/>
    <x v="0"/>
    <x v="0"/>
    <s v="002"/>
    <n v="56591"/>
    <n v="0"/>
    <n v="0"/>
    <n v="56591"/>
    <n v="17400.48"/>
    <n v="9708.67"/>
    <n v="1.7855459347908588E-5"/>
    <n v="8382.2800000000007"/>
    <n v="3.2623378050922059E-5"/>
    <n v="46882.33"/>
    <n v="48208.72"/>
    <n v="29481.85"/>
    <m/>
  </r>
  <r>
    <x v="0"/>
    <x v="3"/>
    <s v="ZA01C060"/>
    <x v="3"/>
    <s v="A101"/>
    <s v="FORTALECIMIENTO INSTITUCIONAL"/>
    <s v="GC00A10100004D"/>
    <x v="1"/>
    <x v="1"/>
    <s v="510203"/>
    <x v="5"/>
    <x v="0"/>
    <x v="0"/>
    <s v="002"/>
    <n v="30796.71"/>
    <n v="0"/>
    <n v="0"/>
    <n v="30796.71"/>
    <n v="0"/>
    <n v="1366.39"/>
    <n v="2.5129622387400967E-6"/>
    <n v="1366.39"/>
    <n v="5.3179155951601937E-6"/>
    <n v="29430.32"/>
    <n v="29430.32"/>
    <n v="29430.32"/>
    <m/>
  </r>
  <r>
    <x v="0"/>
    <x v="0"/>
    <s v="ZA01A000"/>
    <x v="46"/>
    <s v="A101"/>
    <s v="FORTALECIMIENTO INSTITUCIONAL"/>
    <s v="GC00A10100004D"/>
    <x v="1"/>
    <x v="1"/>
    <s v="510203"/>
    <x v="5"/>
    <x v="0"/>
    <x v="0"/>
    <s v="002"/>
    <n v="712183.08"/>
    <n v="0"/>
    <n v="-51845.71"/>
    <n v="660337.37"/>
    <n v="151334.88"/>
    <n v="55701.5"/>
    <n v="1.0244203056314924E-4"/>
    <n v="55701.5"/>
    <n v="2.1678720974525247E-4"/>
    <n v="604635.87"/>
    <n v="604635.87"/>
    <n v="453300.99"/>
    <m/>
  </r>
  <r>
    <x v="0"/>
    <x v="15"/>
    <s v="ZA01L000"/>
    <x v="37"/>
    <s v="A101"/>
    <s v="FORTALECIMIENTO INSTITUCIONAL"/>
    <s v="GC00A10100004D"/>
    <x v="1"/>
    <x v="1"/>
    <s v="510203"/>
    <x v="5"/>
    <x v="0"/>
    <x v="0"/>
    <s v="002"/>
    <n v="77760.42"/>
    <n v="0"/>
    <n v="-926.79"/>
    <n v="76833.63"/>
    <n v="23118.55"/>
    <n v="13533.83"/>
    <n v="2.4890407376757647E-5"/>
    <n v="13533.83"/>
    <n v="5.2672930582957196E-5"/>
    <n v="63299.8"/>
    <n v="63299.8"/>
    <n v="40181.25"/>
    <m/>
  </r>
  <r>
    <x v="1"/>
    <x v="11"/>
    <s v="ZA01F000"/>
    <x v="17"/>
    <s v="A101"/>
    <s v="FORTALECIMIENTO INSTITUCIONAL"/>
    <s v="GC00A10100004D"/>
    <x v="1"/>
    <x v="1"/>
    <s v="510203"/>
    <x v="5"/>
    <x v="0"/>
    <x v="0"/>
    <s v="002"/>
    <n v="56652"/>
    <n v="0"/>
    <n v="400"/>
    <n v="57052"/>
    <n v="19726.669999999998"/>
    <n v="5672.15"/>
    <n v="1.0431793823483513E-5"/>
    <n v="5672.15"/>
    <n v="2.2075699429217053E-5"/>
    <n v="51379.85"/>
    <n v="51379.85"/>
    <n v="31653.18"/>
    <m/>
  </r>
  <r>
    <x v="1"/>
    <x v="11"/>
    <s v="ZN02F020"/>
    <x v="44"/>
    <s v="A101"/>
    <s v="FORTALECIMIENTO INSTITUCIONAL"/>
    <s v="GC00A10100004D"/>
    <x v="1"/>
    <x v="1"/>
    <s v="510203"/>
    <x v="5"/>
    <x v="0"/>
    <x v="0"/>
    <s v="002"/>
    <n v="178556.57"/>
    <n v="0"/>
    <n v="-16608.11"/>
    <n v="161948.46"/>
    <n v="23488.71"/>
    <n v="11423.13"/>
    <n v="2.1008565883985652E-5"/>
    <n v="11423.13"/>
    <n v="4.4458200932780729E-5"/>
    <n v="150525.32999999999"/>
    <n v="150525.32999999999"/>
    <n v="127036.62"/>
    <m/>
  </r>
  <r>
    <x v="0"/>
    <x v="3"/>
    <s v="ZA01C000"/>
    <x v="8"/>
    <s v="A101"/>
    <s v="FORTALECIMIENTO INSTITUCIONAL"/>
    <s v="GC00A10100004D"/>
    <x v="1"/>
    <x v="1"/>
    <s v="510203"/>
    <x v="5"/>
    <x v="0"/>
    <x v="0"/>
    <s v="002"/>
    <n v="228141.92"/>
    <n v="0"/>
    <n v="1244.28"/>
    <n v="229386.2"/>
    <n v="39272.870000000003"/>
    <n v="22485.13"/>
    <n v="4.1352968495936084E-5"/>
    <n v="22485.13"/>
    <n v="8.7510903538670756E-5"/>
    <n v="206901.07"/>
    <n v="206901.07"/>
    <n v="167628.20000000001"/>
    <m/>
  </r>
  <r>
    <x v="0"/>
    <x v="3"/>
    <s v="ZA01C030"/>
    <x v="5"/>
    <s v="A101"/>
    <s v="FORTALECIMIENTO INSTITUCIONAL"/>
    <s v="GC00A10100004D"/>
    <x v="1"/>
    <x v="1"/>
    <s v="510203"/>
    <x v="5"/>
    <x v="0"/>
    <x v="0"/>
    <s v="002"/>
    <n v="318886.63"/>
    <n v="0"/>
    <n v="765.22"/>
    <n v="319651.84999999998"/>
    <n v="73019.08"/>
    <n v="28316.6"/>
    <n v="5.2077771741236261E-5"/>
    <n v="28299.93"/>
    <n v="1.101417890126112E-4"/>
    <n v="291335.25"/>
    <n v="291351.92"/>
    <n v="218316.17"/>
    <m/>
  </r>
  <r>
    <x v="1"/>
    <x v="12"/>
    <s v="ZA01D000"/>
    <x v="19"/>
    <s v="A101"/>
    <s v="FORTALECIMIENTO INSTITUCIONAL"/>
    <s v="GC00A10100004D"/>
    <x v="1"/>
    <x v="1"/>
    <s v="510203"/>
    <x v="5"/>
    <x v="0"/>
    <x v="0"/>
    <s v="002"/>
    <n v="102150.43"/>
    <n v="0"/>
    <n v="0"/>
    <n v="102150.43"/>
    <n v="1748.9"/>
    <n v="13660.04"/>
    <n v="2.5122523364251254E-5"/>
    <n v="13660.04"/>
    <n v="5.3164133041453798E-5"/>
    <n v="88490.39"/>
    <n v="88490.39"/>
    <n v="86741.49"/>
    <m/>
  </r>
  <r>
    <x v="1"/>
    <x v="11"/>
    <s v="ZQ08F080"/>
    <x v="26"/>
    <s v="A101"/>
    <s v="FORTALECIMIENTO INSTITUCIONAL"/>
    <s v="GC00A10100004D"/>
    <x v="1"/>
    <x v="1"/>
    <s v="510203"/>
    <x v="5"/>
    <x v="0"/>
    <x v="0"/>
    <s v="002"/>
    <n v="102878.03"/>
    <n v="0"/>
    <n v="2954.68"/>
    <n v="105832.71"/>
    <n v="13264.73"/>
    <n v="7396.7"/>
    <n v="1.3603457132508926E-5"/>
    <n v="7396.7"/>
    <n v="2.8787554272734288E-5"/>
    <n v="98436.01"/>
    <n v="98436.01"/>
    <n v="85171.28"/>
    <m/>
  </r>
  <r>
    <x v="0"/>
    <x v="14"/>
    <s v="MC37B000"/>
    <x v="34"/>
    <s v="A101"/>
    <s v="FORTALECIMIENTO INSTITUCIONAL"/>
    <s v="GC00A10100004D"/>
    <x v="1"/>
    <x v="1"/>
    <s v="510203"/>
    <x v="5"/>
    <x v="0"/>
    <x v="0"/>
    <s v="002"/>
    <n v="454662.86"/>
    <n v="0"/>
    <n v="0"/>
    <n v="454662.86"/>
    <n v="212250.7"/>
    <n v="75514.86"/>
    <n v="1.3888127960812429E-4"/>
    <n v="75514.86"/>
    <n v="2.9389972969674744E-4"/>
    <n v="379148"/>
    <n v="379148"/>
    <n v="166897.29999999999"/>
    <m/>
  </r>
  <r>
    <x v="1"/>
    <x v="11"/>
    <s v="ZV05F050"/>
    <x v="35"/>
    <s v="A101"/>
    <s v="FORTALECIMIENTO INSTITUCIONAL"/>
    <s v="GC00A10100004D"/>
    <x v="1"/>
    <x v="1"/>
    <s v="510203"/>
    <x v="5"/>
    <x v="0"/>
    <x v="0"/>
    <s v="002"/>
    <n v="116965.22"/>
    <n v="0"/>
    <n v="1098.47"/>
    <n v="118063.69"/>
    <n v="20590.21"/>
    <n v="13266.3"/>
    <n v="2.4398386220477128E-5"/>
    <n v="13266.3"/>
    <n v="5.1631718367430727E-5"/>
    <n v="104797.39"/>
    <n v="104797.39"/>
    <n v="84207.18"/>
    <m/>
  </r>
  <r>
    <x v="0"/>
    <x v="16"/>
    <s v="ZA01E000"/>
    <x v="42"/>
    <s v="A101"/>
    <s v="FORTALECIMIENTO INSTITUCIONAL"/>
    <s v="GC00A10100004D"/>
    <x v="1"/>
    <x v="1"/>
    <s v="510203"/>
    <x v="5"/>
    <x v="0"/>
    <x v="0"/>
    <s v="002"/>
    <n v="102656.15"/>
    <n v="0"/>
    <n v="0"/>
    <n v="102656.15"/>
    <n v="31839.5"/>
    <n v="3764.51"/>
    <n v="6.9234050873904822E-6"/>
    <n v="3764.51"/>
    <n v="1.4651268259528028E-5"/>
    <n v="98891.64"/>
    <n v="98891.64"/>
    <n v="67052.14"/>
    <m/>
  </r>
  <r>
    <x v="0"/>
    <x v="0"/>
    <s v="RP36A010"/>
    <x v="33"/>
    <s v="A101"/>
    <s v="FORTALECIMIENTO INSTITUCIONAL"/>
    <s v="GC00A10100004D"/>
    <x v="1"/>
    <x v="1"/>
    <s v="510203"/>
    <x v="5"/>
    <x v="0"/>
    <x v="0"/>
    <s v="002"/>
    <n v="285302.53000000003"/>
    <n v="0"/>
    <n v="0"/>
    <n v="285302.53000000003"/>
    <n v="17787.3"/>
    <n v="16836.169999999998"/>
    <n v="3.0963823985105897E-5"/>
    <n v="16836.169999999998"/>
    <n v="6.5525458328711565E-5"/>
    <n v="268466.36"/>
    <n v="268466.36"/>
    <n v="250679.06"/>
    <m/>
  </r>
  <r>
    <x v="1"/>
    <x v="11"/>
    <s v="ZT06F060"/>
    <x v="43"/>
    <s v="A101"/>
    <s v="FORTALECIMIENTO INSTITUCIONAL"/>
    <s v="GC00A10100004D"/>
    <x v="1"/>
    <x v="1"/>
    <s v="510203"/>
    <x v="5"/>
    <x v="0"/>
    <x v="0"/>
    <s v="002"/>
    <n v="112373.32"/>
    <n v="0"/>
    <n v="1076.97"/>
    <n v="113450.29"/>
    <n v="21026.36"/>
    <n v="6873.4"/>
    <n v="1.2641042931927325E-5"/>
    <n v="6873.4"/>
    <n v="2.6750899122339942E-5"/>
    <n v="106576.89"/>
    <n v="106576.89"/>
    <n v="85550.53"/>
    <m/>
  </r>
  <r>
    <x v="2"/>
    <x v="2"/>
    <s v="ZA01H000"/>
    <x v="2"/>
    <s v="A101"/>
    <s v="FORTALECIMIENTO INSTITUCIONAL"/>
    <s v="GC00A10100004D"/>
    <x v="1"/>
    <x v="1"/>
    <s v="510203"/>
    <x v="5"/>
    <x v="0"/>
    <x v="0"/>
    <s v="002"/>
    <n v="39503"/>
    <n v="0"/>
    <n v="0"/>
    <n v="39503"/>
    <n v="1366.68"/>
    <n v="10232.799999999999"/>
    <n v="1.8819400022379889E-5"/>
    <n v="10232.799999999999"/>
    <n v="3.9825501285983669E-5"/>
    <n v="29270.2"/>
    <n v="29270.2"/>
    <n v="27903.52"/>
    <m/>
  </r>
  <r>
    <x v="3"/>
    <x v="7"/>
    <s v="JM40I070"/>
    <x v="31"/>
    <s v="A101"/>
    <s v="FORTALECIMIENTO INSTITUCIONAL"/>
    <s v="GC00A10100004D"/>
    <x v="1"/>
    <x v="1"/>
    <s v="510203"/>
    <x v="5"/>
    <x v="0"/>
    <x v="0"/>
    <s v="002"/>
    <n v="72459.350000000006"/>
    <n v="0"/>
    <n v="7945.08"/>
    <n v="80404.429999999993"/>
    <n v="1456.99"/>
    <n v="3341.16"/>
    <n v="6.1448114473824173E-6"/>
    <n v="3341.16"/>
    <n v="1.3003613075275311E-5"/>
    <n v="77063.27"/>
    <n v="77063.27"/>
    <n v="75606.28"/>
    <m/>
  </r>
  <r>
    <x v="1"/>
    <x v="11"/>
    <s v="ZS03F030"/>
    <x v="22"/>
    <s v="A101"/>
    <s v="FORTALECIMIENTO INSTITUCIONAL"/>
    <s v="GC00A10100004D"/>
    <x v="1"/>
    <x v="1"/>
    <s v="510203"/>
    <x v="5"/>
    <x v="0"/>
    <x v="0"/>
    <s v="002"/>
    <n v="130663.25"/>
    <n v="0"/>
    <n v="-7698.16"/>
    <n v="122965.09"/>
    <n v="22446.46"/>
    <n v="7000.95"/>
    <n v="1.2875623347146479E-5"/>
    <n v="7000.95"/>
    <n v="2.7247316787986416E-5"/>
    <n v="115964.14"/>
    <n v="115964.14"/>
    <n v="93517.68"/>
    <m/>
  </r>
  <r>
    <x v="3"/>
    <x v="5"/>
    <s v="UP72J010"/>
    <x v="6"/>
    <s v="A101"/>
    <s v="FORTALECIMIENTO INSTITUCIONAL"/>
    <s v="GC00A10100004D"/>
    <x v="1"/>
    <x v="1"/>
    <s v="510203"/>
    <x v="5"/>
    <x v="0"/>
    <x v="0"/>
    <s v="002"/>
    <n v="579739.91"/>
    <n v="0"/>
    <n v="10661.58"/>
    <n v="590401.49"/>
    <n v="431581.89"/>
    <n v="47037.38"/>
    <n v="8.6507629409808795E-5"/>
    <n v="47037.38"/>
    <n v="1.8306692573677807E-4"/>
    <n v="543364.11"/>
    <n v="543364.11"/>
    <n v="111782.22"/>
    <m/>
  </r>
  <r>
    <x v="3"/>
    <x v="7"/>
    <s v="SF43I080"/>
    <x v="45"/>
    <s v="A101"/>
    <s v="FORTALECIMIENTO INSTITUCIONAL"/>
    <s v="GC00A10100004D"/>
    <x v="1"/>
    <x v="1"/>
    <s v="510203"/>
    <x v="5"/>
    <x v="0"/>
    <x v="0"/>
    <s v="002"/>
    <n v="80928.88"/>
    <n v="0"/>
    <n v="9744.42"/>
    <n v="90673.3"/>
    <n v="415.9"/>
    <n v="4593.3999999999996"/>
    <n v="8.4478375481588408E-6"/>
    <n v="4593.3999999999996"/>
    <n v="1.7877263076287759E-5"/>
    <n v="86079.9"/>
    <n v="86079.9"/>
    <n v="85664"/>
    <m/>
  </r>
  <r>
    <x v="3"/>
    <x v="7"/>
    <s v="ES12I020"/>
    <x v="29"/>
    <s v="A101"/>
    <s v="FORTALECIMIENTO INSTITUCIONAL"/>
    <s v="GC00A10100004D"/>
    <x v="1"/>
    <x v="1"/>
    <s v="510203"/>
    <x v="5"/>
    <x v="0"/>
    <x v="0"/>
    <s v="002"/>
    <n v="175074.55"/>
    <n v="0"/>
    <n v="15635.25"/>
    <n v="190709.8"/>
    <n v="2792.85"/>
    <n v="6122.05"/>
    <n v="1.1259216236710463E-5"/>
    <n v="6122.05"/>
    <n v="2.3826685770058668E-5"/>
    <n v="184587.75"/>
    <n v="184587.75"/>
    <n v="181794.9"/>
    <m/>
  </r>
  <r>
    <x v="1"/>
    <x v="8"/>
    <s v="PM71N010"/>
    <x v="39"/>
    <s v="A101"/>
    <s v="FORTALECIMIENTO INSTITUCIONAL"/>
    <s v="GC00A10100004D"/>
    <x v="1"/>
    <x v="1"/>
    <s v="510203"/>
    <x v="5"/>
    <x v="0"/>
    <x v="0"/>
    <s v="002"/>
    <n v="1287343.1599999999"/>
    <n v="0"/>
    <n v="32689.279999999999"/>
    <n v="1320032.44"/>
    <n v="202119"/>
    <n v="68787.87"/>
    <n v="1.2650950299209062E-4"/>
    <n v="68465.61"/>
    <n v="2.6646443193462755E-4"/>
    <n v="1251244.57"/>
    <n v="1251566.83"/>
    <n v="1049125.57"/>
    <m/>
  </r>
  <r>
    <x v="3"/>
    <x v="4"/>
    <s v="UC32M020"/>
    <x v="47"/>
    <s v="A101"/>
    <s v="FORTALECIMIENTO INSTITUCIONAL"/>
    <s v="GC00A10100004D"/>
    <x v="1"/>
    <x v="1"/>
    <s v="510203"/>
    <x v="5"/>
    <x v="0"/>
    <x v="0"/>
    <s v="002"/>
    <n v="180730.91"/>
    <n v="0"/>
    <n v="0"/>
    <n v="180730.91"/>
    <n v="57445.47"/>
    <n v="8954.58"/>
    <n v="1.6468593449730525E-5"/>
    <n v="8954.58"/>
    <n v="3.4850738537393838E-5"/>
    <n v="171776.33"/>
    <n v="171776.33"/>
    <n v="114330.86"/>
    <m/>
  </r>
  <r>
    <x v="1"/>
    <x v="11"/>
    <s v="ZC09F090"/>
    <x v="21"/>
    <s v="A101"/>
    <s v="FORTALECIMIENTO INSTITUCIONAL"/>
    <s v="GC00A10100004D"/>
    <x v="1"/>
    <x v="1"/>
    <s v="510203"/>
    <x v="5"/>
    <x v="0"/>
    <x v="0"/>
    <s v="002"/>
    <n v="80967.39"/>
    <n v="0"/>
    <n v="-543.96"/>
    <n v="80423.429999999993"/>
    <n v="18526.79"/>
    <n v="5959.32"/>
    <n v="1.0959935398069827E-5"/>
    <n v="5959.32"/>
    <n v="2.3193349456999863E-5"/>
    <n v="74464.11"/>
    <n v="74464.11"/>
    <n v="55937.32"/>
    <m/>
  </r>
  <r>
    <x v="3"/>
    <x v="7"/>
    <s v="CB21I040"/>
    <x v="20"/>
    <s v="A101"/>
    <s v="FORTALECIMIENTO INSTITUCIONAL"/>
    <s v="GC00A10100004D"/>
    <x v="1"/>
    <x v="1"/>
    <s v="510203"/>
    <x v="5"/>
    <x v="0"/>
    <x v="0"/>
    <s v="002"/>
    <n v="90296.53"/>
    <n v="0"/>
    <n v="12708.07"/>
    <n v="103004.6"/>
    <n v="6244.79"/>
    <n v="3627.56"/>
    <n v="6.6715368955891251E-6"/>
    <n v="3627.56"/>
    <n v="1.4118266304919761E-5"/>
    <n v="99377.04"/>
    <n v="99377.04"/>
    <n v="93132.25"/>
    <m/>
  </r>
  <r>
    <x v="3"/>
    <x v="4"/>
    <s v="UN31M010"/>
    <x v="48"/>
    <s v="A101"/>
    <s v="FORTALECIMIENTO INSTITUCIONAL"/>
    <s v="GC00A10100004D"/>
    <x v="1"/>
    <x v="1"/>
    <s v="510203"/>
    <x v="5"/>
    <x v="0"/>
    <x v="0"/>
    <s v="002"/>
    <n v="318171.38"/>
    <n v="0"/>
    <n v="0"/>
    <n v="318171.38"/>
    <n v="100074.11"/>
    <n v="30937.25"/>
    <n v="5.689747511359279E-5"/>
    <n v="30937.25"/>
    <n v="1.2040609507268766E-4"/>
    <n v="287234.13"/>
    <n v="287234.13"/>
    <n v="187160.02"/>
    <m/>
  </r>
  <r>
    <x v="3"/>
    <x v="7"/>
    <s v="CF22I050"/>
    <x v="24"/>
    <s v="A101"/>
    <s v="FORTALECIMIENTO INSTITUCIONAL"/>
    <s v="GC00A10100004D"/>
    <x v="1"/>
    <x v="1"/>
    <s v="510203"/>
    <x v="5"/>
    <x v="0"/>
    <x v="0"/>
    <s v="002"/>
    <n v="108583.07"/>
    <n v="0"/>
    <n v="4098.59"/>
    <n v="112681.66"/>
    <n v="4564.8500000000004"/>
    <n v="8146.3"/>
    <n v="1.4982065358681232E-5"/>
    <n v="8146.3"/>
    <n v="3.1704956720155654E-5"/>
    <n v="104535.36"/>
    <n v="104535.36"/>
    <n v="99970.51"/>
    <m/>
  </r>
  <r>
    <x v="3"/>
    <x v="7"/>
    <s v="OL41I060"/>
    <x v="38"/>
    <s v="A101"/>
    <s v="FORTALECIMIENTO INSTITUCIONAL"/>
    <s v="GC00A10100004D"/>
    <x v="1"/>
    <x v="1"/>
    <s v="510203"/>
    <x v="5"/>
    <x v="0"/>
    <x v="0"/>
    <s v="002"/>
    <n v="66591.44"/>
    <n v="0"/>
    <n v="7710.42"/>
    <n v="74301.86"/>
    <n v="2756.35"/>
    <n v="3187.57"/>
    <n v="5.8623402127802236E-6"/>
    <n v="3187.57"/>
    <n v="1.2405849145313401E-5"/>
    <n v="71114.289999999994"/>
    <n v="71114.289999999994"/>
    <n v="68357.94"/>
    <m/>
  </r>
  <r>
    <x v="3"/>
    <x v="4"/>
    <s v="US33M030"/>
    <x v="4"/>
    <s v="A101"/>
    <s v="FORTALECIMIENTO INSTITUCIONAL"/>
    <s v="GC00A10100004D"/>
    <x v="1"/>
    <x v="1"/>
    <s v="510203"/>
    <x v="5"/>
    <x v="0"/>
    <x v="0"/>
    <s v="002"/>
    <n v="637382.1"/>
    <n v="0"/>
    <n v="-17943.5"/>
    <n v="619438.6"/>
    <n v="315909.92"/>
    <n v="53383.66"/>
    <n v="9.8179232683011554E-5"/>
    <n v="53383.66"/>
    <n v="2.077663024764009E-4"/>
    <n v="566054.93999999994"/>
    <n v="566054.93999999994"/>
    <n v="250145.02"/>
    <m/>
  </r>
  <r>
    <x v="1"/>
    <x v="13"/>
    <s v="ZA01P000"/>
    <x v="40"/>
    <s v="A101"/>
    <s v="FORTALECIMIENTO INSTITUCIONAL"/>
    <s v="GC00A10100004D"/>
    <x v="1"/>
    <x v="1"/>
    <s v="510203"/>
    <x v="5"/>
    <x v="0"/>
    <x v="0"/>
    <s v="002"/>
    <n v="413468.84"/>
    <n v="0"/>
    <n v="0"/>
    <n v="413468.84"/>
    <n v="189280.26"/>
    <n v="36467.279999999999"/>
    <n v="6.7067892468154731E-5"/>
    <n v="36467.279999999999"/>
    <n v="1.4192867118836746E-4"/>
    <n v="377001.56"/>
    <n v="377001.56"/>
    <n v="187721.3"/>
    <m/>
  </r>
  <r>
    <x v="3"/>
    <x v="7"/>
    <s v="EE11I010"/>
    <x v="25"/>
    <s v="A101"/>
    <s v="FORTALECIMIENTO INSTITUCIONAL"/>
    <s v="GC00A10100004D"/>
    <x v="1"/>
    <x v="1"/>
    <s v="510203"/>
    <x v="5"/>
    <x v="0"/>
    <x v="0"/>
    <s v="002"/>
    <n v="155296.46"/>
    <n v="0"/>
    <n v="18248.09"/>
    <n v="173544.55"/>
    <n v="5550.94"/>
    <n v="7904.29"/>
    <n v="1.4536978676696227E-5"/>
    <n v="7904.29"/>
    <n v="3.0763066957214828E-5"/>
    <n v="165640.26"/>
    <n v="165640.26"/>
    <n v="160089.32"/>
    <m/>
  </r>
  <r>
    <x v="1"/>
    <x v="11"/>
    <s v="ZD07F070"/>
    <x v="28"/>
    <s v="A101"/>
    <s v="FORTALECIMIENTO INSTITUCIONAL"/>
    <s v="GC00A10100004D"/>
    <x v="1"/>
    <x v="1"/>
    <s v="510203"/>
    <x v="5"/>
    <x v="0"/>
    <x v="0"/>
    <s v="002"/>
    <n v="136973.99"/>
    <n v="0"/>
    <n v="-1158.55"/>
    <n v="135815.44"/>
    <n v="20013.55"/>
    <n v="7337.94"/>
    <n v="1.3495390137618472E-5"/>
    <n v="7337.94"/>
    <n v="2.8558863547266731E-5"/>
    <n v="128477.5"/>
    <n v="128477.5"/>
    <n v="108463.95"/>
    <m/>
  </r>
  <r>
    <x v="3"/>
    <x v="5"/>
    <s v="ZA01J000"/>
    <x v="11"/>
    <s v="A101"/>
    <s v="FORTALECIMIENTO INSTITUCIONAL"/>
    <s v="GC00A10100004D"/>
    <x v="1"/>
    <x v="1"/>
    <s v="510203"/>
    <x v="5"/>
    <x v="0"/>
    <x v="0"/>
    <s v="002"/>
    <n v="200256.02"/>
    <n v="0"/>
    <n v="-999.75"/>
    <n v="199256.27"/>
    <n v="42535.48"/>
    <n v="18827.150000000001"/>
    <n v="3.4625485412726685E-5"/>
    <n v="18827.150000000001"/>
    <n v="7.3274244247557608E-5"/>
    <n v="180429.12"/>
    <n v="180429.12"/>
    <n v="137893.64000000001"/>
    <m/>
  </r>
  <r>
    <x v="1"/>
    <x v="13"/>
    <s v="FS66P020"/>
    <x v="30"/>
    <s v="A101"/>
    <s v="FORTALECIMIENTO INSTITUCIONAL"/>
    <s v="GC00A10100004D"/>
    <x v="1"/>
    <x v="1"/>
    <s v="510203"/>
    <x v="5"/>
    <x v="0"/>
    <x v="0"/>
    <s v="002"/>
    <n v="180305"/>
    <n v="0"/>
    <n v="-2000"/>
    <n v="178305"/>
    <n v="17111.5"/>
    <n v="23863.23"/>
    <n v="4.3887466890397202E-5"/>
    <n v="23863.23"/>
    <n v="9.2874393817207813E-5"/>
    <n v="154441.76999999999"/>
    <n v="154441.76999999999"/>
    <n v="137330.26999999999"/>
    <m/>
  </r>
  <r>
    <x v="3"/>
    <x v="6"/>
    <s v="ZA01G000"/>
    <x v="9"/>
    <s v="A101"/>
    <s v="FORTALECIMIENTO INSTITUCIONAL"/>
    <s v="GC00A10100004D"/>
    <x v="1"/>
    <x v="1"/>
    <s v="510203"/>
    <x v="5"/>
    <x v="0"/>
    <x v="0"/>
    <s v="002"/>
    <n v="290164.7"/>
    <n v="0"/>
    <n v="1595"/>
    <n v="291759.7"/>
    <n v="89609.21"/>
    <n v="21721.05"/>
    <n v="3.994772973732651E-5"/>
    <n v="21721.05"/>
    <n v="8.4537145718465676E-5"/>
    <n v="270038.65000000002"/>
    <n v="270038.65000000002"/>
    <n v="180429.44"/>
    <m/>
  </r>
  <r>
    <x v="3"/>
    <x v="7"/>
    <s v="MB42I090"/>
    <x v="32"/>
    <s v="A101"/>
    <s v="FORTALECIMIENTO INSTITUCIONAL"/>
    <s v="GC00A10100004D"/>
    <x v="1"/>
    <x v="1"/>
    <s v="510203"/>
    <x v="5"/>
    <x v="0"/>
    <x v="0"/>
    <s v="002"/>
    <n v="103849.81"/>
    <n v="0"/>
    <n v="12789"/>
    <n v="116638.81"/>
    <n v="2694.1"/>
    <n v="8359.2000000000007"/>
    <n v="1.5373615107016456E-5"/>
    <n v="8359.2000000000007"/>
    <n v="3.253355194568395E-5"/>
    <n v="108279.61"/>
    <n v="108279.61"/>
    <n v="105585.51"/>
    <m/>
  </r>
  <r>
    <x v="1"/>
    <x v="1"/>
    <s v="AT69K040"/>
    <x v="36"/>
    <s v="A101"/>
    <s v="FORTALECIMIENTO INSTITUCIONAL"/>
    <s v="GC00A10100004D"/>
    <x v="1"/>
    <x v="1"/>
    <s v="510203"/>
    <x v="5"/>
    <x v="0"/>
    <x v="0"/>
    <s v="002"/>
    <n v="2295195.66"/>
    <n v="0"/>
    <n v="20492.52"/>
    <n v="2315688.1800000002"/>
    <n v="38472.25"/>
    <n v="107152.67"/>
    <n v="1.9706717224963501E-4"/>
    <n v="107152.67"/>
    <n v="4.1703236620295361E-4"/>
    <n v="2208535.5099999998"/>
    <n v="2208535.5099999998"/>
    <n v="2170063.2599999998"/>
    <m/>
  </r>
  <r>
    <x v="3"/>
    <x v="7"/>
    <s v="EQ13I030"/>
    <x v="27"/>
    <s v="A101"/>
    <s v="FORTALECIMIENTO INSTITUCIONAL"/>
    <s v="GC00A10100004D"/>
    <x v="1"/>
    <x v="1"/>
    <s v="510203"/>
    <x v="5"/>
    <x v="0"/>
    <x v="0"/>
    <s v="002"/>
    <n v="104231.55"/>
    <n v="0"/>
    <n v="9180.5499999999993"/>
    <n v="113412.1"/>
    <n v="4402.1000000000004"/>
    <n v="5708.3"/>
    <n v="1.0498278198318264E-5"/>
    <n v="5708.3"/>
    <n v="2.2216393263894592E-5"/>
    <n v="107703.8"/>
    <n v="107703.8"/>
    <n v="103301.7"/>
    <m/>
  </r>
  <r>
    <x v="3"/>
    <x v="4"/>
    <s v="UA38M040"/>
    <x v="15"/>
    <s v="A101"/>
    <s v="FORTALECIMIENTO INSTITUCIONAL"/>
    <s v="GC00A10100004D"/>
    <x v="1"/>
    <x v="1"/>
    <s v="510203"/>
    <x v="5"/>
    <x v="0"/>
    <x v="0"/>
    <s v="002"/>
    <n v="98481.52"/>
    <n v="0"/>
    <n v="43323.46"/>
    <n v="141804.98000000001"/>
    <n v="111981.55"/>
    <n v="13642.89"/>
    <n v="2.5090982367614571E-5"/>
    <n v="13139.89"/>
    <n v="5.1139737519807283E-5"/>
    <n v="128162.09"/>
    <n v="128665.09"/>
    <n v="16180.54"/>
    <m/>
  </r>
  <r>
    <x v="3"/>
    <x v="7"/>
    <s v="ZA01I000"/>
    <x v="10"/>
    <s v="A101"/>
    <s v="FORTALECIMIENTO INSTITUCIONAL"/>
    <s v="GC00A10100004D"/>
    <x v="1"/>
    <x v="1"/>
    <s v="510203"/>
    <x v="5"/>
    <x v="0"/>
    <x v="0"/>
    <s v="002"/>
    <n v="878720.09"/>
    <n v="0"/>
    <n v="-98059.47"/>
    <n v="780660.62"/>
    <n v="216157.92"/>
    <n v="35658.199999999997"/>
    <n v="6.5579893076970778E-5"/>
    <n v="35658.199999999997"/>
    <n v="1.3877977581462189E-4"/>
    <n v="745002.42"/>
    <n v="745002.42"/>
    <n v="528844.5"/>
    <m/>
  </r>
  <r>
    <x v="3"/>
    <x v="5"/>
    <s v="UP72J010"/>
    <x v="6"/>
    <s v="A101"/>
    <s v="FORTALECIMIENTO INSTITUCIONAL"/>
    <s v="GC00A10100004D"/>
    <x v="1"/>
    <x v="1"/>
    <s v="510204"/>
    <x v="6"/>
    <x v="0"/>
    <x v="0"/>
    <s v="002"/>
    <n v="269227.08"/>
    <n v="0"/>
    <n v="0"/>
    <n v="269227.08"/>
    <n v="186793.75"/>
    <n v="15906.25"/>
    <n v="2.9253584708582221E-5"/>
    <n v="15906.25"/>
    <n v="6.190626024452523E-5"/>
    <n v="253320.83"/>
    <n v="253320.83"/>
    <n v="66527.08"/>
    <m/>
  </r>
  <r>
    <x v="1"/>
    <x v="11"/>
    <s v="RB34F010"/>
    <x v="23"/>
    <s v="A101"/>
    <s v="FORTALECIMIENTO INSTITUCIONAL"/>
    <s v="GC00A10100004D"/>
    <x v="1"/>
    <x v="1"/>
    <s v="510204"/>
    <x v="6"/>
    <x v="0"/>
    <x v="0"/>
    <s v="002"/>
    <n v="16500"/>
    <n v="0"/>
    <n v="-1650"/>
    <n v="14850"/>
    <n v="5217.5"/>
    <n v="2761.39"/>
    <n v="5.0785418485458144E-6"/>
    <n v="2358.8200000000002"/>
    <n v="9.1803992009424612E-6"/>
    <n v="12088.61"/>
    <n v="12491.18"/>
    <n v="6871.11"/>
    <m/>
  </r>
  <r>
    <x v="1"/>
    <x v="11"/>
    <s v="ZQ08F080"/>
    <x v="26"/>
    <s v="A101"/>
    <s v="FORTALECIMIENTO INSTITUCIONAL"/>
    <s v="GC00A10100004D"/>
    <x v="1"/>
    <x v="1"/>
    <s v="510204"/>
    <x v="6"/>
    <x v="0"/>
    <x v="0"/>
    <s v="002"/>
    <n v="49239.58"/>
    <n v="0"/>
    <n v="0"/>
    <n v="49239.58"/>
    <n v="6452.5"/>
    <n v="4010"/>
    <n v="7.3748919249612386E-6"/>
    <n v="4010"/>
    <n v="1.5606701993275988E-5"/>
    <n v="45229.58"/>
    <n v="45229.58"/>
    <n v="38777.08"/>
    <m/>
  </r>
  <r>
    <x v="1"/>
    <x v="11"/>
    <s v="ZC09F090"/>
    <x v="21"/>
    <s v="A101"/>
    <s v="FORTALECIMIENTO INSTITUCIONAL"/>
    <s v="GC00A10100004D"/>
    <x v="1"/>
    <x v="1"/>
    <s v="510204"/>
    <x v="6"/>
    <x v="0"/>
    <x v="0"/>
    <s v="002"/>
    <n v="37025"/>
    <n v="0"/>
    <n v="-375"/>
    <n v="36650"/>
    <n v="9150"/>
    <n v="1740.9"/>
    <n v="3.2017330055274368E-6"/>
    <n v="1740.9"/>
    <n v="6.7754881546369499E-6"/>
    <n v="34909.1"/>
    <n v="34909.1"/>
    <n v="25759.1"/>
    <m/>
  </r>
  <r>
    <x v="0"/>
    <x v="16"/>
    <s v="ZA01E000"/>
    <x v="42"/>
    <s v="A101"/>
    <s v="FORTALECIMIENTO INSTITUCIONAL"/>
    <s v="GC00A10100004D"/>
    <x v="1"/>
    <x v="1"/>
    <s v="510204"/>
    <x v="6"/>
    <x v="0"/>
    <x v="0"/>
    <s v="002"/>
    <n v="38280.400000000001"/>
    <n v="0"/>
    <n v="0"/>
    <n v="38280.400000000001"/>
    <n v="9825"/>
    <n v="975"/>
    <n v="1.7931470391115232E-6"/>
    <n v="975"/>
    <n v="3.7946469933775778E-6"/>
    <n v="37305.4"/>
    <n v="37305.4"/>
    <n v="27480.400000000001"/>
    <m/>
  </r>
  <r>
    <x v="1"/>
    <x v="13"/>
    <s v="ZA01P000"/>
    <x v="40"/>
    <s v="A101"/>
    <s v="FORTALECIMIENTO INSTITUCIONAL"/>
    <s v="GC00A10100004D"/>
    <x v="1"/>
    <x v="1"/>
    <s v="510204"/>
    <x v="6"/>
    <x v="0"/>
    <x v="0"/>
    <s v="002"/>
    <n v="160593.75"/>
    <n v="0"/>
    <n v="-7150.4"/>
    <n v="153443.35"/>
    <n v="69201.25"/>
    <n v="10760"/>
    <n v="1.9788986811117939E-5"/>
    <n v="10760"/>
    <n v="4.1877335024351529E-5"/>
    <n v="142683.35"/>
    <n v="142683.35"/>
    <n v="73482.100000000006"/>
    <m/>
  </r>
  <r>
    <x v="0"/>
    <x v="0"/>
    <s v="RP36A010"/>
    <x v="33"/>
    <s v="A101"/>
    <s v="FORTALECIMIENTO INSTITUCIONAL"/>
    <s v="GC00A10100004D"/>
    <x v="1"/>
    <x v="1"/>
    <s v="510204"/>
    <x v="6"/>
    <x v="0"/>
    <x v="0"/>
    <s v="002"/>
    <n v="132500"/>
    <n v="0"/>
    <n v="-9258"/>
    <n v="123242"/>
    <n v="6000"/>
    <n v="5391.39"/>
    <n v="9.9154410412261291E-6"/>
    <n v="5391.39"/>
    <n v="2.0982996772949685E-5"/>
    <n v="117850.61"/>
    <n v="117850.61"/>
    <n v="111850.61"/>
    <m/>
  </r>
  <r>
    <x v="1"/>
    <x v="11"/>
    <s v="ZN02F020"/>
    <x v="44"/>
    <s v="A101"/>
    <s v="FORTALECIMIENTO INSTITUCIONAL"/>
    <s v="GC00A10100004D"/>
    <x v="1"/>
    <x v="1"/>
    <s v="510204"/>
    <x v="6"/>
    <x v="0"/>
    <x v="0"/>
    <s v="002"/>
    <n v="91189.8"/>
    <n v="0"/>
    <n v="-15589.8"/>
    <n v="75600"/>
    <n v="10655"/>
    <n v="4433.33"/>
    <n v="8.1534487824659366E-6"/>
    <n v="4433.33"/>
    <n v="1.7254279338616018E-5"/>
    <n v="71166.67"/>
    <n v="71166.67"/>
    <n v="60511.67"/>
    <m/>
  </r>
  <r>
    <x v="1"/>
    <x v="13"/>
    <s v="FS66P020"/>
    <x v="30"/>
    <s v="A101"/>
    <s v="FORTALECIMIENTO INSTITUCIONAL"/>
    <s v="GC00A10100004D"/>
    <x v="1"/>
    <x v="1"/>
    <s v="510204"/>
    <x v="6"/>
    <x v="0"/>
    <x v="0"/>
    <s v="002"/>
    <n v="63000"/>
    <n v="0"/>
    <n v="-8000"/>
    <n v="55000"/>
    <n v="5215"/>
    <n v="6694.99"/>
    <n v="1.2312924610647442E-5"/>
    <n v="6694.99"/>
    <n v="2.605653710173636E-5"/>
    <n v="48305.01"/>
    <n v="48305.01"/>
    <n v="43090.01"/>
    <m/>
  </r>
  <r>
    <x v="1"/>
    <x v="1"/>
    <s v="AT69K040"/>
    <x v="36"/>
    <s v="A101"/>
    <s v="FORTALECIMIENTO INSTITUCIONAL"/>
    <s v="GC00A10100004D"/>
    <x v="1"/>
    <x v="1"/>
    <s v="510204"/>
    <x v="6"/>
    <x v="0"/>
    <x v="0"/>
    <s v="002"/>
    <n v="1238500"/>
    <n v="0"/>
    <n v="0"/>
    <n v="1238500"/>
    <n v="14743.75"/>
    <n v="43324.03"/>
    <n v="7.9678313966029545E-5"/>
    <n v="43324.03"/>
    <n v="1.6861476941589743E-4"/>
    <n v="1195175.97"/>
    <n v="1195175.97"/>
    <n v="1180432.22"/>
    <m/>
  </r>
  <r>
    <x v="0"/>
    <x v="3"/>
    <s v="ZA01C030"/>
    <x v="5"/>
    <s v="A101"/>
    <s v="FORTALECIMIENTO INSTITUCIONAL"/>
    <s v="GC00A10100004D"/>
    <x v="1"/>
    <x v="1"/>
    <s v="510204"/>
    <x v="6"/>
    <x v="0"/>
    <x v="0"/>
    <s v="002"/>
    <n v="89947.92"/>
    <n v="0"/>
    <n v="12"/>
    <n v="89959.92"/>
    <n v="14069.6"/>
    <n v="6768.3"/>
    <n v="1.2447750876736946E-5"/>
    <n v="6755.4"/>
    <n v="2.6291649537500398E-5"/>
    <n v="83191.62"/>
    <n v="83204.52"/>
    <n v="69122.02"/>
    <m/>
  </r>
  <r>
    <x v="1"/>
    <x v="11"/>
    <s v="ZM04F040"/>
    <x v="41"/>
    <s v="A101"/>
    <s v="FORTALECIMIENTO INSTITUCIONAL"/>
    <s v="GC00A10100004D"/>
    <x v="1"/>
    <x v="1"/>
    <s v="510204"/>
    <x v="6"/>
    <x v="0"/>
    <x v="0"/>
    <s v="002"/>
    <n v="58325"/>
    <n v="0"/>
    <n v="0"/>
    <n v="58325"/>
    <n v="13500"/>
    <n v="3368.75"/>
    <n v="6.1955529107763524E-6"/>
    <n v="3368.75"/>
    <n v="1.3110991855323812E-5"/>
    <n v="54956.25"/>
    <n v="54956.25"/>
    <n v="41456.25"/>
    <m/>
  </r>
  <r>
    <x v="1"/>
    <x v="11"/>
    <s v="ZD07F070"/>
    <x v="28"/>
    <s v="A101"/>
    <s v="FORTALECIMIENTO INSTITUCIONAL"/>
    <s v="GC00A10100004D"/>
    <x v="1"/>
    <x v="1"/>
    <s v="510204"/>
    <x v="6"/>
    <x v="0"/>
    <x v="0"/>
    <s v="002"/>
    <n v="62025.01"/>
    <n v="0"/>
    <n v="-375"/>
    <n v="61650.01"/>
    <n v="9712.5"/>
    <n v="2550"/>
    <n v="4.689769179214753E-6"/>
    <n v="2550"/>
    <n v="9.9244613672952034E-6"/>
    <n v="59100.01"/>
    <n v="59100.01"/>
    <n v="49387.51"/>
    <m/>
  </r>
  <r>
    <x v="0"/>
    <x v="0"/>
    <s v="ZA01A000"/>
    <x v="46"/>
    <s v="A101"/>
    <s v="FORTALECIMIENTO INSTITUCIONAL"/>
    <s v="GC00A10100004D"/>
    <x v="1"/>
    <x v="1"/>
    <s v="510204"/>
    <x v="6"/>
    <x v="0"/>
    <x v="0"/>
    <s v="002"/>
    <n v="336763.57"/>
    <n v="0"/>
    <n v="-70776.070000000007"/>
    <n v="265987.5"/>
    <n v="57491.7"/>
    <n v="20020.349999999999"/>
    <n v="3.681992956356552E-5"/>
    <n v="20020.349999999999"/>
    <n v="7.7918113778324905E-5"/>
    <n v="245967.15"/>
    <n v="245967.15"/>
    <n v="188475.45"/>
    <m/>
  </r>
  <r>
    <x v="1"/>
    <x v="1"/>
    <s v="ZA01K000"/>
    <x v="1"/>
    <s v="A101"/>
    <s v="FORTALECIMIENTO INSTITUCIONAL"/>
    <s v="GC00A10100004D"/>
    <x v="1"/>
    <x v="1"/>
    <s v="510204"/>
    <x v="6"/>
    <x v="0"/>
    <x v="0"/>
    <s v="002"/>
    <n v="43664.6"/>
    <n v="0"/>
    <n v="0"/>
    <n v="43664.6"/>
    <n v="5121.2700000000004"/>
    <n v="4342.4799999999996"/>
    <n v="7.9863642609241085E-6"/>
    <n v="4342.4799999999996"/>
    <n v="1.690069607774591E-5"/>
    <n v="39322.120000000003"/>
    <n v="39322.120000000003"/>
    <n v="34200.85"/>
    <m/>
  </r>
  <r>
    <x v="0"/>
    <x v="14"/>
    <s v="MC37B000"/>
    <x v="34"/>
    <s v="A101"/>
    <s v="FORTALECIMIENTO INSTITUCIONAL"/>
    <s v="GC00A10100004D"/>
    <x v="1"/>
    <x v="1"/>
    <s v="510204"/>
    <x v="6"/>
    <x v="0"/>
    <x v="0"/>
    <s v="002"/>
    <n v="174000"/>
    <n v="0"/>
    <n v="-264"/>
    <n v="173736"/>
    <n v="75777.5"/>
    <n v="25373.75"/>
    <n v="4.6665502239647191E-5"/>
    <n v="25373.75"/>
    <n v="9.8753255536630072E-5"/>
    <n v="148362.25"/>
    <n v="148362.25"/>
    <n v="72584.75"/>
    <m/>
  </r>
  <r>
    <x v="3"/>
    <x v="7"/>
    <s v="MB42I090"/>
    <x v="32"/>
    <s v="A101"/>
    <s v="FORTALECIMIENTO INSTITUCIONAL"/>
    <s v="GC00A10100004D"/>
    <x v="1"/>
    <x v="1"/>
    <s v="510204"/>
    <x v="6"/>
    <x v="0"/>
    <x v="0"/>
    <s v="002"/>
    <n v="51075"/>
    <n v="0"/>
    <n v="-211.2"/>
    <n v="50863.8"/>
    <n v="1277.5"/>
    <n v="2885"/>
    <n v="5.3058761106017892E-6"/>
    <n v="2885"/>
    <n v="1.1228263154763397E-5"/>
    <n v="47978.8"/>
    <n v="47978.8"/>
    <n v="46701.3"/>
    <m/>
  </r>
  <r>
    <x v="0"/>
    <x v="9"/>
    <s v="ZA01R000"/>
    <x v="14"/>
    <s v="A101"/>
    <s v="FORTALECIMIENTO INSTITUCIONAL"/>
    <s v="GC00A10100004D"/>
    <x v="1"/>
    <x v="1"/>
    <s v="510204"/>
    <x v="6"/>
    <x v="0"/>
    <x v="0"/>
    <s v="002"/>
    <n v="7437.5"/>
    <n v="0"/>
    <n v="39812.5"/>
    <n v="47250"/>
    <n v="5550"/>
    <n v="4087.5"/>
    <n v="7.5174241255060009E-6"/>
    <n v="4087.5"/>
    <n v="1.5908327779929078E-5"/>
    <n v="43162.5"/>
    <n v="43162.5"/>
    <n v="37612.5"/>
    <m/>
  </r>
  <r>
    <x v="3"/>
    <x v="7"/>
    <s v="JM40I070"/>
    <x v="31"/>
    <s v="A101"/>
    <s v="FORTALECIMIENTO INSTITUCIONAL"/>
    <s v="GC00A10100004D"/>
    <x v="1"/>
    <x v="1"/>
    <s v="510204"/>
    <x v="6"/>
    <x v="0"/>
    <x v="0"/>
    <s v="002"/>
    <n v="34539.589999999997"/>
    <n v="0"/>
    <n v="-42.8"/>
    <n v="34496.79"/>
    <n v="802.5"/>
    <n v="1222.5"/>
    <n v="2.2483305182706021E-6"/>
    <n v="1222.5"/>
    <n v="4.7579035378503476E-6"/>
    <n v="33274.29"/>
    <n v="33274.29"/>
    <n v="32471.79"/>
    <m/>
  </r>
  <r>
    <x v="3"/>
    <x v="7"/>
    <s v="ES12I020"/>
    <x v="29"/>
    <s v="A101"/>
    <s v="FORTALECIMIENTO INSTITUCIONAL"/>
    <s v="GC00A10100004D"/>
    <x v="1"/>
    <x v="1"/>
    <s v="510204"/>
    <x v="6"/>
    <x v="0"/>
    <x v="0"/>
    <s v="002"/>
    <n v="80649.990000000005"/>
    <n v="0"/>
    <n v="-528"/>
    <n v="80121.990000000005"/>
    <n v="1200"/>
    <n v="2212.5"/>
    <n v="4.0690644349069183E-6"/>
    <n v="2212.5"/>
    <n v="8.6109297157414278E-6"/>
    <n v="77909.490000000005"/>
    <n v="77909.490000000005"/>
    <n v="76709.490000000005"/>
    <m/>
  </r>
  <r>
    <x v="3"/>
    <x v="7"/>
    <s v="EQ13I030"/>
    <x v="27"/>
    <s v="A101"/>
    <s v="FORTALECIMIENTO INSTITUCIONAL"/>
    <s v="GC00A10100004D"/>
    <x v="1"/>
    <x v="1"/>
    <s v="510204"/>
    <x v="6"/>
    <x v="0"/>
    <x v="0"/>
    <s v="002"/>
    <n v="44504.15"/>
    <n v="0"/>
    <n v="-211.2"/>
    <n v="44292.95"/>
    <n v="2177.5"/>
    <n v="1679.16"/>
    <n v="3.0881854176353902E-6"/>
    <n v="1679.16"/>
    <n v="6.5351994311793786E-6"/>
    <n v="42613.79"/>
    <n v="42613.79"/>
    <n v="40436.29"/>
    <m/>
  </r>
  <r>
    <x v="3"/>
    <x v="7"/>
    <s v="EE11I010"/>
    <x v="25"/>
    <s v="A101"/>
    <s v="FORTALECIMIENTO INSTITUCIONAL"/>
    <s v="GC00A10100004D"/>
    <x v="1"/>
    <x v="1"/>
    <s v="510204"/>
    <x v="6"/>
    <x v="0"/>
    <x v="0"/>
    <s v="002"/>
    <n v="71579.17"/>
    <n v="0"/>
    <n v="-171.2"/>
    <n v="71407.97"/>
    <n v="3227.5"/>
    <n v="2585"/>
    <n v="4.7541385601059359E-6"/>
    <n v="2585"/>
    <n v="1.0060679464493374E-5"/>
    <n v="68822.97"/>
    <n v="68822.97"/>
    <n v="65595.47"/>
    <m/>
  </r>
  <r>
    <x v="3"/>
    <x v="7"/>
    <s v="CF22I050"/>
    <x v="24"/>
    <s v="A101"/>
    <s v="FORTALECIMIENTO INSTITUCIONAL"/>
    <s v="GC00A10100004D"/>
    <x v="1"/>
    <x v="1"/>
    <s v="510204"/>
    <x v="6"/>
    <x v="0"/>
    <x v="0"/>
    <s v="002"/>
    <n v="51720.83"/>
    <n v="0"/>
    <n v="-304.60000000000002"/>
    <n v="51416.23"/>
    <n v="2700"/>
    <n v="2954.17"/>
    <n v="5.4330883984944497E-6"/>
    <n v="2954.17"/>
    <n v="1.1497469034283323E-5"/>
    <n v="48462.06"/>
    <n v="48462.06"/>
    <n v="45762.06"/>
    <m/>
  </r>
  <r>
    <x v="3"/>
    <x v="7"/>
    <s v="OL41I060"/>
    <x v="38"/>
    <s v="A101"/>
    <s v="FORTALECIMIENTO INSTITUCIONAL"/>
    <s v="GC00A10100004D"/>
    <x v="1"/>
    <x v="1"/>
    <s v="510204"/>
    <x v="6"/>
    <x v="0"/>
    <x v="0"/>
    <s v="002"/>
    <n v="33716.67"/>
    <n v="0"/>
    <n v="-105.6"/>
    <n v="33611.07"/>
    <n v="1612.5"/>
    <n v="900"/>
    <n v="1.6552126514875599E-6"/>
    <n v="900"/>
    <n v="3.5027510708100721E-6"/>
    <n v="32711.07"/>
    <n v="32711.07"/>
    <n v="31098.57"/>
    <m/>
  </r>
  <r>
    <x v="1"/>
    <x v="8"/>
    <s v="PM71N010"/>
    <x v="39"/>
    <s v="A101"/>
    <s v="FORTALECIMIENTO INSTITUCIONAL"/>
    <s v="GC00A10100004D"/>
    <x v="1"/>
    <x v="1"/>
    <s v="510204"/>
    <x v="6"/>
    <x v="0"/>
    <x v="0"/>
    <s v="002"/>
    <n v="700325"/>
    <n v="0"/>
    <n v="-300"/>
    <n v="700025"/>
    <n v="99975"/>
    <n v="31202.94"/>
    <n v="5.7386112279563599E-5"/>
    <n v="31202.94"/>
    <n v="1.2144014610824714E-4"/>
    <n v="668822.06000000006"/>
    <n v="668822.06000000006"/>
    <n v="568847.06000000006"/>
    <m/>
  </r>
  <r>
    <x v="3"/>
    <x v="7"/>
    <s v="SF43I080"/>
    <x v="45"/>
    <s v="A101"/>
    <s v="FORTALECIMIENTO INSTITUCIONAL"/>
    <s v="GC00A10100004D"/>
    <x v="1"/>
    <x v="1"/>
    <s v="510204"/>
    <x v="6"/>
    <x v="0"/>
    <x v="0"/>
    <s v="002"/>
    <n v="38000"/>
    <n v="0"/>
    <n v="-158.4"/>
    <n v="37841.599999999999"/>
    <n v="262.5"/>
    <n v="1500"/>
    <n v="2.7586877524792665E-6"/>
    <n v="1500"/>
    <n v="5.83791845135012E-6"/>
    <n v="36341.599999999999"/>
    <n v="36341.599999999999"/>
    <n v="36079.1"/>
    <m/>
  </r>
  <r>
    <x v="3"/>
    <x v="4"/>
    <s v="UC32M020"/>
    <x v="47"/>
    <s v="A101"/>
    <s v="FORTALECIMIENTO INSTITUCIONAL"/>
    <s v="GC00A10100004D"/>
    <x v="1"/>
    <x v="1"/>
    <s v="510204"/>
    <x v="6"/>
    <x v="0"/>
    <x v="0"/>
    <s v="002"/>
    <n v="66725"/>
    <n v="0"/>
    <n v="-633.6"/>
    <n v="66091.399999999994"/>
    <n v="18900"/>
    <n v="2850"/>
    <n v="5.2415067297106063E-6"/>
    <n v="2850"/>
    <n v="1.1092045057565228E-5"/>
    <n v="63241.4"/>
    <n v="63241.4"/>
    <n v="44341.4"/>
    <m/>
  </r>
  <r>
    <x v="3"/>
    <x v="7"/>
    <s v="CB21I040"/>
    <x v="20"/>
    <s v="A101"/>
    <s v="FORTALECIMIENTO INSTITUCIONAL"/>
    <s v="GC00A10100004D"/>
    <x v="1"/>
    <x v="1"/>
    <s v="510204"/>
    <x v="6"/>
    <x v="0"/>
    <x v="0"/>
    <s v="002"/>
    <n v="44358.33"/>
    <n v="0"/>
    <n v="-105.3"/>
    <n v="44253.03"/>
    <n v="3412.5"/>
    <n v="1312.5"/>
    <n v="2.413851783419358E-6"/>
    <n v="1312.5"/>
    <n v="5.1081786449313548E-6"/>
    <n v="42940.53"/>
    <n v="42940.53"/>
    <n v="39528.03"/>
    <m/>
  </r>
  <r>
    <x v="3"/>
    <x v="4"/>
    <s v="UN31M010"/>
    <x v="48"/>
    <s v="A101"/>
    <s v="FORTALECIMIENTO INSTITUCIONAL"/>
    <s v="GC00A10100004D"/>
    <x v="1"/>
    <x v="1"/>
    <s v="510204"/>
    <x v="6"/>
    <x v="0"/>
    <x v="0"/>
    <s v="002"/>
    <n v="112556.25"/>
    <n v="0"/>
    <n v="0"/>
    <n v="112556.25"/>
    <n v="38125"/>
    <n v="9050"/>
    <n v="1.6644082773291573E-5"/>
    <n v="9050"/>
    <n v="3.5222107989812394E-5"/>
    <n v="103506.25"/>
    <n v="103506.25"/>
    <n v="65381.25"/>
    <m/>
  </r>
  <r>
    <x v="3"/>
    <x v="4"/>
    <s v="US33M030"/>
    <x v="4"/>
    <s v="A101"/>
    <s v="FORTALECIMIENTO INSTITUCIONAL"/>
    <s v="GC00A10100004D"/>
    <x v="1"/>
    <x v="1"/>
    <s v="510204"/>
    <x v="6"/>
    <x v="0"/>
    <x v="0"/>
    <s v="002"/>
    <n v="236762.5"/>
    <n v="0"/>
    <n v="-40562.5"/>
    <n v="196200"/>
    <n v="100303.75"/>
    <n v="15630"/>
    <n v="2.8745526380833957E-5"/>
    <n v="15630"/>
    <n v="6.0831110263068249E-5"/>
    <n v="180570"/>
    <n v="180570"/>
    <n v="80266.25"/>
    <m/>
  </r>
  <r>
    <x v="3"/>
    <x v="5"/>
    <s v="ZA01J000"/>
    <x v="11"/>
    <s v="A101"/>
    <s v="FORTALECIMIENTO INSTITUCIONAL"/>
    <s v="GC00A10100004D"/>
    <x v="1"/>
    <x v="1"/>
    <s v="510204"/>
    <x v="6"/>
    <x v="0"/>
    <x v="0"/>
    <s v="002"/>
    <n v="74445.83"/>
    <n v="0"/>
    <n v="-465.9"/>
    <n v="73979.929999999993"/>
    <n v="17115"/>
    <n v="5528.75"/>
    <n v="1.0168063274346496E-5"/>
    <n v="5528.75"/>
    <n v="2.1517594425267984E-5"/>
    <n v="68451.179999999993"/>
    <n v="68451.179999999993"/>
    <n v="51336.18"/>
    <m/>
  </r>
  <r>
    <x v="3"/>
    <x v="6"/>
    <s v="ZA01G000"/>
    <x v="9"/>
    <s v="A101"/>
    <s v="FORTALECIMIENTO INSTITUCIONAL"/>
    <s v="GC00A10100004D"/>
    <x v="1"/>
    <x v="1"/>
    <s v="510204"/>
    <x v="6"/>
    <x v="0"/>
    <x v="0"/>
    <s v="002"/>
    <n v="139010.42000000001"/>
    <n v="0"/>
    <n v="-5822.31"/>
    <n v="133188.10999999999"/>
    <n v="36552.1"/>
    <n v="6871.65"/>
    <n v="1.2637824462882767E-5"/>
    <n v="6871.65"/>
    <n v="2.6744088217480033E-5"/>
    <n v="126316.46"/>
    <n v="126316.46"/>
    <n v="89764.36"/>
    <m/>
  </r>
  <r>
    <x v="3"/>
    <x v="4"/>
    <s v="UA38M040"/>
    <x v="15"/>
    <s v="A101"/>
    <s v="FORTALECIMIENTO INSTITUCIONAL"/>
    <s v="GC00A10100004D"/>
    <x v="1"/>
    <x v="1"/>
    <s v="510204"/>
    <x v="6"/>
    <x v="0"/>
    <x v="0"/>
    <s v="002"/>
    <n v="35032.5"/>
    <n v="0"/>
    <n v="19417.5"/>
    <n v="54450"/>
    <n v="46045"/>
    <n v="5294.32"/>
    <n v="9.7369171611373521E-6"/>
    <n v="4727.92"/>
    <n v="1.840080760300484E-5"/>
    <n v="49155.68"/>
    <n v="49722.080000000002"/>
    <n v="3110.68"/>
    <m/>
  </r>
  <r>
    <x v="3"/>
    <x v="7"/>
    <s v="ZA01I000"/>
    <x v="10"/>
    <s v="A101"/>
    <s v="FORTALECIMIENTO INSTITUCIONAL"/>
    <s v="GC00A10100004D"/>
    <x v="1"/>
    <x v="1"/>
    <s v="510204"/>
    <x v="6"/>
    <x v="0"/>
    <x v="0"/>
    <s v="002"/>
    <n v="364618.77"/>
    <n v="0"/>
    <n v="-1240.8"/>
    <n v="363377.97"/>
    <n v="110416.25"/>
    <n v="15422.5"/>
    <n v="2.8363907908407657E-5"/>
    <n v="15422.5"/>
    <n v="6.002353154396482E-5"/>
    <n v="347955.47"/>
    <n v="347955.47"/>
    <n v="237539.22"/>
    <m/>
  </r>
  <r>
    <x v="1"/>
    <x v="11"/>
    <s v="TM68F100"/>
    <x v="18"/>
    <s v="A101"/>
    <s v="FORTALECIMIENTO INSTITUCIONAL"/>
    <s v="GC00A10100004D"/>
    <x v="1"/>
    <x v="1"/>
    <s v="510204"/>
    <x v="6"/>
    <x v="0"/>
    <x v="0"/>
    <s v="002"/>
    <n v="16758.330000000002"/>
    <n v="0"/>
    <n v="0"/>
    <n v="16758.330000000002"/>
    <n v="2062.5"/>
    <n v="1471.25"/>
    <n v="2.7058129038900803E-6"/>
    <n v="1471.25"/>
    <n v="5.7260250143659091E-6"/>
    <n v="15287.08"/>
    <n v="15287.08"/>
    <n v="13224.58"/>
    <m/>
  </r>
  <r>
    <x v="1"/>
    <x v="8"/>
    <s v="ZA01N000"/>
    <x v="13"/>
    <s v="A101"/>
    <s v="FORTALECIMIENTO INSTITUCIONAL"/>
    <s v="GC00A10100004D"/>
    <x v="1"/>
    <x v="1"/>
    <s v="510204"/>
    <x v="6"/>
    <x v="0"/>
    <x v="0"/>
    <s v="002"/>
    <n v="67056.25"/>
    <n v="0"/>
    <n v="-545.5"/>
    <n v="66510.75"/>
    <n v="5162.5"/>
    <n v="4294.1499999999996"/>
    <n v="7.8974793415392268E-6"/>
    <n v="4294.1499999999996"/>
    <n v="1.671259834524341E-5"/>
    <n v="62216.6"/>
    <n v="62216.6"/>
    <n v="57054.1"/>
    <m/>
  </r>
  <r>
    <x v="3"/>
    <x v="4"/>
    <s v="ZA01M000"/>
    <x v="12"/>
    <s v="A101"/>
    <s v="FORTALECIMIENTO INSTITUCIONAL"/>
    <s v="GC00A10100004D"/>
    <x v="1"/>
    <x v="1"/>
    <s v="510204"/>
    <x v="6"/>
    <x v="0"/>
    <x v="0"/>
    <s v="002"/>
    <n v="42625"/>
    <n v="0"/>
    <n v="-369.6"/>
    <n v="42255.4"/>
    <n v="10368.75"/>
    <n v="2728.75"/>
    <n v="5.0185128030518658E-6"/>
    <n v="2728.75"/>
    <n v="1.0620146649414427E-5"/>
    <n v="39526.65"/>
    <n v="39526.65"/>
    <n v="29157.9"/>
    <m/>
  </r>
  <r>
    <x v="1"/>
    <x v="11"/>
    <s v="ZS03F030"/>
    <x v="22"/>
    <s v="A101"/>
    <s v="FORTALECIMIENTO INSTITUCIONAL"/>
    <s v="GC00A10100004D"/>
    <x v="1"/>
    <x v="1"/>
    <s v="510204"/>
    <x v="6"/>
    <x v="0"/>
    <x v="0"/>
    <s v="002"/>
    <n v="60908.34"/>
    <n v="0"/>
    <n v="-9458.34"/>
    <n v="51450"/>
    <n v="10987.5"/>
    <n v="2335.4"/>
    <n v="4.2950929180933859E-6"/>
    <n v="2335.4"/>
    <n v="9.0892498341887142E-6"/>
    <n v="49114.6"/>
    <n v="49114.6"/>
    <n v="38127.1"/>
    <m/>
  </r>
  <r>
    <x v="1"/>
    <x v="11"/>
    <s v="ZT06F060"/>
    <x v="43"/>
    <s v="A101"/>
    <s v="FORTALECIMIENTO INSTITUCIONAL"/>
    <s v="GC00A10100004D"/>
    <x v="1"/>
    <x v="1"/>
    <s v="510204"/>
    <x v="6"/>
    <x v="0"/>
    <x v="0"/>
    <s v="002"/>
    <n v="53235.41"/>
    <n v="0"/>
    <n v="375"/>
    <n v="53610.41"/>
    <n v="9900"/>
    <n v="2517.48"/>
    <n v="4.6299608287410026E-6"/>
    <n v="2517.48"/>
    <n v="9.7978952952699335E-6"/>
    <n v="51092.93"/>
    <n v="51092.93"/>
    <n v="41192.93"/>
    <m/>
  </r>
  <r>
    <x v="2"/>
    <x v="2"/>
    <s v="ZA01H000"/>
    <x v="2"/>
    <s v="A101"/>
    <s v="FORTALECIMIENTO INSTITUCIONAL"/>
    <s v="GC00A10100004D"/>
    <x v="1"/>
    <x v="1"/>
    <s v="510204"/>
    <x v="6"/>
    <x v="0"/>
    <x v="0"/>
    <s v="002"/>
    <n v="8500"/>
    <n v="0"/>
    <n v="0"/>
    <n v="8500"/>
    <n v="300"/>
    <n v="2087.5"/>
    <n v="3.8391737888669787E-6"/>
    <n v="2087.5"/>
    <n v="8.1244365114622509E-6"/>
    <n v="6412.5"/>
    <n v="6412.5"/>
    <n v="6112.5"/>
    <m/>
  </r>
  <r>
    <x v="1"/>
    <x v="11"/>
    <s v="ZV05F050"/>
    <x v="35"/>
    <s v="A101"/>
    <s v="FORTALECIMIENTO INSTITUCIONAL"/>
    <s v="GC00A10100004D"/>
    <x v="1"/>
    <x v="1"/>
    <s v="510204"/>
    <x v="6"/>
    <x v="0"/>
    <x v="0"/>
    <s v="002"/>
    <n v="51125"/>
    <n v="0"/>
    <n v="1125"/>
    <n v="52250"/>
    <n v="10015"/>
    <n v="5494.48"/>
    <n v="1.0105036454828186E-5"/>
    <n v="5494.48"/>
    <n v="2.1384217448382804E-5"/>
    <n v="46755.519999999997"/>
    <n v="46755.519999999997"/>
    <n v="36740.519999999997"/>
    <m/>
  </r>
  <r>
    <x v="1"/>
    <x v="12"/>
    <s v="ZA01D000"/>
    <x v="19"/>
    <s v="A101"/>
    <s v="FORTALECIMIENTO INSTITUCIONAL"/>
    <s v="GC00A10100004D"/>
    <x v="1"/>
    <x v="1"/>
    <s v="510204"/>
    <x v="6"/>
    <x v="0"/>
    <x v="0"/>
    <s v="002"/>
    <n v="37000"/>
    <n v="0"/>
    <n v="-211.2"/>
    <n v="36788.800000000003"/>
    <n v="712.5"/>
    <n v="3621.25"/>
    <n v="6.6599320157770292E-6"/>
    <n v="3621.25"/>
    <n v="1.4093708127967748E-5"/>
    <n v="33167.550000000003"/>
    <n v="33167.550000000003"/>
    <n v="32455.05"/>
    <m/>
  </r>
  <r>
    <x v="0"/>
    <x v="3"/>
    <s v="ZA01C000"/>
    <x v="8"/>
    <s v="A101"/>
    <s v="FORTALECIMIENTO INSTITUCIONAL"/>
    <s v="GC00A10100004D"/>
    <x v="1"/>
    <x v="1"/>
    <s v="510204"/>
    <x v="6"/>
    <x v="0"/>
    <x v="0"/>
    <s v="002"/>
    <n v="64791.67"/>
    <n v="0"/>
    <n v="0"/>
    <n v="64791.67"/>
    <n v="8388.75"/>
    <n v="5221.6499999999996"/>
    <n v="9.6032679351555731E-6"/>
    <n v="5221.6499999999996"/>
    <n v="2.0322377920994903E-5"/>
    <n v="59570.02"/>
    <n v="59570.02"/>
    <n v="51181.27"/>
    <m/>
  </r>
  <r>
    <x v="0"/>
    <x v="15"/>
    <s v="ZA01L000"/>
    <x v="37"/>
    <s v="A101"/>
    <s v="FORTALECIMIENTO INSTITUCIONAL"/>
    <s v="GC00A10100004D"/>
    <x v="1"/>
    <x v="1"/>
    <s v="510204"/>
    <x v="6"/>
    <x v="0"/>
    <x v="0"/>
    <s v="002"/>
    <n v="22960.41"/>
    <n v="0"/>
    <n v="-2000"/>
    <n v="20960.41"/>
    <n v="7837.5"/>
    <n v="2505.4"/>
    <n v="4.6077441967077026E-6"/>
    <n v="2505.4"/>
    <n v="9.7508805920083933E-6"/>
    <n v="18455.009999999998"/>
    <n v="18455.009999999998"/>
    <n v="10617.51"/>
    <m/>
  </r>
  <r>
    <x v="0"/>
    <x v="3"/>
    <s v="ZA01C060"/>
    <x v="3"/>
    <s v="A101"/>
    <s v="FORTALECIMIENTO INSTITUCIONAL"/>
    <s v="GC00A10100004D"/>
    <x v="1"/>
    <x v="1"/>
    <s v="510204"/>
    <x v="6"/>
    <x v="0"/>
    <x v="0"/>
    <s v="002"/>
    <n v="8000"/>
    <n v="0"/>
    <n v="-42.8"/>
    <n v="7957.2"/>
    <n v="0"/>
    <n v="854.15"/>
    <n v="1.5708887625201102E-6"/>
    <n v="854.15"/>
    <n v="3.3243053634804699E-6"/>
    <n v="7103.05"/>
    <n v="7103.05"/>
    <n v="7103.05"/>
    <m/>
  </r>
  <r>
    <x v="1"/>
    <x v="11"/>
    <s v="ZA01F000"/>
    <x v="17"/>
    <s v="A101"/>
    <s v="FORTALECIMIENTO INSTITUCIONAL"/>
    <s v="GC00A10100004D"/>
    <x v="1"/>
    <x v="1"/>
    <s v="510204"/>
    <x v="6"/>
    <x v="0"/>
    <x v="0"/>
    <s v="002"/>
    <n v="15508.33"/>
    <n v="0"/>
    <n v="-1558.33"/>
    <n v="13950"/>
    <n v="5235"/>
    <n v="1322.5"/>
    <n v="2.4322430351025534E-6"/>
    <n v="1322.5"/>
    <n v="5.1470981012736891E-6"/>
    <n v="12627.5"/>
    <n v="12627.5"/>
    <n v="7392.5"/>
    <m/>
  </r>
  <r>
    <x v="0"/>
    <x v="3"/>
    <s v="ZA01C002"/>
    <x v="7"/>
    <s v="A101"/>
    <s v="FORTALECIMIENTO INSTITUCIONAL"/>
    <s v="GC00A10100004D"/>
    <x v="1"/>
    <x v="1"/>
    <s v="510204"/>
    <x v="6"/>
    <x v="0"/>
    <x v="0"/>
    <s v="002"/>
    <n v="5500"/>
    <n v="0"/>
    <n v="-52.8"/>
    <n v="5447.2"/>
    <n v="728.75"/>
    <n v="1317.5"/>
    <n v="2.4230474092609559E-6"/>
    <n v="1108.75"/>
    <n v="4.3151947219562972E-6"/>
    <n v="4129.7"/>
    <n v="4338.45"/>
    <n v="3400.95"/>
    <m/>
  </r>
  <r>
    <x v="2"/>
    <x v="10"/>
    <s v="AC67Q000"/>
    <x v="16"/>
    <s v="A101"/>
    <s v="FORTALECIMIENTO INSTITUCIONAL"/>
    <s v="GC00A10100004D"/>
    <x v="1"/>
    <x v="1"/>
    <s v="510204"/>
    <x v="6"/>
    <x v="0"/>
    <x v="0"/>
    <s v="002"/>
    <n v="52002.93"/>
    <n v="0"/>
    <n v="0"/>
    <n v="52002.93"/>
    <n v="5871.25"/>
    <n v="2177.5"/>
    <n v="4.0046950540157353E-6"/>
    <n v="2177.5"/>
    <n v="8.4747116185432572E-6"/>
    <n v="49825.43"/>
    <n v="49825.43"/>
    <n v="43954.18"/>
    <m/>
  </r>
  <r>
    <x v="3"/>
    <x v="4"/>
    <s v="ZA01M000"/>
    <x v="12"/>
    <s v="A101"/>
    <s v="FORTALECIMIENTO INSTITUCIONAL"/>
    <s v="GC00A10100004D"/>
    <x v="1"/>
    <x v="1"/>
    <s v="510304"/>
    <x v="7"/>
    <x v="0"/>
    <x v="0"/>
    <s v="002"/>
    <n v="924"/>
    <n v="0"/>
    <n v="369.6"/>
    <n v="1293.5999999999999"/>
    <n v="0"/>
    <n v="241.5"/>
    <n v="4.4414872814916187E-7"/>
    <n v="241.5"/>
    <n v="9.3990487066736929E-7"/>
    <n v="1052.0999999999999"/>
    <n v="1052.0999999999999"/>
    <n v="1052.0999999999999"/>
    <m/>
  </r>
  <r>
    <x v="1"/>
    <x v="8"/>
    <s v="ZA01N000"/>
    <x v="13"/>
    <s v="A101"/>
    <s v="FORTALECIMIENTO INSTITUCIONAL"/>
    <s v="GC00A10100004D"/>
    <x v="1"/>
    <x v="1"/>
    <s v="510304"/>
    <x v="7"/>
    <x v="0"/>
    <x v="0"/>
    <s v="002"/>
    <n v="2226.5"/>
    <n v="0"/>
    <n v="545.5"/>
    <n v="2772"/>
    <n v="0"/>
    <n v="1069.5999999999999"/>
    <n v="1.9671282800345486E-6"/>
    <n v="1069.5999999999999"/>
    <n v="4.1628250503760583E-6"/>
    <n v="1702.4"/>
    <n v="1702.4"/>
    <n v="1702.4"/>
    <m/>
  </r>
  <r>
    <x v="1"/>
    <x v="8"/>
    <s v="PM71N010"/>
    <x v="39"/>
    <s v="A101"/>
    <s v="FORTALECIMIENTO INSTITUCIONAL"/>
    <s v="GC00A10100004D"/>
    <x v="1"/>
    <x v="1"/>
    <s v="510304"/>
    <x v="7"/>
    <x v="0"/>
    <x v="0"/>
    <s v="002"/>
    <n v="710"/>
    <n v="0"/>
    <n v="90.8"/>
    <n v="800.8"/>
    <n v="0"/>
    <n v="342.3"/>
    <n v="6.2953254511576862E-7"/>
    <n v="342.3"/>
    <n v="1.3322129905980974E-6"/>
    <n v="458.5"/>
    <n v="458.5"/>
    <n v="458.5"/>
    <m/>
  </r>
  <r>
    <x v="3"/>
    <x v="6"/>
    <s v="ZA01G000"/>
    <x v="9"/>
    <s v="A101"/>
    <s v="FORTALECIMIENTO INSTITUCIONAL"/>
    <s v="GC00A10100004D"/>
    <x v="1"/>
    <x v="1"/>
    <s v="510304"/>
    <x v="7"/>
    <x v="0"/>
    <x v="0"/>
    <s v="002"/>
    <n v="1320"/>
    <n v="0"/>
    <n v="343.2"/>
    <n v="1663.2"/>
    <n v="0"/>
    <n v="241.5"/>
    <n v="4.4414872814916187E-7"/>
    <n v="241.5"/>
    <n v="9.3990487066736929E-7"/>
    <n v="1421.7"/>
    <n v="1421.7"/>
    <n v="1421.7"/>
    <m/>
  </r>
  <r>
    <x v="3"/>
    <x v="4"/>
    <s v="UN31M010"/>
    <x v="48"/>
    <s v="A101"/>
    <s v="FORTALECIMIENTO INSTITUCIONAL"/>
    <s v="GC00A10100004D"/>
    <x v="1"/>
    <x v="1"/>
    <s v="510304"/>
    <x v="7"/>
    <x v="0"/>
    <x v="0"/>
    <s v="002"/>
    <n v="2640"/>
    <n v="0"/>
    <n v="1056"/>
    <n v="3696"/>
    <n v="0"/>
    <n v="571.20000000000005"/>
    <n v="1.0505082961441048E-6"/>
    <n v="571.20000000000005"/>
    <n v="2.2230793462741259E-6"/>
    <n v="3124.8"/>
    <n v="3124.8"/>
    <n v="3124.8"/>
    <m/>
  </r>
  <r>
    <x v="3"/>
    <x v="7"/>
    <s v="MB42I090"/>
    <x v="32"/>
    <s v="A101"/>
    <s v="FORTALECIMIENTO INSTITUCIONAL"/>
    <s v="GC00A10100004D"/>
    <x v="1"/>
    <x v="1"/>
    <s v="510304"/>
    <x v="7"/>
    <x v="0"/>
    <x v="0"/>
    <s v="002"/>
    <n v="528"/>
    <n v="0"/>
    <n v="211.2"/>
    <n v="739.2"/>
    <n v="0"/>
    <n v="214.2"/>
    <n v="3.9394061105403921E-7"/>
    <n v="214.2"/>
    <n v="8.3365475485279705E-7"/>
    <n v="525"/>
    <n v="525"/>
    <n v="525"/>
    <m/>
  </r>
  <r>
    <x v="3"/>
    <x v="7"/>
    <s v="ZA01I000"/>
    <x v="10"/>
    <s v="A101"/>
    <s v="FORTALECIMIENTO INSTITUCIONAL"/>
    <s v="GC00A10100004D"/>
    <x v="1"/>
    <x v="1"/>
    <s v="510304"/>
    <x v="7"/>
    <x v="0"/>
    <x v="0"/>
    <s v="002"/>
    <n v="3564"/>
    <n v="0"/>
    <n v="1240.8"/>
    <n v="4804.8"/>
    <n v="0"/>
    <n v="1169.7"/>
    <n v="2.151224709383332E-6"/>
    <n v="1169.7"/>
    <n v="4.5524088083628236E-6"/>
    <n v="3635.1"/>
    <n v="3635.1"/>
    <n v="3635.1"/>
    <m/>
  </r>
  <r>
    <x v="3"/>
    <x v="5"/>
    <s v="ZA01J000"/>
    <x v="11"/>
    <s v="A101"/>
    <s v="FORTALECIMIENTO INSTITUCIONAL"/>
    <s v="GC00A10100004D"/>
    <x v="1"/>
    <x v="1"/>
    <s v="510304"/>
    <x v="7"/>
    <x v="0"/>
    <x v="0"/>
    <s v="002"/>
    <n v="426"/>
    <n v="0"/>
    <n v="128.4"/>
    <n v="554.4"/>
    <n v="0"/>
    <n v="214.2"/>
    <n v="3.9394061105403921E-7"/>
    <n v="214.2"/>
    <n v="8.3365475485279705E-7"/>
    <n v="340.2"/>
    <n v="340.2"/>
    <n v="340.2"/>
    <m/>
  </r>
  <r>
    <x v="3"/>
    <x v="4"/>
    <s v="UC32M020"/>
    <x v="47"/>
    <s v="A101"/>
    <s v="FORTALECIMIENTO INSTITUCIONAL"/>
    <s v="GC00A10100004D"/>
    <x v="1"/>
    <x v="1"/>
    <s v="510304"/>
    <x v="7"/>
    <x v="0"/>
    <x v="0"/>
    <s v="002"/>
    <n v="1584"/>
    <n v="0"/>
    <n v="633.6"/>
    <n v="2217.6"/>
    <n v="0"/>
    <n v="693"/>
    <n v="1.2745137416454211E-6"/>
    <n v="693"/>
    <n v="2.6971183245237556E-6"/>
    <n v="1524.6"/>
    <n v="1524.6"/>
    <n v="1524.6"/>
    <m/>
  </r>
  <r>
    <x v="2"/>
    <x v="10"/>
    <s v="AC67Q000"/>
    <x v="16"/>
    <s v="A101"/>
    <s v="FORTALECIMIENTO INSTITUCIONAL"/>
    <s v="GC00A10100004D"/>
    <x v="1"/>
    <x v="1"/>
    <s v="510304"/>
    <x v="7"/>
    <x v="0"/>
    <x v="0"/>
    <s v="002"/>
    <n v="2685"/>
    <n v="0"/>
    <n v="456.6"/>
    <n v="3141.6"/>
    <n v="0"/>
    <n v="1085"/>
    <n v="1.9954508076266694E-6"/>
    <n v="1085"/>
    <n v="4.2227610131432531E-6"/>
    <n v="2056.6"/>
    <n v="2056.6"/>
    <n v="2056.6"/>
    <m/>
  </r>
  <r>
    <x v="3"/>
    <x v="7"/>
    <s v="SF43I080"/>
    <x v="45"/>
    <s v="A101"/>
    <s v="FORTALECIMIENTO INSTITUCIONAL"/>
    <s v="GC00A10100004D"/>
    <x v="1"/>
    <x v="1"/>
    <s v="510304"/>
    <x v="7"/>
    <x v="0"/>
    <x v="0"/>
    <s v="002"/>
    <n v="396"/>
    <n v="0"/>
    <n v="158.4"/>
    <n v="554.4"/>
    <n v="0"/>
    <n v="71.400000000000006"/>
    <n v="1.313135370180131E-7"/>
    <n v="71.400000000000006"/>
    <n v="2.7788491828426574E-7"/>
    <n v="483"/>
    <n v="483"/>
    <n v="483"/>
    <m/>
  </r>
  <r>
    <x v="3"/>
    <x v="7"/>
    <s v="OL41I060"/>
    <x v="38"/>
    <s v="A101"/>
    <s v="FORTALECIMIENTO INSTITUCIONAL"/>
    <s v="GC00A10100004D"/>
    <x v="1"/>
    <x v="1"/>
    <s v="510304"/>
    <x v="7"/>
    <x v="0"/>
    <x v="0"/>
    <s v="002"/>
    <n v="264"/>
    <n v="0"/>
    <n v="105.6"/>
    <n v="369.6"/>
    <n v="0"/>
    <n v="142.80000000000001"/>
    <n v="2.6262707403602621E-7"/>
    <n v="142.80000000000001"/>
    <n v="5.5576983656853147E-7"/>
    <n v="226.8"/>
    <n v="226.8"/>
    <n v="226.8"/>
    <m/>
  </r>
  <r>
    <x v="0"/>
    <x v="9"/>
    <s v="ZA01R000"/>
    <x v="14"/>
    <s v="A101"/>
    <s v="FORTALECIMIENTO INSTITUCIONAL"/>
    <s v="GC00A10100004D"/>
    <x v="1"/>
    <x v="1"/>
    <s v="510304"/>
    <x v="7"/>
    <x v="0"/>
    <x v="0"/>
    <s v="002"/>
    <n v="28"/>
    <n v="0"/>
    <n v="526.4"/>
    <n v="554.4"/>
    <n v="0"/>
    <n v="71.400000000000006"/>
    <n v="1.313135370180131E-7"/>
    <n v="71.400000000000006"/>
    <n v="2.7788491828426574E-7"/>
    <n v="483"/>
    <n v="483"/>
    <n v="483"/>
    <m/>
  </r>
  <r>
    <x v="0"/>
    <x v="16"/>
    <s v="ZA01E000"/>
    <x v="42"/>
    <s v="A101"/>
    <s v="FORTALECIMIENTO INSTITUCIONAL"/>
    <s v="GC00A10100004D"/>
    <x v="1"/>
    <x v="1"/>
    <s v="510304"/>
    <x v="7"/>
    <x v="0"/>
    <x v="0"/>
    <s v="002"/>
    <n v="792"/>
    <n v="0"/>
    <n v="0"/>
    <n v="792"/>
    <n v="0"/>
    <n v="71.400000000000006"/>
    <n v="1.313135370180131E-7"/>
    <n v="71.400000000000006"/>
    <n v="2.7788491828426574E-7"/>
    <n v="720.6"/>
    <n v="720.6"/>
    <n v="720.6"/>
    <m/>
  </r>
  <r>
    <x v="1"/>
    <x v="1"/>
    <s v="ZA01K000"/>
    <x v="1"/>
    <s v="A101"/>
    <s v="FORTALECIMIENTO INSTITUCIONAL"/>
    <s v="GC00A10100004D"/>
    <x v="1"/>
    <x v="1"/>
    <s v="510304"/>
    <x v="7"/>
    <x v="0"/>
    <x v="0"/>
    <s v="002"/>
    <n v="600"/>
    <n v="0"/>
    <n v="0"/>
    <n v="600"/>
    <n v="0"/>
    <n v="142.80000000000001"/>
    <n v="2.6262707403602621E-7"/>
    <n v="142.80000000000001"/>
    <n v="5.5576983656853147E-7"/>
    <n v="457.2"/>
    <n v="457.2"/>
    <n v="457.2"/>
    <m/>
  </r>
  <r>
    <x v="0"/>
    <x v="3"/>
    <s v="ZA01C002"/>
    <x v="7"/>
    <s v="A101"/>
    <s v="FORTALECIMIENTO INSTITUCIONAL"/>
    <s v="GC00A10100004D"/>
    <x v="1"/>
    <x v="1"/>
    <s v="510304"/>
    <x v="7"/>
    <x v="0"/>
    <x v="0"/>
    <s v="002"/>
    <n v="132"/>
    <n v="0"/>
    <n v="52.8"/>
    <n v="184.8"/>
    <n v="0"/>
    <n v="0"/>
    <n v="0"/>
    <n v="0"/>
    <n v="0"/>
    <n v="184.8"/>
    <n v="184.8"/>
    <n v="184.8"/>
    <m/>
  </r>
  <r>
    <x v="0"/>
    <x v="15"/>
    <s v="ZA01L000"/>
    <x v="37"/>
    <s v="A101"/>
    <s v="FORTALECIMIENTO INSTITUCIONAL"/>
    <s v="GC00A10100004D"/>
    <x v="1"/>
    <x v="1"/>
    <s v="510304"/>
    <x v="7"/>
    <x v="0"/>
    <x v="0"/>
    <s v="002"/>
    <n v="264"/>
    <n v="0"/>
    <n v="105.6"/>
    <n v="369.6"/>
    <n v="0"/>
    <n v="71.400000000000006"/>
    <n v="1.313135370180131E-7"/>
    <n v="71.400000000000006"/>
    <n v="2.7788491828426574E-7"/>
    <n v="298.2"/>
    <n v="298.2"/>
    <n v="298.2"/>
    <m/>
  </r>
  <r>
    <x v="0"/>
    <x v="14"/>
    <s v="MC37B000"/>
    <x v="34"/>
    <s v="A101"/>
    <s v="FORTALECIMIENTO INSTITUCIONAL"/>
    <s v="GC00A10100004D"/>
    <x v="1"/>
    <x v="1"/>
    <s v="510304"/>
    <x v="7"/>
    <x v="0"/>
    <x v="0"/>
    <s v="002"/>
    <n v="660"/>
    <n v="0"/>
    <n v="264"/>
    <n v="924"/>
    <n v="0"/>
    <n v="142.80000000000001"/>
    <n v="2.6262707403602621E-7"/>
    <n v="142.80000000000001"/>
    <n v="5.5576983656853147E-7"/>
    <n v="781.2"/>
    <n v="781.2"/>
    <n v="781.2"/>
    <m/>
  </r>
  <r>
    <x v="0"/>
    <x v="3"/>
    <s v="ZA01C030"/>
    <x v="5"/>
    <s v="A101"/>
    <s v="FORTALECIMIENTO INSTITUCIONAL"/>
    <s v="GC00A10100004D"/>
    <x v="1"/>
    <x v="1"/>
    <s v="510304"/>
    <x v="7"/>
    <x v="0"/>
    <x v="0"/>
    <s v="002"/>
    <n v="2184"/>
    <n v="0"/>
    <n v="711.2"/>
    <n v="2895.2"/>
    <n v="0"/>
    <n v="514.5"/>
    <n v="9.4622989910038841E-7"/>
    <n v="514.5"/>
    <n v="2.002406028813091E-6"/>
    <n v="2380.6999999999998"/>
    <n v="2380.6999999999998"/>
    <n v="2380.6999999999998"/>
    <m/>
  </r>
  <r>
    <x v="0"/>
    <x v="3"/>
    <s v="ZA01C060"/>
    <x v="3"/>
    <s v="A101"/>
    <s v="FORTALECIMIENTO INSTITUCIONAL"/>
    <s v="GC00A10100004D"/>
    <x v="1"/>
    <x v="1"/>
    <s v="510304"/>
    <x v="7"/>
    <x v="0"/>
    <x v="0"/>
    <s v="002"/>
    <n v="142"/>
    <n v="0"/>
    <n v="42.8"/>
    <n v="184.8"/>
    <n v="0"/>
    <n v="71.400000000000006"/>
    <n v="1.313135370180131E-7"/>
    <n v="71.400000000000006"/>
    <n v="2.7788491828426574E-7"/>
    <n v="113.4"/>
    <n v="113.4"/>
    <n v="113.4"/>
    <m/>
  </r>
  <r>
    <x v="0"/>
    <x v="0"/>
    <s v="ZA01A000"/>
    <x v="46"/>
    <s v="A101"/>
    <s v="FORTALECIMIENTO INSTITUCIONAL"/>
    <s v="GC00A10100004D"/>
    <x v="1"/>
    <x v="1"/>
    <s v="510304"/>
    <x v="7"/>
    <x v="0"/>
    <x v="0"/>
    <s v="002"/>
    <n v="13562"/>
    <n v="0"/>
    <n v="3070"/>
    <n v="16632"/>
    <n v="0"/>
    <n v="4279.8"/>
    <n v="7.8710878953738436E-6"/>
    <n v="4279.8"/>
    <n v="1.6656748925392162E-5"/>
    <n v="12352.2"/>
    <n v="12352.2"/>
    <n v="12352.2"/>
    <m/>
  </r>
  <r>
    <x v="1"/>
    <x v="1"/>
    <s v="AT69K040"/>
    <x v="36"/>
    <s v="A101"/>
    <s v="FORTALECIMIENTO INSTITUCIONAL"/>
    <s v="GC00A10100004D"/>
    <x v="1"/>
    <x v="1"/>
    <s v="510304"/>
    <x v="7"/>
    <x v="0"/>
    <x v="0"/>
    <s v="002"/>
    <n v="294"/>
    <n v="0"/>
    <n v="75.599999999999994"/>
    <n v="369.6"/>
    <n v="0"/>
    <n v="142.80000000000001"/>
    <n v="2.6262707403602621E-7"/>
    <n v="142.80000000000001"/>
    <n v="5.5576983656853147E-7"/>
    <n v="226.8"/>
    <n v="226.8"/>
    <n v="226.8"/>
    <m/>
  </r>
  <r>
    <x v="1"/>
    <x v="11"/>
    <s v="TM68F100"/>
    <x v="18"/>
    <s v="A101"/>
    <s v="FORTALECIMIENTO INSTITUCIONAL"/>
    <s v="GC00A10100004D"/>
    <x v="1"/>
    <x v="1"/>
    <s v="510304"/>
    <x v="7"/>
    <x v="0"/>
    <x v="0"/>
    <s v="002"/>
    <n v="264"/>
    <n v="0"/>
    <n v="105.6"/>
    <n v="369.6"/>
    <n v="0"/>
    <n v="142.80000000000001"/>
    <n v="2.6262707403602621E-7"/>
    <n v="142.80000000000001"/>
    <n v="5.5576983656853147E-7"/>
    <n v="226.8"/>
    <n v="226.8"/>
    <n v="226.8"/>
    <m/>
  </r>
  <r>
    <x v="1"/>
    <x v="11"/>
    <s v="ZC09F090"/>
    <x v="21"/>
    <s v="A101"/>
    <s v="FORTALECIMIENTO INSTITUCIONAL"/>
    <s v="GC00A10100004D"/>
    <x v="1"/>
    <x v="1"/>
    <s v="510304"/>
    <x v="7"/>
    <x v="0"/>
    <x v="0"/>
    <s v="002"/>
    <n v="1233.5"/>
    <n v="0"/>
    <n v="614.5"/>
    <n v="1848"/>
    <n v="0"/>
    <n v="329"/>
    <n v="6.050721803771191E-7"/>
    <n v="329"/>
    <n v="1.280450113662793E-6"/>
    <n v="1519"/>
    <n v="1519"/>
    <n v="1519"/>
    <m/>
  </r>
  <r>
    <x v="1"/>
    <x v="13"/>
    <s v="ZA01P000"/>
    <x v="40"/>
    <s v="A101"/>
    <s v="FORTALECIMIENTO INSTITUCIONAL"/>
    <s v="GC00A10100004D"/>
    <x v="1"/>
    <x v="1"/>
    <s v="510304"/>
    <x v="7"/>
    <x v="0"/>
    <x v="0"/>
    <s v="002"/>
    <n v="396"/>
    <n v="0"/>
    <n v="158.4"/>
    <n v="554.4"/>
    <n v="0"/>
    <n v="0"/>
    <n v="0"/>
    <n v="0"/>
    <n v="0"/>
    <n v="554.4"/>
    <n v="554.4"/>
    <n v="554.4"/>
    <m/>
  </r>
  <r>
    <x v="1"/>
    <x v="11"/>
    <s v="ZD07F070"/>
    <x v="28"/>
    <s v="A101"/>
    <s v="FORTALECIMIENTO INSTITUCIONAL"/>
    <s v="GC00A10100004D"/>
    <x v="1"/>
    <x v="1"/>
    <s v="510304"/>
    <x v="7"/>
    <x v="0"/>
    <x v="0"/>
    <s v="002"/>
    <n v="1980"/>
    <n v="0"/>
    <n v="607.20000000000005"/>
    <n v="2587.1999999999998"/>
    <n v="0"/>
    <n v="571.20000000000005"/>
    <n v="1.0505082961441048E-6"/>
    <n v="571.20000000000005"/>
    <n v="2.2230793462741259E-6"/>
    <n v="2016"/>
    <n v="2016"/>
    <n v="2016"/>
    <m/>
  </r>
  <r>
    <x v="1"/>
    <x v="11"/>
    <s v="ZM04F040"/>
    <x v="41"/>
    <s v="A101"/>
    <s v="FORTALECIMIENTO INSTITUCIONAL"/>
    <s v="GC00A10100004D"/>
    <x v="1"/>
    <x v="1"/>
    <s v="510304"/>
    <x v="7"/>
    <x v="0"/>
    <x v="0"/>
    <s v="002"/>
    <n v="2244"/>
    <n v="0"/>
    <n v="0"/>
    <n v="2244"/>
    <n v="0"/>
    <n v="497"/>
    <n v="9.1404520865479696E-7"/>
    <n v="497"/>
    <n v="1.9342969802140066E-6"/>
    <n v="1747"/>
    <n v="1747"/>
    <n v="1747"/>
    <m/>
  </r>
  <r>
    <x v="1"/>
    <x v="11"/>
    <s v="ZN02F020"/>
    <x v="44"/>
    <s v="A101"/>
    <s v="FORTALECIMIENTO INSTITUCIONAL"/>
    <s v="GC00A10100004D"/>
    <x v="1"/>
    <x v="1"/>
    <s v="510304"/>
    <x v="7"/>
    <x v="0"/>
    <x v="0"/>
    <s v="002"/>
    <n v="7524"/>
    <n v="0"/>
    <n v="2455.1999999999998"/>
    <n v="9979.2000000000007"/>
    <n v="0"/>
    <n v="3096.1"/>
    <n v="5.6941154336340378E-6"/>
    <n v="3096.1"/>
    <n v="1.2049852878150071E-5"/>
    <n v="6883.1"/>
    <n v="6883.1"/>
    <n v="6883.1"/>
    <m/>
  </r>
  <r>
    <x v="1"/>
    <x v="11"/>
    <s v="ZQ08F080"/>
    <x v="26"/>
    <s v="A101"/>
    <s v="FORTALECIMIENTO INSTITUCIONAL"/>
    <s v="GC00A10100004D"/>
    <x v="1"/>
    <x v="1"/>
    <s v="510304"/>
    <x v="7"/>
    <x v="0"/>
    <x v="0"/>
    <s v="002"/>
    <n v="2244"/>
    <n v="0"/>
    <n v="528"/>
    <n v="2772"/>
    <n v="0"/>
    <n v="928.2"/>
    <n v="1.7070759812341702E-6"/>
    <n v="928.2"/>
    <n v="3.6125039376954546E-6"/>
    <n v="1843.8"/>
    <n v="1843.8"/>
    <n v="1843.8"/>
    <m/>
  </r>
  <r>
    <x v="1"/>
    <x v="11"/>
    <s v="ZS03F030"/>
    <x v="22"/>
    <s v="A101"/>
    <s v="FORTALECIMIENTO INSTITUCIONAL"/>
    <s v="GC00A10100004D"/>
    <x v="1"/>
    <x v="1"/>
    <s v="510304"/>
    <x v="7"/>
    <x v="0"/>
    <x v="0"/>
    <s v="002"/>
    <n v="3260"/>
    <n v="0"/>
    <n v="-437.6"/>
    <n v="2822.4"/>
    <n v="0"/>
    <n v="1016.4"/>
    <n v="1.8692868210799508E-6"/>
    <n v="1016.4"/>
    <n v="3.9557735426348413E-6"/>
    <n v="1806"/>
    <n v="1806"/>
    <n v="1806"/>
    <m/>
  </r>
  <r>
    <x v="0"/>
    <x v="3"/>
    <s v="ZA01C000"/>
    <x v="8"/>
    <s v="A101"/>
    <s v="FORTALECIMIENTO INSTITUCIONAL"/>
    <s v="GC00A10100004D"/>
    <x v="1"/>
    <x v="1"/>
    <s v="510304"/>
    <x v="7"/>
    <x v="0"/>
    <x v="0"/>
    <s v="002"/>
    <n v="1188"/>
    <n v="0"/>
    <n v="105.6"/>
    <n v="1293.5999999999999"/>
    <n v="0"/>
    <n v="71.400000000000006"/>
    <n v="1.313135370180131E-7"/>
    <n v="71.400000000000006"/>
    <n v="2.7788491828426574E-7"/>
    <n v="1222.2"/>
    <n v="1222.2"/>
    <n v="1222.2"/>
    <m/>
  </r>
  <r>
    <x v="1"/>
    <x v="11"/>
    <s v="ZT06F060"/>
    <x v="43"/>
    <s v="A101"/>
    <s v="FORTALECIMIENTO INSTITUCIONAL"/>
    <s v="GC00A10100004D"/>
    <x v="1"/>
    <x v="1"/>
    <s v="510304"/>
    <x v="7"/>
    <x v="0"/>
    <x v="0"/>
    <s v="002"/>
    <n v="2510"/>
    <n v="0"/>
    <n v="631.6"/>
    <n v="3141.6"/>
    <n v="0"/>
    <n v="880.6"/>
    <n v="1.6195336232221613E-6"/>
    <n v="880.6"/>
    <n v="3.4272473255059438E-6"/>
    <n v="2261"/>
    <n v="2261"/>
    <n v="2261"/>
    <m/>
  </r>
  <r>
    <x v="1"/>
    <x v="11"/>
    <s v="ZV05F050"/>
    <x v="35"/>
    <s v="A101"/>
    <s v="FORTALECIMIENTO INSTITUCIONAL"/>
    <s v="GC00A10100004D"/>
    <x v="1"/>
    <x v="1"/>
    <s v="510304"/>
    <x v="7"/>
    <x v="0"/>
    <x v="0"/>
    <s v="002"/>
    <n v="1804"/>
    <n v="0"/>
    <n v="413.6"/>
    <n v="2217.6"/>
    <n v="0"/>
    <n v="642.6"/>
    <n v="1.1818218331621178E-6"/>
    <n v="642.6"/>
    <n v="2.5009642645583915E-6"/>
    <n v="1575"/>
    <n v="1575"/>
    <n v="1575"/>
    <m/>
  </r>
  <r>
    <x v="1"/>
    <x v="12"/>
    <s v="ZA01D000"/>
    <x v="19"/>
    <s v="A101"/>
    <s v="FORTALECIMIENTO INSTITUCIONAL"/>
    <s v="GC00A10100004D"/>
    <x v="1"/>
    <x v="1"/>
    <s v="510304"/>
    <x v="7"/>
    <x v="0"/>
    <x v="0"/>
    <s v="002"/>
    <n v="528"/>
    <n v="0"/>
    <n v="211.2"/>
    <n v="739.2"/>
    <n v="0"/>
    <n v="214.2"/>
    <n v="3.9394061105403921E-7"/>
    <n v="214.2"/>
    <n v="8.3365475485279705E-7"/>
    <n v="525"/>
    <n v="525"/>
    <n v="525"/>
    <m/>
  </r>
  <r>
    <x v="3"/>
    <x v="5"/>
    <s v="UP72J010"/>
    <x v="6"/>
    <s v="A101"/>
    <s v="FORTALECIMIENTO INSTITUCIONAL"/>
    <s v="GC00A10100004D"/>
    <x v="1"/>
    <x v="1"/>
    <s v="510304"/>
    <x v="7"/>
    <x v="0"/>
    <x v="0"/>
    <s v="002"/>
    <n v="9240"/>
    <n v="0"/>
    <n v="3696"/>
    <n v="12936"/>
    <n v="0"/>
    <n v="4512.2"/>
    <n v="8.2985005844912976E-6"/>
    <n v="4512.2"/>
    <n v="1.7561237090788008E-5"/>
    <n v="8423.7999999999993"/>
    <n v="8423.7999999999993"/>
    <n v="8423.7999999999993"/>
    <m/>
  </r>
  <r>
    <x v="3"/>
    <x v="7"/>
    <s v="CB21I040"/>
    <x v="20"/>
    <s v="A101"/>
    <s v="FORTALECIMIENTO INSTITUCIONAL"/>
    <s v="GC00A10100004D"/>
    <x v="1"/>
    <x v="1"/>
    <s v="510304"/>
    <x v="7"/>
    <x v="0"/>
    <x v="0"/>
    <s v="002"/>
    <n v="264"/>
    <n v="0"/>
    <n v="105.6"/>
    <n v="369.6"/>
    <n v="0"/>
    <n v="71.400000000000006"/>
    <n v="1.313135370180131E-7"/>
    <n v="71.400000000000006"/>
    <n v="2.7788491828426574E-7"/>
    <n v="298.2"/>
    <n v="298.2"/>
    <n v="298.2"/>
    <m/>
  </r>
  <r>
    <x v="3"/>
    <x v="7"/>
    <s v="CF22I050"/>
    <x v="24"/>
    <s v="A101"/>
    <s v="FORTALECIMIENTO INSTITUCIONAL"/>
    <s v="GC00A10100004D"/>
    <x v="1"/>
    <x v="1"/>
    <s v="510304"/>
    <x v="7"/>
    <x v="0"/>
    <x v="0"/>
    <s v="002"/>
    <n v="989"/>
    <n v="0"/>
    <n v="304.60000000000002"/>
    <n v="1293.5999999999999"/>
    <n v="0"/>
    <n v="499.8"/>
    <n v="9.1919475912609162E-7"/>
    <n v="499.8"/>
    <n v="1.9451944279898599E-6"/>
    <n v="793.8"/>
    <n v="793.8"/>
    <n v="793.8"/>
    <m/>
  </r>
  <r>
    <x v="3"/>
    <x v="7"/>
    <s v="EE11I010"/>
    <x v="25"/>
    <s v="A101"/>
    <s v="FORTALECIMIENTO INSTITUCIONAL"/>
    <s v="GC00A10100004D"/>
    <x v="1"/>
    <x v="1"/>
    <s v="510304"/>
    <x v="7"/>
    <x v="0"/>
    <x v="0"/>
    <s v="002"/>
    <n v="568"/>
    <n v="0"/>
    <n v="171.2"/>
    <n v="739.2"/>
    <n v="0"/>
    <n v="270.89999999999998"/>
    <n v="4.9821900809775552E-7"/>
    <n v="270.89999999999998"/>
    <n v="1.0543280723138316E-6"/>
    <n v="468.3"/>
    <n v="468.3"/>
    <n v="468.3"/>
    <m/>
  </r>
  <r>
    <x v="3"/>
    <x v="7"/>
    <s v="EQ13I030"/>
    <x v="27"/>
    <s v="A101"/>
    <s v="FORTALECIMIENTO INSTITUCIONAL"/>
    <s v="GC00A10100004D"/>
    <x v="1"/>
    <x v="1"/>
    <s v="510304"/>
    <x v="7"/>
    <x v="0"/>
    <x v="0"/>
    <s v="002"/>
    <n v="528"/>
    <n v="0"/>
    <n v="211.2"/>
    <n v="739.2"/>
    <n v="0"/>
    <n v="214.2"/>
    <n v="3.9394061105403921E-7"/>
    <n v="214.2"/>
    <n v="8.3365475485279705E-7"/>
    <n v="525"/>
    <n v="525"/>
    <n v="525"/>
    <m/>
  </r>
  <r>
    <x v="3"/>
    <x v="4"/>
    <s v="US33M030"/>
    <x v="4"/>
    <s v="A101"/>
    <s v="FORTALECIMIENTO INSTITUCIONAL"/>
    <s v="GC00A10100004D"/>
    <x v="1"/>
    <x v="1"/>
    <s v="510304"/>
    <x v="7"/>
    <x v="0"/>
    <x v="0"/>
    <s v="002"/>
    <n v="11220"/>
    <n v="0"/>
    <n v="-7154.4"/>
    <n v="4065.6"/>
    <n v="253.4"/>
    <n v="532.70000000000005"/>
    <n v="9.7970197716380367E-7"/>
    <n v="532.70000000000005"/>
    <n v="2.0732394393561396E-6"/>
    <n v="3532.9"/>
    <n v="3532.9"/>
    <n v="3279.5"/>
    <m/>
  </r>
  <r>
    <x v="3"/>
    <x v="7"/>
    <s v="ES12I020"/>
    <x v="29"/>
    <s v="A101"/>
    <s v="FORTALECIMIENTO INSTITUCIONAL"/>
    <s v="GC00A10100004D"/>
    <x v="1"/>
    <x v="1"/>
    <s v="510304"/>
    <x v="7"/>
    <x v="0"/>
    <x v="0"/>
    <s v="002"/>
    <n v="1320"/>
    <n v="0"/>
    <n v="528"/>
    <n v="1848"/>
    <n v="0"/>
    <n v="371.7"/>
    <n v="6.8360282506436221E-7"/>
    <n v="371.7"/>
    <n v="1.4466361922445596E-6"/>
    <n v="1476.3"/>
    <n v="1476.3"/>
    <n v="1476.3"/>
    <m/>
  </r>
  <r>
    <x v="3"/>
    <x v="7"/>
    <s v="JM40I070"/>
    <x v="31"/>
    <s v="A101"/>
    <s v="FORTALECIMIENTO INSTITUCIONAL"/>
    <s v="GC00A10100004D"/>
    <x v="1"/>
    <x v="1"/>
    <s v="510304"/>
    <x v="7"/>
    <x v="0"/>
    <x v="0"/>
    <s v="002"/>
    <n v="142"/>
    <n v="0"/>
    <n v="42.8"/>
    <n v="184.8"/>
    <n v="0"/>
    <n v="71.400000000000006"/>
    <n v="1.313135370180131E-7"/>
    <n v="71.400000000000006"/>
    <n v="2.7788491828426574E-7"/>
    <n v="113.4"/>
    <n v="113.4"/>
    <n v="113.4"/>
    <m/>
  </r>
  <r>
    <x v="1"/>
    <x v="8"/>
    <s v="ZA01N000"/>
    <x v="13"/>
    <s v="A101"/>
    <s v="FORTALECIMIENTO INSTITUCIONAL"/>
    <s v="GC00A10100004D"/>
    <x v="1"/>
    <x v="1"/>
    <s v="510306"/>
    <x v="8"/>
    <x v="0"/>
    <x v="0"/>
    <s v="002"/>
    <n v="16936"/>
    <n v="0"/>
    <n v="0"/>
    <n v="16936"/>
    <n v="0"/>
    <n v="6348"/>
    <n v="1.1674766568492255E-5"/>
    <n v="6348"/>
    <n v="2.4706070886113708E-5"/>
    <n v="10588"/>
    <n v="10588"/>
    <n v="10588"/>
    <m/>
  </r>
  <r>
    <x v="0"/>
    <x v="3"/>
    <s v="ZA01C002"/>
    <x v="7"/>
    <s v="A101"/>
    <s v="FORTALECIMIENTO INSTITUCIONAL"/>
    <s v="GC00A10100004D"/>
    <x v="1"/>
    <x v="1"/>
    <s v="510306"/>
    <x v="8"/>
    <x v="0"/>
    <x v="0"/>
    <s v="002"/>
    <n v="1056"/>
    <n v="0"/>
    <n v="0"/>
    <n v="1056"/>
    <n v="0"/>
    <n v="0"/>
    <n v="0"/>
    <n v="0"/>
    <n v="0"/>
    <n v="1056"/>
    <n v="1056"/>
    <n v="1056"/>
    <m/>
  </r>
  <r>
    <x v="2"/>
    <x v="10"/>
    <s v="AC67Q000"/>
    <x v="16"/>
    <s v="A101"/>
    <s v="FORTALECIMIENTO INSTITUCIONAL"/>
    <s v="GC00A10100004D"/>
    <x v="1"/>
    <x v="1"/>
    <s v="510306"/>
    <x v="8"/>
    <x v="0"/>
    <x v="0"/>
    <s v="002"/>
    <n v="20840"/>
    <n v="0"/>
    <n v="0"/>
    <n v="20840"/>
    <n v="0"/>
    <n v="6608"/>
    <n v="1.2152939112255328E-5"/>
    <n v="6608"/>
    <n v="2.5717976751014395E-5"/>
    <n v="14232"/>
    <n v="14232"/>
    <n v="14232"/>
    <m/>
  </r>
  <r>
    <x v="0"/>
    <x v="3"/>
    <s v="ZA01C060"/>
    <x v="3"/>
    <s v="A101"/>
    <s v="FORTALECIMIENTO INSTITUCIONAL"/>
    <s v="GC00A10100004D"/>
    <x v="1"/>
    <x v="1"/>
    <s v="510306"/>
    <x v="8"/>
    <x v="0"/>
    <x v="0"/>
    <s v="002"/>
    <n v="1056"/>
    <n v="0"/>
    <n v="0"/>
    <n v="1056"/>
    <n v="0"/>
    <n v="408"/>
    <n v="7.5036306867436043E-7"/>
    <n v="408"/>
    <n v="1.5879138187672327E-6"/>
    <n v="648"/>
    <n v="648"/>
    <n v="648"/>
    <m/>
  </r>
  <r>
    <x v="1"/>
    <x v="11"/>
    <s v="TM68F100"/>
    <x v="18"/>
    <s v="A101"/>
    <s v="FORTALECIMIENTO INSTITUCIONAL"/>
    <s v="GC00A10100004D"/>
    <x v="1"/>
    <x v="1"/>
    <s v="510306"/>
    <x v="8"/>
    <x v="0"/>
    <x v="0"/>
    <s v="002"/>
    <n v="2112"/>
    <n v="0"/>
    <n v="0"/>
    <n v="2112"/>
    <n v="0"/>
    <n v="816"/>
    <n v="1.5007261373487209E-6"/>
    <n v="816"/>
    <n v="3.1758276375344654E-6"/>
    <n v="1296"/>
    <n v="1296"/>
    <n v="1296"/>
    <m/>
  </r>
  <r>
    <x v="0"/>
    <x v="9"/>
    <s v="ZA01R000"/>
    <x v="14"/>
    <s v="A101"/>
    <s v="FORTALECIMIENTO INSTITUCIONAL"/>
    <s v="GC00A10100004D"/>
    <x v="1"/>
    <x v="1"/>
    <s v="510306"/>
    <x v="8"/>
    <x v="0"/>
    <x v="0"/>
    <s v="002"/>
    <n v="480"/>
    <n v="0"/>
    <n v="2688.4"/>
    <n v="3168.4"/>
    <n v="0"/>
    <n v="1224"/>
    <n v="2.2510892060230816E-6"/>
    <n v="1224"/>
    <n v="4.7637414563016982E-6"/>
    <n v="1944.4"/>
    <n v="1944.4"/>
    <n v="1944.4"/>
    <m/>
  </r>
  <r>
    <x v="3"/>
    <x v="5"/>
    <s v="UP72J010"/>
    <x v="6"/>
    <s v="A101"/>
    <s v="FORTALECIMIENTO INSTITUCIONAL"/>
    <s v="GC00A10100004D"/>
    <x v="1"/>
    <x v="1"/>
    <s v="510306"/>
    <x v="8"/>
    <x v="0"/>
    <x v="0"/>
    <s v="002"/>
    <n v="73920"/>
    <n v="0"/>
    <n v="0"/>
    <n v="73920"/>
    <n v="0"/>
    <n v="28400"/>
    <n v="5.223115478027411E-5"/>
    <n v="28400"/>
    <n v="1.1053125601222894E-4"/>
    <n v="45520"/>
    <n v="45520"/>
    <n v="45520"/>
    <m/>
  </r>
  <r>
    <x v="0"/>
    <x v="3"/>
    <s v="ZA01C000"/>
    <x v="8"/>
    <s v="A101"/>
    <s v="FORTALECIMIENTO INSTITUCIONAL"/>
    <s v="GC00A10100004D"/>
    <x v="1"/>
    <x v="1"/>
    <s v="510306"/>
    <x v="8"/>
    <x v="0"/>
    <x v="0"/>
    <s v="002"/>
    <n v="9504"/>
    <n v="0"/>
    <n v="0"/>
    <n v="9504"/>
    <n v="0"/>
    <n v="2448"/>
    <n v="4.5021784120461632E-6"/>
    <n v="2448"/>
    <n v="9.5274829126033963E-6"/>
    <n v="7056"/>
    <n v="7056"/>
    <n v="7056"/>
    <m/>
  </r>
  <r>
    <x v="0"/>
    <x v="3"/>
    <s v="ZA01C030"/>
    <x v="5"/>
    <s v="A101"/>
    <s v="FORTALECIMIENTO INSTITUCIONAL"/>
    <s v="GC00A10100004D"/>
    <x v="1"/>
    <x v="1"/>
    <s v="510306"/>
    <x v="8"/>
    <x v="0"/>
    <x v="0"/>
    <s v="002"/>
    <n v="17472"/>
    <n v="0"/>
    <n v="704"/>
    <n v="18176"/>
    <n v="0"/>
    <n v="5344"/>
    <n v="9.8282848994994656E-6"/>
    <n v="5344"/>
    <n v="2.0798557469343362E-5"/>
    <n v="12832"/>
    <n v="12832"/>
    <n v="12832"/>
    <m/>
  </r>
  <r>
    <x v="0"/>
    <x v="16"/>
    <s v="ZA01E000"/>
    <x v="42"/>
    <s v="A101"/>
    <s v="FORTALECIMIENTO INSTITUCIONAL"/>
    <s v="GC00A10100004D"/>
    <x v="1"/>
    <x v="1"/>
    <s v="510306"/>
    <x v="8"/>
    <x v="0"/>
    <x v="0"/>
    <s v="002"/>
    <n v="6336"/>
    <n v="0"/>
    <n v="0"/>
    <n v="6336"/>
    <n v="0"/>
    <n v="1224"/>
    <n v="2.2510892060230816E-6"/>
    <n v="1224"/>
    <n v="4.7637414563016982E-6"/>
    <n v="5112"/>
    <n v="5112"/>
    <n v="5112"/>
    <m/>
  </r>
  <r>
    <x v="1"/>
    <x v="1"/>
    <s v="ZA01K000"/>
    <x v="1"/>
    <s v="A101"/>
    <s v="FORTALECIMIENTO INSTITUCIONAL"/>
    <s v="GC00A10100004D"/>
    <x v="1"/>
    <x v="1"/>
    <s v="510306"/>
    <x v="8"/>
    <x v="0"/>
    <x v="0"/>
    <s v="002"/>
    <n v="4320"/>
    <n v="0"/>
    <n v="0"/>
    <n v="4320"/>
    <n v="0"/>
    <n v="1224"/>
    <n v="2.2510892060230816E-6"/>
    <n v="1224"/>
    <n v="4.7637414563016982E-6"/>
    <n v="3096"/>
    <n v="3096"/>
    <n v="3096"/>
    <m/>
  </r>
  <r>
    <x v="0"/>
    <x v="15"/>
    <s v="ZA01L000"/>
    <x v="37"/>
    <s v="A101"/>
    <s v="FORTALECIMIENTO INSTITUCIONAL"/>
    <s v="GC00A10100004D"/>
    <x v="1"/>
    <x v="1"/>
    <s v="510306"/>
    <x v="8"/>
    <x v="0"/>
    <x v="0"/>
    <s v="002"/>
    <n v="2112"/>
    <n v="0"/>
    <n v="0"/>
    <n v="2112"/>
    <n v="0"/>
    <n v="408"/>
    <n v="7.5036306867436043E-7"/>
    <n v="408"/>
    <n v="1.5879138187672327E-6"/>
    <n v="1704"/>
    <n v="1704"/>
    <n v="1704"/>
    <m/>
  </r>
  <r>
    <x v="1"/>
    <x v="13"/>
    <s v="ZA01P000"/>
    <x v="40"/>
    <s v="A101"/>
    <s v="FORTALECIMIENTO INSTITUCIONAL"/>
    <s v="GC00A10100004D"/>
    <x v="1"/>
    <x v="1"/>
    <s v="510306"/>
    <x v="8"/>
    <x v="0"/>
    <x v="0"/>
    <s v="002"/>
    <n v="3168"/>
    <n v="0"/>
    <n v="0"/>
    <n v="3168"/>
    <n v="0"/>
    <n v="816"/>
    <n v="1.5007261373487209E-6"/>
    <n v="816"/>
    <n v="3.1758276375344654E-6"/>
    <n v="2352"/>
    <n v="2352"/>
    <n v="2352"/>
    <m/>
  </r>
  <r>
    <x v="0"/>
    <x v="14"/>
    <s v="MC37B000"/>
    <x v="34"/>
    <s v="A101"/>
    <s v="FORTALECIMIENTO INSTITUCIONAL"/>
    <s v="GC00A10100004D"/>
    <x v="1"/>
    <x v="1"/>
    <s v="510306"/>
    <x v="8"/>
    <x v="0"/>
    <x v="0"/>
    <s v="002"/>
    <n v="5280"/>
    <n v="0"/>
    <n v="0"/>
    <n v="5280"/>
    <n v="0"/>
    <n v="1632"/>
    <n v="3.0014522746974417E-6"/>
    <n v="1632"/>
    <n v="6.3516552750689309E-6"/>
    <n v="3648"/>
    <n v="3648"/>
    <n v="3648"/>
    <m/>
  </r>
  <r>
    <x v="0"/>
    <x v="0"/>
    <s v="ZA01A000"/>
    <x v="46"/>
    <s v="A101"/>
    <s v="FORTALECIMIENTO INSTITUCIONAL"/>
    <s v="GC00A10100004D"/>
    <x v="1"/>
    <x v="1"/>
    <s v="510306"/>
    <x v="8"/>
    <x v="0"/>
    <x v="0"/>
    <s v="002"/>
    <n v="105005.92"/>
    <n v="0"/>
    <n v="-9363.76"/>
    <n v="95642.16"/>
    <n v="0"/>
    <n v="34088"/>
    <n v="6.2692098737675495E-5"/>
    <n v="34088"/>
    <n v="1.326686427797486E-4"/>
    <n v="61554.16"/>
    <n v="61554.16"/>
    <n v="61554.16"/>
    <m/>
  </r>
  <r>
    <x v="1"/>
    <x v="1"/>
    <s v="AT69K040"/>
    <x v="36"/>
    <s v="A101"/>
    <s v="FORTALECIMIENTO INSTITUCIONAL"/>
    <s v="GC00A10100004D"/>
    <x v="1"/>
    <x v="1"/>
    <s v="510306"/>
    <x v="8"/>
    <x v="0"/>
    <x v="0"/>
    <s v="002"/>
    <n v="2112"/>
    <n v="0"/>
    <n v="0"/>
    <n v="2112"/>
    <n v="0"/>
    <n v="816"/>
    <n v="1.5007261373487209E-6"/>
    <n v="816"/>
    <n v="3.1758276375344654E-6"/>
    <n v="1296"/>
    <n v="1296"/>
    <n v="1296"/>
    <m/>
  </r>
  <r>
    <x v="1"/>
    <x v="11"/>
    <s v="ZC09F090"/>
    <x v="21"/>
    <s v="A101"/>
    <s v="FORTALECIMIENTO INSTITUCIONAL"/>
    <s v="GC00A10100004D"/>
    <x v="1"/>
    <x v="1"/>
    <s v="510306"/>
    <x v="8"/>
    <x v="0"/>
    <x v="0"/>
    <s v="002"/>
    <n v="10240"/>
    <n v="0"/>
    <n v="-560"/>
    <n v="9680"/>
    <n v="0"/>
    <n v="3512"/>
    <n v="6.4590075911381227E-6"/>
    <n v="3512"/>
    <n v="1.3668513067427748E-5"/>
    <n v="6168"/>
    <n v="6168"/>
    <n v="6168"/>
    <m/>
  </r>
  <r>
    <x v="1"/>
    <x v="11"/>
    <s v="ZD07F070"/>
    <x v="28"/>
    <s v="A101"/>
    <s v="FORTALECIMIENTO INSTITUCIONAL"/>
    <s v="GC00A10100004D"/>
    <x v="1"/>
    <x v="1"/>
    <s v="510306"/>
    <x v="8"/>
    <x v="0"/>
    <x v="0"/>
    <s v="002"/>
    <n v="15520"/>
    <n v="0"/>
    <n v="-1076.97"/>
    <n v="14443.03"/>
    <n v="0"/>
    <n v="4896"/>
    <n v="9.0043568240923264E-6"/>
    <n v="4896"/>
    <n v="1.9054965825206793E-5"/>
    <n v="9547.0300000000007"/>
    <n v="9547.0300000000007"/>
    <n v="9547.0300000000007"/>
    <m/>
  </r>
  <r>
    <x v="1"/>
    <x v="11"/>
    <s v="ZM04F040"/>
    <x v="41"/>
    <s v="A101"/>
    <s v="FORTALECIMIENTO INSTITUCIONAL"/>
    <s v="GC00A10100004D"/>
    <x v="1"/>
    <x v="1"/>
    <s v="510306"/>
    <x v="8"/>
    <x v="0"/>
    <x v="0"/>
    <s v="002"/>
    <n v="13408"/>
    <n v="0"/>
    <n v="-812.9"/>
    <n v="12595.1"/>
    <n v="0"/>
    <n v="4404"/>
    <n v="8.0995072412791258E-6"/>
    <n v="4404"/>
    <n v="1.7140128573163951E-5"/>
    <n v="8191.1"/>
    <n v="8191.1"/>
    <n v="8191.1"/>
    <m/>
  </r>
  <r>
    <x v="1"/>
    <x v="11"/>
    <s v="ZN02F020"/>
    <x v="44"/>
    <s v="A101"/>
    <s v="FORTALECIMIENTO INSTITUCIONAL"/>
    <s v="GC00A10100004D"/>
    <x v="1"/>
    <x v="1"/>
    <s v="510306"/>
    <x v="8"/>
    <x v="0"/>
    <x v="0"/>
    <s v="002"/>
    <n v="57866.8"/>
    <n v="0"/>
    <n v="0"/>
    <n v="57866.8"/>
    <n v="0"/>
    <n v="23256"/>
    <n v="4.2770694914438546E-5"/>
    <n v="23256"/>
    <n v="9.0511087669732261E-5"/>
    <n v="34610.800000000003"/>
    <n v="34610.800000000003"/>
    <n v="34610.800000000003"/>
    <m/>
  </r>
  <r>
    <x v="1"/>
    <x v="11"/>
    <s v="ZQ08F080"/>
    <x v="26"/>
    <s v="A101"/>
    <s v="FORTALECIMIENTO INSTITUCIONAL"/>
    <s v="GC00A10100004D"/>
    <x v="1"/>
    <x v="1"/>
    <s v="510306"/>
    <x v="8"/>
    <x v="0"/>
    <x v="0"/>
    <s v="002"/>
    <n v="17952"/>
    <n v="0"/>
    <n v="0"/>
    <n v="17952"/>
    <n v="0"/>
    <n v="5712"/>
    <n v="1.0505082961441047E-5"/>
    <n v="5712"/>
    <n v="2.2230793462741256E-5"/>
    <n v="12240"/>
    <n v="12240"/>
    <n v="12240"/>
    <m/>
  </r>
  <r>
    <x v="1"/>
    <x v="11"/>
    <s v="ZS03F030"/>
    <x v="22"/>
    <s v="A101"/>
    <s v="FORTALECIMIENTO INSTITUCIONAL"/>
    <s v="GC00A10100004D"/>
    <x v="1"/>
    <x v="1"/>
    <s v="510306"/>
    <x v="8"/>
    <x v="0"/>
    <x v="0"/>
    <s v="002"/>
    <n v="26080"/>
    <n v="0"/>
    <n v="-5664"/>
    <n v="20416"/>
    <n v="0"/>
    <n v="8664"/>
    <n v="1.5934180458320244E-5"/>
    <n v="8664"/>
    <n v="3.3719816974998293E-5"/>
    <n v="11752"/>
    <n v="11752"/>
    <n v="11752"/>
    <m/>
  </r>
  <r>
    <x v="1"/>
    <x v="11"/>
    <s v="ZT06F060"/>
    <x v="43"/>
    <s v="A101"/>
    <s v="FORTALECIMIENTO INSTITUCIONAL"/>
    <s v="GC00A10100004D"/>
    <x v="1"/>
    <x v="1"/>
    <s v="510306"/>
    <x v="8"/>
    <x v="0"/>
    <x v="0"/>
    <s v="002"/>
    <n v="20080"/>
    <n v="0"/>
    <n v="0"/>
    <n v="20080"/>
    <n v="0"/>
    <n v="6612"/>
    <n v="1.2160295612928606E-5"/>
    <n v="6612"/>
    <n v="2.5733544533551329E-5"/>
    <n v="13468"/>
    <n v="13468"/>
    <n v="13468"/>
    <m/>
  </r>
  <r>
    <x v="1"/>
    <x v="11"/>
    <s v="ZV05F050"/>
    <x v="35"/>
    <s v="A101"/>
    <s v="FORTALECIMIENTO INSTITUCIONAL"/>
    <s v="GC00A10100004D"/>
    <x v="1"/>
    <x v="1"/>
    <s v="510306"/>
    <x v="8"/>
    <x v="0"/>
    <x v="0"/>
    <s v="002"/>
    <n v="14080"/>
    <n v="0"/>
    <n v="0"/>
    <n v="14080"/>
    <n v="0"/>
    <n v="4488"/>
    <n v="8.2539937554179654E-6"/>
    <n v="4488"/>
    <n v="1.7467052006439557E-5"/>
    <n v="9592"/>
    <n v="9592"/>
    <n v="9592"/>
    <m/>
  </r>
  <r>
    <x v="1"/>
    <x v="12"/>
    <s v="ZA01D000"/>
    <x v="19"/>
    <s v="A101"/>
    <s v="FORTALECIMIENTO INSTITUCIONAL"/>
    <s v="GC00A10100004D"/>
    <x v="1"/>
    <x v="1"/>
    <s v="510306"/>
    <x v="8"/>
    <x v="0"/>
    <x v="0"/>
    <s v="002"/>
    <n v="4224"/>
    <n v="0"/>
    <n v="0"/>
    <n v="4224"/>
    <n v="0"/>
    <n v="1648"/>
    <n v="3.0308782773905541E-6"/>
    <n v="1648"/>
    <n v="6.4139264052166648E-6"/>
    <n v="2576"/>
    <n v="2576"/>
    <n v="2576"/>
    <m/>
  </r>
  <r>
    <x v="3"/>
    <x v="7"/>
    <s v="CB21I040"/>
    <x v="20"/>
    <s v="A101"/>
    <s v="FORTALECIMIENTO INSTITUCIONAL"/>
    <s v="GC00A10100004D"/>
    <x v="1"/>
    <x v="1"/>
    <s v="510306"/>
    <x v="8"/>
    <x v="0"/>
    <x v="0"/>
    <s v="002"/>
    <n v="2112"/>
    <n v="0"/>
    <n v="0"/>
    <n v="2112"/>
    <n v="0"/>
    <n v="408"/>
    <n v="7.5036306867436043E-7"/>
    <n v="408"/>
    <n v="1.5879138187672327E-6"/>
    <n v="1704"/>
    <n v="1704"/>
    <n v="1704"/>
    <m/>
  </r>
  <r>
    <x v="3"/>
    <x v="7"/>
    <s v="CF22I050"/>
    <x v="24"/>
    <s v="A101"/>
    <s v="FORTALECIMIENTO INSTITUCIONAL"/>
    <s v="GC00A10100004D"/>
    <x v="1"/>
    <x v="1"/>
    <s v="510306"/>
    <x v="8"/>
    <x v="0"/>
    <x v="0"/>
    <s v="002"/>
    <n v="7392"/>
    <n v="0"/>
    <n v="0"/>
    <n v="7392"/>
    <n v="0"/>
    <n v="2856"/>
    <n v="5.2525414807205233E-6"/>
    <n v="2856"/>
    <n v="1.1115396731370628E-5"/>
    <n v="4536"/>
    <n v="4536"/>
    <n v="4536"/>
    <m/>
  </r>
  <r>
    <x v="3"/>
    <x v="7"/>
    <s v="EE11I010"/>
    <x v="25"/>
    <s v="A101"/>
    <s v="FORTALECIMIENTO INSTITUCIONAL"/>
    <s v="GC00A10100004D"/>
    <x v="1"/>
    <x v="1"/>
    <s v="510306"/>
    <x v="8"/>
    <x v="0"/>
    <x v="0"/>
    <s v="002"/>
    <n v="4224"/>
    <n v="0"/>
    <n v="0"/>
    <n v="4224"/>
    <n v="0"/>
    <n v="1548"/>
    <n v="2.8469657605586029E-6"/>
    <n v="1548"/>
    <n v="6.0247318417933242E-6"/>
    <n v="2676"/>
    <n v="2676"/>
    <n v="2676"/>
    <m/>
  </r>
  <r>
    <x v="3"/>
    <x v="7"/>
    <s v="EQ13I030"/>
    <x v="27"/>
    <s v="A101"/>
    <s v="FORTALECIMIENTO INSTITUCIONAL"/>
    <s v="GC00A10100004D"/>
    <x v="1"/>
    <x v="1"/>
    <s v="510306"/>
    <x v="8"/>
    <x v="0"/>
    <x v="0"/>
    <s v="002"/>
    <n v="4224"/>
    <n v="0"/>
    <n v="0"/>
    <n v="4224"/>
    <n v="0"/>
    <n v="1224"/>
    <n v="2.2510892060230816E-6"/>
    <n v="1224"/>
    <n v="4.7637414563016982E-6"/>
    <n v="3000"/>
    <n v="3000"/>
    <n v="3000"/>
    <m/>
  </r>
  <r>
    <x v="3"/>
    <x v="7"/>
    <s v="ES12I020"/>
    <x v="29"/>
    <s v="A101"/>
    <s v="FORTALECIMIENTO INSTITUCIONAL"/>
    <s v="GC00A10100004D"/>
    <x v="1"/>
    <x v="1"/>
    <s v="510306"/>
    <x v="8"/>
    <x v="0"/>
    <x v="0"/>
    <s v="002"/>
    <n v="10560"/>
    <n v="0"/>
    <n v="0"/>
    <n v="10560"/>
    <n v="0"/>
    <n v="2940"/>
    <n v="5.4070279948593621E-6"/>
    <n v="2940"/>
    <n v="1.1442320164646236E-5"/>
    <n v="7620"/>
    <n v="7620"/>
    <n v="7620"/>
    <m/>
  </r>
  <r>
    <x v="3"/>
    <x v="7"/>
    <s v="JM40I070"/>
    <x v="31"/>
    <s v="A101"/>
    <s v="FORTALECIMIENTO INSTITUCIONAL"/>
    <s v="GC00A10100004D"/>
    <x v="1"/>
    <x v="1"/>
    <s v="510306"/>
    <x v="8"/>
    <x v="0"/>
    <x v="0"/>
    <s v="002"/>
    <n v="1056"/>
    <n v="0"/>
    <n v="0"/>
    <n v="1056"/>
    <n v="0"/>
    <n v="408"/>
    <n v="7.5036306867436043E-7"/>
    <n v="408"/>
    <n v="1.5879138187672327E-6"/>
    <n v="648"/>
    <n v="648"/>
    <n v="648"/>
    <m/>
  </r>
  <r>
    <x v="3"/>
    <x v="7"/>
    <s v="MB42I090"/>
    <x v="32"/>
    <s v="A101"/>
    <s v="FORTALECIMIENTO INSTITUCIONAL"/>
    <s v="GC00A10100004D"/>
    <x v="1"/>
    <x v="1"/>
    <s v="510306"/>
    <x v="8"/>
    <x v="0"/>
    <x v="0"/>
    <s v="002"/>
    <n v="4224"/>
    <n v="0"/>
    <n v="0"/>
    <n v="4224"/>
    <n v="0"/>
    <n v="1224"/>
    <n v="2.2510892060230816E-6"/>
    <n v="1224"/>
    <n v="4.7637414563016982E-6"/>
    <n v="3000"/>
    <n v="3000"/>
    <n v="3000"/>
    <m/>
  </r>
  <r>
    <x v="3"/>
    <x v="7"/>
    <s v="OL41I060"/>
    <x v="38"/>
    <s v="A101"/>
    <s v="FORTALECIMIENTO INSTITUCIONAL"/>
    <s v="GC00A10100004D"/>
    <x v="1"/>
    <x v="1"/>
    <s v="510306"/>
    <x v="8"/>
    <x v="0"/>
    <x v="0"/>
    <s v="002"/>
    <n v="2112"/>
    <n v="0"/>
    <n v="0"/>
    <n v="2112"/>
    <n v="0"/>
    <n v="816"/>
    <n v="1.5007261373487209E-6"/>
    <n v="816"/>
    <n v="3.1758276375344654E-6"/>
    <n v="1296"/>
    <n v="1296"/>
    <n v="1296"/>
    <m/>
  </r>
  <r>
    <x v="1"/>
    <x v="8"/>
    <s v="PM71N010"/>
    <x v="39"/>
    <s v="A101"/>
    <s v="FORTALECIMIENTO INSTITUCIONAL"/>
    <s v="GC00A10100004D"/>
    <x v="1"/>
    <x v="1"/>
    <s v="510306"/>
    <x v="8"/>
    <x v="0"/>
    <x v="0"/>
    <s v="002"/>
    <n v="5280"/>
    <n v="0"/>
    <n v="-704"/>
    <n v="4576"/>
    <n v="0"/>
    <n v="1956"/>
    <n v="3.5973288292329634E-6"/>
    <n v="1956"/>
    <n v="7.612645660560556E-6"/>
    <n v="2620"/>
    <n v="2620"/>
    <n v="2620"/>
    <m/>
  </r>
  <r>
    <x v="3"/>
    <x v="7"/>
    <s v="SF43I080"/>
    <x v="45"/>
    <s v="A101"/>
    <s v="FORTALECIMIENTO INSTITUCIONAL"/>
    <s v="GC00A10100004D"/>
    <x v="1"/>
    <x v="1"/>
    <s v="510306"/>
    <x v="8"/>
    <x v="0"/>
    <x v="0"/>
    <s v="002"/>
    <n v="3168"/>
    <n v="0"/>
    <n v="0"/>
    <n v="3168"/>
    <n v="0"/>
    <n v="816"/>
    <n v="1.5007261373487209E-6"/>
    <n v="816"/>
    <n v="3.1758276375344654E-6"/>
    <n v="2352"/>
    <n v="2352"/>
    <n v="2352"/>
    <m/>
  </r>
  <r>
    <x v="3"/>
    <x v="4"/>
    <s v="UC32M020"/>
    <x v="47"/>
    <s v="A101"/>
    <s v="FORTALECIMIENTO INSTITUCIONAL"/>
    <s v="GC00A10100004D"/>
    <x v="1"/>
    <x v="1"/>
    <s v="510306"/>
    <x v="8"/>
    <x v="0"/>
    <x v="0"/>
    <s v="002"/>
    <n v="12672"/>
    <n v="0"/>
    <n v="0"/>
    <n v="12672"/>
    <n v="0"/>
    <n v="4128"/>
    <n v="7.5919086948229413E-6"/>
    <n v="4128"/>
    <n v="1.6065951578115529E-5"/>
    <n v="8544"/>
    <n v="8544"/>
    <n v="8544"/>
    <m/>
  </r>
  <r>
    <x v="3"/>
    <x v="4"/>
    <s v="UN31M010"/>
    <x v="48"/>
    <s v="A101"/>
    <s v="FORTALECIMIENTO INSTITUCIONAL"/>
    <s v="GC00A10100004D"/>
    <x v="1"/>
    <x v="1"/>
    <s v="510306"/>
    <x v="8"/>
    <x v="0"/>
    <x v="0"/>
    <s v="002"/>
    <n v="21120"/>
    <n v="0"/>
    <n v="0"/>
    <n v="21120"/>
    <n v="0"/>
    <n v="4896"/>
    <n v="9.0043568240923264E-6"/>
    <n v="4896"/>
    <n v="1.9054965825206793E-5"/>
    <n v="16224"/>
    <n v="16224"/>
    <n v="16224"/>
    <m/>
  </r>
  <r>
    <x v="3"/>
    <x v="6"/>
    <s v="ZA01G000"/>
    <x v="9"/>
    <s v="A101"/>
    <s v="FORTALECIMIENTO INSTITUCIONAL"/>
    <s v="GC00A10100004D"/>
    <x v="1"/>
    <x v="1"/>
    <s v="510306"/>
    <x v="8"/>
    <x v="0"/>
    <x v="0"/>
    <s v="002"/>
    <n v="10503.89"/>
    <n v="0"/>
    <n v="0"/>
    <n v="10503.89"/>
    <n v="0"/>
    <n v="2280"/>
    <n v="4.1932053837684847E-6"/>
    <n v="2280"/>
    <n v="8.8736360460521829E-6"/>
    <n v="8223.89"/>
    <n v="8223.89"/>
    <n v="8223.89"/>
    <m/>
  </r>
  <r>
    <x v="3"/>
    <x v="7"/>
    <s v="ZA01I000"/>
    <x v="10"/>
    <s v="A101"/>
    <s v="FORTALECIMIENTO INSTITUCIONAL"/>
    <s v="GC00A10100004D"/>
    <x v="1"/>
    <x v="1"/>
    <s v="510306"/>
    <x v="8"/>
    <x v="0"/>
    <x v="0"/>
    <s v="002"/>
    <n v="28512"/>
    <n v="0"/>
    <n v="0"/>
    <n v="28512"/>
    <n v="0"/>
    <n v="8316"/>
    <n v="1.5294164899745053E-5"/>
    <n v="8316"/>
    <n v="3.2365419894285065E-5"/>
    <n v="20196"/>
    <n v="20196"/>
    <n v="20196"/>
    <m/>
  </r>
  <r>
    <x v="3"/>
    <x v="5"/>
    <s v="ZA01J000"/>
    <x v="11"/>
    <s v="A101"/>
    <s v="FORTALECIMIENTO INSTITUCIONAL"/>
    <s v="GC00A10100004D"/>
    <x v="1"/>
    <x v="1"/>
    <s v="510306"/>
    <x v="8"/>
    <x v="0"/>
    <x v="0"/>
    <s v="002"/>
    <n v="3168"/>
    <n v="0"/>
    <n v="0"/>
    <n v="3168"/>
    <n v="0"/>
    <n v="1224"/>
    <n v="2.2510892060230816E-6"/>
    <n v="1224"/>
    <n v="4.7637414563016982E-6"/>
    <n v="1944"/>
    <n v="1944"/>
    <n v="1944"/>
    <m/>
  </r>
  <r>
    <x v="3"/>
    <x v="4"/>
    <s v="ZA01M000"/>
    <x v="12"/>
    <s v="A101"/>
    <s v="FORTALECIMIENTO INSTITUCIONAL"/>
    <s v="GC00A10100004D"/>
    <x v="1"/>
    <x v="1"/>
    <s v="510306"/>
    <x v="8"/>
    <x v="0"/>
    <x v="0"/>
    <s v="002"/>
    <n v="7392"/>
    <n v="0"/>
    <n v="0"/>
    <n v="7392"/>
    <n v="0"/>
    <n v="1788"/>
    <n v="3.2883558009552858E-6"/>
    <n v="1788"/>
    <n v="6.9587987940093426E-6"/>
    <n v="5604"/>
    <n v="5604"/>
    <n v="5604"/>
    <m/>
  </r>
  <r>
    <x v="3"/>
    <x v="4"/>
    <s v="US33M030"/>
    <x v="4"/>
    <s v="A101"/>
    <s v="FORTALECIMIENTO INSTITUCIONAL"/>
    <s v="GC00A10100004D"/>
    <x v="1"/>
    <x v="1"/>
    <s v="510306"/>
    <x v="8"/>
    <x v="0"/>
    <x v="0"/>
    <s v="002"/>
    <n v="89760"/>
    <n v="0"/>
    <n v="-66528"/>
    <n v="23232"/>
    <n v="1448"/>
    <n v="6712"/>
    <n v="1.2344208129760558E-5"/>
    <n v="6712"/>
    <n v="2.6122739096974671E-5"/>
    <n v="16520"/>
    <n v="16520"/>
    <n v="15072"/>
    <m/>
  </r>
  <r>
    <x v="1"/>
    <x v="13"/>
    <s v="ZA01P000"/>
    <x v="40"/>
    <s v="A101"/>
    <s v="FORTALECIMIENTO INSTITUCIONAL"/>
    <s v="GC00A10100004D"/>
    <x v="1"/>
    <x v="1"/>
    <s v="510401"/>
    <x v="9"/>
    <x v="0"/>
    <x v="0"/>
    <s v="002"/>
    <n v="663.75"/>
    <n v="0"/>
    <n v="0"/>
    <n v="663.75"/>
    <n v="0"/>
    <n v="45"/>
    <n v="8.2760632574377989E-8"/>
    <n v="45"/>
    <n v="1.7513755354050359E-7"/>
    <n v="618.75"/>
    <n v="618.75"/>
    <n v="618.75"/>
    <m/>
  </r>
  <r>
    <x v="3"/>
    <x v="7"/>
    <s v="SF43I080"/>
    <x v="45"/>
    <s v="A101"/>
    <s v="FORTALECIMIENTO INSTITUCIONAL"/>
    <s v="GC00A10100004D"/>
    <x v="1"/>
    <x v="1"/>
    <s v="510401"/>
    <x v="9"/>
    <x v="0"/>
    <x v="0"/>
    <s v="002"/>
    <n v="667.19"/>
    <n v="0"/>
    <n v="0"/>
    <n v="667.19"/>
    <n v="0"/>
    <n v="45"/>
    <n v="8.2760632574377989E-8"/>
    <n v="45"/>
    <n v="1.7513755354050359E-7"/>
    <n v="622.19000000000005"/>
    <n v="622.19000000000005"/>
    <n v="622.19000000000005"/>
    <m/>
  </r>
  <r>
    <x v="1"/>
    <x v="8"/>
    <s v="PM71N010"/>
    <x v="39"/>
    <s v="A101"/>
    <s v="FORTALECIMIENTO INSTITUCIONAL"/>
    <s v="GC00A10100004D"/>
    <x v="1"/>
    <x v="1"/>
    <s v="510401"/>
    <x v="9"/>
    <x v="0"/>
    <x v="0"/>
    <s v="002"/>
    <n v="1117.68"/>
    <n v="0"/>
    <n v="0"/>
    <n v="1117.68"/>
    <n v="0"/>
    <n v="90"/>
    <n v="1.6552126514875598E-7"/>
    <n v="90"/>
    <n v="3.5027510708100718E-7"/>
    <n v="1027.68"/>
    <n v="1027.68"/>
    <n v="1027.68"/>
    <m/>
  </r>
  <r>
    <x v="0"/>
    <x v="0"/>
    <s v="ZA01A000"/>
    <x v="46"/>
    <s v="A101"/>
    <s v="FORTALECIMIENTO INSTITUCIONAL"/>
    <s v="GC00A10100004D"/>
    <x v="1"/>
    <x v="1"/>
    <s v="510401"/>
    <x v="9"/>
    <x v="0"/>
    <x v="0"/>
    <s v="002"/>
    <n v="23243.45"/>
    <n v="0"/>
    <n v="-2500"/>
    <n v="20743.45"/>
    <n v="0"/>
    <n v="333"/>
    <n v="6.124286810503971E-7"/>
    <n v="333"/>
    <n v="1.2960178961997266E-6"/>
    <n v="20410.45"/>
    <n v="20410.45"/>
    <n v="20410.45"/>
    <m/>
  </r>
  <r>
    <x v="3"/>
    <x v="7"/>
    <s v="EQ13I030"/>
    <x v="27"/>
    <s v="A101"/>
    <s v="FORTALECIMIENTO INSTITUCIONAL"/>
    <s v="GC00A10100004D"/>
    <x v="1"/>
    <x v="1"/>
    <s v="510401"/>
    <x v="9"/>
    <x v="0"/>
    <x v="0"/>
    <s v="002"/>
    <n v="1034.32"/>
    <n v="0"/>
    <n v="0"/>
    <n v="1034.32"/>
    <n v="0"/>
    <n v="0"/>
    <n v="0"/>
    <n v="0"/>
    <n v="0"/>
    <n v="1034.32"/>
    <n v="1034.32"/>
    <n v="1034.32"/>
    <m/>
  </r>
  <r>
    <x v="3"/>
    <x v="7"/>
    <s v="ES12I020"/>
    <x v="29"/>
    <s v="A101"/>
    <s v="FORTALECIMIENTO INSTITUCIONAL"/>
    <s v="GC00A10100004D"/>
    <x v="1"/>
    <x v="1"/>
    <s v="510401"/>
    <x v="9"/>
    <x v="0"/>
    <x v="0"/>
    <s v="002"/>
    <n v="2695.25"/>
    <n v="0"/>
    <n v="0"/>
    <n v="2695.25"/>
    <n v="0"/>
    <n v="0"/>
    <n v="0"/>
    <n v="0"/>
    <n v="0"/>
    <n v="2695.25"/>
    <n v="2695.25"/>
    <n v="2695.25"/>
    <m/>
  </r>
  <r>
    <x v="0"/>
    <x v="3"/>
    <s v="ZA01C060"/>
    <x v="3"/>
    <s v="A101"/>
    <s v="FORTALECIMIENTO INSTITUCIONAL"/>
    <s v="GC00A10100004D"/>
    <x v="1"/>
    <x v="1"/>
    <s v="510401"/>
    <x v="9"/>
    <x v="0"/>
    <x v="0"/>
    <s v="002"/>
    <n v="216.98"/>
    <n v="0"/>
    <n v="0"/>
    <n v="216.98"/>
    <n v="0"/>
    <n v="0"/>
    <n v="0"/>
    <n v="0"/>
    <n v="0"/>
    <n v="216.98"/>
    <n v="216.98"/>
    <n v="216.98"/>
    <m/>
  </r>
  <r>
    <x v="3"/>
    <x v="7"/>
    <s v="EE11I010"/>
    <x v="25"/>
    <s v="A101"/>
    <s v="FORTALECIMIENTO INSTITUCIONAL"/>
    <s v="GC00A10100004D"/>
    <x v="1"/>
    <x v="1"/>
    <s v="510401"/>
    <x v="9"/>
    <x v="0"/>
    <x v="0"/>
    <s v="002"/>
    <n v="885.08"/>
    <n v="0"/>
    <n v="0"/>
    <n v="885.08"/>
    <n v="0"/>
    <n v="22.5"/>
    <n v="4.1380316287188994E-8"/>
    <n v="22.5"/>
    <n v="8.7568776770251796E-8"/>
    <n v="862.58"/>
    <n v="862.58"/>
    <n v="862.58"/>
    <m/>
  </r>
  <r>
    <x v="3"/>
    <x v="7"/>
    <s v="JM40I070"/>
    <x v="31"/>
    <s v="A101"/>
    <s v="FORTALECIMIENTO INSTITUCIONAL"/>
    <s v="GC00A10100004D"/>
    <x v="1"/>
    <x v="1"/>
    <s v="510401"/>
    <x v="9"/>
    <x v="0"/>
    <x v="0"/>
    <s v="002"/>
    <n v="204.27"/>
    <n v="0"/>
    <n v="0"/>
    <n v="204.27"/>
    <n v="0"/>
    <n v="0"/>
    <n v="0"/>
    <n v="0"/>
    <n v="0"/>
    <n v="204.27"/>
    <n v="204.27"/>
    <n v="204.27"/>
    <m/>
  </r>
  <r>
    <x v="1"/>
    <x v="11"/>
    <s v="ZC09F090"/>
    <x v="21"/>
    <s v="A101"/>
    <s v="FORTALECIMIENTO INSTITUCIONAL"/>
    <s v="GC00A10100004D"/>
    <x v="1"/>
    <x v="1"/>
    <s v="510401"/>
    <x v="9"/>
    <x v="0"/>
    <x v="0"/>
    <s v="002"/>
    <n v="2002.49"/>
    <n v="0"/>
    <n v="249.37"/>
    <n v="2251.86"/>
    <n v="0"/>
    <n v="126"/>
    <n v="2.3172977120825839E-7"/>
    <n v="126"/>
    <n v="4.9038514991341007E-7"/>
    <n v="2125.86"/>
    <n v="2125.86"/>
    <n v="2125.86"/>
    <m/>
  </r>
  <r>
    <x v="3"/>
    <x v="7"/>
    <s v="MB42I090"/>
    <x v="32"/>
    <s v="A101"/>
    <s v="FORTALECIMIENTO INSTITUCIONAL"/>
    <s v="GC00A10100004D"/>
    <x v="1"/>
    <x v="1"/>
    <s v="510401"/>
    <x v="9"/>
    <x v="0"/>
    <x v="0"/>
    <s v="002"/>
    <n v="973.73"/>
    <n v="0"/>
    <n v="0"/>
    <n v="973.73"/>
    <n v="0"/>
    <n v="0"/>
    <n v="0"/>
    <n v="0"/>
    <n v="0"/>
    <n v="973.73"/>
    <n v="973.73"/>
    <n v="973.73"/>
    <m/>
  </r>
  <r>
    <x v="3"/>
    <x v="7"/>
    <s v="CF22I050"/>
    <x v="24"/>
    <s v="A101"/>
    <s v="FORTALECIMIENTO INSTITUCIONAL"/>
    <s v="GC00A10100004D"/>
    <x v="1"/>
    <x v="1"/>
    <s v="510401"/>
    <x v="9"/>
    <x v="0"/>
    <x v="0"/>
    <s v="002"/>
    <n v="1753.8"/>
    <n v="0"/>
    <n v="0"/>
    <n v="1753.8"/>
    <n v="0"/>
    <n v="22.5"/>
    <n v="4.1380316287188994E-8"/>
    <n v="22.5"/>
    <n v="8.7568776770251796E-8"/>
    <n v="1731.3"/>
    <n v="1731.3"/>
    <n v="1731.3"/>
    <m/>
  </r>
  <r>
    <x v="3"/>
    <x v="7"/>
    <s v="OL41I060"/>
    <x v="38"/>
    <s v="A101"/>
    <s v="FORTALECIMIENTO INSTITUCIONAL"/>
    <s v="GC00A10100004D"/>
    <x v="1"/>
    <x v="1"/>
    <s v="510401"/>
    <x v="9"/>
    <x v="0"/>
    <x v="0"/>
    <s v="002"/>
    <n v="408.55"/>
    <n v="0"/>
    <n v="0"/>
    <n v="408.55"/>
    <n v="0"/>
    <n v="0"/>
    <n v="0"/>
    <n v="0"/>
    <n v="0"/>
    <n v="408.55"/>
    <n v="408.55"/>
    <n v="408.55"/>
    <m/>
  </r>
  <r>
    <x v="3"/>
    <x v="7"/>
    <s v="CB21I040"/>
    <x v="20"/>
    <s v="A101"/>
    <s v="FORTALECIMIENTO INSTITUCIONAL"/>
    <s v="GC00A10100004D"/>
    <x v="1"/>
    <x v="1"/>
    <s v="510401"/>
    <x v="9"/>
    <x v="0"/>
    <x v="0"/>
    <s v="002"/>
    <n v="502.42"/>
    <n v="0"/>
    <n v="0"/>
    <n v="502.42"/>
    <n v="0"/>
    <n v="22.5"/>
    <n v="4.1380316287188994E-8"/>
    <n v="22.5"/>
    <n v="8.7568776770251796E-8"/>
    <n v="479.92"/>
    <n v="479.92"/>
    <n v="479.92"/>
    <m/>
  </r>
  <r>
    <x v="1"/>
    <x v="11"/>
    <s v="ZD07F070"/>
    <x v="28"/>
    <s v="A101"/>
    <s v="FORTALECIMIENTO INSTITUCIONAL"/>
    <s v="GC00A10100004D"/>
    <x v="1"/>
    <x v="1"/>
    <s v="510401"/>
    <x v="9"/>
    <x v="0"/>
    <x v="0"/>
    <s v="002"/>
    <n v="2432.04"/>
    <n v="0"/>
    <n v="428.04"/>
    <n v="2860.08"/>
    <n v="0"/>
    <n v="94.5"/>
    <n v="1.7379732840619378E-7"/>
    <n v="94.5"/>
    <n v="3.6778886243505755E-7"/>
    <n v="2765.58"/>
    <n v="2765.58"/>
    <n v="2765.58"/>
    <m/>
  </r>
  <r>
    <x v="1"/>
    <x v="11"/>
    <s v="ZV05F050"/>
    <x v="35"/>
    <s v="A101"/>
    <s v="FORTALECIMIENTO INSTITUCIONAL"/>
    <s v="GC00A10100004D"/>
    <x v="1"/>
    <x v="1"/>
    <s v="510401"/>
    <x v="9"/>
    <x v="0"/>
    <x v="0"/>
    <s v="002"/>
    <n v="2667.8"/>
    <n v="0"/>
    <n v="120.47"/>
    <n v="2788.27"/>
    <n v="0"/>
    <n v="45"/>
    <n v="8.2760632574377989E-8"/>
    <n v="45"/>
    <n v="1.7513755354050359E-7"/>
    <n v="2743.27"/>
    <n v="2743.27"/>
    <n v="2743.27"/>
    <m/>
  </r>
  <r>
    <x v="1"/>
    <x v="11"/>
    <s v="ZM04F040"/>
    <x v="41"/>
    <s v="A101"/>
    <s v="FORTALECIMIENTO INSTITUCIONAL"/>
    <s v="GC00A10100004D"/>
    <x v="1"/>
    <x v="1"/>
    <s v="510401"/>
    <x v="9"/>
    <x v="0"/>
    <x v="0"/>
    <s v="002"/>
    <n v="3193.87"/>
    <n v="0"/>
    <n v="0"/>
    <n v="3193.87"/>
    <n v="0"/>
    <n v="67.5"/>
    <n v="1.24140948861567E-7"/>
    <n v="67.5"/>
    <n v="2.627063303107554E-7"/>
    <n v="3126.37"/>
    <n v="3126.37"/>
    <n v="3126.37"/>
    <m/>
  </r>
  <r>
    <x v="1"/>
    <x v="11"/>
    <s v="ZT06F060"/>
    <x v="43"/>
    <s v="A101"/>
    <s v="FORTALECIMIENTO INSTITUCIONAL"/>
    <s v="GC00A10100004D"/>
    <x v="1"/>
    <x v="1"/>
    <s v="510401"/>
    <x v="9"/>
    <x v="0"/>
    <x v="0"/>
    <s v="002"/>
    <n v="4346.75"/>
    <n v="0"/>
    <n v="0"/>
    <n v="4346.75"/>
    <n v="0"/>
    <n v="40.5"/>
    <n v="7.4484569316940187E-8"/>
    <n v="40.5"/>
    <n v="1.5762379818645325E-7"/>
    <n v="4306.25"/>
    <n v="4306.25"/>
    <n v="4306.25"/>
    <m/>
  </r>
  <r>
    <x v="1"/>
    <x v="11"/>
    <s v="ZS03F030"/>
    <x v="22"/>
    <s v="A101"/>
    <s v="FORTALECIMIENTO INSTITUCIONAL"/>
    <s v="GC00A10100004D"/>
    <x v="1"/>
    <x v="1"/>
    <s v="510401"/>
    <x v="9"/>
    <x v="0"/>
    <x v="0"/>
    <s v="002"/>
    <n v="5148.96"/>
    <n v="0"/>
    <n v="-4770.96"/>
    <n v="378"/>
    <n v="0"/>
    <n v="112.5"/>
    <n v="2.0690158143594499E-7"/>
    <n v="112.5"/>
    <n v="4.3784388385125902E-7"/>
    <n v="265.5"/>
    <n v="265.5"/>
    <n v="265.5"/>
    <m/>
  </r>
  <r>
    <x v="3"/>
    <x v="6"/>
    <s v="ZA01G000"/>
    <x v="9"/>
    <s v="A101"/>
    <s v="FORTALECIMIENTO INSTITUCIONAL"/>
    <s v="GC00A10100004D"/>
    <x v="1"/>
    <x v="1"/>
    <s v="510401"/>
    <x v="9"/>
    <x v="0"/>
    <x v="0"/>
    <s v="002"/>
    <n v="2419.2600000000002"/>
    <n v="0"/>
    <n v="0"/>
    <n v="2419.2600000000002"/>
    <n v="0"/>
    <n v="0"/>
    <n v="0"/>
    <n v="0"/>
    <n v="0"/>
    <n v="2419.2600000000002"/>
    <n v="2419.2600000000002"/>
    <n v="2419.2600000000002"/>
    <m/>
  </r>
  <r>
    <x v="3"/>
    <x v="4"/>
    <s v="ZA01M000"/>
    <x v="12"/>
    <s v="A101"/>
    <s v="FORTALECIMIENTO INSTITUCIONAL"/>
    <s v="GC00A10100004D"/>
    <x v="1"/>
    <x v="1"/>
    <s v="510401"/>
    <x v="9"/>
    <x v="0"/>
    <x v="0"/>
    <s v="002"/>
    <n v="1644.85"/>
    <n v="0"/>
    <n v="0"/>
    <n v="1644.85"/>
    <n v="0"/>
    <n v="0"/>
    <n v="0"/>
    <n v="0"/>
    <n v="0"/>
    <n v="1644.85"/>
    <n v="1644.85"/>
    <n v="1644.85"/>
    <m/>
  </r>
  <r>
    <x v="1"/>
    <x v="11"/>
    <s v="ZQ08F080"/>
    <x v="26"/>
    <s v="A101"/>
    <s v="FORTALECIMIENTO INSTITUCIONAL"/>
    <s v="GC00A10100004D"/>
    <x v="1"/>
    <x v="1"/>
    <s v="510401"/>
    <x v="9"/>
    <x v="0"/>
    <x v="0"/>
    <s v="002"/>
    <n v="2925.55"/>
    <n v="0"/>
    <n v="406.15"/>
    <n v="3331.7"/>
    <n v="0"/>
    <n v="67.5"/>
    <n v="1.24140948861567E-7"/>
    <n v="67.5"/>
    <n v="2.627063303107554E-7"/>
    <n v="3264.2"/>
    <n v="3264.2"/>
    <n v="3264.2"/>
    <m/>
  </r>
  <r>
    <x v="3"/>
    <x v="5"/>
    <s v="ZA01J000"/>
    <x v="11"/>
    <s v="A101"/>
    <s v="FORTALECIMIENTO INSTITUCIONAL"/>
    <s v="GC00A10100004D"/>
    <x v="1"/>
    <x v="1"/>
    <s v="510401"/>
    <x v="9"/>
    <x v="0"/>
    <x v="0"/>
    <s v="002"/>
    <n v="665.14"/>
    <n v="0"/>
    <n v="0"/>
    <n v="665.14"/>
    <n v="0"/>
    <n v="0"/>
    <n v="0"/>
    <n v="0"/>
    <n v="0"/>
    <n v="665.14"/>
    <n v="665.14"/>
    <n v="665.14"/>
    <m/>
  </r>
  <r>
    <x v="1"/>
    <x v="11"/>
    <s v="ZN02F020"/>
    <x v="44"/>
    <s v="A101"/>
    <s v="FORTALECIMIENTO INSTITUCIONAL"/>
    <s v="GC00A10100004D"/>
    <x v="1"/>
    <x v="1"/>
    <s v="510401"/>
    <x v="9"/>
    <x v="0"/>
    <x v="0"/>
    <s v="002"/>
    <n v="11478.39"/>
    <n v="0"/>
    <n v="-6478.39"/>
    <n v="5000"/>
    <n v="0"/>
    <n v="778.5"/>
    <n v="1.4317589435367392E-6"/>
    <n v="778.5"/>
    <n v="3.0298796762507124E-6"/>
    <n v="4221.5"/>
    <n v="4221.5"/>
    <n v="4221.5"/>
    <m/>
  </r>
  <r>
    <x v="1"/>
    <x v="12"/>
    <s v="ZA01D000"/>
    <x v="19"/>
    <s v="A101"/>
    <s v="FORTALECIMIENTO INSTITUCIONAL"/>
    <s v="GC00A10100004D"/>
    <x v="1"/>
    <x v="1"/>
    <s v="510401"/>
    <x v="9"/>
    <x v="0"/>
    <x v="0"/>
    <s v="002"/>
    <n v="847.95"/>
    <n v="0"/>
    <n v="0"/>
    <n v="847.95"/>
    <n v="0"/>
    <n v="0"/>
    <n v="0"/>
    <n v="0"/>
    <n v="0"/>
    <n v="847.95"/>
    <n v="847.95"/>
    <n v="847.95"/>
    <m/>
  </r>
  <r>
    <x v="3"/>
    <x v="4"/>
    <s v="UC32M020"/>
    <x v="47"/>
    <s v="A101"/>
    <s v="FORTALECIMIENTO INSTITUCIONAL"/>
    <s v="GC00A10100004D"/>
    <x v="1"/>
    <x v="1"/>
    <s v="510401"/>
    <x v="9"/>
    <x v="0"/>
    <x v="0"/>
    <s v="002"/>
    <n v="3346.89"/>
    <n v="0"/>
    <n v="0"/>
    <n v="3346.89"/>
    <n v="0"/>
    <n v="135"/>
    <n v="2.4828189772313399E-7"/>
    <n v="135"/>
    <n v="5.254126606215108E-7"/>
    <n v="3211.89"/>
    <n v="3211.89"/>
    <n v="3211.89"/>
    <m/>
  </r>
  <r>
    <x v="0"/>
    <x v="3"/>
    <s v="ZA01C000"/>
    <x v="8"/>
    <s v="A101"/>
    <s v="FORTALECIMIENTO INSTITUCIONAL"/>
    <s v="GC00A10100004D"/>
    <x v="1"/>
    <x v="1"/>
    <s v="510401"/>
    <x v="9"/>
    <x v="0"/>
    <x v="0"/>
    <s v="002"/>
    <n v="1980.53"/>
    <n v="0"/>
    <n v="0"/>
    <n v="1980.53"/>
    <n v="0"/>
    <n v="0"/>
    <n v="0"/>
    <n v="0"/>
    <n v="0"/>
    <n v="1980.53"/>
    <n v="1980.53"/>
    <n v="1980.53"/>
    <m/>
  </r>
  <r>
    <x v="3"/>
    <x v="4"/>
    <s v="UN31M010"/>
    <x v="48"/>
    <s v="A101"/>
    <s v="FORTALECIMIENTO INSTITUCIONAL"/>
    <s v="GC00A10100004D"/>
    <x v="1"/>
    <x v="1"/>
    <s v="510401"/>
    <x v="9"/>
    <x v="0"/>
    <x v="0"/>
    <s v="002"/>
    <n v="5109.8999999999996"/>
    <n v="0"/>
    <n v="0"/>
    <n v="5109.8999999999996"/>
    <n v="0"/>
    <n v="45"/>
    <n v="8.2760632574377989E-8"/>
    <n v="45"/>
    <n v="1.7513755354050359E-7"/>
    <n v="5064.8999999999996"/>
    <n v="5064.8999999999996"/>
    <n v="5064.8999999999996"/>
    <m/>
  </r>
  <r>
    <x v="0"/>
    <x v="3"/>
    <s v="ZA01C002"/>
    <x v="7"/>
    <s v="A101"/>
    <s v="FORTALECIMIENTO INSTITUCIONAL"/>
    <s v="GC00A10100004D"/>
    <x v="1"/>
    <x v="1"/>
    <s v="510401"/>
    <x v="9"/>
    <x v="0"/>
    <x v="0"/>
    <s v="002"/>
    <n v="226.99"/>
    <n v="0"/>
    <n v="0"/>
    <n v="226.99"/>
    <n v="0"/>
    <n v="0"/>
    <n v="0"/>
    <n v="0"/>
    <n v="0"/>
    <n v="226.99"/>
    <n v="226.99"/>
    <n v="226.99"/>
    <m/>
  </r>
  <r>
    <x v="1"/>
    <x v="11"/>
    <s v="TM68F100"/>
    <x v="18"/>
    <s v="A101"/>
    <s v="FORTALECIMIENTO INSTITUCIONAL"/>
    <s v="GC00A10100004D"/>
    <x v="1"/>
    <x v="1"/>
    <s v="510401"/>
    <x v="9"/>
    <x v="0"/>
    <x v="0"/>
    <s v="002"/>
    <n v="143.04"/>
    <n v="0"/>
    <n v="286.08"/>
    <n v="429.12"/>
    <n v="0"/>
    <n v="0"/>
    <n v="0"/>
    <n v="0"/>
    <n v="0"/>
    <n v="429.12"/>
    <n v="429.12"/>
    <n v="429.12"/>
    <m/>
  </r>
  <r>
    <x v="3"/>
    <x v="5"/>
    <s v="UP72J010"/>
    <x v="6"/>
    <s v="A101"/>
    <s v="FORTALECIMIENTO INSTITUCIONAL"/>
    <s v="GC00A10100004D"/>
    <x v="1"/>
    <x v="1"/>
    <s v="510401"/>
    <x v="9"/>
    <x v="0"/>
    <x v="0"/>
    <s v="002"/>
    <n v="16848.18"/>
    <n v="0"/>
    <n v="205.2"/>
    <n v="17053.38"/>
    <n v="0"/>
    <n v="1525.5"/>
    <n v="2.8055854442714139E-6"/>
    <n v="1525.5"/>
    <n v="5.9371630650230722E-6"/>
    <n v="15527.88"/>
    <n v="15527.88"/>
    <n v="15527.88"/>
    <m/>
  </r>
  <r>
    <x v="1"/>
    <x v="1"/>
    <s v="ZA01K000"/>
    <x v="1"/>
    <s v="A101"/>
    <s v="FORTALECIMIENTO INSTITUCIONAL"/>
    <s v="GC00A10100004D"/>
    <x v="1"/>
    <x v="1"/>
    <s v="510401"/>
    <x v="9"/>
    <x v="0"/>
    <x v="0"/>
    <s v="002"/>
    <n v="1098.1300000000001"/>
    <n v="0"/>
    <n v="0"/>
    <n v="1098.1300000000001"/>
    <n v="0"/>
    <n v="67.5"/>
    <n v="1.24140948861567E-7"/>
    <n v="67.5"/>
    <n v="2.627063303107554E-7"/>
    <n v="1030.6300000000001"/>
    <n v="1030.6300000000001"/>
    <n v="1030.6300000000001"/>
    <m/>
  </r>
  <r>
    <x v="3"/>
    <x v="7"/>
    <s v="ZA01I000"/>
    <x v="10"/>
    <s v="A101"/>
    <s v="FORTALECIMIENTO INSTITUCIONAL"/>
    <s v="GC00A10100004D"/>
    <x v="1"/>
    <x v="1"/>
    <s v="510401"/>
    <x v="9"/>
    <x v="0"/>
    <x v="0"/>
    <s v="002"/>
    <n v="6492.47"/>
    <n v="0"/>
    <n v="0"/>
    <n v="6492.47"/>
    <n v="0"/>
    <n v="45"/>
    <n v="8.2760632574377989E-8"/>
    <n v="45"/>
    <n v="1.7513755354050359E-7"/>
    <n v="6447.47"/>
    <n v="6447.47"/>
    <n v="6447.47"/>
    <m/>
  </r>
  <r>
    <x v="3"/>
    <x v="4"/>
    <s v="US33M030"/>
    <x v="4"/>
    <s v="A101"/>
    <s v="FORTALECIMIENTO INSTITUCIONAL"/>
    <s v="GC00A10100004D"/>
    <x v="1"/>
    <x v="1"/>
    <s v="510401"/>
    <x v="9"/>
    <x v="0"/>
    <x v="0"/>
    <s v="002"/>
    <n v="23647.54"/>
    <n v="0"/>
    <n v="-18257.400000000001"/>
    <n v="5390.14"/>
    <n v="370.3"/>
    <n v="126"/>
    <n v="2.3172977120825839E-7"/>
    <n v="126"/>
    <n v="4.9038514991341007E-7"/>
    <n v="5264.14"/>
    <n v="5264.14"/>
    <n v="4893.84"/>
    <m/>
  </r>
  <r>
    <x v="1"/>
    <x v="1"/>
    <s v="AT69K040"/>
    <x v="36"/>
    <s v="A101"/>
    <s v="FORTALECIMIENTO INSTITUCIONAL"/>
    <s v="GC00A10100004D"/>
    <x v="1"/>
    <x v="1"/>
    <s v="510401"/>
    <x v="9"/>
    <x v="0"/>
    <x v="0"/>
    <s v="002"/>
    <n v="405.48"/>
    <n v="0"/>
    <n v="30"/>
    <n v="435.48"/>
    <n v="0"/>
    <n v="0"/>
    <n v="0"/>
    <n v="0"/>
    <n v="0"/>
    <n v="435.48"/>
    <n v="435.48"/>
    <n v="435.48"/>
    <m/>
  </r>
  <r>
    <x v="0"/>
    <x v="16"/>
    <s v="ZA01E000"/>
    <x v="42"/>
    <s v="A101"/>
    <s v="FORTALECIMIENTO INSTITUCIONAL"/>
    <s v="GC00A10100004D"/>
    <x v="1"/>
    <x v="1"/>
    <s v="510401"/>
    <x v="9"/>
    <x v="0"/>
    <x v="0"/>
    <s v="002"/>
    <n v="1350.05"/>
    <n v="0"/>
    <n v="0"/>
    <n v="1350.05"/>
    <n v="0"/>
    <n v="22.5"/>
    <n v="4.1380316287188994E-8"/>
    <n v="22.5"/>
    <n v="8.7568776770251796E-8"/>
    <n v="1327.55"/>
    <n v="1327.55"/>
    <n v="1327.55"/>
    <m/>
  </r>
  <r>
    <x v="0"/>
    <x v="14"/>
    <s v="MC37B000"/>
    <x v="34"/>
    <s v="A101"/>
    <s v="FORTALECIMIENTO INSTITUCIONAL"/>
    <s v="GC00A10100004D"/>
    <x v="1"/>
    <x v="1"/>
    <s v="510401"/>
    <x v="9"/>
    <x v="0"/>
    <x v="0"/>
    <s v="002"/>
    <n v="1108.3900000000001"/>
    <n v="0"/>
    <n v="0"/>
    <n v="1108.3900000000001"/>
    <n v="0"/>
    <n v="0"/>
    <n v="0"/>
    <n v="0"/>
    <n v="0"/>
    <n v="1108.3900000000001"/>
    <n v="1108.3900000000001"/>
    <n v="1108.3900000000001"/>
    <m/>
  </r>
  <r>
    <x v="0"/>
    <x v="15"/>
    <s v="ZA01L000"/>
    <x v="37"/>
    <s v="A101"/>
    <s v="FORTALECIMIENTO INSTITUCIONAL"/>
    <s v="GC00A10100004D"/>
    <x v="1"/>
    <x v="1"/>
    <s v="510401"/>
    <x v="9"/>
    <x v="0"/>
    <x v="0"/>
    <s v="002"/>
    <n v="439.95"/>
    <n v="0"/>
    <n v="0"/>
    <n v="439.95"/>
    <n v="0"/>
    <n v="0"/>
    <n v="0"/>
    <n v="0"/>
    <n v="0"/>
    <n v="439.95"/>
    <n v="439.95"/>
    <n v="439.95"/>
    <m/>
  </r>
  <r>
    <x v="0"/>
    <x v="9"/>
    <s v="ZA01R000"/>
    <x v="14"/>
    <s v="A101"/>
    <s v="FORTALECIMIENTO INSTITUCIONAL"/>
    <s v="GC00A10100004D"/>
    <x v="1"/>
    <x v="1"/>
    <s v="510401"/>
    <x v="9"/>
    <x v="0"/>
    <x v="0"/>
    <s v="002"/>
    <n v="17"/>
    <n v="0"/>
    <n v="651.53"/>
    <n v="668.53"/>
    <n v="0"/>
    <n v="45"/>
    <n v="8.2760632574377989E-8"/>
    <n v="45"/>
    <n v="1.7513755354050359E-7"/>
    <n v="623.53"/>
    <n v="623.53"/>
    <n v="623.53"/>
    <m/>
  </r>
  <r>
    <x v="1"/>
    <x v="8"/>
    <s v="ZA01N000"/>
    <x v="13"/>
    <s v="A101"/>
    <s v="FORTALECIMIENTO INSTITUCIONAL"/>
    <s v="GC00A10100004D"/>
    <x v="1"/>
    <x v="1"/>
    <s v="510401"/>
    <x v="9"/>
    <x v="0"/>
    <x v="0"/>
    <s v="002"/>
    <n v="3291.89"/>
    <n v="0"/>
    <n v="0"/>
    <n v="3291.89"/>
    <n v="0"/>
    <n v="265.5"/>
    <n v="4.8828773218883013E-7"/>
    <n v="265.5"/>
    <n v="1.0333115658889713E-6"/>
    <n v="3026.39"/>
    <n v="3026.39"/>
    <n v="3026.39"/>
    <m/>
  </r>
  <r>
    <x v="0"/>
    <x v="3"/>
    <s v="ZA01C030"/>
    <x v="5"/>
    <s v="A101"/>
    <s v="FORTALECIMIENTO INSTITUCIONAL"/>
    <s v="GC00A10100004D"/>
    <x v="1"/>
    <x v="1"/>
    <s v="510401"/>
    <x v="9"/>
    <x v="0"/>
    <x v="0"/>
    <s v="002"/>
    <n v="3791.68"/>
    <n v="0"/>
    <n v="0"/>
    <n v="3791.68"/>
    <n v="0"/>
    <n v="112.5"/>
    <n v="2.0690158143594499E-7"/>
    <n v="112.5"/>
    <n v="4.3784388385125902E-7"/>
    <n v="3679.18"/>
    <n v="3679.18"/>
    <n v="3679.18"/>
    <m/>
  </r>
  <r>
    <x v="2"/>
    <x v="10"/>
    <s v="AC67Q000"/>
    <x v="16"/>
    <s v="A101"/>
    <s v="FORTALECIMIENTO INSTITUCIONAL"/>
    <s v="GC00A10100004D"/>
    <x v="1"/>
    <x v="1"/>
    <s v="510401"/>
    <x v="9"/>
    <x v="0"/>
    <x v="0"/>
    <s v="002"/>
    <n v="6149.96"/>
    <n v="0"/>
    <n v="0"/>
    <n v="6149.96"/>
    <n v="0"/>
    <n v="45"/>
    <n v="8.2760632574377989E-8"/>
    <n v="45"/>
    <n v="1.7513755354050359E-7"/>
    <n v="6104.96"/>
    <n v="6104.96"/>
    <n v="6104.96"/>
    <m/>
  </r>
  <r>
    <x v="1"/>
    <x v="11"/>
    <s v="TM68F100"/>
    <x v="18"/>
    <s v="A101"/>
    <s v="FORTALECIMIENTO INSTITUCIONAL"/>
    <s v="GC00A10100004D"/>
    <x v="1"/>
    <x v="1"/>
    <s v="510408"/>
    <x v="10"/>
    <x v="0"/>
    <x v="0"/>
    <s v="002"/>
    <n v="429.12"/>
    <n v="0"/>
    <n v="286.08"/>
    <n v="715.2"/>
    <n v="0"/>
    <n v="0"/>
    <n v="0"/>
    <n v="0"/>
    <n v="0"/>
    <n v="715.2"/>
    <n v="715.2"/>
    <n v="715.2"/>
    <m/>
  </r>
  <r>
    <x v="1"/>
    <x v="11"/>
    <s v="ZM04F040"/>
    <x v="41"/>
    <s v="A101"/>
    <s v="FORTALECIMIENTO INSTITUCIONAL"/>
    <s v="GC00A10100004D"/>
    <x v="1"/>
    <x v="1"/>
    <s v="510408"/>
    <x v="10"/>
    <x v="0"/>
    <x v="0"/>
    <s v="002"/>
    <n v="5649.04"/>
    <n v="0"/>
    <n v="0"/>
    <n v="5649.04"/>
    <n v="0"/>
    <n v="988.34"/>
    <n v="1.8176809688569055E-6"/>
    <n v="988.34"/>
    <n v="3.8465655481382516E-6"/>
    <n v="4660.7"/>
    <n v="4660.7"/>
    <n v="4660.7"/>
    <m/>
  </r>
  <r>
    <x v="3"/>
    <x v="4"/>
    <s v="US33M030"/>
    <x v="4"/>
    <s v="A101"/>
    <s v="FORTALECIMIENTO INSTITUCIONAL"/>
    <s v="GC00A10100004D"/>
    <x v="1"/>
    <x v="1"/>
    <s v="510408"/>
    <x v="10"/>
    <x v="0"/>
    <x v="0"/>
    <s v="002"/>
    <n v="39412.559999999998"/>
    <n v="0"/>
    <n v="-30429"/>
    <n v="8983.56"/>
    <n v="563.5"/>
    <n v="1949.54"/>
    <n v="3.5854480806456195E-6"/>
    <n v="1949.54"/>
    <n v="7.5875036917634085E-6"/>
    <n v="7034.02"/>
    <n v="7034.02"/>
    <n v="6470.52"/>
    <m/>
  </r>
  <r>
    <x v="0"/>
    <x v="3"/>
    <s v="ZA01C000"/>
    <x v="8"/>
    <s v="A101"/>
    <s v="FORTALECIMIENTO INSTITUCIONAL"/>
    <s v="GC00A10100004D"/>
    <x v="1"/>
    <x v="1"/>
    <s v="510408"/>
    <x v="10"/>
    <x v="0"/>
    <x v="0"/>
    <s v="002"/>
    <n v="3300.88"/>
    <n v="0"/>
    <n v="0"/>
    <n v="3300.88"/>
    <n v="0"/>
    <n v="876.35"/>
    <n v="1.6117173412568035E-6"/>
    <n v="876.35"/>
    <n v="3.4107065565604519E-6"/>
    <n v="2424.5300000000002"/>
    <n v="2424.5300000000002"/>
    <n v="2424.5300000000002"/>
    <m/>
  </r>
  <r>
    <x v="1"/>
    <x v="11"/>
    <s v="ZD07F070"/>
    <x v="28"/>
    <s v="A101"/>
    <s v="FORTALECIMIENTO INSTITUCIONAL"/>
    <s v="GC00A10100004D"/>
    <x v="1"/>
    <x v="1"/>
    <s v="510408"/>
    <x v="10"/>
    <x v="0"/>
    <x v="0"/>
    <s v="002"/>
    <n v="4525.24"/>
    <n v="0"/>
    <n v="-2921.32"/>
    <n v="1603.92"/>
    <n v="0"/>
    <n v="668.3"/>
    <n v="1.229087349987929E-6"/>
    <n v="668.3"/>
    <n v="2.6009872673581902E-6"/>
    <n v="935.62"/>
    <n v="935.62"/>
    <n v="935.62"/>
    <m/>
  </r>
  <r>
    <x v="1"/>
    <x v="11"/>
    <s v="ZC09F090"/>
    <x v="21"/>
    <s v="A101"/>
    <s v="FORTALECIMIENTO INSTITUCIONAL"/>
    <s v="GC00A10100004D"/>
    <x v="1"/>
    <x v="1"/>
    <s v="510408"/>
    <x v="10"/>
    <x v="0"/>
    <x v="0"/>
    <s v="002"/>
    <n v="3429.61"/>
    <n v="0"/>
    <n v="323.5"/>
    <n v="3753.11"/>
    <n v="0"/>
    <n v="1040.1600000000001"/>
    <n v="1.9129844350792227E-6"/>
    <n v="1040.1600000000001"/>
    <n v="4.0482461709042272E-6"/>
    <n v="2712.95"/>
    <n v="2712.95"/>
    <n v="2712.95"/>
    <m/>
  </r>
  <r>
    <x v="0"/>
    <x v="3"/>
    <s v="ZA01C030"/>
    <x v="5"/>
    <s v="A101"/>
    <s v="FORTALECIMIENTO INSTITUCIONAL"/>
    <s v="GC00A10100004D"/>
    <x v="1"/>
    <x v="1"/>
    <s v="510408"/>
    <x v="10"/>
    <x v="0"/>
    <x v="0"/>
    <s v="002"/>
    <n v="6143.97"/>
    <n v="0"/>
    <n v="229.84"/>
    <n v="6373.81"/>
    <n v="0"/>
    <n v="1690.25"/>
    <n v="3.1085813157520533E-6"/>
    <n v="1690.25"/>
    <n v="6.578361108263027E-6"/>
    <n v="4683.5600000000004"/>
    <n v="4683.5600000000004"/>
    <n v="4683.5600000000004"/>
    <m/>
  </r>
  <r>
    <x v="0"/>
    <x v="16"/>
    <s v="ZA01E000"/>
    <x v="42"/>
    <s v="A101"/>
    <s v="FORTALECIMIENTO INSTITUCIONAL"/>
    <s v="GC00A10100004D"/>
    <x v="1"/>
    <x v="1"/>
    <s v="510408"/>
    <x v="10"/>
    <x v="0"/>
    <x v="0"/>
    <s v="002"/>
    <n v="2250.09"/>
    <n v="0"/>
    <n v="0"/>
    <n v="2250.09"/>
    <n v="0"/>
    <n v="429.8"/>
    <n v="7.9045599734372579E-7"/>
    <n v="429.8"/>
    <n v="1.6727582335935212E-6"/>
    <n v="1820.29"/>
    <n v="1820.29"/>
    <n v="1820.29"/>
    <m/>
  </r>
  <r>
    <x v="1"/>
    <x v="1"/>
    <s v="AT69K040"/>
    <x v="36"/>
    <s v="A101"/>
    <s v="FORTALECIMIENTO INSTITUCIONAL"/>
    <s v="GC00A10100004D"/>
    <x v="1"/>
    <x v="1"/>
    <s v="510408"/>
    <x v="10"/>
    <x v="0"/>
    <x v="0"/>
    <s v="002"/>
    <n v="725.8"/>
    <n v="0"/>
    <n v="0"/>
    <n v="725.8"/>
    <n v="0"/>
    <n v="142.13999999999999"/>
    <n v="2.6141325142493525E-7"/>
    <n v="142.13999999999999"/>
    <n v="5.5320115244993734E-7"/>
    <n v="583.66"/>
    <n v="583.66"/>
    <n v="583.66"/>
    <m/>
  </r>
  <r>
    <x v="0"/>
    <x v="0"/>
    <s v="ZA01A000"/>
    <x v="46"/>
    <s v="A101"/>
    <s v="FORTALECIMIENTO INSTITUCIONAL"/>
    <s v="GC00A10100004D"/>
    <x v="1"/>
    <x v="1"/>
    <s v="510408"/>
    <x v="10"/>
    <x v="0"/>
    <x v="0"/>
    <s v="002"/>
    <n v="37942.26"/>
    <n v="0"/>
    <n v="-3568.36"/>
    <n v="34373.9"/>
    <n v="0"/>
    <n v="9049.01"/>
    <n v="1.6642262039374937E-5"/>
    <n v="9049.01"/>
    <n v="3.5218254963634502E-5"/>
    <n v="25324.89"/>
    <n v="25324.89"/>
    <n v="25324.89"/>
    <m/>
  </r>
  <r>
    <x v="1"/>
    <x v="1"/>
    <s v="ZA01K000"/>
    <x v="1"/>
    <s v="A101"/>
    <s v="FORTALECIMIENTO INSTITUCIONAL"/>
    <s v="GC00A10100004D"/>
    <x v="1"/>
    <x v="1"/>
    <s v="510408"/>
    <x v="10"/>
    <x v="0"/>
    <x v="0"/>
    <s v="002"/>
    <n v="1505.5"/>
    <n v="0"/>
    <n v="0"/>
    <n v="1505.5"/>
    <n v="0"/>
    <n v="276.89"/>
    <n v="5.0923536785598937E-7"/>
    <n v="276.89"/>
    <n v="1.0776408266628898E-6"/>
    <n v="1228.6099999999999"/>
    <n v="1228.6099999999999"/>
    <n v="1228.6099999999999"/>
    <m/>
  </r>
  <r>
    <x v="0"/>
    <x v="14"/>
    <s v="MC37B000"/>
    <x v="34"/>
    <s v="A101"/>
    <s v="FORTALECIMIENTO INSTITUCIONAL"/>
    <s v="GC00A10100004D"/>
    <x v="1"/>
    <x v="1"/>
    <s v="510408"/>
    <x v="10"/>
    <x v="0"/>
    <x v="0"/>
    <s v="002"/>
    <n v="1847.32"/>
    <n v="0"/>
    <n v="0"/>
    <n v="1847.32"/>
    <n v="0"/>
    <n v="524.45000000000005"/>
    <n v="9.6452919452516769E-7"/>
    <n v="524.45000000000005"/>
    <n v="2.0411308878737138E-6"/>
    <n v="1322.87"/>
    <n v="1322.87"/>
    <n v="1322.87"/>
    <m/>
  </r>
  <r>
    <x v="1"/>
    <x v="13"/>
    <s v="ZA01P000"/>
    <x v="40"/>
    <s v="A101"/>
    <s v="FORTALECIMIENTO INSTITUCIONAL"/>
    <s v="GC00A10100004D"/>
    <x v="1"/>
    <x v="1"/>
    <s v="510408"/>
    <x v="10"/>
    <x v="0"/>
    <x v="0"/>
    <s v="002"/>
    <n v="1106.24"/>
    <n v="0"/>
    <n v="0"/>
    <n v="1106.24"/>
    <n v="0"/>
    <n v="293.85000000000002"/>
    <n v="5.4042693071068829E-7"/>
    <n v="293.85000000000002"/>
    <n v="1.1436482246194885E-6"/>
    <n v="812.39"/>
    <n v="812.39"/>
    <n v="812.39"/>
    <m/>
  </r>
  <r>
    <x v="0"/>
    <x v="15"/>
    <s v="ZA01L000"/>
    <x v="37"/>
    <s v="A101"/>
    <s v="FORTALECIMIENTO INSTITUCIONAL"/>
    <s v="GC00A10100004D"/>
    <x v="1"/>
    <x v="1"/>
    <s v="510408"/>
    <x v="10"/>
    <x v="0"/>
    <x v="0"/>
    <s v="002"/>
    <n v="733.25"/>
    <n v="0"/>
    <n v="0"/>
    <n v="733.25"/>
    <n v="0"/>
    <n v="148.65"/>
    <n v="2.733859562706953E-7"/>
    <n v="148.65"/>
    <n v="5.7853771852879692E-7"/>
    <n v="584.6"/>
    <n v="584.6"/>
    <n v="584.6"/>
    <m/>
  </r>
  <r>
    <x v="0"/>
    <x v="3"/>
    <s v="ZA01C002"/>
    <x v="7"/>
    <s v="A101"/>
    <s v="FORTALECIMIENTO INSTITUCIONAL"/>
    <s v="GC00A10100004D"/>
    <x v="1"/>
    <x v="1"/>
    <s v="510408"/>
    <x v="10"/>
    <x v="0"/>
    <x v="0"/>
    <s v="002"/>
    <n v="378.32"/>
    <n v="0"/>
    <n v="0"/>
    <n v="378.32"/>
    <n v="0"/>
    <n v="0"/>
    <n v="0"/>
    <n v="0"/>
    <n v="0"/>
    <n v="378.32"/>
    <n v="378.32"/>
    <n v="378.32"/>
    <m/>
  </r>
  <r>
    <x v="3"/>
    <x v="5"/>
    <s v="UP72J010"/>
    <x v="6"/>
    <s v="A101"/>
    <s v="FORTALECIMIENTO INSTITUCIONAL"/>
    <s v="GC00A10100004D"/>
    <x v="1"/>
    <x v="1"/>
    <s v="510408"/>
    <x v="10"/>
    <x v="0"/>
    <x v="0"/>
    <s v="002"/>
    <n v="28080.29"/>
    <n v="0"/>
    <n v="342"/>
    <n v="28422.29"/>
    <n v="0"/>
    <n v="4109.5200000000004"/>
    <n v="7.5579216617123977E-6"/>
    <n v="4109.5200000000004"/>
    <n v="1.5994028422794899E-5"/>
    <n v="24312.77"/>
    <n v="24312.77"/>
    <n v="24312.77"/>
    <m/>
  </r>
  <r>
    <x v="1"/>
    <x v="8"/>
    <s v="ZA01N000"/>
    <x v="13"/>
    <s v="A101"/>
    <s v="FORTALECIMIENTO INSTITUCIONAL"/>
    <s v="GC00A10100004D"/>
    <x v="1"/>
    <x v="1"/>
    <s v="510408"/>
    <x v="10"/>
    <x v="0"/>
    <x v="0"/>
    <s v="002"/>
    <n v="5594.68"/>
    <n v="0"/>
    <n v="0"/>
    <n v="5594.68"/>
    <n v="0"/>
    <n v="1402.58"/>
    <n v="2.5795201785815793E-6"/>
    <n v="1402.58"/>
    <n v="5.4587651076631005E-6"/>
    <n v="4192.1000000000004"/>
    <n v="4192.1000000000004"/>
    <n v="4192.1000000000004"/>
    <m/>
  </r>
  <r>
    <x v="1"/>
    <x v="8"/>
    <s v="PM71N010"/>
    <x v="39"/>
    <s v="A101"/>
    <s v="FORTALECIMIENTO INSTITUCIONAL"/>
    <s v="GC00A10100004D"/>
    <x v="1"/>
    <x v="1"/>
    <s v="510408"/>
    <x v="10"/>
    <x v="0"/>
    <x v="0"/>
    <s v="002"/>
    <n v="1862.8"/>
    <n v="0"/>
    <n v="-229.84"/>
    <n v="1632.96"/>
    <n v="0"/>
    <n v="708.62"/>
    <n v="1.3032408767745719E-6"/>
    <n v="708.62"/>
    <n v="2.7579105153304814E-6"/>
    <n v="924.34"/>
    <n v="924.34"/>
    <n v="924.34"/>
    <m/>
  </r>
  <r>
    <x v="0"/>
    <x v="9"/>
    <s v="ZA01R000"/>
    <x v="14"/>
    <s v="A101"/>
    <s v="FORTALECIMIENTO INSTITUCIONAL"/>
    <s v="GC00A10100004D"/>
    <x v="1"/>
    <x v="1"/>
    <s v="510408"/>
    <x v="10"/>
    <x v="0"/>
    <x v="0"/>
    <s v="002"/>
    <n v="167.12"/>
    <n v="0"/>
    <n v="947.1"/>
    <n v="1114.22"/>
    <n v="0"/>
    <n v="441.05"/>
    <n v="8.1114615548732027E-7"/>
    <n v="441.05"/>
    <n v="1.716542621978647E-6"/>
    <n v="673.17"/>
    <n v="673.17"/>
    <n v="673.17"/>
    <m/>
  </r>
  <r>
    <x v="2"/>
    <x v="10"/>
    <s v="AC67Q000"/>
    <x v="16"/>
    <s v="A101"/>
    <s v="FORTALECIMIENTO INSTITUCIONAL"/>
    <s v="GC00A10100004D"/>
    <x v="1"/>
    <x v="1"/>
    <s v="510408"/>
    <x v="10"/>
    <x v="0"/>
    <x v="0"/>
    <s v="002"/>
    <n v="8105.81"/>
    <n v="0"/>
    <n v="0"/>
    <n v="8105.81"/>
    <n v="0"/>
    <n v="2493.19"/>
    <n v="4.5852884784025218E-6"/>
    <n v="2493.19"/>
    <n v="9.7033599358144046E-6"/>
    <n v="5612.62"/>
    <n v="5612.62"/>
    <n v="5612.62"/>
    <m/>
  </r>
  <r>
    <x v="0"/>
    <x v="3"/>
    <s v="ZA01C060"/>
    <x v="3"/>
    <s v="A101"/>
    <s v="FORTALECIMIENTO INSTITUCIONAL"/>
    <s v="GC00A10100004D"/>
    <x v="1"/>
    <x v="1"/>
    <s v="510408"/>
    <x v="10"/>
    <x v="0"/>
    <x v="0"/>
    <s v="002"/>
    <n v="361.63"/>
    <n v="0"/>
    <n v="0"/>
    <n v="361.63"/>
    <n v="0"/>
    <n v="143.15"/>
    <n v="2.63270767844938E-7"/>
    <n v="143.15"/>
    <n v="5.5713201754051314E-7"/>
    <n v="218.48"/>
    <n v="218.48"/>
    <n v="218.48"/>
    <m/>
  </r>
  <r>
    <x v="3"/>
    <x v="4"/>
    <s v="ZA01M000"/>
    <x v="12"/>
    <s v="A101"/>
    <s v="FORTALECIMIENTO INSTITUCIONAL"/>
    <s v="GC00A10100004D"/>
    <x v="1"/>
    <x v="1"/>
    <s v="510408"/>
    <x v="10"/>
    <x v="0"/>
    <x v="0"/>
    <s v="002"/>
    <n v="2741.41"/>
    <n v="0"/>
    <n v="0"/>
    <n v="2741.41"/>
    <n v="0"/>
    <n v="486.53"/>
    <n v="8.9478956814249164E-7"/>
    <n v="486.53"/>
    <n v="1.8935483094235825E-6"/>
    <n v="2254.88"/>
    <n v="2254.88"/>
    <n v="2254.88"/>
    <m/>
  </r>
  <r>
    <x v="3"/>
    <x v="5"/>
    <s v="ZA01J000"/>
    <x v="11"/>
    <s v="A101"/>
    <s v="FORTALECIMIENTO INSTITUCIONAL"/>
    <s v="GC00A10100004D"/>
    <x v="1"/>
    <x v="1"/>
    <s v="510408"/>
    <x v="10"/>
    <x v="0"/>
    <x v="0"/>
    <s v="002"/>
    <n v="1108.56"/>
    <n v="0"/>
    <n v="0"/>
    <n v="1108.56"/>
    <n v="0"/>
    <n v="431.3"/>
    <n v="7.9321468509620504E-7"/>
    <n v="431.3"/>
    <n v="1.6785961520448713E-6"/>
    <n v="677.26"/>
    <n v="677.26"/>
    <n v="677.26"/>
    <m/>
  </r>
  <r>
    <x v="3"/>
    <x v="7"/>
    <s v="ZA01I000"/>
    <x v="10"/>
    <s v="A101"/>
    <s v="FORTALECIMIENTO INSTITUCIONAL"/>
    <s v="GC00A10100004D"/>
    <x v="1"/>
    <x v="1"/>
    <s v="510408"/>
    <x v="10"/>
    <x v="0"/>
    <x v="0"/>
    <s v="002"/>
    <n v="10820.79"/>
    <n v="0"/>
    <n v="0"/>
    <n v="10820.79"/>
    <n v="0"/>
    <n v="3085.02"/>
    <n v="5.6737379267690578E-6"/>
    <n v="3085.02"/>
    <n v="1.2006730120522765E-5"/>
    <n v="7735.77"/>
    <n v="7735.77"/>
    <n v="7735.77"/>
    <m/>
  </r>
  <r>
    <x v="3"/>
    <x v="6"/>
    <s v="ZA01G000"/>
    <x v="9"/>
    <s v="A101"/>
    <s v="FORTALECIMIENTO INSTITUCIONAL"/>
    <s v="GC00A10100004D"/>
    <x v="1"/>
    <x v="1"/>
    <s v="510408"/>
    <x v="10"/>
    <x v="0"/>
    <x v="0"/>
    <s v="002"/>
    <n v="4032.1"/>
    <n v="0"/>
    <n v="0"/>
    <n v="4032.1"/>
    <n v="0"/>
    <n v="891.07"/>
    <n v="1.6387892637344667E-6"/>
    <n v="891.07"/>
    <n v="3.4679959962963679E-6"/>
    <n v="3141.03"/>
    <n v="3141.03"/>
    <n v="3141.03"/>
    <m/>
  </r>
  <r>
    <x v="3"/>
    <x v="4"/>
    <s v="UN31M010"/>
    <x v="48"/>
    <s v="A101"/>
    <s v="FORTALECIMIENTO INSTITUCIONAL"/>
    <s v="GC00A10100004D"/>
    <x v="1"/>
    <x v="1"/>
    <s v="510408"/>
    <x v="10"/>
    <x v="0"/>
    <x v="0"/>
    <s v="002"/>
    <n v="8516.5"/>
    <n v="0"/>
    <n v="0"/>
    <n v="8516.5"/>
    <n v="0"/>
    <n v="1370.71"/>
    <n v="2.520907259467237E-6"/>
    <n v="1370.71"/>
    <n v="5.334728800300082E-6"/>
    <n v="7145.79"/>
    <n v="7145.79"/>
    <n v="7145.79"/>
    <m/>
  </r>
  <r>
    <x v="3"/>
    <x v="4"/>
    <s v="UC32M020"/>
    <x v="47"/>
    <s v="A101"/>
    <s v="FORTALECIMIENTO INSTITUCIONAL"/>
    <s v="GC00A10100004D"/>
    <x v="1"/>
    <x v="1"/>
    <s v="510408"/>
    <x v="10"/>
    <x v="0"/>
    <x v="0"/>
    <s v="002"/>
    <n v="5578.15"/>
    <n v="0"/>
    <n v="0"/>
    <n v="5578.15"/>
    <n v="0"/>
    <n v="1309.82"/>
    <n v="2.4089229279682618E-6"/>
    <n v="1309.82"/>
    <n v="5.0977482306316089E-6"/>
    <n v="4268.33"/>
    <n v="4268.33"/>
    <n v="4268.33"/>
    <m/>
  </r>
  <r>
    <x v="3"/>
    <x v="7"/>
    <s v="SF43I080"/>
    <x v="45"/>
    <s v="A101"/>
    <s v="FORTALECIMIENTO INSTITUCIONAL"/>
    <s v="GC00A10100004D"/>
    <x v="1"/>
    <x v="1"/>
    <s v="510408"/>
    <x v="10"/>
    <x v="0"/>
    <x v="0"/>
    <s v="002"/>
    <n v="1111.98"/>
    <n v="0"/>
    <n v="0"/>
    <n v="1111.98"/>
    <n v="0"/>
    <n v="238.75"/>
    <n v="4.3909113393628325E-7"/>
    <n v="238.75"/>
    <n v="9.292020201732274E-7"/>
    <n v="873.23"/>
    <n v="873.23"/>
    <n v="873.23"/>
    <m/>
  </r>
  <r>
    <x v="3"/>
    <x v="7"/>
    <s v="OL41I060"/>
    <x v="38"/>
    <s v="A101"/>
    <s v="FORTALECIMIENTO INSTITUCIONAL"/>
    <s v="GC00A10100004D"/>
    <x v="1"/>
    <x v="1"/>
    <s v="510408"/>
    <x v="10"/>
    <x v="0"/>
    <x v="0"/>
    <s v="002"/>
    <n v="680.92"/>
    <n v="0"/>
    <n v="0"/>
    <n v="680.92"/>
    <n v="0"/>
    <n v="170.2"/>
    <n v="3.1301910364798074E-7"/>
    <n v="170.2"/>
    <n v="6.6240914694652685E-7"/>
    <n v="510.72"/>
    <n v="510.72"/>
    <n v="510.72"/>
    <m/>
  </r>
  <r>
    <x v="3"/>
    <x v="7"/>
    <s v="MB42I090"/>
    <x v="32"/>
    <s v="A101"/>
    <s v="FORTALECIMIENTO INSTITUCIONAL"/>
    <s v="GC00A10100004D"/>
    <x v="1"/>
    <x v="1"/>
    <s v="510408"/>
    <x v="10"/>
    <x v="0"/>
    <x v="0"/>
    <s v="002"/>
    <n v="1622.89"/>
    <n v="0"/>
    <n v="0"/>
    <n v="1622.89"/>
    <n v="0"/>
    <n v="492.65"/>
    <n v="9.0604501417260701E-7"/>
    <n v="492.65"/>
    <n v="1.9173670167050908E-6"/>
    <n v="1130.24"/>
    <n v="1130.24"/>
    <n v="1130.24"/>
    <m/>
  </r>
  <r>
    <x v="3"/>
    <x v="7"/>
    <s v="JM40I070"/>
    <x v="31"/>
    <s v="A101"/>
    <s v="FORTALECIMIENTO INSTITUCIONAL"/>
    <s v="GC00A10100004D"/>
    <x v="1"/>
    <x v="1"/>
    <s v="510408"/>
    <x v="10"/>
    <x v="0"/>
    <x v="0"/>
    <s v="002"/>
    <n v="340.46"/>
    <n v="0"/>
    <n v="0"/>
    <n v="340.46"/>
    <n v="0"/>
    <n v="85.1"/>
    <n v="1.5650955182399037E-7"/>
    <n v="85.1"/>
    <n v="3.3120457347326343E-7"/>
    <n v="255.36"/>
    <n v="255.36"/>
    <n v="255.36"/>
    <m/>
  </r>
  <r>
    <x v="3"/>
    <x v="7"/>
    <s v="ES12I020"/>
    <x v="29"/>
    <s v="A101"/>
    <s v="FORTALECIMIENTO INSTITUCIONAL"/>
    <s v="GC00A10100004D"/>
    <x v="1"/>
    <x v="1"/>
    <s v="510408"/>
    <x v="10"/>
    <x v="0"/>
    <x v="0"/>
    <s v="002"/>
    <n v="4492.08"/>
    <n v="0"/>
    <n v="0"/>
    <n v="4492.08"/>
    <n v="0"/>
    <n v="1305.73"/>
    <n v="2.4014009060298351E-6"/>
    <n v="1305.73"/>
    <n v="5.0818301729875946E-6"/>
    <n v="3186.35"/>
    <n v="3186.35"/>
    <n v="3186.35"/>
    <m/>
  </r>
  <r>
    <x v="3"/>
    <x v="7"/>
    <s v="EQ13I030"/>
    <x v="27"/>
    <s v="A101"/>
    <s v="FORTALECIMIENTO INSTITUCIONAL"/>
    <s v="GC00A10100004D"/>
    <x v="1"/>
    <x v="1"/>
    <s v="510408"/>
    <x v="10"/>
    <x v="0"/>
    <x v="0"/>
    <s v="002"/>
    <n v="1723.86"/>
    <n v="0"/>
    <n v="0"/>
    <n v="1723.86"/>
    <n v="0"/>
    <n v="485.7"/>
    <n v="8.9326309425278644E-7"/>
    <n v="485.7"/>
    <n v="1.8903179945471689E-6"/>
    <n v="1238.1600000000001"/>
    <n v="1238.1600000000001"/>
    <n v="1238.1600000000001"/>
    <m/>
  </r>
  <r>
    <x v="3"/>
    <x v="7"/>
    <s v="EE11I010"/>
    <x v="25"/>
    <s v="A101"/>
    <s v="FORTALECIMIENTO INSTITUCIONAL"/>
    <s v="GC00A10100004D"/>
    <x v="1"/>
    <x v="1"/>
    <s v="510408"/>
    <x v="10"/>
    <x v="0"/>
    <x v="0"/>
    <s v="002"/>
    <n v="1475.13"/>
    <n v="0"/>
    <n v="0"/>
    <n v="1475.13"/>
    <n v="0"/>
    <n v="554.13"/>
    <n v="1.0191144295208906E-6"/>
    <n v="554.13"/>
    <n v="2.1566438342977611E-6"/>
    <n v="921"/>
    <n v="921"/>
    <n v="921"/>
    <m/>
  </r>
  <r>
    <x v="3"/>
    <x v="7"/>
    <s v="CF22I050"/>
    <x v="24"/>
    <s v="A101"/>
    <s v="FORTALECIMIENTO INSTITUCIONAL"/>
    <s v="GC00A10100004D"/>
    <x v="1"/>
    <x v="1"/>
    <s v="510408"/>
    <x v="10"/>
    <x v="0"/>
    <x v="0"/>
    <s v="002"/>
    <n v="2923"/>
    <n v="0"/>
    <n v="0"/>
    <n v="2923"/>
    <n v="0"/>
    <n v="1157"/>
    <n v="2.1278678197456743E-6"/>
    <n v="1157"/>
    <n v="4.502981098808059E-6"/>
    <n v="1766"/>
    <n v="1766"/>
    <n v="1766"/>
    <m/>
  </r>
  <r>
    <x v="3"/>
    <x v="7"/>
    <s v="CB21I040"/>
    <x v="20"/>
    <s v="A101"/>
    <s v="FORTALECIMIENTO INSTITUCIONAL"/>
    <s v="GC00A10100004D"/>
    <x v="1"/>
    <x v="1"/>
    <s v="510408"/>
    <x v="10"/>
    <x v="0"/>
    <x v="0"/>
    <s v="002"/>
    <n v="837.36"/>
    <n v="0"/>
    <n v="0"/>
    <n v="837.36"/>
    <n v="0"/>
    <n v="85.1"/>
    <n v="1.5650955182399037E-7"/>
    <n v="85.1"/>
    <n v="3.3120457347326343E-7"/>
    <n v="752.26"/>
    <n v="752.26"/>
    <n v="752.26"/>
    <m/>
  </r>
  <r>
    <x v="1"/>
    <x v="12"/>
    <s v="ZA01D000"/>
    <x v="19"/>
    <s v="A101"/>
    <s v="FORTALECIMIENTO INSTITUCIONAL"/>
    <s v="GC00A10100004D"/>
    <x v="1"/>
    <x v="1"/>
    <s v="510408"/>
    <x v="10"/>
    <x v="0"/>
    <x v="0"/>
    <s v="002"/>
    <n v="1413.26"/>
    <n v="0"/>
    <n v="0"/>
    <n v="1413.26"/>
    <n v="0"/>
    <n v="234.45"/>
    <n v="4.3118289571250934E-7"/>
    <n v="234.45"/>
    <n v="9.1246665394602368E-7"/>
    <n v="1178.81"/>
    <n v="1178.81"/>
    <n v="1178.81"/>
    <m/>
  </r>
  <r>
    <x v="1"/>
    <x v="11"/>
    <s v="ZV05F050"/>
    <x v="35"/>
    <s v="A101"/>
    <s v="FORTALECIMIENTO INSTITUCIONAL"/>
    <s v="GC00A10100004D"/>
    <x v="1"/>
    <x v="1"/>
    <s v="510408"/>
    <x v="10"/>
    <x v="0"/>
    <x v="0"/>
    <s v="002"/>
    <n v="4621.8500000000004"/>
    <n v="0"/>
    <n v="25.26"/>
    <n v="4647.1099999999997"/>
    <n v="0"/>
    <n v="831.45"/>
    <n v="1.5291406211992575E-6"/>
    <n v="831.45"/>
    <n v="3.2359581975833718E-6"/>
    <n v="3815.66"/>
    <n v="3815.66"/>
    <n v="3815.66"/>
    <m/>
  </r>
  <r>
    <x v="1"/>
    <x v="11"/>
    <s v="ZT06F060"/>
    <x v="43"/>
    <s v="A101"/>
    <s v="FORTALECIMIENTO INSTITUCIONAL"/>
    <s v="GC00A10100004D"/>
    <x v="1"/>
    <x v="1"/>
    <s v="510408"/>
    <x v="10"/>
    <x v="0"/>
    <x v="0"/>
    <s v="002"/>
    <n v="7126.42"/>
    <n v="0"/>
    <n v="-149.28"/>
    <n v="6977.14"/>
    <n v="0"/>
    <n v="1992.45"/>
    <n v="3.6643649416182098E-6"/>
    <n v="1992.45"/>
    <n v="7.7545070789283639E-6"/>
    <n v="4984.6899999999996"/>
    <n v="4984.6899999999996"/>
    <n v="4984.6899999999996"/>
    <m/>
  </r>
  <r>
    <x v="1"/>
    <x v="11"/>
    <s v="ZS03F030"/>
    <x v="22"/>
    <s v="A101"/>
    <s v="FORTALECIMIENTO INSTITUCIONAL"/>
    <s v="GC00A10100004D"/>
    <x v="1"/>
    <x v="1"/>
    <s v="510408"/>
    <x v="10"/>
    <x v="0"/>
    <x v="0"/>
    <s v="002"/>
    <n v="8949.5499999999993"/>
    <n v="0"/>
    <n v="-2413.87"/>
    <n v="6535.68"/>
    <n v="0"/>
    <n v="2418.1"/>
    <n v="4.4471885695134094E-6"/>
    <n v="2418.1"/>
    <n v="9.4111137381398155E-6"/>
    <n v="4117.58"/>
    <n v="4117.58"/>
    <n v="4117.58"/>
    <m/>
  </r>
  <r>
    <x v="1"/>
    <x v="11"/>
    <s v="ZQ08F080"/>
    <x v="26"/>
    <s v="A101"/>
    <s v="FORTALECIMIENTO INSTITUCIONAL"/>
    <s v="GC00A10100004D"/>
    <x v="1"/>
    <x v="1"/>
    <s v="510408"/>
    <x v="10"/>
    <x v="0"/>
    <x v="0"/>
    <s v="002"/>
    <n v="5453.83"/>
    <n v="0"/>
    <n v="99"/>
    <n v="5552.83"/>
    <n v="0"/>
    <n v="949.14"/>
    <n v="1.7455872622587807E-6"/>
    <n v="949.14"/>
    <n v="3.6940012792763019E-6"/>
    <n v="4603.6899999999996"/>
    <n v="4603.6899999999996"/>
    <n v="4603.6899999999996"/>
    <m/>
  </r>
  <r>
    <x v="1"/>
    <x v="11"/>
    <s v="ZN02F020"/>
    <x v="44"/>
    <s v="A101"/>
    <s v="FORTALECIMIENTO INSTITUCIONAL"/>
    <s v="GC00A10100004D"/>
    <x v="1"/>
    <x v="1"/>
    <s v="510408"/>
    <x v="10"/>
    <x v="0"/>
    <x v="0"/>
    <s v="002"/>
    <n v="19312.169999999998"/>
    <n v="0"/>
    <n v="0"/>
    <n v="19312.169999999998"/>
    <n v="0"/>
    <n v="4883.1099999999997"/>
    <n v="8.9806505006726863E-6"/>
    <n v="4883.1099999999997"/>
    <n v="1.9004798645981521E-5"/>
    <n v="14429.06"/>
    <n v="14429.06"/>
    <n v="14429.06"/>
    <m/>
  </r>
  <r>
    <x v="0"/>
    <x v="0"/>
    <s v="ZA01A000"/>
    <x v="46"/>
    <s v="A101"/>
    <s v="FORTALECIMIENTO INSTITUCIONAL"/>
    <s v="GC00A10100004D"/>
    <x v="1"/>
    <x v="1"/>
    <s v="510409"/>
    <x v="11"/>
    <x v="0"/>
    <x v="0"/>
    <s v="002"/>
    <n v="0"/>
    <n v="0"/>
    <n v="9549.31"/>
    <n v="9549.31"/>
    <n v="0"/>
    <n v="9549.31"/>
    <n v="1.7562376361085189E-5"/>
    <n v="9549.31"/>
    <n v="3.7165395364441477E-5"/>
    <n v="0"/>
    <n v="0"/>
    <n v="0"/>
    <m/>
  </r>
  <r>
    <x v="3"/>
    <x v="7"/>
    <s v="MB42I090"/>
    <x v="32"/>
    <s v="A101"/>
    <s v="FORTALECIMIENTO INSTITUCIONAL"/>
    <s v="GC00A10100004D"/>
    <x v="1"/>
    <x v="1"/>
    <s v="510507"/>
    <x v="12"/>
    <x v="0"/>
    <x v="0"/>
    <s v="002"/>
    <n v="2447.63"/>
    <n v="0"/>
    <n v="0"/>
    <n v="2447.63"/>
    <n v="0"/>
    <n v="0"/>
    <n v="0"/>
    <n v="0"/>
    <n v="0"/>
    <n v="2447.63"/>
    <n v="2447.63"/>
    <n v="2447.63"/>
    <m/>
  </r>
  <r>
    <x v="3"/>
    <x v="7"/>
    <s v="CB21I040"/>
    <x v="20"/>
    <s v="A101"/>
    <s v="FORTALECIMIENTO INSTITUCIONAL"/>
    <s v="GC00A10100004D"/>
    <x v="1"/>
    <x v="1"/>
    <s v="510507"/>
    <x v="12"/>
    <x v="0"/>
    <x v="0"/>
    <s v="002"/>
    <n v="429.84"/>
    <n v="0"/>
    <n v="0"/>
    <n v="429.84"/>
    <n v="0"/>
    <n v="0"/>
    <n v="0"/>
    <n v="0"/>
    <n v="0"/>
    <n v="429.84"/>
    <n v="429.84"/>
    <n v="429.84"/>
    <m/>
  </r>
  <r>
    <x v="3"/>
    <x v="4"/>
    <s v="UN31M010"/>
    <x v="48"/>
    <s v="A101"/>
    <s v="FORTALECIMIENTO INSTITUCIONAL"/>
    <s v="GC00A10100004D"/>
    <x v="1"/>
    <x v="1"/>
    <s v="510507"/>
    <x v="12"/>
    <x v="0"/>
    <x v="0"/>
    <s v="002"/>
    <n v="7493.94"/>
    <n v="0"/>
    <n v="0"/>
    <n v="7493.94"/>
    <n v="0"/>
    <n v="0"/>
    <n v="0"/>
    <n v="0"/>
    <n v="0"/>
    <n v="7493.94"/>
    <n v="7493.94"/>
    <n v="7493.94"/>
    <m/>
  </r>
  <r>
    <x v="1"/>
    <x v="1"/>
    <s v="ZA01K000"/>
    <x v="1"/>
    <s v="A101"/>
    <s v="FORTALECIMIENTO INSTITUCIONAL"/>
    <s v="GC00A10100004D"/>
    <x v="1"/>
    <x v="1"/>
    <s v="510507"/>
    <x v="12"/>
    <x v="0"/>
    <x v="0"/>
    <s v="002"/>
    <n v="5086.9799999999996"/>
    <n v="0"/>
    <n v="0"/>
    <n v="5086.9799999999996"/>
    <n v="0"/>
    <n v="0"/>
    <n v="0"/>
    <n v="0"/>
    <n v="0"/>
    <n v="5086.9799999999996"/>
    <n v="5086.9799999999996"/>
    <n v="5086.9799999999996"/>
    <m/>
  </r>
  <r>
    <x v="1"/>
    <x v="11"/>
    <s v="RB34F010"/>
    <x v="23"/>
    <s v="A101"/>
    <s v="FORTALECIMIENTO INSTITUCIONAL"/>
    <s v="GC00A10100004D"/>
    <x v="1"/>
    <x v="1"/>
    <s v="510507"/>
    <x v="12"/>
    <x v="0"/>
    <x v="0"/>
    <s v="002"/>
    <n v="3157.39"/>
    <n v="0"/>
    <n v="0"/>
    <n v="3157.39"/>
    <n v="0"/>
    <n v="0"/>
    <n v="0"/>
    <n v="0"/>
    <n v="0"/>
    <n v="3157.39"/>
    <n v="3157.39"/>
    <n v="3157.39"/>
    <m/>
  </r>
  <r>
    <x v="0"/>
    <x v="0"/>
    <s v="RP36A010"/>
    <x v="33"/>
    <s v="A101"/>
    <s v="FORTALECIMIENTO INSTITUCIONAL"/>
    <s v="GC00A10100004D"/>
    <x v="1"/>
    <x v="1"/>
    <s v="510507"/>
    <x v="12"/>
    <x v="0"/>
    <x v="0"/>
    <s v="002"/>
    <n v="407"/>
    <n v="0"/>
    <n v="0"/>
    <n v="407"/>
    <n v="0"/>
    <n v="0"/>
    <n v="0"/>
    <n v="0"/>
    <n v="0"/>
    <n v="407"/>
    <n v="407"/>
    <n v="407"/>
    <m/>
  </r>
  <r>
    <x v="3"/>
    <x v="7"/>
    <s v="CF22I050"/>
    <x v="24"/>
    <s v="A101"/>
    <s v="FORTALECIMIENTO INSTITUCIONAL"/>
    <s v="GC00A10100004D"/>
    <x v="1"/>
    <x v="1"/>
    <s v="510507"/>
    <x v="12"/>
    <x v="0"/>
    <x v="0"/>
    <s v="002"/>
    <n v="4390.4799999999996"/>
    <n v="0"/>
    <n v="0"/>
    <n v="4390.4799999999996"/>
    <n v="0"/>
    <n v="0"/>
    <n v="0"/>
    <n v="0"/>
    <n v="0"/>
    <n v="4390.4799999999996"/>
    <n v="4390.4799999999996"/>
    <n v="4390.4799999999996"/>
    <m/>
  </r>
  <r>
    <x v="3"/>
    <x v="4"/>
    <s v="US33M030"/>
    <x v="4"/>
    <s v="A101"/>
    <s v="FORTALECIMIENTO INSTITUCIONAL"/>
    <s v="GC00A10100004D"/>
    <x v="1"/>
    <x v="1"/>
    <s v="510507"/>
    <x v="12"/>
    <x v="0"/>
    <x v="0"/>
    <s v="002"/>
    <n v="10447.74"/>
    <n v="0"/>
    <n v="0"/>
    <n v="10447.74"/>
    <n v="0"/>
    <n v="0"/>
    <n v="0"/>
    <n v="0"/>
    <n v="0"/>
    <n v="10447.74"/>
    <n v="10447.74"/>
    <n v="10447.74"/>
    <m/>
  </r>
  <r>
    <x v="0"/>
    <x v="14"/>
    <s v="MC37B000"/>
    <x v="34"/>
    <s v="A101"/>
    <s v="FORTALECIMIENTO INSTITUCIONAL"/>
    <s v="GC00A10100004D"/>
    <x v="1"/>
    <x v="1"/>
    <s v="510507"/>
    <x v="12"/>
    <x v="0"/>
    <x v="0"/>
    <s v="002"/>
    <n v="13046.17"/>
    <n v="0"/>
    <n v="0"/>
    <n v="13046.17"/>
    <n v="0"/>
    <n v="0"/>
    <n v="0"/>
    <n v="0"/>
    <n v="0"/>
    <n v="13046.17"/>
    <n v="13046.17"/>
    <n v="13046.17"/>
    <m/>
  </r>
  <r>
    <x v="3"/>
    <x v="7"/>
    <s v="EE11I010"/>
    <x v="25"/>
    <s v="A101"/>
    <s v="FORTALECIMIENTO INSTITUCIONAL"/>
    <s v="GC00A10100004D"/>
    <x v="1"/>
    <x v="1"/>
    <s v="510507"/>
    <x v="12"/>
    <x v="0"/>
    <x v="0"/>
    <s v="002"/>
    <n v="3282.45"/>
    <n v="0"/>
    <n v="0"/>
    <n v="3282.45"/>
    <n v="0"/>
    <n v="0"/>
    <n v="0"/>
    <n v="0"/>
    <n v="0"/>
    <n v="3282.45"/>
    <n v="3282.45"/>
    <n v="3282.45"/>
    <m/>
  </r>
  <r>
    <x v="3"/>
    <x v="7"/>
    <s v="JM40I070"/>
    <x v="31"/>
    <s v="A101"/>
    <s v="FORTALECIMIENTO INSTITUCIONAL"/>
    <s v="GC00A10100004D"/>
    <x v="1"/>
    <x v="1"/>
    <s v="510507"/>
    <x v="12"/>
    <x v="0"/>
    <x v="0"/>
    <s v="002"/>
    <n v="2149.33"/>
    <n v="0"/>
    <n v="0"/>
    <n v="2149.33"/>
    <n v="0"/>
    <n v="0"/>
    <n v="0"/>
    <n v="0"/>
    <n v="0"/>
    <n v="2149.33"/>
    <n v="2149.33"/>
    <n v="2149.33"/>
    <m/>
  </r>
  <r>
    <x v="1"/>
    <x v="13"/>
    <s v="ZA01P000"/>
    <x v="40"/>
    <s v="A101"/>
    <s v="FORTALECIMIENTO INSTITUCIONAL"/>
    <s v="GC00A10100004D"/>
    <x v="1"/>
    <x v="1"/>
    <s v="510507"/>
    <x v="12"/>
    <x v="0"/>
    <x v="0"/>
    <s v="002"/>
    <n v="7350.83"/>
    <n v="0"/>
    <n v="0"/>
    <n v="7350.83"/>
    <n v="0"/>
    <n v="0"/>
    <n v="0"/>
    <n v="0"/>
    <n v="0"/>
    <n v="7350.83"/>
    <n v="7350.83"/>
    <n v="7350.83"/>
    <m/>
  </r>
  <r>
    <x v="2"/>
    <x v="2"/>
    <s v="ZA01H000"/>
    <x v="2"/>
    <s v="A101"/>
    <s v="FORTALECIMIENTO INSTITUCIONAL"/>
    <s v="GC00A10100004D"/>
    <x v="1"/>
    <x v="1"/>
    <s v="510507"/>
    <x v="12"/>
    <x v="0"/>
    <x v="0"/>
    <s v="002"/>
    <n v="7349.93"/>
    <n v="0"/>
    <n v="0"/>
    <n v="7349.93"/>
    <n v="0"/>
    <n v="0"/>
    <n v="0"/>
    <n v="0"/>
    <n v="0"/>
    <n v="7349.93"/>
    <n v="7349.93"/>
    <n v="7349.93"/>
    <m/>
  </r>
  <r>
    <x v="1"/>
    <x v="11"/>
    <s v="ZC09F090"/>
    <x v="21"/>
    <s v="A101"/>
    <s v="FORTALECIMIENTO INSTITUCIONAL"/>
    <s v="GC00A10100004D"/>
    <x v="1"/>
    <x v="1"/>
    <s v="510507"/>
    <x v="12"/>
    <x v="0"/>
    <x v="0"/>
    <s v="002"/>
    <n v="1035.1500000000001"/>
    <n v="0"/>
    <n v="0"/>
    <n v="1035.1500000000001"/>
    <n v="0"/>
    <n v="0"/>
    <n v="0"/>
    <n v="0"/>
    <n v="0"/>
    <n v="1035.1500000000001"/>
    <n v="1035.1500000000001"/>
    <n v="1035.1500000000001"/>
    <m/>
  </r>
  <r>
    <x v="3"/>
    <x v="7"/>
    <s v="EQ13I030"/>
    <x v="27"/>
    <s v="A101"/>
    <s v="FORTALECIMIENTO INSTITUCIONAL"/>
    <s v="GC00A10100004D"/>
    <x v="1"/>
    <x v="1"/>
    <s v="510507"/>
    <x v="12"/>
    <x v="0"/>
    <x v="0"/>
    <s v="002"/>
    <n v="2334.6"/>
    <n v="0"/>
    <n v="0"/>
    <n v="2334.6"/>
    <n v="0"/>
    <n v="0"/>
    <n v="0"/>
    <n v="0"/>
    <n v="0"/>
    <n v="2334.6"/>
    <n v="2334.6"/>
    <n v="2334.6"/>
    <m/>
  </r>
  <r>
    <x v="3"/>
    <x v="6"/>
    <s v="ZA01G000"/>
    <x v="9"/>
    <s v="A101"/>
    <s v="FORTALECIMIENTO INSTITUCIONAL"/>
    <s v="GC00A10100004D"/>
    <x v="1"/>
    <x v="1"/>
    <s v="510507"/>
    <x v="12"/>
    <x v="0"/>
    <x v="0"/>
    <s v="002"/>
    <n v="3545.16"/>
    <n v="0"/>
    <n v="0"/>
    <n v="3545.16"/>
    <n v="0"/>
    <n v="0"/>
    <n v="0"/>
    <n v="0"/>
    <n v="0"/>
    <n v="3545.16"/>
    <n v="3545.16"/>
    <n v="3545.16"/>
    <m/>
  </r>
  <r>
    <x v="2"/>
    <x v="10"/>
    <s v="AC67Q000"/>
    <x v="16"/>
    <s v="A101"/>
    <s v="FORTALECIMIENTO INSTITUCIONAL"/>
    <s v="GC00A10100004D"/>
    <x v="1"/>
    <x v="1"/>
    <s v="510507"/>
    <x v="12"/>
    <x v="0"/>
    <x v="0"/>
    <s v="002"/>
    <n v="4703.63"/>
    <n v="0"/>
    <n v="0"/>
    <n v="4703.63"/>
    <n v="0"/>
    <n v="0"/>
    <n v="0"/>
    <n v="0"/>
    <n v="0"/>
    <n v="4703.63"/>
    <n v="4703.63"/>
    <n v="4703.63"/>
    <m/>
  </r>
  <r>
    <x v="1"/>
    <x v="8"/>
    <s v="ZA01N000"/>
    <x v="13"/>
    <s v="A101"/>
    <s v="FORTALECIMIENTO INSTITUCIONAL"/>
    <s v="GC00A10100004D"/>
    <x v="1"/>
    <x v="1"/>
    <s v="510507"/>
    <x v="12"/>
    <x v="0"/>
    <x v="0"/>
    <s v="002"/>
    <n v="31186.42"/>
    <n v="0"/>
    <n v="0"/>
    <n v="31186.42"/>
    <n v="0"/>
    <n v="0"/>
    <n v="0"/>
    <n v="0"/>
    <n v="0"/>
    <n v="31186.42"/>
    <n v="31186.42"/>
    <n v="31186.42"/>
    <m/>
  </r>
  <r>
    <x v="3"/>
    <x v="7"/>
    <s v="ZA01I000"/>
    <x v="10"/>
    <s v="A101"/>
    <s v="FORTALECIMIENTO INSTITUCIONAL"/>
    <s v="GC00A10100004D"/>
    <x v="1"/>
    <x v="1"/>
    <s v="510507"/>
    <x v="12"/>
    <x v="0"/>
    <x v="0"/>
    <s v="002"/>
    <n v="12070.18"/>
    <n v="0"/>
    <n v="0"/>
    <n v="12070.18"/>
    <n v="0"/>
    <n v="0"/>
    <n v="0"/>
    <n v="0"/>
    <n v="0"/>
    <n v="12070.18"/>
    <n v="12070.18"/>
    <n v="12070.18"/>
    <m/>
  </r>
  <r>
    <x v="3"/>
    <x v="4"/>
    <s v="ZA01M000"/>
    <x v="12"/>
    <s v="A101"/>
    <s v="FORTALECIMIENTO INSTITUCIONAL"/>
    <s v="GC00A10100004D"/>
    <x v="1"/>
    <x v="1"/>
    <s v="510507"/>
    <x v="12"/>
    <x v="0"/>
    <x v="0"/>
    <s v="002"/>
    <n v="3870.03"/>
    <n v="0"/>
    <n v="0"/>
    <n v="3870.03"/>
    <n v="0"/>
    <n v="0"/>
    <n v="0"/>
    <n v="0"/>
    <n v="0"/>
    <n v="3870.03"/>
    <n v="3870.03"/>
    <n v="3870.03"/>
    <m/>
  </r>
  <r>
    <x v="3"/>
    <x v="5"/>
    <s v="ZA01J000"/>
    <x v="11"/>
    <s v="A101"/>
    <s v="FORTALECIMIENTO INSTITUCIONAL"/>
    <s v="GC00A10100004D"/>
    <x v="1"/>
    <x v="1"/>
    <s v="510507"/>
    <x v="12"/>
    <x v="0"/>
    <x v="0"/>
    <s v="002"/>
    <n v="3193.56"/>
    <n v="0"/>
    <n v="-3193.56"/>
    <n v="0"/>
    <n v="0"/>
    <n v="0"/>
    <n v="0"/>
    <n v="0"/>
    <n v="0"/>
    <n v="0"/>
    <n v="0"/>
    <n v="0"/>
    <m/>
  </r>
  <r>
    <x v="3"/>
    <x v="7"/>
    <s v="ES12I020"/>
    <x v="29"/>
    <s v="A101"/>
    <s v="FORTALECIMIENTO INSTITUCIONAL"/>
    <s v="GC00A10100004D"/>
    <x v="1"/>
    <x v="1"/>
    <s v="510507"/>
    <x v="12"/>
    <x v="0"/>
    <x v="0"/>
    <s v="002"/>
    <n v="5542.15"/>
    <n v="0"/>
    <n v="0"/>
    <n v="5542.15"/>
    <n v="0"/>
    <n v="0"/>
    <n v="0"/>
    <n v="0"/>
    <n v="0"/>
    <n v="5542.15"/>
    <n v="5542.15"/>
    <n v="5542.15"/>
    <m/>
  </r>
  <r>
    <x v="0"/>
    <x v="3"/>
    <s v="ZA01C000"/>
    <x v="8"/>
    <s v="A101"/>
    <s v="FORTALECIMIENTO INSTITUCIONAL"/>
    <s v="GC00A10100004D"/>
    <x v="1"/>
    <x v="1"/>
    <s v="510507"/>
    <x v="12"/>
    <x v="0"/>
    <x v="0"/>
    <s v="002"/>
    <n v="11530.32"/>
    <n v="0"/>
    <n v="0"/>
    <n v="11530.32"/>
    <n v="0"/>
    <n v="0"/>
    <n v="0"/>
    <n v="0"/>
    <n v="0"/>
    <n v="11530.32"/>
    <n v="11530.32"/>
    <n v="11530.32"/>
    <m/>
  </r>
  <r>
    <x v="0"/>
    <x v="3"/>
    <s v="ZA01C030"/>
    <x v="5"/>
    <s v="A101"/>
    <s v="FORTALECIMIENTO INSTITUCIONAL"/>
    <s v="GC00A10100004D"/>
    <x v="1"/>
    <x v="1"/>
    <s v="510507"/>
    <x v="12"/>
    <x v="0"/>
    <x v="0"/>
    <s v="002"/>
    <n v="18325.400000000001"/>
    <n v="0"/>
    <n v="0"/>
    <n v="18325.400000000001"/>
    <n v="0"/>
    <n v="0"/>
    <n v="0"/>
    <n v="0"/>
    <n v="0"/>
    <n v="18325.400000000001"/>
    <n v="18325.400000000001"/>
    <n v="18325.400000000001"/>
    <m/>
  </r>
  <r>
    <x v="1"/>
    <x v="11"/>
    <s v="ZS03F030"/>
    <x v="22"/>
    <s v="A101"/>
    <s v="FORTALECIMIENTO INSTITUCIONAL"/>
    <s v="GC00A10100004D"/>
    <x v="1"/>
    <x v="1"/>
    <s v="510507"/>
    <x v="12"/>
    <x v="0"/>
    <x v="0"/>
    <s v="002"/>
    <n v="39.75"/>
    <n v="0"/>
    <n v="-39.75"/>
    <n v="0"/>
    <n v="0"/>
    <n v="0"/>
    <n v="0"/>
    <n v="0"/>
    <n v="0"/>
    <n v="0"/>
    <n v="0"/>
    <n v="0"/>
    <m/>
  </r>
  <r>
    <x v="1"/>
    <x v="11"/>
    <s v="ZV05F050"/>
    <x v="35"/>
    <s v="A101"/>
    <s v="FORTALECIMIENTO INSTITUCIONAL"/>
    <s v="GC00A10100004D"/>
    <x v="1"/>
    <x v="1"/>
    <s v="510507"/>
    <x v="12"/>
    <x v="0"/>
    <x v="0"/>
    <s v="002"/>
    <n v="4142.82"/>
    <n v="0"/>
    <n v="0"/>
    <n v="4142.82"/>
    <n v="0"/>
    <n v="0"/>
    <n v="0"/>
    <n v="0"/>
    <n v="0"/>
    <n v="4142.82"/>
    <n v="4142.82"/>
    <n v="4142.82"/>
    <m/>
  </r>
  <r>
    <x v="1"/>
    <x v="1"/>
    <s v="AT69K040"/>
    <x v="36"/>
    <s v="A101"/>
    <s v="FORTALECIMIENTO INSTITUCIONAL"/>
    <s v="GC00A10100004D"/>
    <x v="1"/>
    <x v="1"/>
    <s v="510507"/>
    <x v="12"/>
    <x v="0"/>
    <x v="0"/>
    <s v="002"/>
    <n v="64532.42"/>
    <n v="0"/>
    <n v="-64433.84"/>
    <n v="98.58"/>
    <n v="0"/>
    <n v="0"/>
    <n v="0"/>
    <n v="0"/>
    <n v="0"/>
    <n v="98.58"/>
    <n v="98.58"/>
    <n v="98.58"/>
    <m/>
  </r>
  <r>
    <x v="1"/>
    <x v="11"/>
    <s v="ZQ08F080"/>
    <x v="26"/>
    <s v="A101"/>
    <s v="FORTALECIMIENTO INSTITUCIONAL"/>
    <s v="GC00A10100004D"/>
    <x v="1"/>
    <x v="1"/>
    <s v="510507"/>
    <x v="12"/>
    <x v="0"/>
    <x v="0"/>
    <s v="002"/>
    <n v="3165.22"/>
    <n v="0"/>
    <n v="0"/>
    <n v="3165.22"/>
    <n v="0"/>
    <n v="0"/>
    <n v="0"/>
    <n v="0"/>
    <n v="0"/>
    <n v="3165.22"/>
    <n v="3165.22"/>
    <n v="3165.22"/>
    <m/>
  </r>
  <r>
    <x v="1"/>
    <x v="11"/>
    <s v="ZN02F020"/>
    <x v="44"/>
    <s v="A101"/>
    <s v="FORTALECIMIENTO INSTITUCIONAL"/>
    <s v="GC00A10100004D"/>
    <x v="1"/>
    <x v="1"/>
    <s v="510507"/>
    <x v="12"/>
    <x v="0"/>
    <x v="0"/>
    <s v="002"/>
    <n v="4690.1499999999996"/>
    <n v="0"/>
    <n v="0"/>
    <n v="4690.1499999999996"/>
    <n v="0"/>
    <n v="0"/>
    <n v="0"/>
    <n v="0"/>
    <n v="0"/>
    <n v="4690.1499999999996"/>
    <n v="4690.1499999999996"/>
    <n v="4690.1499999999996"/>
    <m/>
  </r>
  <r>
    <x v="0"/>
    <x v="16"/>
    <s v="ZA01E000"/>
    <x v="42"/>
    <s v="A101"/>
    <s v="FORTALECIMIENTO INSTITUCIONAL"/>
    <s v="GC00A10100004D"/>
    <x v="1"/>
    <x v="1"/>
    <s v="510507"/>
    <x v="12"/>
    <x v="0"/>
    <x v="0"/>
    <s v="002"/>
    <n v="2948.44"/>
    <n v="0"/>
    <n v="0"/>
    <n v="2948.44"/>
    <n v="0"/>
    <n v="0"/>
    <n v="0"/>
    <n v="0"/>
    <n v="0"/>
    <n v="2948.44"/>
    <n v="2948.44"/>
    <n v="2948.44"/>
    <m/>
  </r>
  <r>
    <x v="1"/>
    <x v="11"/>
    <s v="ZA01F000"/>
    <x v="17"/>
    <s v="A101"/>
    <s v="FORTALECIMIENTO INSTITUCIONAL"/>
    <s v="GC00A10100004D"/>
    <x v="1"/>
    <x v="1"/>
    <s v="510507"/>
    <x v="12"/>
    <x v="0"/>
    <x v="0"/>
    <s v="002"/>
    <n v="2552.19"/>
    <n v="0"/>
    <n v="0"/>
    <n v="2552.19"/>
    <n v="0"/>
    <n v="0"/>
    <n v="0"/>
    <n v="0"/>
    <n v="0"/>
    <n v="2552.19"/>
    <n v="2552.19"/>
    <n v="2552.19"/>
    <m/>
  </r>
  <r>
    <x v="3"/>
    <x v="7"/>
    <s v="SF43I080"/>
    <x v="45"/>
    <s v="A101"/>
    <s v="FORTALECIMIENTO INSTITUCIONAL"/>
    <s v="GC00A10100004D"/>
    <x v="1"/>
    <x v="1"/>
    <s v="510507"/>
    <x v="12"/>
    <x v="0"/>
    <x v="0"/>
    <s v="002"/>
    <n v="1917.7"/>
    <n v="0"/>
    <n v="0"/>
    <n v="1917.7"/>
    <n v="0"/>
    <n v="0"/>
    <n v="0"/>
    <n v="0"/>
    <n v="0"/>
    <n v="1917.7"/>
    <n v="1917.7"/>
    <n v="1917.7"/>
    <m/>
  </r>
  <r>
    <x v="3"/>
    <x v="7"/>
    <s v="OL41I060"/>
    <x v="38"/>
    <s v="A101"/>
    <s v="FORTALECIMIENTO INSTITUCIONAL"/>
    <s v="GC00A10100004D"/>
    <x v="1"/>
    <x v="1"/>
    <s v="510507"/>
    <x v="12"/>
    <x v="0"/>
    <x v="0"/>
    <s v="002"/>
    <n v="299.64999999999998"/>
    <n v="0"/>
    <n v="0"/>
    <n v="299.64999999999998"/>
    <n v="0"/>
    <n v="0"/>
    <n v="0"/>
    <n v="0"/>
    <n v="0"/>
    <n v="299.64999999999998"/>
    <n v="299.64999999999998"/>
    <n v="299.64999999999998"/>
    <m/>
  </r>
  <r>
    <x v="1"/>
    <x v="11"/>
    <s v="ZM04F040"/>
    <x v="41"/>
    <s v="A101"/>
    <s v="FORTALECIMIENTO INSTITUCIONAL"/>
    <s v="GC00A10100004D"/>
    <x v="1"/>
    <x v="1"/>
    <s v="510507"/>
    <x v="12"/>
    <x v="0"/>
    <x v="0"/>
    <s v="002"/>
    <n v="2656.29"/>
    <n v="0"/>
    <n v="0"/>
    <n v="2656.29"/>
    <n v="0"/>
    <n v="0"/>
    <n v="0"/>
    <n v="0"/>
    <n v="0"/>
    <n v="2656.29"/>
    <n v="2656.29"/>
    <n v="2656.29"/>
    <m/>
  </r>
  <r>
    <x v="1"/>
    <x v="13"/>
    <s v="FS66P020"/>
    <x v="30"/>
    <s v="A101"/>
    <s v="FORTALECIMIENTO INSTITUCIONAL"/>
    <s v="GC00A10100004D"/>
    <x v="1"/>
    <x v="1"/>
    <s v="510507"/>
    <x v="12"/>
    <x v="0"/>
    <x v="0"/>
    <s v="002"/>
    <n v="3056.25"/>
    <n v="0"/>
    <n v="0"/>
    <n v="3056.25"/>
    <n v="0"/>
    <n v="0"/>
    <n v="0"/>
    <n v="0"/>
    <n v="0"/>
    <n v="3056.25"/>
    <n v="3056.25"/>
    <n v="3056.25"/>
    <m/>
  </r>
  <r>
    <x v="0"/>
    <x v="3"/>
    <s v="ZA01C060"/>
    <x v="3"/>
    <s v="A101"/>
    <s v="FORTALECIMIENTO INSTITUCIONAL"/>
    <s v="GC00A10100004D"/>
    <x v="1"/>
    <x v="1"/>
    <s v="510507"/>
    <x v="12"/>
    <x v="0"/>
    <x v="0"/>
    <s v="002"/>
    <n v="1160.96"/>
    <n v="0"/>
    <n v="0"/>
    <n v="1160.96"/>
    <n v="0"/>
    <n v="0"/>
    <n v="0"/>
    <n v="0"/>
    <n v="0"/>
    <n v="1160.96"/>
    <n v="1160.96"/>
    <n v="1160.96"/>
    <m/>
  </r>
  <r>
    <x v="3"/>
    <x v="4"/>
    <s v="UC32M020"/>
    <x v="47"/>
    <s v="A101"/>
    <s v="FORTALECIMIENTO INSTITUCIONAL"/>
    <s v="GC00A10100004D"/>
    <x v="1"/>
    <x v="1"/>
    <s v="510507"/>
    <x v="12"/>
    <x v="0"/>
    <x v="0"/>
    <s v="002"/>
    <n v="970.88"/>
    <n v="0"/>
    <n v="0"/>
    <n v="970.88"/>
    <n v="0"/>
    <n v="0"/>
    <n v="0"/>
    <n v="0"/>
    <n v="0"/>
    <n v="970.88"/>
    <n v="970.88"/>
    <n v="970.88"/>
    <m/>
  </r>
  <r>
    <x v="0"/>
    <x v="0"/>
    <s v="ZA01A000"/>
    <x v="46"/>
    <s v="A101"/>
    <s v="FORTALECIMIENTO INSTITUCIONAL"/>
    <s v="GC00A10100004D"/>
    <x v="1"/>
    <x v="1"/>
    <s v="510507"/>
    <x v="12"/>
    <x v="0"/>
    <x v="0"/>
    <s v="002"/>
    <n v="2742.05"/>
    <n v="0"/>
    <n v="0"/>
    <n v="2742.05"/>
    <n v="0"/>
    <n v="0"/>
    <n v="0"/>
    <n v="0"/>
    <n v="0"/>
    <n v="2742.05"/>
    <n v="2742.05"/>
    <n v="2742.05"/>
    <m/>
  </r>
  <r>
    <x v="1"/>
    <x v="12"/>
    <s v="ZA01D000"/>
    <x v="19"/>
    <s v="A101"/>
    <s v="FORTALECIMIENTO INSTITUCIONAL"/>
    <s v="GC00A10100004D"/>
    <x v="1"/>
    <x v="1"/>
    <s v="510507"/>
    <x v="12"/>
    <x v="0"/>
    <x v="0"/>
    <s v="002"/>
    <n v="8207.5300000000007"/>
    <n v="0"/>
    <n v="0"/>
    <n v="8207.5300000000007"/>
    <n v="0"/>
    <n v="0"/>
    <n v="0"/>
    <n v="0"/>
    <n v="0"/>
    <n v="8207.5300000000007"/>
    <n v="8207.5300000000007"/>
    <n v="8207.5300000000007"/>
    <m/>
  </r>
  <r>
    <x v="0"/>
    <x v="3"/>
    <s v="ZA01C002"/>
    <x v="7"/>
    <s v="A101"/>
    <s v="FORTALECIMIENTO INSTITUCIONAL"/>
    <s v="GC00A10100004D"/>
    <x v="1"/>
    <x v="1"/>
    <s v="510507"/>
    <x v="12"/>
    <x v="0"/>
    <x v="0"/>
    <s v="002"/>
    <n v="899.17"/>
    <n v="0"/>
    <n v="0"/>
    <n v="899.17"/>
    <n v="0"/>
    <n v="0"/>
    <n v="0"/>
    <n v="0"/>
    <n v="0"/>
    <n v="899.17"/>
    <n v="899.17"/>
    <n v="899.17"/>
    <m/>
  </r>
  <r>
    <x v="1"/>
    <x v="11"/>
    <s v="TM68F100"/>
    <x v="18"/>
    <s v="A101"/>
    <s v="FORTALECIMIENTO INSTITUCIONAL"/>
    <s v="GC00A10100004D"/>
    <x v="1"/>
    <x v="1"/>
    <s v="510507"/>
    <x v="12"/>
    <x v="0"/>
    <x v="0"/>
    <s v="002"/>
    <n v="2373.7800000000002"/>
    <n v="0"/>
    <n v="0"/>
    <n v="2373.7800000000002"/>
    <n v="0"/>
    <n v="0"/>
    <n v="0"/>
    <n v="0"/>
    <n v="0"/>
    <n v="2373.7800000000002"/>
    <n v="2373.7800000000002"/>
    <n v="2373.7800000000002"/>
    <m/>
  </r>
  <r>
    <x v="3"/>
    <x v="5"/>
    <s v="UP72J010"/>
    <x v="6"/>
    <s v="A101"/>
    <s v="FORTALECIMIENTO INSTITUCIONAL"/>
    <s v="GC00A10100004D"/>
    <x v="1"/>
    <x v="1"/>
    <s v="510509"/>
    <x v="13"/>
    <x v="0"/>
    <x v="0"/>
    <s v="002"/>
    <n v="323342.96999999997"/>
    <n v="0"/>
    <n v="-219008.8"/>
    <n v="104334.17"/>
    <n v="0"/>
    <n v="104281.89"/>
    <n v="1.9178744849892673E-4"/>
    <n v="104281.89"/>
    <n v="4.0585944651510902E-4"/>
    <n v="52.28"/>
    <n v="52.28"/>
    <n v="52.28"/>
    <m/>
  </r>
  <r>
    <x v="3"/>
    <x v="5"/>
    <s v="ZA01J000"/>
    <x v="11"/>
    <s v="A101"/>
    <s v="FORTALECIMIENTO INSTITUCIONAL"/>
    <s v="GC00A10100004D"/>
    <x v="1"/>
    <x v="1"/>
    <s v="510509"/>
    <x v="13"/>
    <x v="0"/>
    <x v="0"/>
    <s v="002"/>
    <n v="8388.99"/>
    <n v="0"/>
    <n v="-1900"/>
    <n v="6488.99"/>
    <n v="0"/>
    <n v="928.21"/>
    <n v="1.7070943724858533E-6"/>
    <n v="928.21"/>
    <n v="3.6125428571517968E-6"/>
    <n v="5560.78"/>
    <n v="5560.78"/>
    <n v="5560.78"/>
    <m/>
  </r>
  <r>
    <x v="1"/>
    <x v="11"/>
    <s v="ZV05F050"/>
    <x v="35"/>
    <s v="A101"/>
    <s v="FORTALECIMIENTO INSTITUCIONAL"/>
    <s v="GC00A10100004D"/>
    <x v="1"/>
    <x v="1"/>
    <s v="510509"/>
    <x v="13"/>
    <x v="0"/>
    <x v="0"/>
    <s v="002"/>
    <n v="53729.85"/>
    <n v="0"/>
    <n v="0"/>
    <n v="53729.85"/>
    <n v="0"/>
    <n v="30329.46"/>
    <n v="5.5779673227539874E-5"/>
    <n v="30329.46"/>
    <n v="1.1804060943565693E-4"/>
    <n v="23400.39"/>
    <n v="23400.39"/>
    <n v="23400.39"/>
    <m/>
  </r>
  <r>
    <x v="1"/>
    <x v="11"/>
    <s v="ZS03F030"/>
    <x v="22"/>
    <s v="A101"/>
    <s v="FORTALECIMIENTO INSTITUCIONAL"/>
    <s v="GC00A10100004D"/>
    <x v="1"/>
    <x v="1"/>
    <s v="510509"/>
    <x v="13"/>
    <x v="0"/>
    <x v="0"/>
    <s v="002"/>
    <n v="70826.47"/>
    <n v="0"/>
    <n v="-3500"/>
    <n v="67326.47"/>
    <n v="0"/>
    <n v="30908.080000000002"/>
    <n v="5.6843827832432911E-5"/>
    <n v="30908.080000000002"/>
    <n v="1.2029256701853708E-4"/>
    <n v="36418.39"/>
    <n v="36418.39"/>
    <n v="36418.39"/>
    <m/>
  </r>
  <r>
    <x v="1"/>
    <x v="11"/>
    <s v="ZQ08F080"/>
    <x v="26"/>
    <s v="A101"/>
    <s v="FORTALECIMIENTO INSTITUCIONAL"/>
    <s v="GC00A10100004D"/>
    <x v="1"/>
    <x v="1"/>
    <s v="510509"/>
    <x v="13"/>
    <x v="0"/>
    <x v="0"/>
    <s v="002"/>
    <n v="47261.3"/>
    <n v="0"/>
    <n v="0"/>
    <n v="47261.3"/>
    <n v="0"/>
    <n v="23271.62"/>
    <n v="4.2799422049567693E-5"/>
    <n v="23271.62"/>
    <n v="9.0571879860538984E-5"/>
    <n v="23989.68"/>
    <n v="23989.68"/>
    <n v="23989.68"/>
    <m/>
  </r>
  <r>
    <x v="1"/>
    <x v="12"/>
    <s v="ZA01D000"/>
    <x v="19"/>
    <s v="A101"/>
    <s v="FORTALECIMIENTO INSTITUCIONAL"/>
    <s v="GC00A10100004D"/>
    <x v="1"/>
    <x v="1"/>
    <s v="510509"/>
    <x v="13"/>
    <x v="0"/>
    <x v="0"/>
    <s v="002"/>
    <n v="6601.71"/>
    <n v="0"/>
    <n v="0"/>
    <n v="6601.71"/>
    <n v="0"/>
    <n v="1784.98"/>
    <n v="3.2828016429469608E-6"/>
    <n v="1784.98"/>
    <n v="6.947045118193958E-6"/>
    <n v="4816.7299999999996"/>
    <n v="4816.7299999999996"/>
    <n v="4816.7299999999996"/>
    <m/>
  </r>
  <r>
    <x v="1"/>
    <x v="11"/>
    <s v="ZT06F060"/>
    <x v="43"/>
    <s v="A101"/>
    <s v="FORTALECIMIENTO INSTITUCIONAL"/>
    <s v="GC00A10100004D"/>
    <x v="1"/>
    <x v="1"/>
    <s v="510509"/>
    <x v="13"/>
    <x v="0"/>
    <x v="0"/>
    <s v="002"/>
    <n v="25325.68"/>
    <n v="0"/>
    <n v="0"/>
    <n v="25325.68"/>
    <n v="0"/>
    <n v="11996.08"/>
    <n v="2.206229264917432E-5"/>
    <n v="11996.08"/>
    <n v="4.6688091183914766E-5"/>
    <n v="13329.6"/>
    <n v="13329.6"/>
    <n v="13329.6"/>
    <m/>
  </r>
  <r>
    <x v="2"/>
    <x v="2"/>
    <s v="ZA01H000"/>
    <x v="2"/>
    <s v="A101"/>
    <s v="FORTALECIMIENTO INSTITUCIONAL"/>
    <s v="GC00A10100004D"/>
    <x v="1"/>
    <x v="1"/>
    <s v="510509"/>
    <x v="13"/>
    <x v="0"/>
    <x v="0"/>
    <s v="002"/>
    <n v="1253.47"/>
    <n v="0"/>
    <n v="0"/>
    <n v="1253.47"/>
    <n v="0"/>
    <n v="0"/>
    <n v="0"/>
    <n v="0"/>
    <n v="0"/>
    <n v="1253.47"/>
    <n v="1253.47"/>
    <n v="1253.47"/>
    <m/>
  </r>
  <r>
    <x v="1"/>
    <x v="11"/>
    <s v="ZN02F020"/>
    <x v="44"/>
    <s v="A101"/>
    <s v="FORTALECIMIENTO INSTITUCIONAL"/>
    <s v="GC00A10100004D"/>
    <x v="1"/>
    <x v="1"/>
    <s v="510509"/>
    <x v="13"/>
    <x v="0"/>
    <x v="0"/>
    <s v="002"/>
    <n v="41874.78"/>
    <n v="0"/>
    <n v="0"/>
    <n v="41874.78"/>
    <n v="0"/>
    <n v="32673.75"/>
    <n v="6.0091115968379618E-5"/>
    <n v="32673.75"/>
    <n v="1.2716445866653398E-4"/>
    <n v="9201.0300000000007"/>
    <n v="9201.0300000000007"/>
    <n v="9201.0300000000007"/>
    <m/>
  </r>
  <r>
    <x v="1"/>
    <x v="11"/>
    <s v="ZM04F040"/>
    <x v="41"/>
    <s v="A101"/>
    <s v="FORTALECIMIENTO INSTITUCIONAL"/>
    <s v="GC00A10100004D"/>
    <x v="1"/>
    <x v="1"/>
    <s v="510509"/>
    <x v="13"/>
    <x v="0"/>
    <x v="0"/>
    <s v="002"/>
    <n v="69951.53"/>
    <n v="0"/>
    <n v="0"/>
    <n v="69951.53"/>
    <n v="0"/>
    <n v="37430.629999999997"/>
    <n v="6.8839613699055329E-5"/>
    <n v="37430.629999999997"/>
    <n v="1.4567797701510622E-4"/>
    <n v="32520.9"/>
    <n v="32520.9"/>
    <n v="32520.9"/>
    <m/>
  </r>
  <r>
    <x v="1"/>
    <x v="11"/>
    <s v="ZD07F070"/>
    <x v="28"/>
    <s v="A101"/>
    <s v="FORTALECIMIENTO INSTITUCIONAL"/>
    <s v="GC00A10100004D"/>
    <x v="1"/>
    <x v="1"/>
    <s v="510509"/>
    <x v="13"/>
    <x v="0"/>
    <x v="0"/>
    <s v="002"/>
    <n v="22033.31"/>
    <n v="0"/>
    <n v="0"/>
    <n v="22033.31"/>
    <n v="0"/>
    <n v="13426.31"/>
    <n v="2.4692664638659932E-5"/>
    <n v="13426.31"/>
    <n v="5.2254468588364418E-5"/>
    <n v="8607"/>
    <n v="8607"/>
    <n v="8607"/>
    <m/>
  </r>
  <r>
    <x v="1"/>
    <x v="11"/>
    <s v="ZC09F090"/>
    <x v="21"/>
    <s v="A101"/>
    <s v="FORTALECIMIENTO INSTITUCIONAL"/>
    <s v="GC00A10100004D"/>
    <x v="1"/>
    <x v="1"/>
    <s v="510509"/>
    <x v="13"/>
    <x v="0"/>
    <x v="0"/>
    <s v="002"/>
    <n v="18448.32"/>
    <n v="0"/>
    <n v="0"/>
    <n v="18448.32"/>
    <n v="0"/>
    <n v="6918.77"/>
    <n v="1.2724484040813984E-5"/>
    <n v="6918.77"/>
    <n v="2.6927476695765115E-5"/>
    <n v="11529.55"/>
    <n v="11529.55"/>
    <n v="11529.55"/>
    <m/>
  </r>
  <r>
    <x v="1"/>
    <x v="13"/>
    <s v="FS66P020"/>
    <x v="30"/>
    <s v="A101"/>
    <s v="FORTALECIMIENTO INSTITUCIONAL"/>
    <s v="GC00A10100004D"/>
    <x v="1"/>
    <x v="1"/>
    <s v="510509"/>
    <x v="13"/>
    <x v="0"/>
    <x v="0"/>
    <s v="002"/>
    <n v="12170.38"/>
    <n v="0"/>
    <n v="0"/>
    <n v="12170.38"/>
    <n v="0"/>
    <n v="3172.24"/>
    <n v="5.8341464239498849E-6"/>
    <n v="3172.24"/>
    <n v="1.2346185618740603E-5"/>
    <n v="8998.14"/>
    <n v="8998.14"/>
    <n v="8998.14"/>
    <m/>
  </r>
  <r>
    <x v="3"/>
    <x v="7"/>
    <s v="ZA01I000"/>
    <x v="10"/>
    <s v="A101"/>
    <s v="FORTALECIMIENTO INSTITUCIONAL"/>
    <s v="GC00A10100004D"/>
    <x v="1"/>
    <x v="1"/>
    <s v="510509"/>
    <x v="13"/>
    <x v="0"/>
    <x v="0"/>
    <s v="002"/>
    <n v="14922.26"/>
    <n v="0"/>
    <n v="0"/>
    <n v="14922.26"/>
    <n v="0"/>
    <n v="3066.65"/>
    <n v="5.639953197427028E-6"/>
    <n v="3066.65"/>
    <n v="1.1935235079221897E-5"/>
    <n v="11855.61"/>
    <n v="11855.61"/>
    <n v="11855.61"/>
    <m/>
  </r>
  <r>
    <x v="1"/>
    <x v="1"/>
    <s v="AT69K040"/>
    <x v="36"/>
    <s v="A101"/>
    <s v="FORTALECIMIENTO INSTITUCIONAL"/>
    <s v="GC00A10100004D"/>
    <x v="1"/>
    <x v="1"/>
    <s v="510509"/>
    <x v="13"/>
    <x v="0"/>
    <x v="0"/>
    <s v="002"/>
    <n v="129442.89"/>
    <n v="0"/>
    <n v="-114442"/>
    <n v="15000.89"/>
    <n v="0"/>
    <n v="14866.72"/>
    <n v="2.734175892235904E-5"/>
    <n v="14866.72"/>
    <n v="5.7860465999370566E-5"/>
    <n v="134.16999999999999"/>
    <n v="134.16999999999999"/>
    <n v="134.16999999999999"/>
    <m/>
  </r>
  <r>
    <x v="0"/>
    <x v="0"/>
    <s v="RP36A010"/>
    <x v="33"/>
    <s v="A101"/>
    <s v="FORTALECIMIENTO INSTITUCIONAL"/>
    <s v="GC00A10100004D"/>
    <x v="1"/>
    <x v="1"/>
    <s v="510509"/>
    <x v="13"/>
    <x v="0"/>
    <x v="0"/>
    <s v="002"/>
    <n v="69004.600000000006"/>
    <n v="0"/>
    <n v="0"/>
    <n v="69004.600000000006"/>
    <n v="0"/>
    <n v="38990.69"/>
    <n v="7.170875930914388E-5"/>
    <n v="38990.69"/>
    <n v="1.517496457212484E-4"/>
    <n v="30013.91"/>
    <n v="30013.91"/>
    <n v="30013.91"/>
    <m/>
  </r>
  <r>
    <x v="1"/>
    <x v="8"/>
    <s v="ZA01N000"/>
    <x v="13"/>
    <s v="A101"/>
    <s v="FORTALECIMIENTO INSTITUCIONAL"/>
    <s v="GC00A10100004D"/>
    <x v="1"/>
    <x v="1"/>
    <s v="510509"/>
    <x v="13"/>
    <x v="0"/>
    <x v="0"/>
    <s v="002"/>
    <n v="284139.06"/>
    <n v="0"/>
    <n v="0"/>
    <n v="284139.06"/>
    <n v="0"/>
    <n v="108419.82"/>
    <n v="1.993976197066711E-4"/>
    <n v="108419.82"/>
    <n v="4.2196404511337255E-4"/>
    <n v="175719.24"/>
    <n v="175719.24"/>
    <n v="175719.24"/>
    <m/>
  </r>
  <r>
    <x v="1"/>
    <x v="13"/>
    <s v="ZA01P000"/>
    <x v="40"/>
    <s v="A101"/>
    <s v="FORTALECIMIENTO INSTITUCIONAL"/>
    <s v="GC00A10100004D"/>
    <x v="1"/>
    <x v="1"/>
    <s v="510509"/>
    <x v="13"/>
    <x v="0"/>
    <x v="0"/>
    <s v="002"/>
    <n v="33592.910000000003"/>
    <n v="0"/>
    <n v="15000"/>
    <n v="48592.91"/>
    <n v="0"/>
    <n v="48346.13"/>
    <n v="8.8914584473846948E-5"/>
    <n v="48346.13"/>
    <n v="1.8816050958558105E-4"/>
    <n v="246.78"/>
    <n v="246.78"/>
    <n v="246.78"/>
    <m/>
  </r>
  <r>
    <x v="0"/>
    <x v="14"/>
    <s v="MC37B000"/>
    <x v="34"/>
    <s v="A101"/>
    <s v="FORTALECIMIENTO INSTITUCIONAL"/>
    <s v="GC00A10100004D"/>
    <x v="1"/>
    <x v="1"/>
    <s v="510509"/>
    <x v="13"/>
    <x v="0"/>
    <x v="0"/>
    <s v="002"/>
    <n v="37836.910000000003"/>
    <n v="0"/>
    <n v="0"/>
    <n v="37836.910000000003"/>
    <n v="0"/>
    <n v="15320.48"/>
    <n v="2.8176280358735701E-5"/>
    <n v="15320.48"/>
    <n v="5.9626475250360321E-5"/>
    <n v="22516.43"/>
    <n v="22516.43"/>
    <n v="22516.43"/>
    <m/>
  </r>
  <r>
    <x v="3"/>
    <x v="4"/>
    <s v="ZA01M000"/>
    <x v="12"/>
    <s v="A101"/>
    <s v="FORTALECIMIENTO INSTITUCIONAL"/>
    <s v="GC00A10100004D"/>
    <x v="1"/>
    <x v="1"/>
    <s v="510509"/>
    <x v="13"/>
    <x v="0"/>
    <x v="0"/>
    <s v="002"/>
    <n v="11994.72"/>
    <n v="0"/>
    <n v="0"/>
    <n v="11994.72"/>
    <n v="0"/>
    <n v="1365.93"/>
    <n v="2.5121162411626697E-6"/>
    <n v="1365.93"/>
    <n v="5.3161253001684466E-6"/>
    <n v="10628.79"/>
    <n v="10628.79"/>
    <n v="10628.79"/>
    <m/>
  </r>
  <r>
    <x v="0"/>
    <x v="15"/>
    <s v="ZA01L000"/>
    <x v="37"/>
    <s v="A101"/>
    <s v="FORTALECIMIENTO INSTITUCIONAL"/>
    <s v="GC00A10100004D"/>
    <x v="1"/>
    <x v="1"/>
    <s v="510509"/>
    <x v="13"/>
    <x v="0"/>
    <x v="0"/>
    <s v="002"/>
    <n v="13608.4"/>
    <n v="0"/>
    <n v="0"/>
    <n v="13608.4"/>
    <n v="0"/>
    <n v="5208.2"/>
    <n v="9.5785317016416761E-6"/>
    <n v="5208.2"/>
    <n v="2.0270031252214464E-5"/>
    <n v="8400.2000000000007"/>
    <n v="8400.2000000000007"/>
    <n v="8400.2000000000007"/>
    <m/>
  </r>
  <r>
    <x v="0"/>
    <x v="3"/>
    <s v="ZA01C060"/>
    <x v="3"/>
    <s v="A101"/>
    <s v="FORTALECIMIENTO INSTITUCIONAL"/>
    <s v="GC00A10100004D"/>
    <x v="1"/>
    <x v="1"/>
    <s v="510509"/>
    <x v="13"/>
    <x v="0"/>
    <x v="0"/>
    <s v="002"/>
    <n v="3492.48"/>
    <n v="0"/>
    <n v="0"/>
    <n v="3492.48"/>
    <n v="0"/>
    <n v="0"/>
    <n v="0"/>
    <n v="0"/>
    <n v="0"/>
    <n v="3492.48"/>
    <n v="3492.48"/>
    <n v="3492.48"/>
    <m/>
  </r>
  <r>
    <x v="2"/>
    <x v="10"/>
    <s v="AC67Q000"/>
    <x v="16"/>
    <s v="A101"/>
    <s v="FORTALECIMIENTO INSTITUCIONAL"/>
    <s v="GC00A10100004D"/>
    <x v="1"/>
    <x v="1"/>
    <s v="510509"/>
    <x v="13"/>
    <x v="0"/>
    <x v="0"/>
    <s v="002"/>
    <n v="35450.42"/>
    <n v="0"/>
    <n v="0"/>
    <n v="35450.42"/>
    <n v="0"/>
    <n v="30577"/>
    <n v="5.6234930271705687E-5"/>
    <n v="30577"/>
    <n v="1.1900402165795508E-4"/>
    <n v="4873.42"/>
    <n v="4873.42"/>
    <n v="4873.42"/>
    <m/>
  </r>
  <r>
    <x v="1"/>
    <x v="1"/>
    <s v="ZA01K000"/>
    <x v="1"/>
    <s v="A101"/>
    <s v="FORTALECIMIENTO INSTITUCIONAL"/>
    <s v="GC00A10100004D"/>
    <x v="1"/>
    <x v="1"/>
    <s v="510509"/>
    <x v="13"/>
    <x v="0"/>
    <x v="0"/>
    <s v="002"/>
    <n v="29197.89"/>
    <n v="0"/>
    <n v="0"/>
    <n v="29197.89"/>
    <n v="0"/>
    <n v="18188.21"/>
    <n v="3.3450394777680611E-5"/>
    <n v="18188.21"/>
    <n v="7.0787524504020509E-5"/>
    <n v="11009.68"/>
    <n v="11009.68"/>
    <n v="11009.68"/>
    <m/>
  </r>
  <r>
    <x v="0"/>
    <x v="9"/>
    <s v="ZA01R000"/>
    <x v="14"/>
    <s v="A101"/>
    <s v="FORTALECIMIENTO INSTITUCIONAL"/>
    <s v="GC00A10100004D"/>
    <x v="1"/>
    <x v="1"/>
    <s v="510509"/>
    <x v="13"/>
    <x v="0"/>
    <x v="0"/>
    <s v="002"/>
    <n v="26000"/>
    <n v="0"/>
    <n v="0"/>
    <n v="26000"/>
    <n v="0"/>
    <n v="6459.97"/>
    <n v="1.1880693413588992E-5"/>
    <n v="6459.97"/>
    <n v="2.5141852038778824E-5"/>
    <n v="19540.03"/>
    <n v="19540.03"/>
    <n v="19540.03"/>
    <m/>
  </r>
  <r>
    <x v="0"/>
    <x v="16"/>
    <s v="ZA01E000"/>
    <x v="42"/>
    <s v="A101"/>
    <s v="FORTALECIMIENTO INSTITUCIONAL"/>
    <s v="GC00A10100004D"/>
    <x v="1"/>
    <x v="1"/>
    <s v="510509"/>
    <x v="13"/>
    <x v="0"/>
    <x v="0"/>
    <s v="002"/>
    <n v="102531.99"/>
    <n v="0"/>
    <n v="0"/>
    <n v="102531.99"/>
    <n v="0"/>
    <n v="40096.54"/>
    <n v="7.374255587653E-5"/>
    <n v="40096.54"/>
    <n v="1.5605355380086543E-4"/>
    <n v="62435.45"/>
    <n v="62435.45"/>
    <n v="62435.45"/>
    <m/>
  </r>
  <r>
    <x v="0"/>
    <x v="3"/>
    <s v="ZA01C030"/>
    <x v="5"/>
    <s v="A101"/>
    <s v="FORTALECIMIENTO INSTITUCIONAL"/>
    <s v="GC00A10100004D"/>
    <x v="1"/>
    <x v="1"/>
    <s v="510509"/>
    <x v="13"/>
    <x v="0"/>
    <x v="0"/>
    <s v="002"/>
    <n v="139237.38"/>
    <n v="0"/>
    <n v="0"/>
    <n v="139237.38"/>
    <n v="0"/>
    <n v="51774.04"/>
    <n v="9.5218940029581094E-5"/>
    <n v="51774.04"/>
    <n v="2.0150174894462611E-4"/>
    <n v="87463.34"/>
    <n v="87463.34"/>
    <n v="87463.34"/>
    <m/>
  </r>
  <r>
    <x v="0"/>
    <x v="3"/>
    <s v="ZA01C000"/>
    <x v="8"/>
    <s v="A101"/>
    <s v="FORTALECIMIENTO INSTITUCIONAL"/>
    <s v="GC00A10100004D"/>
    <x v="1"/>
    <x v="1"/>
    <s v="510509"/>
    <x v="13"/>
    <x v="0"/>
    <x v="0"/>
    <s v="002"/>
    <n v="25885.72"/>
    <n v="0"/>
    <n v="0"/>
    <n v="25885.72"/>
    <n v="0"/>
    <n v="9136.77"/>
    <n v="1.680366366414666E-5"/>
    <n v="9136.77"/>
    <n v="3.5559812112494823E-5"/>
    <n v="16748.95"/>
    <n v="16748.95"/>
    <n v="16748.95"/>
    <m/>
  </r>
  <r>
    <x v="3"/>
    <x v="4"/>
    <s v="UA38M040"/>
    <x v="15"/>
    <s v="A101"/>
    <s v="FORTALECIMIENTO INSTITUCIONAL"/>
    <s v="GC00A10100004D"/>
    <x v="1"/>
    <x v="1"/>
    <s v="510509"/>
    <x v="13"/>
    <x v="0"/>
    <x v="0"/>
    <s v="002"/>
    <n v="3911.91"/>
    <n v="0"/>
    <n v="18586.13"/>
    <n v="22498.04"/>
    <n v="0"/>
    <n v="19113.75"/>
    <n v="3.515257868596705E-5"/>
    <n v="18811.95"/>
    <n v="7.3215086673917266E-5"/>
    <n v="3384.29"/>
    <n v="3686.09"/>
    <n v="3384.29"/>
    <m/>
  </r>
  <r>
    <x v="1"/>
    <x v="11"/>
    <s v="TM68F100"/>
    <x v="18"/>
    <s v="A101"/>
    <s v="FORTALECIMIENTO INSTITUCIONAL"/>
    <s v="GC00A10100004D"/>
    <x v="1"/>
    <x v="1"/>
    <s v="510509"/>
    <x v="13"/>
    <x v="0"/>
    <x v="0"/>
    <s v="002"/>
    <n v="8450.91"/>
    <n v="0"/>
    <n v="0"/>
    <n v="8450.91"/>
    <n v="0"/>
    <n v="2966.3"/>
    <n v="5.4553969867861653E-6"/>
    <n v="2966.3"/>
    <n v="1.1544678334826574E-5"/>
    <n v="5484.61"/>
    <n v="5484.61"/>
    <n v="5484.61"/>
    <m/>
  </r>
  <r>
    <x v="3"/>
    <x v="6"/>
    <s v="ZA01G000"/>
    <x v="9"/>
    <s v="A101"/>
    <s v="FORTALECIMIENTO INSTITUCIONAL"/>
    <s v="GC00A10100004D"/>
    <x v="1"/>
    <x v="1"/>
    <s v="510509"/>
    <x v="13"/>
    <x v="0"/>
    <x v="0"/>
    <s v="002"/>
    <n v="100609.48"/>
    <n v="0"/>
    <n v="-16438.55"/>
    <n v="84170.93"/>
    <n v="0"/>
    <n v="55934.83"/>
    <n v="1.0287115363867323E-4"/>
    <n v="55934.83"/>
    <n v="2.1769531742008816E-4"/>
    <n v="28236.1"/>
    <n v="28236.1"/>
    <n v="28236.1"/>
    <m/>
  </r>
  <r>
    <x v="3"/>
    <x v="4"/>
    <s v="UC32M020"/>
    <x v="47"/>
    <s v="A101"/>
    <s v="FORTALECIMIENTO INSTITUCIONAL"/>
    <s v="GC00A10100004D"/>
    <x v="1"/>
    <x v="1"/>
    <s v="510509"/>
    <x v="13"/>
    <x v="0"/>
    <x v="0"/>
    <s v="002"/>
    <n v="10681.45"/>
    <n v="0"/>
    <n v="0"/>
    <n v="10681.45"/>
    <n v="0"/>
    <n v="5419.81"/>
    <n v="9.9677089785097686E-6"/>
    <n v="5419.81"/>
    <n v="2.1093605867874597E-5"/>
    <n v="5261.64"/>
    <n v="5261.64"/>
    <n v="5261.64"/>
    <m/>
  </r>
  <r>
    <x v="3"/>
    <x v="4"/>
    <s v="UN31M010"/>
    <x v="48"/>
    <s v="A101"/>
    <s v="FORTALECIMIENTO INSTITUCIONAL"/>
    <s v="GC00A10100004D"/>
    <x v="1"/>
    <x v="1"/>
    <s v="510509"/>
    <x v="13"/>
    <x v="0"/>
    <x v="0"/>
    <s v="002"/>
    <n v="8403"/>
    <n v="0"/>
    <n v="0"/>
    <n v="8403"/>
    <n v="0"/>
    <n v="3168.53"/>
    <n v="5.8273232695754205E-6"/>
    <n v="3168.53"/>
    <n v="1.2331746500437597E-5"/>
    <n v="5234.47"/>
    <n v="5234.47"/>
    <n v="5234.47"/>
    <m/>
  </r>
  <r>
    <x v="0"/>
    <x v="0"/>
    <s v="ZA01A000"/>
    <x v="46"/>
    <s v="A101"/>
    <s v="FORTALECIMIENTO INSTITUCIONAL"/>
    <s v="GC00A10100004D"/>
    <x v="1"/>
    <x v="1"/>
    <s v="510509"/>
    <x v="13"/>
    <x v="0"/>
    <x v="0"/>
    <s v="002"/>
    <n v="415197.73"/>
    <n v="0"/>
    <n v="-254769"/>
    <n v="160428.73000000001"/>
    <n v="0"/>
    <n v="129857.72"/>
    <n v="2.3882460115258792E-4"/>
    <n v="129857.72"/>
    <n v="5.0539918642550504E-4"/>
    <n v="30571.01"/>
    <n v="30571.01"/>
    <n v="30571.01"/>
    <m/>
  </r>
  <r>
    <x v="3"/>
    <x v="7"/>
    <s v="ES12I020"/>
    <x v="29"/>
    <s v="A101"/>
    <s v="FORTALECIMIENTO INSTITUCIONAL"/>
    <s v="GC00A10100004D"/>
    <x v="1"/>
    <x v="1"/>
    <s v="510509"/>
    <x v="13"/>
    <x v="0"/>
    <x v="0"/>
    <s v="002"/>
    <n v="1522.77"/>
    <n v="0"/>
    <n v="0"/>
    <n v="1522.77"/>
    <n v="0"/>
    <n v="0"/>
    <n v="0"/>
    <n v="0"/>
    <n v="0"/>
    <n v="1522.77"/>
    <n v="1522.77"/>
    <n v="1522.77"/>
    <m/>
  </r>
  <r>
    <x v="1"/>
    <x v="8"/>
    <s v="PM71N010"/>
    <x v="39"/>
    <s v="A101"/>
    <s v="FORTALECIMIENTO INSTITUCIONAL"/>
    <s v="GC00A10100004D"/>
    <x v="1"/>
    <x v="1"/>
    <s v="510509"/>
    <x v="13"/>
    <x v="0"/>
    <x v="0"/>
    <s v="002"/>
    <n v="314799.31"/>
    <n v="0"/>
    <n v="0"/>
    <n v="314799.31"/>
    <n v="0"/>
    <n v="97008.69"/>
    <n v="1.7841112332470528E-4"/>
    <n v="97008.69"/>
    <n v="3.7755254752820259E-4"/>
    <n v="217790.62"/>
    <n v="217790.62"/>
    <n v="217790.62"/>
    <m/>
  </r>
  <r>
    <x v="3"/>
    <x v="7"/>
    <s v="CF22I050"/>
    <x v="24"/>
    <s v="A101"/>
    <s v="FORTALECIMIENTO INSTITUCIONAL"/>
    <s v="GC00A10100004D"/>
    <x v="1"/>
    <x v="1"/>
    <s v="510509"/>
    <x v="13"/>
    <x v="0"/>
    <x v="0"/>
    <s v="002"/>
    <n v="1011.87"/>
    <n v="0"/>
    <n v="0"/>
    <n v="1011.87"/>
    <n v="0"/>
    <n v="0"/>
    <n v="0"/>
    <n v="0"/>
    <n v="0"/>
    <n v="1011.87"/>
    <n v="1011.87"/>
    <n v="1011.87"/>
    <m/>
  </r>
  <r>
    <x v="0"/>
    <x v="3"/>
    <s v="ZA01C002"/>
    <x v="7"/>
    <s v="A101"/>
    <s v="FORTALECIMIENTO INSTITUCIONAL"/>
    <s v="GC00A10100004D"/>
    <x v="1"/>
    <x v="1"/>
    <s v="510509"/>
    <x v="13"/>
    <x v="0"/>
    <x v="0"/>
    <s v="002"/>
    <n v="694.41"/>
    <n v="0"/>
    <n v="-694.41"/>
    <n v="0"/>
    <n v="0"/>
    <n v="0"/>
    <n v="0"/>
    <n v="0"/>
    <n v="0"/>
    <n v="0"/>
    <n v="0"/>
    <n v="0"/>
    <m/>
  </r>
  <r>
    <x v="1"/>
    <x v="11"/>
    <s v="ZA01F000"/>
    <x v="17"/>
    <s v="A101"/>
    <s v="FORTALECIMIENTO INSTITUCIONAL"/>
    <s v="GC00A10100004D"/>
    <x v="1"/>
    <x v="1"/>
    <s v="510509"/>
    <x v="13"/>
    <x v="0"/>
    <x v="0"/>
    <s v="002"/>
    <n v="3680.9"/>
    <n v="0"/>
    <n v="0"/>
    <n v="3680.9"/>
    <n v="0"/>
    <n v="0"/>
    <n v="0"/>
    <n v="0"/>
    <n v="0"/>
    <n v="3680.9"/>
    <n v="3680.9"/>
    <n v="3680.9"/>
    <m/>
  </r>
  <r>
    <x v="3"/>
    <x v="4"/>
    <s v="US33M030"/>
    <x v="4"/>
    <s v="A101"/>
    <s v="FORTALECIMIENTO INSTITUCIONAL"/>
    <s v="GC00A10100004D"/>
    <x v="1"/>
    <x v="1"/>
    <s v="510509"/>
    <x v="13"/>
    <x v="0"/>
    <x v="0"/>
    <s v="002"/>
    <n v="12844.15"/>
    <n v="0"/>
    <n v="0"/>
    <n v="12844.15"/>
    <n v="0"/>
    <n v="5477.99"/>
    <n v="1.0074709280802598E-5"/>
    <n v="5477.99"/>
    <n v="2.1320039264874297E-5"/>
    <n v="7366.16"/>
    <n v="7366.16"/>
    <n v="7366.16"/>
    <m/>
  </r>
  <r>
    <x v="1"/>
    <x v="11"/>
    <s v="ZS03F030"/>
    <x v="22"/>
    <s v="A101"/>
    <s v="FORTALECIMIENTO INSTITUCIONAL"/>
    <s v="GC00A10100004D"/>
    <x v="1"/>
    <x v="1"/>
    <s v="510510"/>
    <x v="14"/>
    <x v="0"/>
    <x v="0"/>
    <s v="002"/>
    <n v="274132"/>
    <n v="0"/>
    <n v="12080"/>
    <n v="286212"/>
    <n v="168874"/>
    <n v="117338"/>
    <n v="2.1579926900027477E-4"/>
    <n v="117338"/>
    <n v="4.5667311682968026E-4"/>
    <n v="168874"/>
    <n v="168874"/>
    <n v="0"/>
    <m/>
  </r>
  <r>
    <x v="1"/>
    <x v="13"/>
    <s v="ZA01P000"/>
    <x v="40"/>
    <s v="A101"/>
    <s v="FORTALECIMIENTO INSTITUCIONAL"/>
    <s v="GC00A10100004D"/>
    <x v="1"/>
    <x v="1"/>
    <s v="510510"/>
    <x v="14"/>
    <x v="0"/>
    <x v="0"/>
    <s v="002"/>
    <n v="2275992"/>
    <n v="0"/>
    <n v="226992"/>
    <n v="2502984"/>
    <n v="1500072.82"/>
    <n v="1002911.18"/>
    <n v="1.8444791927270195E-3"/>
    <n v="1002911.18"/>
    <n v="3.9032757885248811E-3"/>
    <n v="1500072.82"/>
    <n v="1500072.82"/>
    <n v="0"/>
    <m/>
  </r>
  <r>
    <x v="3"/>
    <x v="7"/>
    <s v="ZA01I000"/>
    <x v="10"/>
    <s v="A101"/>
    <s v="FORTALECIMIENTO INSTITUCIONAL"/>
    <s v="GC00A10100004D"/>
    <x v="1"/>
    <x v="1"/>
    <s v="510510"/>
    <x v="14"/>
    <x v="0"/>
    <x v="0"/>
    <s v="002"/>
    <n v="2639206"/>
    <n v="0"/>
    <n v="158054"/>
    <n v="2797260"/>
    <n v="1839143.35"/>
    <n v="958116.65"/>
    <n v="1.762096445200976E-3"/>
    <n v="958116.65"/>
    <n v="3.7289379130538433E-3"/>
    <n v="1839143.35"/>
    <n v="1839143.35"/>
    <n v="0"/>
    <m/>
  </r>
  <r>
    <x v="0"/>
    <x v="0"/>
    <s v="ZA01A000"/>
    <x v="46"/>
    <s v="A101"/>
    <s v="FORTALECIMIENTO INSTITUCIONAL"/>
    <s v="GC00A10100004D"/>
    <x v="1"/>
    <x v="1"/>
    <s v="510510"/>
    <x v="14"/>
    <x v="0"/>
    <x v="0"/>
    <s v="002"/>
    <n v="1762359"/>
    <n v="0"/>
    <n v="366366"/>
    <n v="2128725"/>
    <n v="1298542.1100000001"/>
    <n v="830182.89"/>
    <n v="1.5268102473072281E-3"/>
    <n v="830182.89"/>
    <n v="3.231026674350778E-3"/>
    <n v="1298542.1100000001"/>
    <n v="1298542.1100000001"/>
    <n v="0"/>
    <m/>
  </r>
  <r>
    <x v="3"/>
    <x v="7"/>
    <s v="ES12I020"/>
    <x v="29"/>
    <s v="A101"/>
    <s v="FORTALECIMIENTO INSTITUCIONAL"/>
    <s v="GC00A10100004D"/>
    <x v="1"/>
    <x v="1"/>
    <s v="510510"/>
    <x v="14"/>
    <x v="0"/>
    <x v="0"/>
    <s v="002"/>
    <n v="6424"/>
    <n v="0"/>
    <n v="32120"/>
    <n v="38544"/>
    <n v="28714"/>
    <n v="9830"/>
    <n v="1.8078600404580791E-5"/>
    <n v="9830"/>
    <n v="3.8257825584514452E-5"/>
    <n v="28714"/>
    <n v="28714"/>
    <n v="0"/>
    <m/>
  </r>
  <r>
    <x v="1"/>
    <x v="11"/>
    <s v="ZQ08F080"/>
    <x v="26"/>
    <s v="A101"/>
    <s v="FORTALECIMIENTO INSTITUCIONAL"/>
    <s v="GC00A10100004D"/>
    <x v="1"/>
    <x v="1"/>
    <s v="510510"/>
    <x v="14"/>
    <x v="0"/>
    <x v="0"/>
    <s v="002"/>
    <n v="157338"/>
    <n v="0"/>
    <n v="29562"/>
    <n v="186900"/>
    <n v="111306.82"/>
    <n v="75593.179999999993"/>
    <n v="1.3902531989130708E-4"/>
    <n v="75593.179999999993"/>
    <n v="2.9420454687882055E-4"/>
    <n v="111306.82"/>
    <n v="111306.82"/>
    <n v="0"/>
    <m/>
  </r>
  <r>
    <x v="0"/>
    <x v="3"/>
    <s v="ZA01C030"/>
    <x v="5"/>
    <s v="A101"/>
    <s v="FORTALECIMIENTO INSTITUCIONAL"/>
    <s v="GC00A10100004D"/>
    <x v="1"/>
    <x v="1"/>
    <s v="510510"/>
    <x v="14"/>
    <x v="0"/>
    <x v="0"/>
    <s v="002"/>
    <n v="1014672"/>
    <n v="0"/>
    <n v="0"/>
    <n v="1014672"/>
    <n v="657882"/>
    <n v="356790"/>
    <n v="6.5618146880471828E-4"/>
    <n v="356590"/>
    <n v="1.3878288937112929E-3"/>
    <n v="657882"/>
    <n v="658082"/>
    <n v="0"/>
    <m/>
  </r>
  <r>
    <x v="3"/>
    <x v="7"/>
    <s v="MB42I090"/>
    <x v="32"/>
    <s v="A101"/>
    <s v="FORTALECIMIENTO INSTITUCIONAL"/>
    <s v="GC00A10100004D"/>
    <x v="1"/>
    <x v="1"/>
    <s v="510510"/>
    <x v="14"/>
    <x v="0"/>
    <x v="0"/>
    <s v="002"/>
    <n v="25292"/>
    <n v="0"/>
    <n v="8812"/>
    <n v="34104"/>
    <n v="27806.22"/>
    <n v="6297.78"/>
    <n v="1.158240570253925E-5"/>
    <n v="6297.78"/>
    <n v="2.4510617376362504E-5"/>
    <n v="27806.22"/>
    <n v="27806.22"/>
    <n v="0"/>
    <m/>
  </r>
  <r>
    <x v="0"/>
    <x v="15"/>
    <s v="ZA01L000"/>
    <x v="37"/>
    <s v="A101"/>
    <s v="FORTALECIMIENTO INSTITUCIONAL"/>
    <s v="GC00A10100004D"/>
    <x v="1"/>
    <x v="1"/>
    <s v="510510"/>
    <x v="14"/>
    <x v="0"/>
    <x v="0"/>
    <s v="002"/>
    <n v="322701.19"/>
    <n v="0"/>
    <n v="8234.81"/>
    <n v="330936"/>
    <n v="193375.82"/>
    <n v="137560.18"/>
    <n v="2.5299038919656221E-4"/>
    <n v="137560.18"/>
    <n v="5.3537674199536246E-4"/>
    <n v="193375.82"/>
    <n v="193375.82"/>
    <n v="0"/>
    <m/>
  </r>
  <r>
    <x v="3"/>
    <x v="7"/>
    <s v="JM40I070"/>
    <x v="31"/>
    <s v="A101"/>
    <s v="FORTALECIMIENTO INSTITUCIONAL"/>
    <s v="GC00A10100004D"/>
    <x v="1"/>
    <x v="1"/>
    <s v="510510"/>
    <x v="14"/>
    <x v="0"/>
    <x v="0"/>
    <s v="002"/>
    <n v="9804"/>
    <n v="0"/>
    <n v="9804"/>
    <n v="19608"/>
    <n v="17974"/>
    <n v="1634"/>
    <n v="3.0051305250340807E-6"/>
    <n v="1634"/>
    <n v="6.3594391663373974E-6"/>
    <n v="17974"/>
    <n v="17974"/>
    <n v="0"/>
    <m/>
  </r>
  <r>
    <x v="1"/>
    <x v="11"/>
    <s v="ZN02F020"/>
    <x v="44"/>
    <s v="A101"/>
    <s v="FORTALECIMIENTO INSTITUCIONAL"/>
    <s v="GC00A10100004D"/>
    <x v="1"/>
    <x v="1"/>
    <s v="510510"/>
    <x v="14"/>
    <x v="0"/>
    <x v="0"/>
    <s v="002"/>
    <n v="373338"/>
    <n v="0"/>
    <n v="-50946"/>
    <n v="322392"/>
    <n v="192262.67"/>
    <n v="130129.33"/>
    <n v="2.3932412593955519E-4"/>
    <n v="130129.33"/>
    <n v="5.0645627777921919E-4"/>
    <n v="192262.67"/>
    <n v="192262.67"/>
    <n v="0"/>
    <m/>
  </r>
  <r>
    <x v="3"/>
    <x v="6"/>
    <s v="ZA01G000"/>
    <x v="9"/>
    <s v="A101"/>
    <s v="FORTALECIMIENTO INSTITUCIONAL"/>
    <s v="GC00A10100004D"/>
    <x v="1"/>
    <x v="1"/>
    <s v="510510"/>
    <x v="14"/>
    <x v="0"/>
    <x v="0"/>
    <s v="002"/>
    <n v="1119600"/>
    <n v="0"/>
    <n v="69328"/>
    <n v="1188928"/>
    <n v="704526.1"/>
    <n v="484401.9"/>
    <n v="8.9087572587179091E-4"/>
    <n v="484401.9"/>
    <n v="1.8852658599193706E-3"/>
    <n v="704526.1"/>
    <n v="704526.1"/>
    <n v="0"/>
    <m/>
  </r>
  <r>
    <x v="3"/>
    <x v="5"/>
    <s v="UP72J010"/>
    <x v="6"/>
    <s v="A101"/>
    <s v="FORTALECIMIENTO INSTITUCIONAL"/>
    <s v="GC00A10100004D"/>
    <x v="1"/>
    <x v="1"/>
    <s v="510510"/>
    <x v="14"/>
    <x v="0"/>
    <x v="0"/>
    <s v="002"/>
    <n v="5402132"/>
    <n v="0"/>
    <n v="172744"/>
    <n v="5574876"/>
    <n v="3296766.11"/>
    <n v="2275140.65"/>
    <n v="4.1842684308818117E-3"/>
    <n v="2275140.65"/>
    <n v="8.8547237200344697E-3"/>
    <n v="3299735.35"/>
    <n v="3299735.35"/>
    <n v="2969.24"/>
    <m/>
  </r>
  <r>
    <x v="2"/>
    <x v="2"/>
    <s v="ZA01H000"/>
    <x v="2"/>
    <s v="A101"/>
    <s v="FORTALECIMIENTO INSTITUCIONAL"/>
    <s v="GC00A10100004D"/>
    <x v="1"/>
    <x v="1"/>
    <s v="510510"/>
    <x v="14"/>
    <x v="0"/>
    <x v="0"/>
    <s v="002"/>
    <n v="60600"/>
    <n v="0"/>
    <n v="0"/>
    <n v="60600"/>
    <n v="15129.74"/>
    <n v="9470.26"/>
    <n v="1.7416993516529531E-5"/>
    <n v="9470.26"/>
    <n v="3.6857737062055327E-5"/>
    <n v="51129.74"/>
    <n v="51129.74"/>
    <n v="36000"/>
    <m/>
  </r>
  <r>
    <x v="1"/>
    <x v="11"/>
    <s v="ZM04F040"/>
    <x v="41"/>
    <s v="A101"/>
    <s v="FORTALECIMIENTO INSTITUCIONAL"/>
    <s v="GC00A10100004D"/>
    <x v="1"/>
    <x v="1"/>
    <s v="510510"/>
    <x v="14"/>
    <x v="0"/>
    <x v="0"/>
    <s v="002"/>
    <n v="361034"/>
    <n v="0"/>
    <n v="36610"/>
    <n v="397644"/>
    <n v="239719"/>
    <n v="157925"/>
    <n v="2.9044384220685876E-4"/>
    <n v="157925"/>
    <n v="6.1463551428631177E-4"/>
    <n v="239719"/>
    <n v="239719"/>
    <n v="0"/>
    <m/>
  </r>
  <r>
    <x v="1"/>
    <x v="11"/>
    <s v="ZD07F070"/>
    <x v="28"/>
    <s v="A101"/>
    <s v="FORTALECIMIENTO INSTITUCIONAL"/>
    <s v="GC00A10100004D"/>
    <x v="1"/>
    <x v="1"/>
    <s v="510510"/>
    <x v="14"/>
    <x v="0"/>
    <x v="0"/>
    <s v="002"/>
    <n v="290020"/>
    <n v="0"/>
    <n v="0"/>
    <n v="290020"/>
    <n v="176433.33"/>
    <n v="92306.67"/>
    <n v="1.6976352000076355E-4"/>
    <n v="92306.67"/>
    <n v="3.5925254131712438E-4"/>
    <n v="197713.33"/>
    <n v="197713.33"/>
    <n v="21280"/>
    <m/>
  </r>
  <r>
    <x v="3"/>
    <x v="4"/>
    <s v="US33M030"/>
    <x v="4"/>
    <s v="A101"/>
    <s v="FORTALECIMIENTO INSTITUCIONAL"/>
    <s v="GC00A10100004D"/>
    <x v="1"/>
    <x v="1"/>
    <s v="510510"/>
    <x v="14"/>
    <x v="0"/>
    <x v="0"/>
    <s v="002"/>
    <n v="4295028"/>
    <n v="0"/>
    <n v="6136"/>
    <n v="4301164"/>
    <n v="2861769.37"/>
    <n v="1435322.63"/>
    <n v="2.6397379734915531E-3"/>
    <n v="1435322.63"/>
    <n v="5.5861976435449207E-3"/>
    <n v="2865841.37"/>
    <n v="2865841.37"/>
    <n v="4072"/>
    <m/>
  </r>
  <r>
    <x v="3"/>
    <x v="4"/>
    <s v="UN31M010"/>
    <x v="48"/>
    <s v="A101"/>
    <s v="FORTALECIMIENTO INSTITUCIONAL"/>
    <s v="GC00A10100004D"/>
    <x v="1"/>
    <x v="1"/>
    <s v="510510"/>
    <x v="14"/>
    <x v="0"/>
    <x v="0"/>
    <s v="002"/>
    <n v="1628184"/>
    <n v="0"/>
    <n v="-48393.45"/>
    <n v="1579790.55"/>
    <n v="858303.33"/>
    <n v="563596.67000000004"/>
    <n v="1.036524820578066E-3"/>
    <n v="563596.67000000004"/>
    <n v="2.1934875992749899E-3"/>
    <n v="1016193.88"/>
    <n v="1016193.88"/>
    <n v="157890.54999999999"/>
    <m/>
  </r>
  <r>
    <x v="3"/>
    <x v="7"/>
    <s v="OL41I060"/>
    <x v="38"/>
    <s v="A101"/>
    <s v="FORTALECIMIENTO INSTITUCIONAL"/>
    <s v="GC00A10100004D"/>
    <x v="1"/>
    <x v="1"/>
    <s v="510510"/>
    <x v="14"/>
    <x v="0"/>
    <x v="0"/>
    <s v="002"/>
    <n v="23456"/>
    <n v="0"/>
    <n v="19240"/>
    <n v="42696"/>
    <n v="26540"/>
    <n v="16156"/>
    <n v="2.9712906219370018E-5"/>
    <n v="16156"/>
    <n v="6.2878273666675032E-5"/>
    <n v="26540"/>
    <n v="26540"/>
    <n v="0"/>
    <m/>
  </r>
  <r>
    <x v="1"/>
    <x v="11"/>
    <s v="ZC09F090"/>
    <x v="21"/>
    <s v="A101"/>
    <s v="FORTALECIMIENTO INSTITUCIONAL"/>
    <s v="GC00A10100004D"/>
    <x v="1"/>
    <x v="1"/>
    <s v="510510"/>
    <x v="14"/>
    <x v="0"/>
    <x v="0"/>
    <s v="002"/>
    <n v="189014"/>
    <n v="0"/>
    <n v="55990"/>
    <n v="245004"/>
    <n v="143837"/>
    <n v="101167"/>
    <n v="1.8605877590337997E-4"/>
    <n v="101167"/>
    <n v="3.9373646397849175E-4"/>
    <n v="143837"/>
    <n v="143837"/>
    <n v="0"/>
    <m/>
  </r>
  <r>
    <x v="3"/>
    <x v="4"/>
    <s v="UC32M020"/>
    <x v="47"/>
    <s v="A101"/>
    <s v="FORTALECIMIENTO INSTITUCIONAL"/>
    <s v="GC00A10100004D"/>
    <x v="1"/>
    <x v="1"/>
    <s v="510510"/>
    <x v="14"/>
    <x v="0"/>
    <x v="0"/>
    <s v="002"/>
    <n v="690645"/>
    <n v="0"/>
    <n v="58347"/>
    <n v="748992"/>
    <n v="488813"/>
    <n v="260179"/>
    <n v="4.7850174716820203E-4"/>
    <n v="260179"/>
    <n v="1.0126025231692152E-3"/>
    <n v="488813"/>
    <n v="488813"/>
    <n v="0"/>
    <m/>
  </r>
  <r>
    <x v="0"/>
    <x v="3"/>
    <s v="ZA01C000"/>
    <x v="8"/>
    <s v="A101"/>
    <s v="FORTALECIMIENTO INSTITUCIONAL"/>
    <s v="GC00A10100004D"/>
    <x v="1"/>
    <x v="1"/>
    <s v="510510"/>
    <x v="14"/>
    <x v="0"/>
    <x v="0"/>
    <s v="002"/>
    <n v="526051.94999999995"/>
    <n v="0"/>
    <n v="37492.050000000003"/>
    <n v="563544"/>
    <n v="374675"/>
    <n v="188869"/>
    <n v="3.473537314153377E-4"/>
    <n v="188869"/>
    <n v="7.3506787999203058E-4"/>
    <n v="374675"/>
    <n v="374675"/>
    <n v="0"/>
    <m/>
  </r>
  <r>
    <x v="1"/>
    <x v="8"/>
    <s v="PM71N010"/>
    <x v="39"/>
    <s v="A101"/>
    <s v="FORTALECIMIENTO INSTITUCIONAL"/>
    <s v="GC00A10100004D"/>
    <x v="1"/>
    <x v="1"/>
    <s v="510510"/>
    <x v="14"/>
    <x v="0"/>
    <x v="0"/>
    <s v="002"/>
    <n v="4644144.1399999997"/>
    <n v="0"/>
    <n v="-328283.40999999997"/>
    <n v="4315860.7300000004"/>
    <n v="1440756.87"/>
    <n v="993851.13"/>
    <n v="1.8278166267457862E-3"/>
    <n v="993851.13"/>
    <n v="3.8680145664814446E-3"/>
    <n v="3322009.6000000001"/>
    <n v="3322009.6000000001"/>
    <n v="1881252.73"/>
    <m/>
  </r>
  <r>
    <x v="3"/>
    <x v="7"/>
    <s v="SF43I080"/>
    <x v="45"/>
    <s v="A101"/>
    <s v="FORTALECIMIENTO INSTITUCIONAL"/>
    <s v="GC00A10100004D"/>
    <x v="1"/>
    <x v="1"/>
    <s v="510510"/>
    <x v="14"/>
    <x v="0"/>
    <x v="0"/>
    <s v="002"/>
    <n v="1426"/>
    <n v="0"/>
    <n v="7130"/>
    <n v="8556"/>
    <n v="4991"/>
    <n v="3565"/>
    <n v="6.5564812250590566E-6"/>
    <n v="3565"/>
    <n v="1.3874786186042118E-5"/>
    <n v="4991"/>
    <n v="4991"/>
    <n v="0"/>
    <m/>
  </r>
  <r>
    <x v="3"/>
    <x v="7"/>
    <s v="EQ13I030"/>
    <x v="27"/>
    <s v="A101"/>
    <s v="FORTALECIMIENTO INSTITUCIONAL"/>
    <s v="GC00A10100004D"/>
    <x v="1"/>
    <x v="1"/>
    <s v="510510"/>
    <x v="14"/>
    <x v="0"/>
    <x v="0"/>
    <s v="002"/>
    <n v="20330"/>
    <n v="0"/>
    <n v="34270"/>
    <n v="54600"/>
    <n v="39775.199999999997"/>
    <n v="14824.8"/>
    <n v="2.7264662795303086E-5"/>
    <n v="14824.8"/>
    <n v="5.7697315638383506E-5"/>
    <n v="39775.199999999997"/>
    <n v="39775.199999999997"/>
    <n v="0"/>
    <m/>
  </r>
  <r>
    <x v="3"/>
    <x v="4"/>
    <s v="ZA01M000"/>
    <x v="12"/>
    <s v="A101"/>
    <s v="FORTALECIMIENTO INSTITUCIONAL"/>
    <s v="GC00A10100004D"/>
    <x v="1"/>
    <x v="1"/>
    <s v="510510"/>
    <x v="14"/>
    <x v="0"/>
    <x v="0"/>
    <s v="002"/>
    <n v="781956"/>
    <n v="0"/>
    <n v="-156613.69"/>
    <n v="625342.31000000006"/>
    <n v="340934.33"/>
    <n v="199881.67"/>
    <n v="3.6760740998273498E-4"/>
    <n v="199881.67"/>
    <n v="7.779285929197839E-4"/>
    <n v="425460.64"/>
    <n v="425460.64"/>
    <n v="84526.31"/>
    <m/>
  </r>
  <r>
    <x v="0"/>
    <x v="3"/>
    <s v="ZA01C002"/>
    <x v="7"/>
    <s v="A101"/>
    <s v="FORTALECIMIENTO INSTITUCIONAL"/>
    <s v="GC00A10100004D"/>
    <x v="1"/>
    <x v="1"/>
    <s v="510510"/>
    <x v="14"/>
    <x v="0"/>
    <x v="0"/>
    <s v="002"/>
    <n v="71016"/>
    <n v="0"/>
    <n v="0"/>
    <n v="71016"/>
    <n v="43782.33"/>
    <n v="27233.67"/>
    <n v="5.0086127922708011E-5"/>
    <n v="25817"/>
    <n v="1.0047836043900404E-4"/>
    <n v="43782.33"/>
    <n v="45199"/>
    <n v="0"/>
    <m/>
  </r>
  <r>
    <x v="1"/>
    <x v="12"/>
    <s v="ZA01D000"/>
    <x v="19"/>
    <s v="A101"/>
    <s v="FORTALECIMIENTO INSTITUCIONAL"/>
    <s v="GC00A10100004D"/>
    <x v="1"/>
    <x v="1"/>
    <s v="510510"/>
    <x v="14"/>
    <x v="0"/>
    <x v="0"/>
    <s v="002"/>
    <n v="24552"/>
    <n v="0"/>
    <n v="0"/>
    <n v="24552"/>
    <n v="14322"/>
    <n v="10230"/>
    <n v="1.8814250471908598E-5"/>
    <n v="10230"/>
    <n v="3.9814603838207818E-5"/>
    <n v="14322"/>
    <n v="14322"/>
    <n v="0"/>
    <m/>
  </r>
  <r>
    <x v="2"/>
    <x v="10"/>
    <s v="AC67Q000"/>
    <x v="16"/>
    <s v="A101"/>
    <s v="FORTALECIMIENTO INSTITUCIONAL"/>
    <s v="GC00A10100004D"/>
    <x v="1"/>
    <x v="1"/>
    <s v="510510"/>
    <x v="14"/>
    <x v="0"/>
    <x v="0"/>
    <s v="002"/>
    <n v="126199.6"/>
    <n v="0"/>
    <n v="23630.400000000001"/>
    <n v="149830"/>
    <n v="90690.59"/>
    <n v="59139.41"/>
    <n v="1.0876477737056658E-4"/>
    <n v="59139.41"/>
    <n v="2.3016736856063989E-4"/>
    <n v="90690.59"/>
    <n v="90690.59"/>
    <n v="0"/>
    <m/>
  </r>
  <r>
    <x v="1"/>
    <x v="11"/>
    <s v="ZA01F000"/>
    <x v="17"/>
    <s v="A101"/>
    <s v="FORTALECIMIENTO INSTITUCIONAL"/>
    <s v="GC00A10100004D"/>
    <x v="1"/>
    <x v="1"/>
    <s v="510510"/>
    <x v="14"/>
    <x v="0"/>
    <x v="0"/>
    <s v="002"/>
    <n v="238200"/>
    <n v="0"/>
    <n v="4800"/>
    <n v="243000"/>
    <n v="152670"/>
    <n v="90330"/>
    <n v="1.6612817645430143E-4"/>
    <n v="90330"/>
    <n v="3.515594491403042E-4"/>
    <n v="152670"/>
    <n v="152670"/>
    <n v="0"/>
    <m/>
  </r>
  <r>
    <x v="1"/>
    <x v="1"/>
    <s v="AT69K040"/>
    <x v="36"/>
    <s v="A101"/>
    <s v="FORTALECIMIENTO INSTITUCIONAL"/>
    <s v="GC00A10100004D"/>
    <x v="1"/>
    <x v="1"/>
    <s v="510510"/>
    <x v="14"/>
    <x v="0"/>
    <x v="0"/>
    <s v="002"/>
    <n v="353153.26"/>
    <n v="0"/>
    <n v="261434.74"/>
    <n v="614588"/>
    <n v="284324.06"/>
    <n v="330263.94"/>
    <n v="6.0739672424236482E-4"/>
    <n v="330263.94"/>
    <n v="1.2853692994277261E-3"/>
    <n v="284324.06"/>
    <n v="284324.06"/>
    <n v="0"/>
    <m/>
  </r>
  <r>
    <x v="1"/>
    <x v="11"/>
    <s v="ZT06F060"/>
    <x v="43"/>
    <s v="A101"/>
    <s v="FORTALECIMIENTO INSTITUCIONAL"/>
    <s v="GC00A10100004D"/>
    <x v="1"/>
    <x v="1"/>
    <s v="510510"/>
    <x v="14"/>
    <x v="0"/>
    <x v="0"/>
    <s v="002"/>
    <n v="237944"/>
    <n v="0"/>
    <n v="60332"/>
    <n v="298276"/>
    <n v="202507"/>
    <n v="95769"/>
    <n v="1.7613117824479124E-4"/>
    <n v="95769"/>
    <n v="3.7272774144489978E-4"/>
    <n v="202507"/>
    <n v="202507"/>
    <n v="0"/>
    <m/>
  </r>
  <r>
    <x v="0"/>
    <x v="16"/>
    <s v="ZA01E000"/>
    <x v="42"/>
    <s v="A101"/>
    <s v="FORTALECIMIENTO INSTITUCIONAL"/>
    <s v="GC00A10100004D"/>
    <x v="1"/>
    <x v="1"/>
    <s v="510510"/>
    <x v="14"/>
    <x v="0"/>
    <x v="0"/>
    <s v="002"/>
    <n v="456912"/>
    <n v="0"/>
    <n v="0"/>
    <n v="456912"/>
    <n v="227956.43"/>
    <n v="156307.57"/>
    <n v="2.8746918598586375E-4"/>
    <n v="156307.57"/>
    <n v="6.0834056465913365E-4"/>
    <n v="300604.43"/>
    <n v="300604.43"/>
    <n v="72648"/>
    <m/>
  </r>
  <r>
    <x v="3"/>
    <x v="7"/>
    <s v="CF22I050"/>
    <x v="24"/>
    <s v="A101"/>
    <s v="FORTALECIMIENTO INSTITUCIONAL"/>
    <s v="GC00A10100004D"/>
    <x v="1"/>
    <x v="1"/>
    <s v="510510"/>
    <x v="14"/>
    <x v="0"/>
    <x v="0"/>
    <s v="002"/>
    <n v="17217"/>
    <n v="0"/>
    <n v="42591"/>
    <n v="59808"/>
    <n v="47648"/>
    <n v="12160"/>
    <n v="2.2363762046765252E-5"/>
    <n v="12160"/>
    <n v="4.7326058912278309E-5"/>
    <n v="47648"/>
    <n v="47648"/>
    <n v="0"/>
    <m/>
  </r>
  <r>
    <x v="3"/>
    <x v="7"/>
    <s v="EE11I010"/>
    <x v="25"/>
    <s v="A101"/>
    <s v="FORTALECIMIENTO INSTITUCIONAL"/>
    <s v="GC00A10100004D"/>
    <x v="1"/>
    <x v="1"/>
    <s v="510510"/>
    <x v="14"/>
    <x v="0"/>
    <x v="0"/>
    <s v="002"/>
    <n v="29336"/>
    <n v="0"/>
    <n v="49888"/>
    <n v="79224"/>
    <n v="53658.07"/>
    <n v="25565.93"/>
    <n v="4.7018945314494837E-5"/>
    <n v="25565.93"/>
    <n v="9.9501209648617051E-5"/>
    <n v="53658.07"/>
    <n v="53658.07"/>
    <n v="0"/>
    <m/>
  </r>
  <r>
    <x v="1"/>
    <x v="11"/>
    <s v="TM68F100"/>
    <x v="18"/>
    <s v="A101"/>
    <s v="FORTALECIMIENTO INSTITUCIONAL"/>
    <s v="GC00A10100004D"/>
    <x v="1"/>
    <x v="1"/>
    <s v="510510"/>
    <x v="14"/>
    <x v="0"/>
    <x v="0"/>
    <s v="002"/>
    <n v="25529"/>
    <n v="0"/>
    <n v="22255"/>
    <n v="47784"/>
    <n v="34512"/>
    <n v="13272"/>
    <n v="2.4408869233936549E-5"/>
    <n v="13272"/>
    <n v="5.1653902457545862E-5"/>
    <n v="34512"/>
    <n v="34512"/>
    <n v="0"/>
    <m/>
  </r>
  <r>
    <x v="0"/>
    <x v="14"/>
    <s v="MC37B000"/>
    <x v="34"/>
    <s v="A101"/>
    <s v="FORTALECIMIENTO INSTITUCIONAL"/>
    <s v="GC00A10100004D"/>
    <x v="1"/>
    <x v="1"/>
    <s v="510510"/>
    <x v="14"/>
    <x v="0"/>
    <x v="0"/>
    <s v="002"/>
    <n v="3080436"/>
    <n v="0"/>
    <n v="0"/>
    <n v="3080436"/>
    <n v="1815843.43"/>
    <n v="1264592.57"/>
    <n v="2.325744023156853E-3"/>
    <n v="1264592.57"/>
    <n v="4.9217255318955121E-3"/>
    <n v="1815843.43"/>
    <n v="1815843.43"/>
    <n v="0"/>
    <m/>
  </r>
  <r>
    <x v="0"/>
    <x v="9"/>
    <s v="ZA01R000"/>
    <x v="14"/>
    <s v="A101"/>
    <s v="FORTALECIMIENTO INSTITUCIONAL"/>
    <s v="GC00A10100004D"/>
    <x v="1"/>
    <x v="1"/>
    <s v="510510"/>
    <x v="14"/>
    <x v="0"/>
    <x v="0"/>
    <s v="002"/>
    <n v="42330"/>
    <n v="0"/>
    <n v="211650"/>
    <n v="253980"/>
    <n v="190455"/>
    <n v="63525"/>
    <n v="1.1683042631749693E-4"/>
    <n v="63525"/>
    <n v="2.472358464146776E-4"/>
    <n v="190455"/>
    <n v="190455"/>
    <n v="0"/>
    <m/>
  </r>
  <r>
    <x v="3"/>
    <x v="7"/>
    <s v="CB21I040"/>
    <x v="20"/>
    <s v="A101"/>
    <s v="FORTALECIMIENTO INSTITUCIONAL"/>
    <s v="GC00A10100004D"/>
    <x v="1"/>
    <x v="1"/>
    <s v="510510"/>
    <x v="14"/>
    <x v="0"/>
    <x v="0"/>
    <s v="002"/>
    <n v="33318"/>
    <n v="0"/>
    <n v="58746"/>
    <n v="92064"/>
    <n v="63324"/>
    <n v="28740"/>
    <n v="5.2856457337502745E-5"/>
    <n v="28740"/>
    <n v="1.118545175278683E-4"/>
    <n v="63324"/>
    <n v="63324"/>
    <n v="0"/>
    <m/>
  </r>
  <r>
    <x v="0"/>
    <x v="0"/>
    <s v="RP36A010"/>
    <x v="33"/>
    <s v="A101"/>
    <s v="FORTALECIMIENTO INSTITUCIONAL"/>
    <s v="GC00A10100004D"/>
    <x v="1"/>
    <x v="1"/>
    <s v="510510"/>
    <x v="14"/>
    <x v="0"/>
    <x v="0"/>
    <s v="002"/>
    <n v="233334"/>
    <n v="0"/>
    <n v="9258"/>
    <n v="242592"/>
    <n v="141612"/>
    <n v="100980"/>
    <n v="1.8571485949690422E-4"/>
    <n v="100980"/>
    <n v="3.9300867014489008E-4"/>
    <n v="141612"/>
    <n v="141612"/>
    <n v="0"/>
    <m/>
  </r>
  <r>
    <x v="1"/>
    <x v="11"/>
    <s v="RB34F010"/>
    <x v="23"/>
    <s v="A101"/>
    <s v="FORTALECIMIENTO INSTITUCIONAL"/>
    <s v="GC00A10100004D"/>
    <x v="1"/>
    <x v="1"/>
    <s v="510510"/>
    <x v="14"/>
    <x v="0"/>
    <x v="0"/>
    <s v="002"/>
    <n v="251952"/>
    <n v="0"/>
    <n v="0"/>
    <n v="251952"/>
    <n v="155649.74"/>
    <n v="96302.26"/>
    <n v="1.7711191013204929E-4"/>
    <n v="96302.26"/>
    <n v="3.7480316037381107E-4"/>
    <n v="155649.74"/>
    <n v="155649.74"/>
    <n v="0"/>
    <m/>
  </r>
  <r>
    <x v="3"/>
    <x v="5"/>
    <s v="ZA01J000"/>
    <x v="11"/>
    <s v="A101"/>
    <s v="FORTALECIMIENTO INSTITUCIONAL"/>
    <s v="GC00A10100004D"/>
    <x v="1"/>
    <x v="1"/>
    <s v="510510"/>
    <x v="14"/>
    <x v="0"/>
    <x v="0"/>
    <s v="002"/>
    <n v="636282"/>
    <n v="0"/>
    <n v="0"/>
    <n v="636282"/>
    <n v="369170"/>
    <n v="226846"/>
    <n v="4.1719818793260776E-4"/>
    <n v="226846"/>
    <n v="8.8287229934331287E-4"/>
    <n v="409436"/>
    <n v="409436"/>
    <n v="40266"/>
    <m/>
  </r>
  <r>
    <x v="1"/>
    <x v="13"/>
    <s v="FS66P020"/>
    <x v="30"/>
    <s v="A101"/>
    <s v="FORTALECIMIENTO INSTITUCIONAL"/>
    <s v="GC00A10100004D"/>
    <x v="1"/>
    <x v="1"/>
    <s v="510510"/>
    <x v="14"/>
    <x v="0"/>
    <x v="0"/>
    <s v="002"/>
    <n v="287724"/>
    <n v="0"/>
    <n v="-30000"/>
    <n v="257724"/>
    <n v="155162.87"/>
    <n v="100569.13"/>
    <n v="1.8495921813899678E-4"/>
    <n v="100569.13"/>
    <n v="3.914095864421526E-4"/>
    <n v="157154.87"/>
    <n v="157154.87"/>
    <n v="1992"/>
    <m/>
  </r>
  <r>
    <x v="3"/>
    <x v="4"/>
    <s v="UA38M040"/>
    <x v="15"/>
    <s v="A101"/>
    <s v="FORTALECIMIENTO INSTITUCIONAL"/>
    <s v="GC00A10100004D"/>
    <x v="1"/>
    <x v="1"/>
    <s v="510510"/>
    <x v="14"/>
    <x v="0"/>
    <x v="0"/>
    <s v="002"/>
    <n v="944786.47"/>
    <n v="0"/>
    <n v="506673.53"/>
    <n v="1451460"/>
    <n v="953653.89"/>
    <n v="497806.11"/>
    <n v="9.1552774584423096E-4"/>
    <n v="497806.11"/>
    <n v="1.9374343165092182E-3"/>
    <n v="953653.89"/>
    <n v="953653.89"/>
    <n v="0"/>
    <m/>
  </r>
  <r>
    <x v="1"/>
    <x v="8"/>
    <s v="ZA01N000"/>
    <x v="13"/>
    <s v="A101"/>
    <s v="FORTALECIMIENTO INSTITUCIONAL"/>
    <s v="GC00A10100004D"/>
    <x v="1"/>
    <x v="1"/>
    <s v="510510"/>
    <x v="14"/>
    <x v="0"/>
    <x v="0"/>
    <s v="002"/>
    <n v="360000"/>
    <n v="0"/>
    <n v="0"/>
    <n v="360000"/>
    <n v="227098.31"/>
    <n v="132901.69"/>
    <n v="2.4442284299119746E-4"/>
    <n v="132901.69"/>
    <n v="5.1724615217774248E-4"/>
    <n v="227098.31"/>
    <n v="227098.31"/>
    <n v="0"/>
    <m/>
  </r>
  <r>
    <x v="1"/>
    <x v="11"/>
    <s v="ZV05F050"/>
    <x v="35"/>
    <s v="A101"/>
    <s v="FORTALECIMIENTO INSTITUCIONAL"/>
    <s v="GC00A10100004D"/>
    <x v="1"/>
    <x v="1"/>
    <s v="510510"/>
    <x v="14"/>
    <x v="0"/>
    <x v="0"/>
    <s v="002"/>
    <n v="231368"/>
    <n v="0"/>
    <n v="52604"/>
    <n v="283972"/>
    <n v="194903.47"/>
    <n v="89068.53"/>
    <n v="1.6380817522822141E-4"/>
    <n v="89068.53"/>
    <n v="3.4664987648108778E-4"/>
    <n v="194903.47"/>
    <n v="194903.47"/>
    <n v="0"/>
    <m/>
  </r>
  <r>
    <x v="1"/>
    <x v="1"/>
    <s v="ZA01K000"/>
    <x v="1"/>
    <s v="A101"/>
    <s v="FORTALECIMIENTO INSTITUCIONAL"/>
    <s v="GC00A10100004D"/>
    <x v="1"/>
    <x v="1"/>
    <s v="510510"/>
    <x v="14"/>
    <x v="0"/>
    <x v="0"/>
    <s v="002"/>
    <n v="241170"/>
    <n v="0"/>
    <n v="24654"/>
    <n v="265824"/>
    <n v="164884.73000000001"/>
    <n v="100939.27"/>
    <n v="1.8563995192879857E-4"/>
    <n v="100939.27"/>
    <n v="3.9285015119920776E-4"/>
    <n v="164884.73000000001"/>
    <n v="164884.73000000001"/>
    <n v="0"/>
    <m/>
  </r>
  <r>
    <x v="0"/>
    <x v="9"/>
    <s v="ZA01R000"/>
    <x v="14"/>
    <s v="A101"/>
    <s v="FORTALECIMIENTO INSTITUCIONAL"/>
    <s v="GC00A10100004D"/>
    <x v="1"/>
    <x v="1"/>
    <s v="510512"/>
    <x v="15"/>
    <x v="0"/>
    <x v="0"/>
    <s v="002"/>
    <n v="3000"/>
    <n v="0"/>
    <n v="0"/>
    <n v="3000"/>
    <n v="0"/>
    <n v="1753.53"/>
    <n v="3.2249611564033119E-6"/>
    <n v="1753.53"/>
    <n v="6.8246434279973169E-6"/>
    <n v="1246.47"/>
    <n v="1246.47"/>
    <n v="1246.47"/>
    <m/>
  </r>
  <r>
    <x v="0"/>
    <x v="0"/>
    <s v="ZA01A000"/>
    <x v="46"/>
    <s v="A101"/>
    <s v="FORTALECIMIENTO INSTITUCIONAL"/>
    <s v="GC00A10100004D"/>
    <x v="1"/>
    <x v="1"/>
    <s v="510512"/>
    <x v="15"/>
    <x v="0"/>
    <x v="0"/>
    <s v="002"/>
    <n v="65305.07"/>
    <n v="0"/>
    <n v="0"/>
    <n v="65305.07"/>
    <n v="0"/>
    <n v="11527.49"/>
    <n v="2.1200496986551478E-5"/>
    <n v="11527.49"/>
    <n v="4.486436437916933E-5"/>
    <n v="53777.58"/>
    <n v="53777.58"/>
    <n v="53777.58"/>
    <m/>
  </r>
  <r>
    <x v="3"/>
    <x v="4"/>
    <s v="UC32M020"/>
    <x v="47"/>
    <s v="A101"/>
    <s v="FORTALECIMIENTO INSTITUCIONAL"/>
    <s v="GC00A10100004D"/>
    <x v="1"/>
    <x v="1"/>
    <s v="510512"/>
    <x v="15"/>
    <x v="0"/>
    <x v="0"/>
    <s v="002"/>
    <n v="3988.94"/>
    <n v="0"/>
    <n v="0"/>
    <n v="3988.94"/>
    <n v="0"/>
    <n v="82.4"/>
    <n v="1.5154391386952771E-7"/>
    <n v="82.4"/>
    <n v="3.2069632026083326E-7"/>
    <n v="3906.54"/>
    <n v="3906.54"/>
    <n v="3906.54"/>
    <m/>
  </r>
  <r>
    <x v="3"/>
    <x v="7"/>
    <s v="ZA01I000"/>
    <x v="10"/>
    <s v="A101"/>
    <s v="FORTALECIMIENTO INSTITUCIONAL"/>
    <s v="GC00A10100004D"/>
    <x v="1"/>
    <x v="1"/>
    <s v="510512"/>
    <x v="15"/>
    <x v="0"/>
    <x v="0"/>
    <s v="002"/>
    <n v="7902.57"/>
    <n v="0"/>
    <n v="0"/>
    <n v="7902.57"/>
    <n v="0"/>
    <n v="1655.19"/>
    <n v="3.0441015873507713E-6"/>
    <n v="1655.19"/>
    <n v="6.441909494326804E-6"/>
    <n v="6247.38"/>
    <n v="6247.38"/>
    <n v="6247.38"/>
    <m/>
  </r>
  <r>
    <x v="0"/>
    <x v="3"/>
    <s v="ZA01C060"/>
    <x v="3"/>
    <s v="A101"/>
    <s v="FORTALECIMIENTO INSTITUCIONAL"/>
    <s v="GC00A10100004D"/>
    <x v="1"/>
    <x v="1"/>
    <s v="510512"/>
    <x v="15"/>
    <x v="0"/>
    <x v="0"/>
    <s v="002"/>
    <n v="482.05"/>
    <n v="0"/>
    <n v="0"/>
    <n v="482.05"/>
    <n v="0"/>
    <n v="0"/>
    <n v="0"/>
    <n v="0"/>
    <n v="0"/>
    <n v="482.05"/>
    <n v="482.05"/>
    <n v="482.05"/>
    <m/>
  </r>
  <r>
    <x v="1"/>
    <x v="1"/>
    <s v="ZA01K000"/>
    <x v="1"/>
    <s v="A101"/>
    <s v="FORTALECIMIENTO INSTITUCIONAL"/>
    <s v="GC00A10100004D"/>
    <x v="1"/>
    <x v="1"/>
    <s v="510512"/>
    <x v="15"/>
    <x v="0"/>
    <x v="0"/>
    <s v="002"/>
    <n v="4812.0600000000004"/>
    <n v="0"/>
    <n v="0"/>
    <n v="4812.0600000000004"/>
    <n v="0"/>
    <n v="46.67"/>
    <n v="8.5831971605471576E-8"/>
    <n v="46.67"/>
    <n v="1.8163710274967342E-7"/>
    <n v="4765.3900000000003"/>
    <n v="4765.3900000000003"/>
    <n v="4765.3900000000003"/>
    <m/>
  </r>
  <r>
    <x v="0"/>
    <x v="16"/>
    <s v="ZA01E000"/>
    <x v="42"/>
    <s v="A101"/>
    <s v="FORTALECIMIENTO INSTITUCIONAL"/>
    <s v="GC00A10100004D"/>
    <x v="1"/>
    <x v="1"/>
    <s v="510512"/>
    <x v="15"/>
    <x v="0"/>
    <x v="0"/>
    <s v="002"/>
    <n v="1842.27"/>
    <n v="0"/>
    <n v="0"/>
    <n v="1842.27"/>
    <n v="0"/>
    <n v="450"/>
    <n v="8.2760632574377994E-7"/>
    <n v="450"/>
    <n v="1.7513755354050361E-6"/>
    <n v="1392.27"/>
    <n v="1392.27"/>
    <n v="1392.27"/>
    <m/>
  </r>
  <r>
    <x v="2"/>
    <x v="2"/>
    <s v="ZA01H000"/>
    <x v="2"/>
    <s v="A101"/>
    <s v="FORTALECIMIENTO INSTITUCIONAL"/>
    <s v="GC00A10100004D"/>
    <x v="1"/>
    <x v="1"/>
    <s v="510512"/>
    <x v="15"/>
    <x v="0"/>
    <x v="0"/>
    <s v="002"/>
    <n v="2278.59"/>
    <n v="0"/>
    <n v="0"/>
    <n v="2278.59"/>
    <n v="0"/>
    <n v="93.33"/>
    <n v="1.7164555195925996E-7"/>
    <n v="93.33"/>
    <n v="3.6323528604300446E-7"/>
    <n v="2185.2600000000002"/>
    <n v="2185.2600000000002"/>
    <n v="2185.2600000000002"/>
    <m/>
  </r>
  <r>
    <x v="0"/>
    <x v="0"/>
    <s v="RP36A010"/>
    <x v="33"/>
    <s v="A101"/>
    <s v="FORTALECIMIENTO INSTITUCIONAL"/>
    <s v="GC00A10100004D"/>
    <x v="1"/>
    <x v="1"/>
    <s v="510512"/>
    <x v="15"/>
    <x v="0"/>
    <x v="0"/>
    <s v="002"/>
    <n v="18566.099999999999"/>
    <n v="0"/>
    <n v="0"/>
    <n v="18566.099999999999"/>
    <n v="0"/>
    <n v="1125.8"/>
    <n v="2.0704871144941052E-6"/>
    <n v="1125.8"/>
    <n v="4.3815523950199763E-6"/>
    <n v="17440.3"/>
    <n v="17440.3"/>
    <n v="17440.3"/>
    <m/>
  </r>
  <r>
    <x v="1"/>
    <x v="11"/>
    <s v="RB34F010"/>
    <x v="23"/>
    <s v="A101"/>
    <s v="FORTALECIMIENTO INSTITUCIONAL"/>
    <s v="GC00A10100004D"/>
    <x v="1"/>
    <x v="1"/>
    <s v="510512"/>
    <x v="15"/>
    <x v="0"/>
    <x v="0"/>
    <s v="002"/>
    <n v="3902.82"/>
    <n v="0"/>
    <n v="0"/>
    <n v="3902.82"/>
    <n v="0"/>
    <n v="0"/>
    <n v="0"/>
    <n v="0"/>
    <n v="0"/>
    <n v="3902.82"/>
    <n v="3902.82"/>
    <n v="3902.82"/>
    <m/>
  </r>
  <r>
    <x v="0"/>
    <x v="3"/>
    <s v="ZA01C030"/>
    <x v="5"/>
    <s v="A101"/>
    <s v="FORTALECIMIENTO INSTITUCIONAL"/>
    <s v="GC00A10100004D"/>
    <x v="1"/>
    <x v="1"/>
    <s v="510512"/>
    <x v="15"/>
    <x v="0"/>
    <x v="0"/>
    <s v="002"/>
    <n v="5750.49"/>
    <n v="0"/>
    <n v="0"/>
    <n v="5750.49"/>
    <n v="0"/>
    <n v="216.67"/>
    <n v="3.9848325021978842E-7"/>
    <n v="216.67"/>
    <n v="8.4326786056935366E-7"/>
    <n v="5533.82"/>
    <n v="5533.82"/>
    <n v="5533.82"/>
    <m/>
  </r>
  <r>
    <x v="0"/>
    <x v="3"/>
    <s v="ZA01C000"/>
    <x v="8"/>
    <s v="A101"/>
    <s v="FORTALECIMIENTO INSTITUCIONAL"/>
    <s v="GC00A10100004D"/>
    <x v="1"/>
    <x v="1"/>
    <s v="510512"/>
    <x v="15"/>
    <x v="0"/>
    <x v="0"/>
    <s v="002"/>
    <n v="9106.4599999999991"/>
    <n v="0"/>
    <n v="0"/>
    <n v="9106.4599999999991"/>
    <n v="0"/>
    <n v="4400.83"/>
    <n v="8.0936772144955531E-6"/>
    <n v="4400.83"/>
    <n v="1.7127791105503433E-5"/>
    <n v="4705.63"/>
    <n v="4705.63"/>
    <n v="4705.63"/>
    <m/>
  </r>
  <r>
    <x v="1"/>
    <x v="8"/>
    <s v="ZA01N000"/>
    <x v="13"/>
    <s v="A101"/>
    <s v="FORTALECIMIENTO INSTITUCIONAL"/>
    <s v="GC00A10100004D"/>
    <x v="1"/>
    <x v="1"/>
    <s v="510512"/>
    <x v="15"/>
    <x v="0"/>
    <x v="0"/>
    <s v="002"/>
    <n v="15670.55"/>
    <n v="0"/>
    <n v="0"/>
    <n v="15670.55"/>
    <n v="0"/>
    <n v="4472.8999999999996"/>
    <n v="8.2262229653763396E-6"/>
    <n v="4472.8999999999996"/>
    <n v="1.7408283627362634E-5"/>
    <n v="11197.65"/>
    <n v="11197.65"/>
    <n v="11197.65"/>
    <m/>
  </r>
  <r>
    <x v="3"/>
    <x v="4"/>
    <s v="UA38M040"/>
    <x v="15"/>
    <s v="A101"/>
    <s v="FORTALECIMIENTO INSTITUCIONAL"/>
    <s v="GC00A10100004D"/>
    <x v="1"/>
    <x v="1"/>
    <s v="510512"/>
    <x v="15"/>
    <x v="0"/>
    <x v="0"/>
    <s v="002"/>
    <n v="4726.03"/>
    <n v="0"/>
    <n v="-2285"/>
    <n v="2441.0300000000002"/>
    <n v="0"/>
    <n v="2025.41"/>
    <n v="3.7249825071660207E-6"/>
    <n v="2025.41"/>
    <n v="7.8827856070326982E-6"/>
    <n v="415.62"/>
    <n v="415.62"/>
    <n v="415.62"/>
    <m/>
  </r>
  <r>
    <x v="3"/>
    <x v="7"/>
    <s v="CB21I040"/>
    <x v="20"/>
    <s v="A101"/>
    <s v="FORTALECIMIENTO INSTITUCIONAL"/>
    <s v="GC00A10100004D"/>
    <x v="1"/>
    <x v="1"/>
    <s v="510512"/>
    <x v="15"/>
    <x v="0"/>
    <x v="0"/>
    <s v="002"/>
    <n v="1773.8"/>
    <n v="0"/>
    <n v="0"/>
    <n v="1773.8"/>
    <n v="0"/>
    <n v="0"/>
    <n v="0"/>
    <n v="0"/>
    <n v="0"/>
    <n v="1773.8"/>
    <n v="1773.8"/>
    <n v="1773.8"/>
    <m/>
  </r>
  <r>
    <x v="1"/>
    <x v="13"/>
    <s v="ZA01P000"/>
    <x v="40"/>
    <s v="A101"/>
    <s v="FORTALECIMIENTO INSTITUCIONAL"/>
    <s v="GC00A10100004D"/>
    <x v="1"/>
    <x v="1"/>
    <s v="510512"/>
    <x v="15"/>
    <x v="0"/>
    <x v="0"/>
    <s v="002"/>
    <n v="8887.17"/>
    <n v="0"/>
    <n v="0"/>
    <n v="8887.17"/>
    <n v="0"/>
    <n v="3337.69"/>
    <n v="6.1384296830483484E-6"/>
    <n v="3337.69"/>
    <n v="1.2990108023924522E-5"/>
    <n v="5549.48"/>
    <n v="5549.48"/>
    <n v="5549.48"/>
    <m/>
  </r>
  <r>
    <x v="0"/>
    <x v="15"/>
    <s v="ZA01L000"/>
    <x v="37"/>
    <s v="A101"/>
    <s v="FORTALECIMIENTO INSTITUCIONAL"/>
    <s v="GC00A10100004D"/>
    <x v="1"/>
    <x v="1"/>
    <s v="510512"/>
    <x v="15"/>
    <x v="0"/>
    <x v="0"/>
    <s v="002"/>
    <n v="7733.66"/>
    <n v="0"/>
    <n v="0"/>
    <n v="7733.66"/>
    <n v="0"/>
    <n v="919.67"/>
    <n v="1.6913882435484045E-6"/>
    <n v="919.67"/>
    <n v="3.5793056414354429E-6"/>
    <n v="6813.99"/>
    <n v="6813.99"/>
    <n v="6813.99"/>
    <m/>
  </r>
  <r>
    <x v="2"/>
    <x v="10"/>
    <s v="AC67Q000"/>
    <x v="16"/>
    <s v="A101"/>
    <s v="FORTALECIMIENTO INSTITUCIONAL"/>
    <s v="GC00A10100004D"/>
    <x v="1"/>
    <x v="1"/>
    <s v="510512"/>
    <x v="15"/>
    <x v="0"/>
    <x v="0"/>
    <s v="002"/>
    <n v="5000"/>
    <n v="0"/>
    <n v="0"/>
    <n v="5000"/>
    <n v="0"/>
    <n v="1232.47"/>
    <n v="2.2666665961987476E-6"/>
    <n v="1232.47"/>
    <n v="4.7967062358236549E-6"/>
    <n v="3767.53"/>
    <n v="3767.53"/>
    <n v="3767.53"/>
    <m/>
  </r>
  <r>
    <x v="0"/>
    <x v="14"/>
    <s v="MC37B000"/>
    <x v="34"/>
    <s v="A101"/>
    <s v="FORTALECIMIENTO INSTITUCIONAL"/>
    <s v="GC00A10100004D"/>
    <x v="1"/>
    <x v="1"/>
    <s v="510512"/>
    <x v="15"/>
    <x v="0"/>
    <x v="0"/>
    <s v="002"/>
    <n v="12105.53"/>
    <n v="0"/>
    <n v="0"/>
    <n v="12105.53"/>
    <n v="0"/>
    <n v="1853.78"/>
    <n v="3.4093334545273429E-6"/>
    <n v="1853.78"/>
    <n v="7.2148109778292167E-6"/>
    <n v="10251.75"/>
    <n v="10251.75"/>
    <n v="10251.75"/>
    <m/>
  </r>
  <r>
    <x v="3"/>
    <x v="7"/>
    <s v="MB42I090"/>
    <x v="32"/>
    <s v="A101"/>
    <s v="FORTALECIMIENTO INSTITUCIONAL"/>
    <s v="GC00A10100004D"/>
    <x v="1"/>
    <x v="1"/>
    <s v="510512"/>
    <x v="15"/>
    <x v="0"/>
    <x v="0"/>
    <s v="002"/>
    <n v="1508.51"/>
    <n v="0"/>
    <n v="0"/>
    <n v="1508.51"/>
    <n v="0"/>
    <n v="129"/>
    <n v="2.3724714671321692E-7"/>
    <n v="129"/>
    <n v="5.0206098681611028E-7"/>
    <n v="1379.51"/>
    <n v="1379.51"/>
    <n v="1379.51"/>
    <m/>
  </r>
  <r>
    <x v="3"/>
    <x v="5"/>
    <s v="ZA01J000"/>
    <x v="11"/>
    <s v="A101"/>
    <s v="FORTALECIMIENTO INSTITUCIONAL"/>
    <s v="GC00A10100004D"/>
    <x v="1"/>
    <x v="1"/>
    <s v="510512"/>
    <x v="15"/>
    <x v="0"/>
    <x v="0"/>
    <s v="002"/>
    <n v="5514.15"/>
    <n v="0"/>
    <n v="0"/>
    <n v="5514.15"/>
    <n v="0"/>
    <n v="1006.33"/>
    <n v="1.8507668306349735E-6"/>
    <n v="1006.33"/>
    <n v="3.916581650098111E-6"/>
    <n v="4507.82"/>
    <n v="4507.82"/>
    <n v="4507.82"/>
    <m/>
  </r>
  <r>
    <x v="3"/>
    <x v="4"/>
    <s v="ZA01M000"/>
    <x v="12"/>
    <s v="A101"/>
    <s v="FORTALECIMIENTO INSTITUCIONAL"/>
    <s v="GC00A10100004D"/>
    <x v="1"/>
    <x v="1"/>
    <s v="510512"/>
    <x v="15"/>
    <x v="0"/>
    <x v="0"/>
    <s v="002"/>
    <n v="10262.75"/>
    <n v="0"/>
    <n v="0"/>
    <n v="10262.75"/>
    <n v="0"/>
    <n v="738.33"/>
    <n v="1.3578812855253446E-6"/>
    <n v="738.33"/>
    <n v="2.8735402201235562E-6"/>
    <n v="9524.42"/>
    <n v="9524.42"/>
    <n v="9524.42"/>
    <m/>
  </r>
  <r>
    <x v="3"/>
    <x v="7"/>
    <s v="ES12I020"/>
    <x v="29"/>
    <s v="A101"/>
    <s v="FORTALECIMIENTO INSTITUCIONAL"/>
    <s v="GC00A10100004D"/>
    <x v="1"/>
    <x v="1"/>
    <s v="510512"/>
    <x v="15"/>
    <x v="0"/>
    <x v="0"/>
    <s v="002"/>
    <n v="3210.52"/>
    <n v="0"/>
    <n v="0"/>
    <n v="3210.52"/>
    <n v="0"/>
    <n v="0"/>
    <n v="0"/>
    <n v="0"/>
    <n v="0"/>
    <n v="3210.52"/>
    <n v="3210.52"/>
    <n v="3210.52"/>
    <m/>
  </r>
  <r>
    <x v="1"/>
    <x v="11"/>
    <s v="ZS03F030"/>
    <x v="22"/>
    <s v="A101"/>
    <s v="FORTALECIMIENTO INSTITUCIONAL"/>
    <s v="GC00A10100004D"/>
    <x v="1"/>
    <x v="1"/>
    <s v="510512"/>
    <x v="15"/>
    <x v="0"/>
    <x v="0"/>
    <s v="002"/>
    <n v="10327.879999999999"/>
    <n v="0"/>
    <n v="-3000"/>
    <n v="7327.88"/>
    <n v="0"/>
    <n v="2480.73"/>
    <n v="4.5623729788052604E-6"/>
    <n v="2480.73"/>
    <n v="9.6548662932118558E-6"/>
    <n v="4847.1499999999996"/>
    <n v="4847.1499999999996"/>
    <n v="4847.1499999999996"/>
    <m/>
  </r>
  <r>
    <x v="1"/>
    <x v="11"/>
    <s v="ZM04F040"/>
    <x v="41"/>
    <s v="A101"/>
    <s v="FORTALECIMIENTO INSTITUCIONAL"/>
    <s v="GC00A10100004D"/>
    <x v="1"/>
    <x v="1"/>
    <s v="510512"/>
    <x v="15"/>
    <x v="0"/>
    <x v="0"/>
    <s v="002"/>
    <n v="9689.18"/>
    <n v="0"/>
    <n v="0"/>
    <n v="9689.18"/>
    <n v="0"/>
    <n v="240.43"/>
    <n v="4.4218086421906005E-7"/>
    <n v="240.43"/>
    <n v="9.3574048883873955E-7"/>
    <n v="9448.75"/>
    <n v="9448.75"/>
    <n v="9448.75"/>
    <m/>
  </r>
  <r>
    <x v="3"/>
    <x v="7"/>
    <s v="CF22I050"/>
    <x v="24"/>
    <s v="A101"/>
    <s v="FORTALECIMIENTO INSTITUCIONAL"/>
    <s v="GC00A10100004D"/>
    <x v="1"/>
    <x v="1"/>
    <s v="510512"/>
    <x v="15"/>
    <x v="0"/>
    <x v="0"/>
    <s v="002"/>
    <n v="2090.6"/>
    <n v="0"/>
    <n v="0"/>
    <n v="2090.6"/>
    <n v="0"/>
    <n v="1334"/>
    <n v="2.4533929745382274E-6"/>
    <n v="1334"/>
    <n v="5.1918554760673731E-6"/>
    <n v="756.6"/>
    <n v="756.6"/>
    <n v="756.6"/>
    <m/>
  </r>
  <r>
    <x v="3"/>
    <x v="4"/>
    <s v="UN31M010"/>
    <x v="48"/>
    <s v="A101"/>
    <s v="FORTALECIMIENTO INSTITUCIONAL"/>
    <s v="GC00A10100004D"/>
    <x v="1"/>
    <x v="1"/>
    <s v="510512"/>
    <x v="15"/>
    <x v="0"/>
    <x v="0"/>
    <s v="002"/>
    <n v="4126.5"/>
    <n v="0"/>
    <n v="0"/>
    <n v="4126.5"/>
    <n v="0"/>
    <n v="0"/>
    <n v="0"/>
    <n v="0"/>
    <n v="0"/>
    <n v="4126.5"/>
    <n v="4126.5"/>
    <n v="4126.5"/>
    <m/>
  </r>
  <r>
    <x v="3"/>
    <x v="7"/>
    <s v="EE11I010"/>
    <x v="25"/>
    <s v="A101"/>
    <s v="FORTALECIMIENTO INSTITUCIONAL"/>
    <s v="GC00A10100004D"/>
    <x v="1"/>
    <x v="1"/>
    <s v="510512"/>
    <x v="15"/>
    <x v="0"/>
    <x v="0"/>
    <s v="002"/>
    <n v="2831.31"/>
    <n v="0"/>
    <n v="0"/>
    <n v="2831.31"/>
    <n v="0"/>
    <n v="469.33"/>
    <n v="8.6315661524739599E-7"/>
    <n v="469.33"/>
    <n v="1.8266068445147678E-6"/>
    <n v="2361.98"/>
    <n v="2361.98"/>
    <n v="2361.98"/>
    <m/>
  </r>
  <r>
    <x v="3"/>
    <x v="7"/>
    <s v="EQ13I030"/>
    <x v="27"/>
    <s v="A101"/>
    <s v="FORTALECIMIENTO INSTITUCIONAL"/>
    <s v="GC00A10100004D"/>
    <x v="1"/>
    <x v="1"/>
    <s v="510512"/>
    <x v="15"/>
    <x v="0"/>
    <x v="0"/>
    <s v="002"/>
    <n v="1805.43"/>
    <n v="0"/>
    <n v="0"/>
    <n v="1805.43"/>
    <n v="0"/>
    <n v="270.39999999999998"/>
    <n v="4.9729944551359577E-7"/>
    <n v="270.39999999999998"/>
    <n v="1.0523820994967148E-6"/>
    <n v="1535.03"/>
    <n v="1535.03"/>
    <n v="1535.03"/>
    <m/>
  </r>
  <r>
    <x v="1"/>
    <x v="11"/>
    <s v="ZT06F060"/>
    <x v="43"/>
    <s v="A101"/>
    <s v="FORTALECIMIENTO INSTITUCIONAL"/>
    <s v="GC00A10100004D"/>
    <x v="1"/>
    <x v="1"/>
    <s v="510512"/>
    <x v="15"/>
    <x v="0"/>
    <x v="0"/>
    <s v="002"/>
    <n v="8277.69"/>
    <n v="0"/>
    <n v="0"/>
    <n v="8277.69"/>
    <n v="0"/>
    <n v="386.83"/>
    <n v="7.1142878886103642E-7"/>
    <n v="386.83"/>
    <n v="1.5055213296905112E-6"/>
    <n v="7890.86"/>
    <n v="7890.86"/>
    <n v="7890.86"/>
    <m/>
  </r>
  <r>
    <x v="1"/>
    <x v="11"/>
    <s v="ZV05F050"/>
    <x v="35"/>
    <s v="A101"/>
    <s v="FORTALECIMIENTO INSTITUCIONAL"/>
    <s v="GC00A10100004D"/>
    <x v="1"/>
    <x v="1"/>
    <s v="510512"/>
    <x v="15"/>
    <x v="0"/>
    <x v="0"/>
    <s v="002"/>
    <n v="6748.53"/>
    <n v="0"/>
    <n v="0"/>
    <n v="6748.53"/>
    <n v="0"/>
    <n v="2099.3000000000002"/>
    <n v="3.8608754658531494E-6"/>
    <n v="2099.3000000000002"/>
    <n v="8.1703614699462057E-6"/>
    <n v="4649.2299999999996"/>
    <n v="4649.2299999999996"/>
    <n v="4649.2299999999996"/>
    <m/>
  </r>
  <r>
    <x v="3"/>
    <x v="7"/>
    <s v="SF43I080"/>
    <x v="45"/>
    <s v="A101"/>
    <s v="FORTALECIMIENTO INSTITUCIONAL"/>
    <s v="GC00A10100004D"/>
    <x v="1"/>
    <x v="1"/>
    <s v="510512"/>
    <x v="15"/>
    <x v="0"/>
    <x v="0"/>
    <s v="002"/>
    <n v="1400.42"/>
    <n v="0"/>
    <n v="0"/>
    <n v="1400.42"/>
    <n v="0"/>
    <n v="0"/>
    <n v="0"/>
    <n v="0"/>
    <n v="0"/>
    <n v="1400.42"/>
    <n v="1400.42"/>
    <n v="1400.42"/>
    <m/>
  </r>
  <r>
    <x v="1"/>
    <x v="11"/>
    <s v="ZD07F070"/>
    <x v="28"/>
    <s v="A101"/>
    <s v="FORTALECIMIENTO INSTITUCIONAL"/>
    <s v="GC00A10100004D"/>
    <x v="1"/>
    <x v="1"/>
    <s v="510512"/>
    <x v="15"/>
    <x v="0"/>
    <x v="0"/>
    <s v="002"/>
    <n v="3702.16"/>
    <n v="0"/>
    <n v="-1000"/>
    <n v="2702.16"/>
    <n v="0"/>
    <n v="55.67"/>
    <n v="1.0238409812034718E-7"/>
    <n v="55.67"/>
    <n v="2.1666461345777413E-7"/>
    <n v="2646.49"/>
    <n v="2646.49"/>
    <n v="2646.49"/>
    <m/>
  </r>
  <r>
    <x v="1"/>
    <x v="8"/>
    <s v="PM71N010"/>
    <x v="39"/>
    <s v="A101"/>
    <s v="FORTALECIMIENTO INSTITUCIONAL"/>
    <s v="GC00A10100004D"/>
    <x v="1"/>
    <x v="1"/>
    <s v="510512"/>
    <x v="15"/>
    <x v="0"/>
    <x v="0"/>
    <s v="002"/>
    <n v="665"/>
    <n v="0"/>
    <n v="0"/>
    <n v="665"/>
    <n v="0"/>
    <n v="0"/>
    <n v="0"/>
    <n v="0"/>
    <n v="0"/>
    <n v="665"/>
    <n v="665"/>
    <n v="665"/>
    <m/>
  </r>
  <r>
    <x v="1"/>
    <x v="11"/>
    <s v="ZQ08F080"/>
    <x v="26"/>
    <s v="A101"/>
    <s v="FORTALECIMIENTO INSTITUCIONAL"/>
    <s v="GC00A10100004D"/>
    <x v="1"/>
    <x v="1"/>
    <s v="510512"/>
    <x v="15"/>
    <x v="0"/>
    <x v="0"/>
    <s v="002"/>
    <n v="4147.12"/>
    <n v="0"/>
    <n v="0"/>
    <n v="4147.12"/>
    <n v="0"/>
    <n v="3397.14"/>
    <n v="6.2477656743049432E-6"/>
    <n v="3397.14"/>
    <n v="1.3221484191879697E-5"/>
    <n v="749.98"/>
    <n v="749.98"/>
    <n v="749.98"/>
    <m/>
  </r>
  <r>
    <x v="1"/>
    <x v="11"/>
    <s v="ZC09F090"/>
    <x v="21"/>
    <s v="A101"/>
    <s v="FORTALECIMIENTO INSTITUCIONAL"/>
    <s v="GC00A10100004D"/>
    <x v="1"/>
    <x v="1"/>
    <s v="510512"/>
    <x v="15"/>
    <x v="0"/>
    <x v="0"/>
    <s v="002"/>
    <n v="4955.18"/>
    <n v="0"/>
    <n v="5000"/>
    <n v="9955.18"/>
    <n v="0"/>
    <n v="7034.77"/>
    <n v="1.2937822560339048E-5"/>
    <n v="7034.77"/>
    <n v="2.7378942389336192E-5"/>
    <n v="2920.41"/>
    <n v="2920.41"/>
    <n v="2920.41"/>
    <m/>
  </r>
  <r>
    <x v="1"/>
    <x v="11"/>
    <s v="TM68F100"/>
    <x v="18"/>
    <s v="A101"/>
    <s v="FORTALECIMIENTO INSTITUCIONAL"/>
    <s v="GC00A10100004D"/>
    <x v="1"/>
    <x v="1"/>
    <s v="510512"/>
    <x v="15"/>
    <x v="0"/>
    <x v="0"/>
    <s v="002"/>
    <n v="7356.71"/>
    <n v="0"/>
    <n v="0"/>
    <n v="7356.71"/>
    <n v="0"/>
    <n v="1191.4000000000001"/>
    <n v="2.1911337255358656E-6"/>
    <n v="1191.4000000000001"/>
    <n v="4.6368640286256888E-6"/>
    <n v="6165.31"/>
    <n v="6165.31"/>
    <n v="6165.31"/>
    <m/>
  </r>
  <r>
    <x v="3"/>
    <x v="5"/>
    <s v="UP72J010"/>
    <x v="6"/>
    <s v="A101"/>
    <s v="FORTALECIMIENTO INSTITUCIONAL"/>
    <s v="GC00A10100004D"/>
    <x v="1"/>
    <x v="1"/>
    <s v="510512"/>
    <x v="15"/>
    <x v="0"/>
    <x v="0"/>
    <s v="002"/>
    <n v="8909.52"/>
    <n v="0"/>
    <n v="0"/>
    <n v="8909.52"/>
    <n v="0"/>
    <n v="4002.6"/>
    <n v="7.3612823987156743E-6"/>
    <n v="4002.6"/>
    <n v="1.557790159558266E-5"/>
    <n v="4906.92"/>
    <n v="4906.92"/>
    <n v="4906.92"/>
    <m/>
  </r>
  <r>
    <x v="1"/>
    <x v="12"/>
    <s v="ZA01D000"/>
    <x v="19"/>
    <s v="A101"/>
    <s v="FORTALECIMIENTO INSTITUCIONAL"/>
    <s v="GC00A10100004D"/>
    <x v="1"/>
    <x v="1"/>
    <s v="510512"/>
    <x v="15"/>
    <x v="0"/>
    <x v="0"/>
    <s v="002"/>
    <n v="4019.27"/>
    <n v="0"/>
    <n v="0"/>
    <n v="4019.27"/>
    <n v="0"/>
    <n v="1813.73"/>
    <n v="3.3356764915361465E-6"/>
    <n v="1813.73"/>
    <n v="7.0589385551781688E-6"/>
    <n v="2205.54"/>
    <n v="2205.54"/>
    <n v="2205.54"/>
    <m/>
  </r>
  <r>
    <x v="1"/>
    <x v="13"/>
    <s v="FS66P020"/>
    <x v="30"/>
    <s v="A101"/>
    <s v="FORTALECIMIENTO INSTITUCIONAL"/>
    <s v="GC00A10100004D"/>
    <x v="1"/>
    <x v="1"/>
    <s v="510512"/>
    <x v="15"/>
    <x v="0"/>
    <x v="0"/>
    <s v="002"/>
    <n v="6620.85"/>
    <n v="0"/>
    <n v="0"/>
    <n v="6620.85"/>
    <n v="0"/>
    <n v="3536.29"/>
    <n v="6.5036799414766035E-6"/>
    <n v="3536.29"/>
    <n v="1.3763048426883277E-5"/>
    <n v="3084.56"/>
    <n v="3084.56"/>
    <n v="3084.56"/>
    <m/>
  </r>
  <r>
    <x v="3"/>
    <x v="4"/>
    <s v="US33M030"/>
    <x v="4"/>
    <s v="A101"/>
    <s v="FORTALECIMIENTO INSTITUCIONAL"/>
    <s v="GC00A10100004D"/>
    <x v="1"/>
    <x v="1"/>
    <s v="510512"/>
    <x v="15"/>
    <x v="0"/>
    <x v="0"/>
    <s v="002"/>
    <n v="5800.8"/>
    <n v="0"/>
    <n v="0"/>
    <n v="5800.8"/>
    <n v="0"/>
    <n v="425"/>
    <n v="7.8162819653579213E-7"/>
    <n v="425"/>
    <n v="1.6540768945492007E-6"/>
    <n v="5375.8"/>
    <n v="5375.8"/>
    <n v="5375.8"/>
    <m/>
  </r>
  <r>
    <x v="3"/>
    <x v="7"/>
    <s v="OL41I060"/>
    <x v="38"/>
    <s v="A101"/>
    <s v="FORTALECIMIENTO INSTITUCIONAL"/>
    <s v="GC00A10100004D"/>
    <x v="1"/>
    <x v="1"/>
    <s v="510512"/>
    <x v="15"/>
    <x v="0"/>
    <x v="0"/>
    <s v="002"/>
    <n v="1068.6600000000001"/>
    <n v="0"/>
    <n v="0"/>
    <n v="1068.6600000000001"/>
    <n v="0"/>
    <n v="0"/>
    <n v="0"/>
    <n v="0"/>
    <n v="0"/>
    <n v="1068.6600000000001"/>
    <n v="1068.6600000000001"/>
    <n v="1068.6600000000001"/>
    <m/>
  </r>
  <r>
    <x v="0"/>
    <x v="3"/>
    <s v="ZA01C002"/>
    <x v="7"/>
    <s v="A101"/>
    <s v="FORTALECIMIENTO INSTITUCIONAL"/>
    <s v="GC00A10100004D"/>
    <x v="1"/>
    <x v="1"/>
    <s v="510512"/>
    <x v="15"/>
    <x v="0"/>
    <x v="0"/>
    <s v="002"/>
    <n v="1936.76"/>
    <n v="0"/>
    <n v="0"/>
    <n v="1936.76"/>
    <n v="0"/>
    <n v="66.67"/>
    <n v="1.2261447497186179E-7"/>
    <n v="0"/>
    <n v="0"/>
    <n v="1870.09"/>
    <n v="1936.76"/>
    <n v="1870.09"/>
    <m/>
  </r>
  <r>
    <x v="3"/>
    <x v="6"/>
    <s v="ZA01G000"/>
    <x v="9"/>
    <s v="A101"/>
    <s v="FORTALECIMIENTO INSTITUCIONAL"/>
    <s v="GC00A10100004D"/>
    <x v="1"/>
    <x v="1"/>
    <s v="510512"/>
    <x v="15"/>
    <x v="0"/>
    <x v="0"/>
    <s v="002"/>
    <n v="5135.4799999999996"/>
    <n v="0"/>
    <n v="0"/>
    <n v="5135.4799999999996"/>
    <n v="0"/>
    <n v="875.6"/>
    <n v="1.6103379973805638E-6"/>
    <n v="875.6"/>
    <n v="3.4077875973347767E-6"/>
    <n v="4259.88"/>
    <n v="4259.88"/>
    <n v="4259.88"/>
    <m/>
  </r>
  <r>
    <x v="1"/>
    <x v="11"/>
    <s v="ZN02F020"/>
    <x v="44"/>
    <s v="A101"/>
    <s v="FORTALECIMIENTO INSTITUCIONAL"/>
    <s v="GC00A10100004D"/>
    <x v="1"/>
    <x v="1"/>
    <s v="510512"/>
    <x v="15"/>
    <x v="0"/>
    <x v="0"/>
    <s v="002"/>
    <n v="4522.2700000000004"/>
    <n v="0"/>
    <n v="0"/>
    <n v="4522.2700000000004"/>
    <n v="0"/>
    <n v="2938.06"/>
    <n v="5.4034600920328222E-6"/>
    <n v="2794.89"/>
    <n v="1.0877559933662624E-5"/>
    <n v="1584.21"/>
    <n v="1727.38"/>
    <n v="1584.21"/>
    <m/>
  </r>
  <r>
    <x v="1"/>
    <x v="11"/>
    <s v="ZA01F000"/>
    <x v="17"/>
    <s v="A101"/>
    <s v="FORTALECIMIENTO INSTITUCIONAL"/>
    <s v="GC00A10100004D"/>
    <x v="1"/>
    <x v="1"/>
    <s v="510512"/>
    <x v="15"/>
    <x v="0"/>
    <x v="0"/>
    <s v="002"/>
    <n v="14212.8"/>
    <n v="0"/>
    <n v="0"/>
    <n v="14212.8"/>
    <n v="0"/>
    <n v="336.67"/>
    <n v="6.1917827041812976E-7"/>
    <n v="336.67"/>
    <n v="1.3103013366773633E-6"/>
    <n v="13876.13"/>
    <n v="13876.13"/>
    <n v="13876.13"/>
    <m/>
  </r>
  <r>
    <x v="3"/>
    <x v="7"/>
    <s v="JM40I070"/>
    <x v="31"/>
    <s v="A101"/>
    <s v="FORTALECIMIENTO INSTITUCIONAL"/>
    <s v="GC00A10100004D"/>
    <x v="1"/>
    <x v="1"/>
    <s v="510512"/>
    <x v="15"/>
    <x v="0"/>
    <x v="0"/>
    <s v="002"/>
    <n v="1290.67"/>
    <n v="0"/>
    <n v="0"/>
    <n v="1290.67"/>
    <n v="0"/>
    <n v="0"/>
    <n v="0"/>
    <n v="0"/>
    <n v="0"/>
    <n v="1290.67"/>
    <n v="1290.67"/>
    <n v="1290.67"/>
    <m/>
  </r>
  <r>
    <x v="1"/>
    <x v="1"/>
    <s v="AT69K040"/>
    <x v="36"/>
    <s v="A101"/>
    <s v="FORTALECIMIENTO INSTITUCIONAL"/>
    <s v="GC00A10100004D"/>
    <x v="1"/>
    <x v="1"/>
    <s v="510512"/>
    <x v="15"/>
    <x v="0"/>
    <x v="0"/>
    <s v="002"/>
    <n v="40377.879999999997"/>
    <n v="0"/>
    <n v="0"/>
    <n v="40377.879999999997"/>
    <n v="0"/>
    <n v="5101.78"/>
    <n v="9.3828120012291148E-6"/>
    <n v="5101.78"/>
    <n v="1.9855850397819341E-5"/>
    <n v="35276.1"/>
    <n v="35276.1"/>
    <n v="35276.1"/>
    <m/>
  </r>
  <r>
    <x v="3"/>
    <x v="4"/>
    <s v="UC32M020"/>
    <x v="47"/>
    <s v="A101"/>
    <s v="FORTALECIMIENTO INSTITUCIONAL"/>
    <s v="GC00A10100004D"/>
    <x v="1"/>
    <x v="1"/>
    <s v="510513"/>
    <x v="16"/>
    <x v="0"/>
    <x v="0"/>
    <s v="002"/>
    <n v="7977.89"/>
    <n v="0"/>
    <n v="0"/>
    <n v="7977.89"/>
    <n v="0"/>
    <n v="37"/>
    <n v="6.8047631227821899E-8"/>
    <n v="37"/>
    <n v="1.440019884666363E-7"/>
    <n v="7940.89"/>
    <n v="7940.89"/>
    <n v="7940.89"/>
    <m/>
  </r>
  <r>
    <x v="3"/>
    <x v="7"/>
    <s v="JM40I070"/>
    <x v="31"/>
    <s v="A101"/>
    <s v="FORTALECIMIENTO INSTITUCIONAL"/>
    <s v="GC00A10100004D"/>
    <x v="1"/>
    <x v="1"/>
    <s v="510513"/>
    <x v="16"/>
    <x v="0"/>
    <x v="0"/>
    <s v="002"/>
    <n v="2581.35"/>
    <n v="0"/>
    <n v="0"/>
    <n v="2581.35"/>
    <n v="0"/>
    <n v="0"/>
    <n v="0"/>
    <n v="0"/>
    <n v="0"/>
    <n v="2581.35"/>
    <n v="2581.35"/>
    <n v="2581.35"/>
    <m/>
  </r>
  <r>
    <x v="3"/>
    <x v="4"/>
    <s v="UN31M010"/>
    <x v="48"/>
    <s v="A101"/>
    <s v="FORTALECIMIENTO INSTITUCIONAL"/>
    <s v="GC00A10100004D"/>
    <x v="1"/>
    <x v="1"/>
    <s v="510513"/>
    <x v="16"/>
    <x v="0"/>
    <x v="0"/>
    <s v="002"/>
    <n v="8253"/>
    <n v="0"/>
    <n v="0"/>
    <n v="8253"/>
    <n v="0"/>
    <n v="0"/>
    <n v="0"/>
    <n v="0"/>
    <n v="0"/>
    <n v="8253"/>
    <n v="8253"/>
    <n v="8253"/>
    <m/>
  </r>
  <r>
    <x v="2"/>
    <x v="10"/>
    <s v="AC67Q000"/>
    <x v="16"/>
    <s v="A101"/>
    <s v="FORTALECIMIENTO INSTITUCIONAL"/>
    <s v="GC00A10100004D"/>
    <x v="1"/>
    <x v="1"/>
    <s v="510513"/>
    <x v="16"/>
    <x v="0"/>
    <x v="0"/>
    <s v="002"/>
    <n v="7596.79"/>
    <n v="0"/>
    <n v="0"/>
    <n v="7596.79"/>
    <n v="0"/>
    <n v="3132"/>
    <n v="5.7601400271767086E-6"/>
    <n v="3132"/>
    <n v="1.2189573726419051E-5"/>
    <n v="4464.79"/>
    <n v="4464.79"/>
    <n v="4464.79"/>
    <m/>
  </r>
  <r>
    <x v="1"/>
    <x v="11"/>
    <s v="ZS03F030"/>
    <x v="22"/>
    <s v="A101"/>
    <s v="FORTALECIMIENTO INSTITUCIONAL"/>
    <s v="GC00A10100004D"/>
    <x v="1"/>
    <x v="1"/>
    <s v="510513"/>
    <x v="16"/>
    <x v="0"/>
    <x v="0"/>
    <s v="002"/>
    <n v="4877.76"/>
    <n v="0"/>
    <n v="6500"/>
    <n v="11377.76"/>
    <n v="0"/>
    <n v="6711.93"/>
    <n v="1.2344079390998776E-5"/>
    <n v="6711.93"/>
    <n v="2.6122466660780275E-5"/>
    <n v="4665.83"/>
    <n v="4665.83"/>
    <n v="4665.83"/>
    <m/>
  </r>
  <r>
    <x v="0"/>
    <x v="16"/>
    <s v="ZA01E000"/>
    <x v="42"/>
    <s v="A101"/>
    <s v="FORTALECIMIENTO INSTITUCIONAL"/>
    <s v="GC00A10100004D"/>
    <x v="1"/>
    <x v="1"/>
    <s v="510513"/>
    <x v="16"/>
    <x v="0"/>
    <x v="0"/>
    <s v="002"/>
    <n v="3484.54"/>
    <n v="0"/>
    <n v="0"/>
    <n v="3484.54"/>
    <n v="0"/>
    <n v="726.67"/>
    <n v="1.336437086062739E-6"/>
    <n v="726.67"/>
    <n v="2.8281601340283941E-6"/>
    <n v="2757.87"/>
    <n v="2757.87"/>
    <n v="2757.87"/>
    <m/>
  </r>
  <r>
    <x v="3"/>
    <x v="7"/>
    <s v="MB42I090"/>
    <x v="32"/>
    <s v="A101"/>
    <s v="FORTALECIMIENTO INSTITUCIONAL"/>
    <s v="GC00A10100004D"/>
    <x v="1"/>
    <x v="1"/>
    <s v="510513"/>
    <x v="16"/>
    <x v="0"/>
    <x v="0"/>
    <s v="002"/>
    <n v="3017.01"/>
    <n v="0"/>
    <n v="0"/>
    <n v="3017.01"/>
    <n v="0"/>
    <n v="0"/>
    <n v="0"/>
    <n v="0"/>
    <n v="0"/>
    <n v="3017.01"/>
    <n v="3017.01"/>
    <n v="3017.01"/>
    <m/>
  </r>
  <r>
    <x v="3"/>
    <x v="7"/>
    <s v="SF43I080"/>
    <x v="45"/>
    <s v="A101"/>
    <s v="FORTALECIMIENTO INSTITUCIONAL"/>
    <s v="GC00A10100004D"/>
    <x v="1"/>
    <x v="1"/>
    <s v="510513"/>
    <x v="16"/>
    <x v="0"/>
    <x v="0"/>
    <s v="002"/>
    <n v="6092.59"/>
    <n v="0"/>
    <n v="0"/>
    <n v="6092.59"/>
    <n v="0"/>
    <n v="0"/>
    <n v="0"/>
    <n v="0"/>
    <n v="0"/>
    <n v="6092.59"/>
    <n v="6092.59"/>
    <n v="6092.59"/>
    <m/>
  </r>
  <r>
    <x v="1"/>
    <x v="11"/>
    <s v="ZT06F060"/>
    <x v="43"/>
    <s v="A101"/>
    <s v="FORTALECIMIENTO INSTITUCIONAL"/>
    <s v="GC00A10100004D"/>
    <x v="1"/>
    <x v="1"/>
    <s v="510513"/>
    <x v="16"/>
    <x v="0"/>
    <x v="0"/>
    <s v="002"/>
    <n v="18165.18"/>
    <n v="0"/>
    <n v="7000"/>
    <n v="25165.18"/>
    <n v="0"/>
    <n v="23973.53"/>
    <n v="4.4090322396462845E-5"/>
    <n v="23973.53"/>
    <n v="9.3303675420663759E-5"/>
    <n v="1191.6500000000001"/>
    <n v="1191.6500000000001"/>
    <n v="1191.6500000000001"/>
    <m/>
  </r>
  <r>
    <x v="1"/>
    <x v="11"/>
    <s v="ZV05F050"/>
    <x v="35"/>
    <s v="A101"/>
    <s v="FORTALECIMIENTO INSTITUCIONAL"/>
    <s v="GC00A10100004D"/>
    <x v="1"/>
    <x v="1"/>
    <s v="510513"/>
    <x v="16"/>
    <x v="0"/>
    <x v="0"/>
    <s v="002"/>
    <n v="13693.46"/>
    <n v="0"/>
    <n v="0"/>
    <n v="13693.46"/>
    <n v="0"/>
    <n v="3802.67"/>
    <n v="6.9935861038135552E-6"/>
    <n v="3802.67"/>
    <n v="1.4799784904930375E-5"/>
    <n v="9890.7900000000009"/>
    <n v="9890.7900000000009"/>
    <n v="9890.7900000000009"/>
    <m/>
  </r>
  <r>
    <x v="0"/>
    <x v="3"/>
    <s v="ZA01C002"/>
    <x v="7"/>
    <s v="A101"/>
    <s v="FORTALECIMIENTO INSTITUCIONAL"/>
    <s v="GC00A10100004D"/>
    <x v="1"/>
    <x v="1"/>
    <s v="510513"/>
    <x v="16"/>
    <x v="0"/>
    <x v="0"/>
    <s v="002"/>
    <n v="581.76"/>
    <n v="0"/>
    <n v="2101.0500000000002"/>
    <n v="2682.81"/>
    <n v="0"/>
    <n v="2682.81"/>
    <n v="4.934023392819267E-6"/>
    <n v="2682.81"/>
    <n v="1.0441350666977744E-5"/>
    <n v="0"/>
    <n v="0"/>
    <n v="0"/>
    <m/>
  </r>
  <r>
    <x v="0"/>
    <x v="3"/>
    <s v="ZA01C000"/>
    <x v="8"/>
    <s v="A101"/>
    <s v="FORTALECIMIENTO INSTITUCIONAL"/>
    <s v="GC00A10100004D"/>
    <x v="1"/>
    <x v="1"/>
    <s v="510513"/>
    <x v="16"/>
    <x v="0"/>
    <x v="0"/>
    <s v="002"/>
    <n v="90852.51"/>
    <n v="0"/>
    <n v="0"/>
    <n v="90852.51"/>
    <n v="0"/>
    <n v="9595"/>
    <n v="1.7646405990025707E-5"/>
    <n v="9595"/>
    <n v="3.7343218360469603E-5"/>
    <n v="81257.509999999995"/>
    <n v="81257.509999999995"/>
    <n v="81257.509999999995"/>
    <m/>
  </r>
  <r>
    <x v="1"/>
    <x v="11"/>
    <s v="TM68F100"/>
    <x v="18"/>
    <s v="A101"/>
    <s v="FORTALECIMIENTO INSTITUCIONAL"/>
    <s v="GC00A10100004D"/>
    <x v="1"/>
    <x v="1"/>
    <s v="510513"/>
    <x v="16"/>
    <x v="0"/>
    <x v="0"/>
    <s v="002"/>
    <n v="8129.92"/>
    <n v="0"/>
    <n v="0"/>
    <n v="8129.92"/>
    <n v="0"/>
    <n v="2315.6"/>
    <n v="4.2586782397606592E-6"/>
    <n v="2315.6"/>
    <n v="9.0121893106308916E-6"/>
    <n v="5814.32"/>
    <n v="5814.32"/>
    <n v="5814.32"/>
    <m/>
  </r>
  <r>
    <x v="0"/>
    <x v="3"/>
    <s v="ZA01C030"/>
    <x v="5"/>
    <s v="A101"/>
    <s v="FORTALECIMIENTO INSTITUCIONAL"/>
    <s v="GC00A10100004D"/>
    <x v="1"/>
    <x v="1"/>
    <s v="510513"/>
    <x v="16"/>
    <x v="0"/>
    <x v="0"/>
    <s v="002"/>
    <n v="11500.97"/>
    <n v="0"/>
    <n v="0"/>
    <n v="11500.97"/>
    <n v="0"/>
    <n v="0"/>
    <n v="0"/>
    <n v="0"/>
    <n v="0"/>
    <n v="11500.97"/>
    <n v="11500.97"/>
    <n v="11500.97"/>
    <m/>
  </r>
  <r>
    <x v="1"/>
    <x v="12"/>
    <s v="ZA01D000"/>
    <x v="19"/>
    <s v="A101"/>
    <s v="FORTALECIMIENTO INSTITUCIONAL"/>
    <s v="GC00A10100004D"/>
    <x v="1"/>
    <x v="1"/>
    <s v="510513"/>
    <x v="16"/>
    <x v="0"/>
    <x v="0"/>
    <s v="002"/>
    <n v="3649.55"/>
    <n v="0"/>
    <n v="10000"/>
    <n v="13649.55"/>
    <n v="0"/>
    <n v="6215.5"/>
    <n v="1.143108248368992E-5"/>
    <n v="6215.5"/>
    <n v="2.4190388089577781E-5"/>
    <n v="7434.05"/>
    <n v="7434.05"/>
    <n v="7434.05"/>
    <m/>
  </r>
  <r>
    <x v="1"/>
    <x v="11"/>
    <s v="ZA01F000"/>
    <x v="17"/>
    <s v="A101"/>
    <s v="FORTALECIMIENTO INSTITUCIONAL"/>
    <s v="GC00A10100004D"/>
    <x v="1"/>
    <x v="1"/>
    <s v="510513"/>
    <x v="16"/>
    <x v="0"/>
    <x v="0"/>
    <s v="002"/>
    <n v="13097.04"/>
    <n v="0"/>
    <n v="0"/>
    <n v="13097.04"/>
    <n v="0"/>
    <n v="130"/>
    <n v="2.3908627188153644E-7"/>
    <n v="130"/>
    <n v="5.0595293245034375E-7"/>
    <n v="12967.04"/>
    <n v="12967.04"/>
    <n v="12967.04"/>
    <m/>
  </r>
  <r>
    <x v="0"/>
    <x v="0"/>
    <s v="ZA01A000"/>
    <x v="46"/>
    <s v="A101"/>
    <s v="FORTALECIMIENTO INSTITUCIONAL"/>
    <s v="GC00A10100004D"/>
    <x v="1"/>
    <x v="1"/>
    <s v="510513"/>
    <x v="16"/>
    <x v="0"/>
    <x v="0"/>
    <s v="002"/>
    <n v="39656.19"/>
    <n v="0"/>
    <n v="0"/>
    <n v="39656.19"/>
    <n v="0"/>
    <n v="22454.13"/>
    <n v="4.1295955615718179E-5"/>
    <n v="22454.13"/>
    <n v="8.7390253224009512E-5"/>
    <n v="17202.060000000001"/>
    <n v="17202.060000000001"/>
    <n v="17202.060000000001"/>
    <m/>
  </r>
  <r>
    <x v="1"/>
    <x v="1"/>
    <s v="AT69K040"/>
    <x v="36"/>
    <s v="A101"/>
    <s v="FORTALECIMIENTO INSTITUCIONAL"/>
    <s v="GC00A10100004D"/>
    <x v="1"/>
    <x v="1"/>
    <s v="510513"/>
    <x v="16"/>
    <x v="0"/>
    <x v="0"/>
    <s v="002"/>
    <n v="77375.22"/>
    <n v="0"/>
    <n v="0"/>
    <n v="77375.22"/>
    <n v="0"/>
    <n v="8724.2000000000007"/>
    <n v="1.6044895793453078E-5"/>
    <n v="8724.2000000000007"/>
    <n v="3.395411210217915E-5"/>
    <n v="68651.02"/>
    <n v="68651.02"/>
    <n v="68651.02"/>
    <m/>
  </r>
  <r>
    <x v="3"/>
    <x v="6"/>
    <s v="ZA01G000"/>
    <x v="9"/>
    <s v="A101"/>
    <s v="FORTALECIMIENTO INSTITUCIONAL"/>
    <s v="GC00A10100004D"/>
    <x v="1"/>
    <x v="1"/>
    <s v="510513"/>
    <x v="16"/>
    <x v="0"/>
    <x v="0"/>
    <s v="002"/>
    <n v="3270.96"/>
    <n v="0"/>
    <n v="6729.04"/>
    <n v="10000"/>
    <n v="0"/>
    <n v="3383.17"/>
    <n v="6.2220730957035198E-6"/>
    <n v="3383.17"/>
    <n v="1.3167113711369457E-5"/>
    <n v="6616.83"/>
    <n v="6616.83"/>
    <n v="6616.83"/>
    <m/>
  </r>
  <r>
    <x v="1"/>
    <x v="11"/>
    <s v="RB34F010"/>
    <x v="23"/>
    <s v="A101"/>
    <s v="FORTALECIMIENTO INSTITUCIONAL"/>
    <s v="GC00A10100004D"/>
    <x v="1"/>
    <x v="1"/>
    <s v="510513"/>
    <x v="16"/>
    <x v="0"/>
    <x v="0"/>
    <s v="002"/>
    <n v="21124.720000000001"/>
    <n v="0"/>
    <n v="0"/>
    <n v="21124.720000000001"/>
    <n v="0"/>
    <n v="0"/>
    <n v="0"/>
    <n v="0"/>
    <n v="0"/>
    <n v="21124.720000000001"/>
    <n v="21124.720000000001"/>
    <n v="21124.720000000001"/>
    <m/>
  </r>
  <r>
    <x v="3"/>
    <x v="7"/>
    <s v="EE11I010"/>
    <x v="25"/>
    <s v="A101"/>
    <s v="FORTALECIMIENTO INSTITUCIONAL"/>
    <s v="GC00A10100004D"/>
    <x v="1"/>
    <x v="1"/>
    <s v="510513"/>
    <x v="16"/>
    <x v="0"/>
    <x v="0"/>
    <s v="002"/>
    <n v="38580.120000000003"/>
    <n v="0"/>
    <n v="0"/>
    <n v="38580.120000000003"/>
    <n v="0"/>
    <n v="0"/>
    <n v="0"/>
    <n v="0"/>
    <n v="0"/>
    <n v="38580.120000000003"/>
    <n v="38580.120000000003"/>
    <n v="38580.120000000003"/>
    <m/>
  </r>
  <r>
    <x v="1"/>
    <x v="13"/>
    <s v="FS66P020"/>
    <x v="30"/>
    <s v="A101"/>
    <s v="FORTALECIMIENTO INSTITUCIONAL"/>
    <s v="GC00A10100004D"/>
    <x v="1"/>
    <x v="1"/>
    <s v="510513"/>
    <x v="16"/>
    <x v="0"/>
    <x v="0"/>
    <s v="002"/>
    <n v="6658.2"/>
    <n v="0"/>
    <n v="0"/>
    <n v="6658.2"/>
    <n v="0"/>
    <n v="506.67"/>
    <n v="9.3182954903244661E-7"/>
    <n v="506.67"/>
    <n v="1.9719320944970435E-6"/>
    <n v="6151.53"/>
    <n v="6151.53"/>
    <n v="6151.53"/>
    <m/>
  </r>
  <r>
    <x v="0"/>
    <x v="0"/>
    <s v="RP36A010"/>
    <x v="33"/>
    <s v="A101"/>
    <s v="FORTALECIMIENTO INSTITUCIONAL"/>
    <s v="GC00A10100004D"/>
    <x v="1"/>
    <x v="1"/>
    <s v="510513"/>
    <x v="16"/>
    <x v="0"/>
    <x v="0"/>
    <s v="002"/>
    <n v="12992.69"/>
    <n v="0"/>
    <n v="0"/>
    <n v="12992.69"/>
    <n v="0"/>
    <n v="5500"/>
    <n v="1.0115188425757311E-5"/>
    <n v="5500"/>
    <n v="2.1405700988283773E-5"/>
    <n v="7492.69"/>
    <n v="7492.69"/>
    <n v="7492.69"/>
    <m/>
  </r>
  <r>
    <x v="3"/>
    <x v="7"/>
    <s v="CF22I050"/>
    <x v="24"/>
    <s v="A101"/>
    <s v="FORTALECIMIENTO INSTITUCIONAL"/>
    <s v="GC00A10100004D"/>
    <x v="1"/>
    <x v="1"/>
    <s v="510513"/>
    <x v="16"/>
    <x v="0"/>
    <x v="0"/>
    <s v="002"/>
    <n v="8570.2000000000007"/>
    <n v="0"/>
    <n v="0"/>
    <n v="8570.2000000000007"/>
    <n v="0"/>
    <n v="0"/>
    <n v="0"/>
    <n v="0"/>
    <n v="0"/>
    <n v="8570.2000000000007"/>
    <n v="8570.2000000000007"/>
    <n v="8570.2000000000007"/>
    <m/>
  </r>
  <r>
    <x v="3"/>
    <x v="7"/>
    <s v="ZA01I000"/>
    <x v="10"/>
    <s v="A101"/>
    <s v="FORTALECIMIENTO INSTITUCIONAL"/>
    <s v="GC00A10100004D"/>
    <x v="1"/>
    <x v="1"/>
    <s v="510513"/>
    <x v="16"/>
    <x v="0"/>
    <x v="0"/>
    <s v="002"/>
    <n v="33361.15"/>
    <n v="0"/>
    <n v="0"/>
    <n v="33361.15"/>
    <n v="0"/>
    <n v="10185.73"/>
    <n v="1.8732832400707091E-5"/>
    <n v="10185.73"/>
    <n v="3.96423074049803E-5"/>
    <n v="23175.42"/>
    <n v="23175.42"/>
    <n v="23175.42"/>
    <m/>
  </r>
  <r>
    <x v="0"/>
    <x v="15"/>
    <s v="ZA01L000"/>
    <x v="37"/>
    <s v="A101"/>
    <s v="FORTALECIMIENTO INSTITUCIONAL"/>
    <s v="GC00A10100004D"/>
    <x v="1"/>
    <x v="1"/>
    <s v="510513"/>
    <x v="16"/>
    <x v="0"/>
    <x v="0"/>
    <s v="002"/>
    <n v="23861.43"/>
    <n v="0"/>
    <n v="0"/>
    <n v="23861.43"/>
    <n v="0"/>
    <n v="1194.67"/>
    <n v="2.1971476648362703E-6"/>
    <n v="1194.67"/>
    <n v="4.6495906908496319E-6"/>
    <n v="22666.76"/>
    <n v="22666.76"/>
    <n v="22666.76"/>
    <m/>
  </r>
  <r>
    <x v="1"/>
    <x v="13"/>
    <s v="ZA01P000"/>
    <x v="40"/>
    <s v="A101"/>
    <s v="FORTALECIMIENTO INSTITUCIONAL"/>
    <s v="GC00A10100004D"/>
    <x v="1"/>
    <x v="1"/>
    <s v="510513"/>
    <x v="16"/>
    <x v="0"/>
    <x v="0"/>
    <s v="002"/>
    <n v="15422.77"/>
    <n v="0"/>
    <n v="0"/>
    <n v="15422.77"/>
    <n v="0"/>
    <n v="1060.67"/>
    <n v="1.9507048922814557E-6"/>
    <n v="1060.67"/>
    <n v="4.1280699758623545E-6"/>
    <n v="14362.1"/>
    <n v="14362.1"/>
    <n v="14362.1"/>
    <m/>
  </r>
  <r>
    <x v="3"/>
    <x v="7"/>
    <s v="CB21I040"/>
    <x v="20"/>
    <s v="A101"/>
    <s v="FORTALECIMIENTO INSTITUCIONAL"/>
    <s v="GC00A10100004D"/>
    <x v="1"/>
    <x v="1"/>
    <s v="510513"/>
    <x v="16"/>
    <x v="0"/>
    <x v="0"/>
    <s v="002"/>
    <n v="6839.37"/>
    <n v="0"/>
    <n v="0"/>
    <n v="6839.37"/>
    <n v="0"/>
    <n v="0"/>
    <n v="0"/>
    <n v="0"/>
    <n v="0"/>
    <n v="6839.37"/>
    <n v="6839.37"/>
    <n v="6839.37"/>
    <m/>
  </r>
  <r>
    <x v="1"/>
    <x v="11"/>
    <s v="ZC09F090"/>
    <x v="21"/>
    <s v="A101"/>
    <s v="FORTALECIMIENTO INSTITUCIONAL"/>
    <s v="GC00A10100004D"/>
    <x v="1"/>
    <x v="1"/>
    <s v="510513"/>
    <x v="16"/>
    <x v="0"/>
    <x v="0"/>
    <s v="002"/>
    <n v="21063.119999999999"/>
    <n v="0"/>
    <n v="-5000"/>
    <n v="16063.12"/>
    <n v="0"/>
    <n v="1171.33"/>
    <n v="2.1542224834076926E-6"/>
    <n v="1171.33"/>
    <n v="4.5587526797466234E-6"/>
    <n v="14891.79"/>
    <n v="14891.79"/>
    <n v="14891.79"/>
    <m/>
  </r>
  <r>
    <x v="0"/>
    <x v="14"/>
    <s v="MC37B000"/>
    <x v="34"/>
    <s v="A101"/>
    <s v="FORTALECIMIENTO INSTITUCIONAL"/>
    <s v="GC00A10100004D"/>
    <x v="1"/>
    <x v="1"/>
    <s v="510513"/>
    <x v="16"/>
    <x v="0"/>
    <x v="0"/>
    <s v="002"/>
    <n v="30794.560000000001"/>
    <n v="0"/>
    <n v="0"/>
    <n v="30794.560000000001"/>
    <n v="0"/>
    <n v="2635.3"/>
    <n v="4.8466465560724071E-6"/>
    <n v="2635.3"/>
    <n v="1.0256444329895315E-5"/>
    <n v="28159.26"/>
    <n v="28159.26"/>
    <n v="28159.26"/>
    <m/>
  </r>
  <r>
    <x v="1"/>
    <x v="11"/>
    <s v="ZD07F070"/>
    <x v="28"/>
    <s v="A101"/>
    <s v="FORTALECIMIENTO INSTITUCIONAL"/>
    <s v="GC00A10100004D"/>
    <x v="1"/>
    <x v="1"/>
    <s v="510513"/>
    <x v="16"/>
    <x v="0"/>
    <x v="0"/>
    <s v="002"/>
    <n v="0"/>
    <n v="0"/>
    <n v="1000"/>
    <n v="1000"/>
    <n v="0"/>
    <n v="500"/>
    <n v="9.1956258415975546E-7"/>
    <n v="500"/>
    <n v="1.9459728171167068E-6"/>
    <n v="500"/>
    <n v="500"/>
    <n v="500"/>
    <m/>
  </r>
  <r>
    <x v="3"/>
    <x v="4"/>
    <s v="ZA01M000"/>
    <x v="12"/>
    <s v="A101"/>
    <s v="FORTALECIMIENTO INSTITUCIONAL"/>
    <s v="GC00A10100004D"/>
    <x v="1"/>
    <x v="1"/>
    <s v="510513"/>
    <x v="16"/>
    <x v="0"/>
    <x v="0"/>
    <s v="002"/>
    <n v="10652.09"/>
    <n v="0"/>
    <n v="0"/>
    <n v="10652.09"/>
    <n v="0"/>
    <n v="0"/>
    <n v="0"/>
    <n v="0"/>
    <n v="0"/>
    <n v="10652.09"/>
    <n v="10652.09"/>
    <n v="10652.09"/>
    <m/>
  </r>
  <r>
    <x v="3"/>
    <x v="7"/>
    <s v="EQ13I030"/>
    <x v="27"/>
    <s v="A101"/>
    <s v="FORTALECIMIENTO INSTITUCIONAL"/>
    <s v="GC00A10100004D"/>
    <x v="1"/>
    <x v="1"/>
    <s v="510513"/>
    <x v="16"/>
    <x v="0"/>
    <x v="0"/>
    <s v="002"/>
    <n v="15461.14"/>
    <n v="0"/>
    <n v="0"/>
    <n v="15461.14"/>
    <n v="0"/>
    <n v="0"/>
    <n v="0"/>
    <n v="0"/>
    <n v="0"/>
    <n v="15461.14"/>
    <n v="15461.14"/>
    <n v="15461.14"/>
    <m/>
  </r>
  <r>
    <x v="1"/>
    <x v="11"/>
    <s v="ZM04F040"/>
    <x v="41"/>
    <s v="A101"/>
    <s v="FORTALECIMIENTO INSTITUCIONAL"/>
    <s v="GC00A10100004D"/>
    <x v="1"/>
    <x v="1"/>
    <s v="510513"/>
    <x v="16"/>
    <x v="0"/>
    <x v="0"/>
    <s v="002"/>
    <n v="6043.47"/>
    <n v="0"/>
    <n v="0"/>
    <n v="6043.47"/>
    <n v="0"/>
    <n v="1207"/>
    <n v="2.2198240781616497E-6"/>
    <n v="1207"/>
    <n v="4.6975783805197297E-6"/>
    <n v="4836.47"/>
    <n v="4836.47"/>
    <n v="4836.47"/>
    <m/>
  </r>
  <r>
    <x v="1"/>
    <x v="11"/>
    <s v="ZN02F020"/>
    <x v="44"/>
    <s v="A101"/>
    <s v="FORTALECIMIENTO INSTITUCIONAL"/>
    <s v="GC00A10100004D"/>
    <x v="1"/>
    <x v="1"/>
    <s v="510513"/>
    <x v="16"/>
    <x v="0"/>
    <x v="0"/>
    <s v="002"/>
    <n v="10141.799999999999"/>
    <n v="0"/>
    <n v="0"/>
    <n v="10141.799999999999"/>
    <n v="0"/>
    <n v="2310.86"/>
    <n v="4.2499607864628254E-6"/>
    <n v="2310.86"/>
    <n v="8.9937414883246268E-6"/>
    <n v="7830.94"/>
    <n v="7830.94"/>
    <n v="7830.94"/>
    <m/>
  </r>
  <r>
    <x v="3"/>
    <x v="7"/>
    <s v="ES12I020"/>
    <x v="29"/>
    <s v="A101"/>
    <s v="FORTALECIMIENTO INSTITUCIONAL"/>
    <s v="GC00A10100004D"/>
    <x v="1"/>
    <x v="1"/>
    <s v="510513"/>
    <x v="16"/>
    <x v="0"/>
    <x v="0"/>
    <s v="002"/>
    <n v="14101.78"/>
    <n v="0"/>
    <n v="-3133.91"/>
    <n v="10967.87"/>
    <n v="0"/>
    <n v="0"/>
    <n v="0"/>
    <n v="0"/>
    <n v="0"/>
    <n v="10967.87"/>
    <n v="10967.87"/>
    <n v="10967.87"/>
    <m/>
  </r>
  <r>
    <x v="0"/>
    <x v="3"/>
    <s v="ZA01C060"/>
    <x v="3"/>
    <s v="A101"/>
    <s v="FORTALECIMIENTO INSTITUCIONAL"/>
    <s v="GC00A10100004D"/>
    <x v="1"/>
    <x v="1"/>
    <s v="510513"/>
    <x v="16"/>
    <x v="0"/>
    <x v="0"/>
    <s v="002"/>
    <n v="964.1"/>
    <n v="0"/>
    <n v="0"/>
    <n v="964.1"/>
    <n v="0"/>
    <n v="0"/>
    <n v="0"/>
    <n v="0"/>
    <n v="0"/>
    <n v="964.1"/>
    <n v="964.1"/>
    <n v="964.1"/>
    <m/>
  </r>
  <r>
    <x v="3"/>
    <x v="5"/>
    <s v="ZA01J000"/>
    <x v="11"/>
    <s v="A101"/>
    <s v="FORTALECIMIENTO INSTITUCIONAL"/>
    <s v="GC00A10100004D"/>
    <x v="1"/>
    <x v="1"/>
    <s v="510513"/>
    <x v="16"/>
    <x v="0"/>
    <x v="0"/>
    <s v="002"/>
    <n v="1897.96"/>
    <n v="0"/>
    <n v="5093.5600000000004"/>
    <n v="6991.52"/>
    <n v="0"/>
    <n v="6991.52"/>
    <n v="1.2858280396809227E-5"/>
    <n v="6991.52"/>
    <n v="2.7210615740655595E-5"/>
    <n v="0"/>
    <n v="0"/>
    <n v="0"/>
    <m/>
  </r>
  <r>
    <x v="2"/>
    <x v="2"/>
    <s v="ZA01H000"/>
    <x v="2"/>
    <s v="A101"/>
    <s v="FORTALECIMIENTO INSTITUCIONAL"/>
    <s v="GC00A10100004D"/>
    <x v="1"/>
    <x v="1"/>
    <s v="510513"/>
    <x v="16"/>
    <x v="0"/>
    <x v="0"/>
    <s v="002"/>
    <n v="1814.06"/>
    <n v="0"/>
    <n v="0"/>
    <n v="1814.06"/>
    <n v="0"/>
    <n v="0"/>
    <n v="0"/>
    <n v="0"/>
    <n v="0"/>
    <n v="1814.06"/>
    <n v="1814.06"/>
    <n v="1814.06"/>
    <m/>
  </r>
  <r>
    <x v="3"/>
    <x v="7"/>
    <s v="OL41I060"/>
    <x v="38"/>
    <s v="A101"/>
    <s v="FORTALECIMIENTO INSTITUCIONAL"/>
    <s v="GC00A10100004D"/>
    <x v="1"/>
    <x v="1"/>
    <s v="510513"/>
    <x v="16"/>
    <x v="0"/>
    <x v="0"/>
    <s v="002"/>
    <n v="4331.8"/>
    <n v="0"/>
    <n v="0"/>
    <n v="4331.8"/>
    <n v="0"/>
    <n v="405"/>
    <n v="7.4484569316940193E-7"/>
    <n v="405"/>
    <n v="1.5762379818645323E-6"/>
    <n v="3926.8"/>
    <n v="3926.8"/>
    <n v="3926.8"/>
    <m/>
  </r>
  <r>
    <x v="1"/>
    <x v="1"/>
    <s v="ZA01K000"/>
    <x v="1"/>
    <s v="A101"/>
    <s v="FORTALECIMIENTO INSTITUCIONAL"/>
    <s v="GC00A10100004D"/>
    <x v="1"/>
    <x v="1"/>
    <s v="510513"/>
    <x v="16"/>
    <x v="0"/>
    <x v="0"/>
    <s v="002"/>
    <n v="5235.12"/>
    <n v="0"/>
    <n v="0"/>
    <n v="5235.12"/>
    <n v="0"/>
    <n v="411.67"/>
    <n v="7.5711265804209308E-7"/>
    <n v="411.67"/>
    <n v="1.6021972592448694E-6"/>
    <n v="4823.45"/>
    <n v="4823.45"/>
    <n v="4823.45"/>
    <m/>
  </r>
  <r>
    <x v="1"/>
    <x v="11"/>
    <s v="ZQ08F080"/>
    <x v="26"/>
    <s v="A101"/>
    <s v="FORTALECIMIENTO INSTITUCIONAL"/>
    <s v="GC00A10100004D"/>
    <x v="1"/>
    <x v="1"/>
    <s v="510513"/>
    <x v="16"/>
    <x v="0"/>
    <x v="0"/>
    <s v="002"/>
    <n v="6328.55"/>
    <n v="0"/>
    <n v="0"/>
    <n v="6328.55"/>
    <n v="0"/>
    <n v="1989.56"/>
    <n v="3.6590498698817659E-6"/>
    <n v="1989.56"/>
    <n v="7.7432593560454293E-6"/>
    <n v="4338.99"/>
    <n v="4338.99"/>
    <n v="4338.99"/>
    <m/>
  </r>
  <r>
    <x v="3"/>
    <x v="4"/>
    <s v="US33M030"/>
    <x v="4"/>
    <s v="A101"/>
    <s v="FORTALECIMIENTO INSTITUCIONAL"/>
    <s v="GC00A10100004D"/>
    <x v="1"/>
    <x v="1"/>
    <s v="510513"/>
    <x v="16"/>
    <x v="0"/>
    <x v="0"/>
    <s v="002"/>
    <n v="11601.61"/>
    <n v="0"/>
    <n v="0"/>
    <n v="11601.61"/>
    <n v="0"/>
    <n v="0"/>
    <n v="0"/>
    <n v="0"/>
    <n v="0"/>
    <n v="11601.61"/>
    <n v="11601.61"/>
    <n v="11601.61"/>
    <m/>
  </r>
  <r>
    <x v="0"/>
    <x v="9"/>
    <s v="ZA01R000"/>
    <x v="14"/>
    <s v="A101"/>
    <s v="FORTALECIMIENTO INSTITUCIONAL"/>
    <s v="GC00A10100004D"/>
    <x v="1"/>
    <x v="1"/>
    <s v="510513"/>
    <x v="16"/>
    <x v="0"/>
    <x v="0"/>
    <s v="002"/>
    <n v="1500"/>
    <n v="0"/>
    <n v="0"/>
    <n v="1500"/>
    <n v="0"/>
    <n v="1364"/>
    <n v="2.5085667295878128E-6"/>
    <n v="1364"/>
    <n v="5.308613845094376E-6"/>
    <n v="136"/>
    <n v="136"/>
    <n v="136"/>
    <m/>
  </r>
  <r>
    <x v="1"/>
    <x v="8"/>
    <s v="ZA01N000"/>
    <x v="13"/>
    <s v="A101"/>
    <s v="FORTALECIMIENTO INSTITUCIONAL"/>
    <s v="GC00A10100004D"/>
    <x v="1"/>
    <x v="1"/>
    <s v="510513"/>
    <x v="16"/>
    <x v="0"/>
    <x v="0"/>
    <s v="002"/>
    <n v="9563.1"/>
    <n v="0"/>
    <n v="0"/>
    <n v="9563.1"/>
    <n v="0"/>
    <n v="9563.1"/>
    <n v="1.7587737897156317E-5"/>
    <n v="9563.1"/>
    <n v="3.7219065294737557E-5"/>
    <n v="0"/>
    <n v="0"/>
    <n v="0"/>
    <m/>
  </r>
  <r>
    <x v="3"/>
    <x v="4"/>
    <s v="UA38M040"/>
    <x v="15"/>
    <s v="A101"/>
    <s v="FORTALECIMIENTO INSTITUCIONAL"/>
    <s v="GC00A10100004D"/>
    <x v="1"/>
    <x v="1"/>
    <s v="510513"/>
    <x v="16"/>
    <x v="0"/>
    <x v="0"/>
    <s v="002"/>
    <n v="906.67"/>
    <n v="0"/>
    <n v="2878.33"/>
    <n v="3785"/>
    <n v="0"/>
    <n v="3719.07"/>
    <n v="6.8398352397420438E-6"/>
    <n v="3719.07"/>
    <n v="1.4474418249908461E-5"/>
    <n v="65.930000000000007"/>
    <n v="65.930000000000007"/>
    <n v="65.930000000000007"/>
    <m/>
  </r>
  <r>
    <x v="3"/>
    <x v="5"/>
    <s v="UP72J010"/>
    <x v="6"/>
    <s v="A101"/>
    <s v="FORTALECIMIENTO INSTITUCIONAL"/>
    <s v="GC00A10100004D"/>
    <x v="1"/>
    <x v="1"/>
    <s v="510513"/>
    <x v="16"/>
    <x v="0"/>
    <x v="0"/>
    <s v="002"/>
    <n v="17819.05"/>
    <n v="0"/>
    <n v="0"/>
    <n v="17819.05"/>
    <n v="0"/>
    <n v="1533.33"/>
    <n v="2.8199857943393557E-6"/>
    <n v="1533.33"/>
    <n v="5.9676369993391193E-6"/>
    <n v="16285.72"/>
    <n v="16285.72"/>
    <n v="16285.72"/>
    <m/>
  </r>
  <r>
    <x v="1"/>
    <x v="11"/>
    <s v="ZC09F090"/>
    <x v="21"/>
    <s v="A101"/>
    <s v="FORTALECIMIENTO INSTITUCIONAL"/>
    <s v="GC00A10100004D"/>
    <x v="1"/>
    <x v="1"/>
    <s v="510601"/>
    <x v="17"/>
    <x v="0"/>
    <x v="0"/>
    <s v="002"/>
    <n v="122554.06"/>
    <n v="0"/>
    <n v="-793.09"/>
    <n v="121760.97"/>
    <n v="18184.88"/>
    <n v="50512.36"/>
    <n v="9.2898552587215735E-5"/>
    <n v="50512.36"/>
    <n v="1.9659135897682651E-4"/>
    <n v="71248.61"/>
    <n v="71248.61"/>
    <n v="53063.73"/>
    <m/>
  </r>
  <r>
    <x v="0"/>
    <x v="3"/>
    <s v="ZA01C060"/>
    <x v="3"/>
    <s v="A101"/>
    <s v="FORTALECIMIENTO INSTITUCIONAL"/>
    <s v="GC00A10100004D"/>
    <x v="1"/>
    <x v="1"/>
    <s v="510601"/>
    <x v="17"/>
    <x v="0"/>
    <x v="0"/>
    <s v="002"/>
    <n v="46713.24"/>
    <n v="0"/>
    <n v="0"/>
    <n v="46713.24"/>
    <n v="0"/>
    <n v="14677.8"/>
    <n v="2.6994311395560117E-5"/>
    <n v="14677.8"/>
    <n v="5.7125199630151188E-5"/>
    <n v="32035.439999999999"/>
    <n v="32035.439999999999"/>
    <n v="32035.439999999999"/>
    <m/>
  </r>
  <r>
    <x v="1"/>
    <x v="11"/>
    <s v="ZD07F070"/>
    <x v="28"/>
    <s v="A101"/>
    <s v="FORTALECIMIENTO INSTITUCIONAL"/>
    <s v="GC00A10100004D"/>
    <x v="1"/>
    <x v="1"/>
    <s v="510601"/>
    <x v="17"/>
    <x v="0"/>
    <x v="0"/>
    <s v="002"/>
    <n v="207389.56"/>
    <n v="0"/>
    <n v="-24578.25"/>
    <n v="182811.31"/>
    <n v="22318.69"/>
    <n v="69649.86"/>
    <n v="1.2809481049593036E-4"/>
    <n v="69649.86"/>
    <n v="2.7107346855196842E-4"/>
    <n v="113161.45"/>
    <n v="113161.45"/>
    <n v="90842.76"/>
    <m/>
  </r>
  <r>
    <x v="3"/>
    <x v="6"/>
    <s v="ZA01G000"/>
    <x v="9"/>
    <s v="A101"/>
    <s v="FORTALECIMIENTO INSTITUCIONAL"/>
    <s v="GC00A10100004D"/>
    <x v="1"/>
    <x v="1"/>
    <s v="510601"/>
    <x v="17"/>
    <x v="0"/>
    <x v="0"/>
    <s v="002"/>
    <n v="440100.44"/>
    <n v="0"/>
    <n v="2421.21"/>
    <n v="442521.65"/>
    <n v="89094.54"/>
    <n v="161121.92000000001"/>
    <n v="2.9632337823996282E-4"/>
    <n v="161121.92000000001"/>
    <n v="6.2707775312330534E-4"/>
    <n v="281399.73"/>
    <n v="281399.73"/>
    <n v="192305.19"/>
    <m/>
  </r>
  <r>
    <x v="1"/>
    <x v="11"/>
    <s v="ZM04F040"/>
    <x v="41"/>
    <s v="A101"/>
    <s v="FORTALECIMIENTO INSTITUCIONAL"/>
    <s v="GC00A10100004D"/>
    <x v="1"/>
    <x v="1"/>
    <s v="510601"/>
    <x v="17"/>
    <x v="0"/>
    <x v="0"/>
    <s v="002"/>
    <n v="186578.69"/>
    <n v="0"/>
    <n v="-744.43"/>
    <n v="185834.26"/>
    <n v="30319.32"/>
    <n v="66923.360000000001"/>
    <n v="1.2308043572450722E-4"/>
    <n v="66923.360000000001"/>
    <n v="2.6046207878023102E-4"/>
    <n v="118910.9"/>
    <n v="118910.9"/>
    <n v="88591.58"/>
    <m/>
  </r>
  <r>
    <x v="1"/>
    <x v="11"/>
    <s v="ZN02F020"/>
    <x v="44"/>
    <s v="A101"/>
    <s v="FORTALECIMIENTO INSTITUCIONAL"/>
    <s v="GC00A10100004D"/>
    <x v="1"/>
    <x v="1"/>
    <s v="510601"/>
    <x v="17"/>
    <x v="0"/>
    <x v="0"/>
    <s v="002"/>
    <n v="269144.13"/>
    <n v="0"/>
    <n v="-25152.23"/>
    <n v="243991.9"/>
    <n v="24131.88"/>
    <n v="98990.27"/>
    <n v="1.8205549697574385E-4"/>
    <n v="98972.160000000003"/>
    <n v="3.851942660226509E-4"/>
    <n v="145001.63"/>
    <n v="145019.74"/>
    <n v="120869.75"/>
    <m/>
  </r>
  <r>
    <x v="0"/>
    <x v="3"/>
    <s v="ZA01C030"/>
    <x v="5"/>
    <s v="A101"/>
    <s v="FORTALECIMIENTO INSTITUCIONAL"/>
    <s v="GC00A10100004D"/>
    <x v="1"/>
    <x v="1"/>
    <s v="510601"/>
    <x v="17"/>
    <x v="0"/>
    <x v="0"/>
    <s v="002"/>
    <n v="483330.33"/>
    <n v="0"/>
    <n v="1137.4100000000001"/>
    <n v="484467.74"/>
    <n v="83321.53"/>
    <n v="174410.94"/>
    <n v="3.2076354938426411E-4"/>
    <n v="174320.71"/>
    <n v="6.7844672624096892E-4"/>
    <n v="310056.8"/>
    <n v="310147.03000000003"/>
    <n v="226735.27"/>
    <m/>
  </r>
  <r>
    <x v="1"/>
    <x v="11"/>
    <s v="ZQ08F080"/>
    <x v="26"/>
    <s v="A101"/>
    <s v="FORTALECIMIENTO INSTITUCIONAL"/>
    <s v="GC00A10100004D"/>
    <x v="1"/>
    <x v="1"/>
    <s v="510601"/>
    <x v="17"/>
    <x v="0"/>
    <x v="0"/>
    <s v="002"/>
    <n v="155536.76999999999"/>
    <n v="0"/>
    <n v="4562"/>
    <n v="160098.76999999999"/>
    <n v="14181.81"/>
    <n v="63805.95"/>
    <n v="1.173471285335363E-4"/>
    <n v="63805.95"/>
    <n v="2.4832928854061543E-4"/>
    <n v="96292.82"/>
    <n v="96292.82"/>
    <n v="82111.009999999995"/>
    <m/>
  </r>
  <r>
    <x v="2"/>
    <x v="2"/>
    <s v="ZA01H000"/>
    <x v="2"/>
    <s v="A101"/>
    <s v="FORTALECIMIENTO INSTITUCIONAL"/>
    <s v="GC00A10100004D"/>
    <x v="1"/>
    <x v="1"/>
    <s v="510601"/>
    <x v="17"/>
    <x v="0"/>
    <x v="0"/>
    <s v="002"/>
    <n v="59965.55"/>
    <n v="0"/>
    <n v="0"/>
    <n v="59965.55"/>
    <n v="1913.89"/>
    <n v="21441.77"/>
    <n v="3.9434098860318243E-5"/>
    <n v="21441.77"/>
    <n v="8.3450203141736975E-5"/>
    <n v="38523.78"/>
    <n v="38523.78"/>
    <n v="36609.89"/>
    <m/>
  </r>
  <r>
    <x v="3"/>
    <x v="4"/>
    <s v="US33M030"/>
    <x v="4"/>
    <s v="A101"/>
    <s v="FORTALECIMIENTO INSTITUCIONAL"/>
    <s v="GC00A10100004D"/>
    <x v="1"/>
    <x v="1"/>
    <s v="510601"/>
    <x v="17"/>
    <x v="0"/>
    <x v="0"/>
    <s v="002"/>
    <n v="963604.61"/>
    <n v="0"/>
    <n v="-24000"/>
    <n v="939604.61"/>
    <n v="363727.27"/>
    <n v="315353.37"/>
    <n v="5.7997431968137504E-4"/>
    <n v="315353.37"/>
    <n v="1.2273381716122942E-3"/>
    <n v="624251.24"/>
    <n v="624251.24"/>
    <n v="260523.97"/>
    <m/>
  </r>
  <r>
    <x v="3"/>
    <x v="4"/>
    <s v="UN31M010"/>
    <x v="48"/>
    <s v="A101"/>
    <s v="FORTALECIMIENTO INSTITUCIONAL"/>
    <s v="GC00A10100004D"/>
    <x v="1"/>
    <x v="1"/>
    <s v="510601"/>
    <x v="17"/>
    <x v="0"/>
    <x v="0"/>
    <s v="002"/>
    <n v="482199.59"/>
    <n v="0"/>
    <n v="0"/>
    <n v="482199.59"/>
    <n v="108471.28"/>
    <n v="164371.96"/>
    <n v="3.023006086020079E-4"/>
    <n v="164371.96"/>
    <n v="6.3972673211238923E-4"/>
    <n v="317827.63"/>
    <n v="317827.63"/>
    <n v="209356.35"/>
    <m/>
  </r>
  <r>
    <x v="3"/>
    <x v="4"/>
    <s v="UC32M020"/>
    <x v="47"/>
    <s v="A101"/>
    <s v="FORTALECIMIENTO INSTITUCIONAL"/>
    <s v="GC00A10100004D"/>
    <x v="1"/>
    <x v="1"/>
    <s v="510601"/>
    <x v="17"/>
    <x v="0"/>
    <x v="0"/>
    <s v="002"/>
    <n v="273791.71000000002"/>
    <n v="0"/>
    <n v="0"/>
    <n v="273791.71000000002"/>
    <n v="61834.68"/>
    <n v="97263.54"/>
    <n v="1.7887982437385147E-4"/>
    <n v="97263.54"/>
    <n v="3.7854440987308694E-4"/>
    <n v="176528.17"/>
    <n v="176528.17"/>
    <n v="114693.49"/>
    <m/>
  </r>
  <r>
    <x v="1"/>
    <x v="8"/>
    <s v="PM71N010"/>
    <x v="39"/>
    <s v="A101"/>
    <s v="FORTALECIMIENTO INSTITUCIONAL"/>
    <s v="GC00A10100004D"/>
    <x v="1"/>
    <x v="1"/>
    <s v="510601"/>
    <x v="17"/>
    <x v="0"/>
    <x v="0"/>
    <s v="002"/>
    <n v="1954000.64"/>
    <n v="0"/>
    <n v="49646.52"/>
    <n v="2003647.16"/>
    <n v="182252.52"/>
    <n v="757698.04"/>
    <n v="1.3935015353503635E-3"/>
    <n v="757698.04"/>
    <n v="2.9489195788452143E-3"/>
    <n v="1245949.1200000001"/>
    <n v="1245949.1200000001"/>
    <n v="1063696.6000000001"/>
    <m/>
  </r>
  <r>
    <x v="3"/>
    <x v="7"/>
    <s v="SF43I080"/>
    <x v="45"/>
    <s v="A101"/>
    <s v="FORTALECIMIENTO INSTITUCIONAL"/>
    <s v="GC00A10100004D"/>
    <x v="1"/>
    <x v="1"/>
    <s v="510601"/>
    <x v="17"/>
    <x v="0"/>
    <x v="0"/>
    <s v="002"/>
    <n v="109625.35"/>
    <n v="0"/>
    <n v="13007.28"/>
    <n v="122632.63"/>
    <n v="631.38"/>
    <n v="45376.800000000003"/>
    <n v="8.3453614937800783E-5"/>
    <n v="45376.800000000003"/>
    <n v="1.7660403865548275E-4"/>
    <n v="77255.83"/>
    <n v="77255.83"/>
    <n v="76624.45"/>
    <m/>
  </r>
  <r>
    <x v="1"/>
    <x v="11"/>
    <s v="ZS03F030"/>
    <x v="22"/>
    <s v="A101"/>
    <s v="FORTALECIMIENTO INSTITUCIONAL"/>
    <s v="GC00A10100004D"/>
    <x v="1"/>
    <x v="1"/>
    <s v="510601"/>
    <x v="17"/>
    <x v="0"/>
    <x v="0"/>
    <s v="002"/>
    <n v="197381.88"/>
    <n v="0"/>
    <n v="-10660.28"/>
    <n v="186721.6"/>
    <n v="20737.900000000001"/>
    <n v="75479.039999999994"/>
    <n v="1.3881540214459508E-4"/>
    <n v="75479.039999999994"/>
    <n v="2.9376032020412917E-4"/>
    <n v="111242.56"/>
    <n v="111242.56"/>
    <n v="90504.66"/>
    <m/>
  </r>
  <r>
    <x v="3"/>
    <x v="7"/>
    <s v="OL41I060"/>
    <x v="38"/>
    <s v="A101"/>
    <s v="FORTALECIMIENTO INSTITUCIONAL"/>
    <s v="GC00A10100004D"/>
    <x v="1"/>
    <x v="1"/>
    <s v="510601"/>
    <x v="17"/>
    <x v="0"/>
    <x v="0"/>
    <s v="002"/>
    <n v="91005"/>
    <n v="0"/>
    <n v="10258.33"/>
    <n v="101263.33"/>
    <n v="3161.17"/>
    <n v="39469.160000000003"/>
    <n v="7.258872552842971E-5"/>
    <n v="39469.160000000003"/>
    <n v="1.5361182494886007E-4"/>
    <n v="61794.17"/>
    <n v="61794.17"/>
    <n v="58633"/>
    <m/>
  </r>
  <r>
    <x v="1"/>
    <x v="11"/>
    <s v="ZV05F050"/>
    <x v="35"/>
    <s v="A101"/>
    <s v="FORTALECIMIENTO INSTITUCIONAL"/>
    <s v="GC00A10100004D"/>
    <x v="1"/>
    <x v="1"/>
    <s v="510601"/>
    <x v="17"/>
    <x v="0"/>
    <x v="0"/>
    <s v="002"/>
    <n v="165651.69"/>
    <n v="0"/>
    <n v="3595.13"/>
    <n v="169246.82"/>
    <n v="24476.77"/>
    <n v="65593.679999999993"/>
    <n v="1.2063498777069613E-4"/>
    <n v="65593.679999999993"/>
    <n v="2.5528703650930354E-4"/>
    <n v="103653.14"/>
    <n v="103653.14"/>
    <n v="79176.37"/>
    <m/>
  </r>
  <r>
    <x v="1"/>
    <x v="1"/>
    <s v="ZA01K000"/>
    <x v="1"/>
    <s v="A101"/>
    <s v="FORTALECIMIENTO INSTITUCIONAL"/>
    <s v="GC00A10100004D"/>
    <x v="1"/>
    <x v="1"/>
    <s v="510601"/>
    <x v="17"/>
    <x v="0"/>
    <x v="0"/>
    <s v="002"/>
    <n v="166993.57"/>
    <n v="0"/>
    <n v="0"/>
    <n v="166993.57"/>
    <n v="21030.85"/>
    <n v="61732.81"/>
    <n v="1.1353436458208638E-4"/>
    <n v="61732.81"/>
    <n v="2.402607403684608E-4"/>
    <n v="105260.76"/>
    <n v="105260.76"/>
    <n v="84229.91"/>
    <m/>
  </r>
  <r>
    <x v="0"/>
    <x v="9"/>
    <s v="ZA01R000"/>
    <x v="14"/>
    <s v="A101"/>
    <s v="FORTALECIMIENTO INSTITUCIONAL"/>
    <s v="GC00A10100004D"/>
    <x v="1"/>
    <x v="1"/>
    <s v="510601"/>
    <x v="17"/>
    <x v="0"/>
    <x v="0"/>
    <s v="002"/>
    <n v="38990.75"/>
    <n v="0"/>
    <n v="195636.84"/>
    <n v="234627.59"/>
    <n v="24092.52"/>
    <n v="82521.78"/>
    <n v="1.5176788253252565E-4"/>
    <n v="82521.78"/>
    <n v="3.2117028140017022E-4"/>
    <n v="152105.81"/>
    <n v="152105.81"/>
    <n v="128013.29"/>
    <m/>
  </r>
  <r>
    <x v="1"/>
    <x v="11"/>
    <s v="RB34F010"/>
    <x v="23"/>
    <s v="A101"/>
    <s v="FORTALECIMIENTO INSTITUCIONAL"/>
    <s v="GC00A10100004D"/>
    <x v="1"/>
    <x v="1"/>
    <s v="510601"/>
    <x v="17"/>
    <x v="0"/>
    <x v="0"/>
    <s v="002"/>
    <n v="85905.14"/>
    <n v="0"/>
    <n v="0"/>
    <n v="85905.14"/>
    <n v="19689.95"/>
    <n v="30926.36"/>
    <n v="5.6877447040509792E-5"/>
    <n v="30926.36"/>
    <n v="1.2036371178473087E-4"/>
    <n v="54978.78"/>
    <n v="54978.78"/>
    <n v="35288.83"/>
    <m/>
  </r>
  <r>
    <x v="1"/>
    <x v="11"/>
    <s v="ZT06F060"/>
    <x v="43"/>
    <s v="A101"/>
    <s v="FORTALECIMIENTO INSTITUCIONAL"/>
    <s v="GC00A10100004D"/>
    <x v="1"/>
    <x v="1"/>
    <s v="510601"/>
    <x v="17"/>
    <x v="0"/>
    <x v="0"/>
    <s v="002"/>
    <n v="169847.29"/>
    <n v="0"/>
    <n v="1666.43"/>
    <n v="171513.72"/>
    <n v="24733.05"/>
    <n v="55842.48"/>
    <n v="1.0270131042937893E-4"/>
    <n v="55842.48"/>
    <n v="2.1733589624076672E-4"/>
    <n v="115671.24"/>
    <n v="115671.24"/>
    <n v="90938.19"/>
    <m/>
  </r>
  <r>
    <x v="1"/>
    <x v="12"/>
    <s v="ZA01D000"/>
    <x v="19"/>
    <s v="A101"/>
    <s v="FORTALECIMIENTO INSTITUCIONAL"/>
    <s v="GC00A10100004D"/>
    <x v="1"/>
    <x v="1"/>
    <s v="510601"/>
    <x v="17"/>
    <x v="0"/>
    <x v="0"/>
    <s v="002"/>
    <n v="154923.03"/>
    <n v="0"/>
    <n v="0"/>
    <n v="154923.03"/>
    <n v="1368.89"/>
    <n v="58614.71"/>
    <n v="1.0779978839474932E-4"/>
    <n v="58614.71"/>
    <n v="2.2812526468635758E-4"/>
    <n v="96308.32"/>
    <n v="96308.32"/>
    <n v="94939.43"/>
    <m/>
  </r>
  <r>
    <x v="1"/>
    <x v="11"/>
    <s v="ZA01F000"/>
    <x v="17"/>
    <s v="A101"/>
    <s v="FORTALECIMIENTO INSTITUCIONAL"/>
    <s v="GC00A10100004D"/>
    <x v="1"/>
    <x v="1"/>
    <s v="510601"/>
    <x v="17"/>
    <x v="0"/>
    <x v="0"/>
    <s v="002"/>
    <n v="85997.74"/>
    <n v="0"/>
    <n v="607.20000000000005"/>
    <n v="86604.94"/>
    <n v="19196.03"/>
    <n v="33652.449999999997"/>
    <n v="6.1891067770613917E-5"/>
    <n v="33652.449999999997"/>
    <n v="1.3097350585875822E-4"/>
    <n v="52952.49"/>
    <n v="52952.49"/>
    <n v="33756.46"/>
    <m/>
  </r>
  <r>
    <x v="1"/>
    <x v="11"/>
    <s v="TM68F100"/>
    <x v="18"/>
    <s v="A101"/>
    <s v="FORTALECIMIENTO INSTITUCIONAL"/>
    <s v="GC00A10100004D"/>
    <x v="1"/>
    <x v="1"/>
    <s v="510601"/>
    <x v="17"/>
    <x v="0"/>
    <x v="0"/>
    <s v="002"/>
    <n v="60435.45"/>
    <n v="0"/>
    <n v="1653.61"/>
    <n v="62089.06"/>
    <n v="4365.7700000000004"/>
    <n v="24108.55"/>
    <n v="4.4338641076689341E-5"/>
    <n v="24108.55"/>
    <n v="9.3829165920197949E-5"/>
    <n v="37980.51"/>
    <n v="37980.51"/>
    <n v="33614.74"/>
    <m/>
  </r>
  <r>
    <x v="0"/>
    <x v="3"/>
    <s v="ZA01C000"/>
    <x v="8"/>
    <s v="A101"/>
    <s v="FORTALECIMIENTO INSTITUCIONAL"/>
    <s v="GC00A10100004D"/>
    <x v="1"/>
    <x v="1"/>
    <s v="510601"/>
    <x v="17"/>
    <x v="0"/>
    <x v="0"/>
    <s v="002"/>
    <n v="345903.1"/>
    <n v="0"/>
    <n v="2047.44"/>
    <n v="347950.54"/>
    <n v="47620.81"/>
    <n v="126452.17"/>
    <n v="2.3256136843561741E-4"/>
    <n v="126452.17"/>
    <n v="4.921449709708414E-4"/>
    <n v="221498.37"/>
    <n v="221498.37"/>
    <n v="173877.56"/>
    <m/>
  </r>
  <r>
    <x v="0"/>
    <x v="15"/>
    <s v="ZA01L000"/>
    <x v="37"/>
    <s v="A101"/>
    <s v="FORTALECIMIENTO INSTITUCIONAL"/>
    <s v="GC00A10100004D"/>
    <x v="1"/>
    <x v="1"/>
    <s v="510601"/>
    <x v="17"/>
    <x v="0"/>
    <x v="0"/>
    <s v="002"/>
    <n v="117966.99"/>
    <n v="0"/>
    <n v="0"/>
    <n v="117966.99"/>
    <n v="24458"/>
    <n v="45719.839999999997"/>
    <n v="8.4084508435541109E-5"/>
    <n v="45719.839999999997"/>
    <n v="1.7793913168585016E-4"/>
    <n v="72247.149999999994"/>
    <n v="72247.149999999994"/>
    <n v="47789.15"/>
    <m/>
  </r>
  <r>
    <x v="3"/>
    <x v="7"/>
    <s v="MB42I090"/>
    <x v="32"/>
    <s v="A101"/>
    <s v="FORTALECIMIENTO INSTITUCIONAL"/>
    <s v="GC00A10100004D"/>
    <x v="1"/>
    <x v="1"/>
    <s v="510601"/>
    <x v="17"/>
    <x v="0"/>
    <x v="0"/>
    <s v="002"/>
    <n v="141299.97"/>
    <n v="0"/>
    <n v="17192.97"/>
    <n v="158492.94"/>
    <n v="3619.08"/>
    <n v="61440.95"/>
    <n v="1.1299759751046065E-4"/>
    <n v="61440.95"/>
    <n v="2.3912483711565342E-4"/>
    <n v="97051.99"/>
    <n v="97051.99"/>
    <n v="93432.91"/>
    <m/>
  </r>
  <r>
    <x v="3"/>
    <x v="7"/>
    <s v="JM40I070"/>
    <x v="31"/>
    <s v="A101"/>
    <s v="FORTALECIMIENTO INSTITUCIONAL"/>
    <s v="GC00A10100004D"/>
    <x v="1"/>
    <x v="1"/>
    <s v="510601"/>
    <x v="17"/>
    <x v="0"/>
    <x v="0"/>
    <s v="002"/>
    <n v="98074.21"/>
    <n v="0"/>
    <n v="10630.53"/>
    <n v="108704.74"/>
    <n v="1949.43"/>
    <n v="41651.760000000002"/>
    <n v="7.6602800120803877E-5"/>
    <n v="41651.760000000002"/>
    <n v="1.6210638549013793E-4"/>
    <n v="67052.98"/>
    <n v="67052.98"/>
    <n v="65103.55"/>
    <m/>
  </r>
  <r>
    <x v="0"/>
    <x v="14"/>
    <s v="MC37B000"/>
    <x v="34"/>
    <s v="A101"/>
    <s v="FORTALECIMIENTO INSTITUCIONAL"/>
    <s v="GC00A10100004D"/>
    <x v="1"/>
    <x v="1"/>
    <s v="510601"/>
    <x v="17"/>
    <x v="0"/>
    <x v="0"/>
    <s v="002"/>
    <n v="689993.49"/>
    <n v="0"/>
    <n v="0"/>
    <n v="689993.49"/>
    <n v="229567.21"/>
    <n v="278711.34000000003"/>
    <n v="5.1258504009005646E-4"/>
    <n v="278711.34000000003"/>
    <n v="1.0847293829243446E-3"/>
    <n v="411282.15"/>
    <n v="411282.15"/>
    <n v="181714.94"/>
    <m/>
  </r>
  <r>
    <x v="3"/>
    <x v="7"/>
    <s v="CB21I040"/>
    <x v="20"/>
    <s v="A101"/>
    <s v="FORTALECIMIENTO INSTITUCIONAL"/>
    <s v="GC00A10100004D"/>
    <x v="1"/>
    <x v="1"/>
    <s v="510601"/>
    <x v="17"/>
    <x v="0"/>
    <x v="0"/>
    <s v="002"/>
    <n v="124122.4"/>
    <n v="0"/>
    <n v="17002.09"/>
    <n v="141124.49"/>
    <n v="7924.69"/>
    <n v="50507.77"/>
    <n v="9.2890111002693135E-5"/>
    <n v="50507.77"/>
    <n v="1.9657349494636535E-4"/>
    <n v="90616.72"/>
    <n v="90616.72"/>
    <n v="82692.03"/>
    <m/>
  </r>
  <r>
    <x v="1"/>
    <x v="13"/>
    <s v="ZA01P000"/>
    <x v="40"/>
    <s v="A101"/>
    <s v="FORTALECIMIENTO INSTITUCIONAL"/>
    <s v="GC00A10100004D"/>
    <x v="1"/>
    <x v="1"/>
    <s v="510601"/>
    <x v="17"/>
    <x v="0"/>
    <x v="0"/>
    <s v="002"/>
    <n v="624391.53"/>
    <n v="0"/>
    <n v="0"/>
    <n v="624391.53"/>
    <n v="189668.66"/>
    <n v="242163.21"/>
    <n v="4.4536845435204304E-4"/>
    <n v="242163.21"/>
    <n v="9.4248604793144926E-4"/>
    <n v="382228.32"/>
    <n v="382228.32"/>
    <n v="192559.66"/>
    <m/>
  </r>
  <r>
    <x v="3"/>
    <x v="7"/>
    <s v="ES12I020"/>
    <x v="29"/>
    <s v="A101"/>
    <s v="FORTALECIMIENTO INSTITUCIONAL"/>
    <s v="GC00A10100004D"/>
    <x v="1"/>
    <x v="1"/>
    <s v="510601"/>
    <x v="17"/>
    <x v="0"/>
    <x v="0"/>
    <s v="002"/>
    <n v="237655.02"/>
    <n v="0"/>
    <n v="20820.79"/>
    <n v="258475.81"/>
    <n v="3632.32"/>
    <n v="90074.43"/>
    <n v="1.65658151235034E-4"/>
    <n v="90074.43"/>
    <n v="3.5056478459456319E-4"/>
    <n v="168401.38"/>
    <n v="168401.38"/>
    <n v="164769.06"/>
    <m/>
  </r>
  <r>
    <x v="3"/>
    <x v="7"/>
    <s v="CF22I050"/>
    <x v="24"/>
    <s v="A101"/>
    <s v="FORTALECIMIENTO INSTITUCIONAL"/>
    <s v="GC00A10100004D"/>
    <x v="1"/>
    <x v="1"/>
    <s v="510601"/>
    <x v="17"/>
    <x v="0"/>
    <x v="0"/>
    <s v="002"/>
    <n v="149421.07"/>
    <n v="0"/>
    <n v="5156.1099999999997"/>
    <n v="154577.18"/>
    <n v="5733.39"/>
    <n v="52678.18"/>
    <n v="9.6881766659265501E-5"/>
    <n v="52678.18"/>
    <n v="2.0502061267036191E-4"/>
    <n v="101899"/>
    <n v="101899"/>
    <n v="96165.61"/>
    <m/>
  </r>
  <r>
    <x v="3"/>
    <x v="7"/>
    <s v="EQ13I030"/>
    <x v="27"/>
    <s v="A101"/>
    <s v="FORTALECIMIENTO INSTITUCIONAL"/>
    <s v="GC00A10100004D"/>
    <x v="1"/>
    <x v="1"/>
    <s v="510601"/>
    <x v="17"/>
    <x v="0"/>
    <x v="0"/>
    <s v="002"/>
    <n v="142908.26"/>
    <n v="0"/>
    <n v="12347.38"/>
    <n v="155255.64000000001"/>
    <n v="5087.26"/>
    <n v="58482.77"/>
    <n v="1.0755713422004124E-4"/>
    <n v="58482.77"/>
    <n v="2.2761176137937682E-4"/>
    <n v="96772.87"/>
    <n v="96772.87"/>
    <n v="91685.61"/>
    <m/>
  </r>
  <r>
    <x v="3"/>
    <x v="7"/>
    <s v="EE11I010"/>
    <x v="25"/>
    <s v="A101"/>
    <s v="FORTALECIMIENTO INSTITUCIONAL"/>
    <s v="GC00A10100004D"/>
    <x v="1"/>
    <x v="1"/>
    <s v="510601"/>
    <x v="17"/>
    <x v="0"/>
    <x v="0"/>
    <s v="002"/>
    <n v="210586.55"/>
    <n v="0"/>
    <n v="24570.94"/>
    <n v="235157.49"/>
    <n v="6433"/>
    <n v="84928.05"/>
    <n v="1.5619331425129784E-4"/>
    <n v="84928.05"/>
    <n v="3.3053535342145705E-4"/>
    <n v="150229.44"/>
    <n v="150229.44"/>
    <n v="143796.44"/>
    <m/>
  </r>
  <r>
    <x v="3"/>
    <x v="4"/>
    <s v="UA38M040"/>
    <x v="15"/>
    <s v="A101"/>
    <s v="FORTALECIMIENTO INSTITUCIONAL"/>
    <s v="GC00A10100004D"/>
    <x v="1"/>
    <x v="1"/>
    <s v="510601"/>
    <x v="17"/>
    <x v="0"/>
    <x v="0"/>
    <s v="002"/>
    <n v="142097.70000000001"/>
    <n v="0"/>
    <n v="73162.289999999994"/>
    <n v="215259.99"/>
    <n v="119982.3"/>
    <n v="74604.89"/>
    <n v="1.372077308787086E-4"/>
    <n v="74604.89"/>
    <n v="2.9035817592796404E-4"/>
    <n v="140655.1"/>
    <n v="140655.1"/>
    <n v="20672.8"/>
    <m/>
  </r>
  <r>
    <x v="3"/>
    <x v="7"/>
    <s v="ZA01I000"/>
    <x v="10"/>
    <s v="A101"/>
    <s v="FORTALECIMIENTO INSTITUCIONAL"/>
    <s v="GC00A10100004D"/>
    <x v="1"/>
    <x v="1"/>
    <s v="510601"/>
    <x v="17"/>
    <x v="0"/>
    <x v="0"/>
    <s v="002"/>
    <n v="1235838.5"/>
    <n v="0"/>
    <n v="-130986.42"/>
    <n v="1104852.08"/>
    <n v="212953.28"/>
    <n v="390389.34"/>
    <n v="7.1797486063764288E-4"/>
    <n v="390389.34"/>
    <n v="1.5193740874642637E-3"/>
    <n v="714462.74"/>
    <n v="714462.74"/>
    <n v="501509.46"/>
    <m/>
  </r>
  <r>
    <x v="3"/>
    <x v="4"/>
    <s v="ZA01M000"/>
    <x v="12"/>
    <s v="A101"/>
    <s v="FORTALECIMIENTO INSTITUCIONAL"/>
    <s v="GC00A10100004D"/>
    <x v="1"/>
    <x v="1"/>
    <s v="510601"/>
    <x v="17"/>
    <x v="0"/>
    <x v="0"/>
    <s v="002"/>
    <n v="213260.34"/>
    <n v="0"/>
    <n v="0"/>
    <n v="213260.34"/>
    <n v="43305.05"/>
    <n v="58339.97"/>
    <n v="1.0729450714600522E-4"/>
    <n v="58339.97"/>
    <n v="2.2705599154280832E-4"/>
    <n v="154920.37"/>
    <n v="154920.37"/>
    <n v="111615.32"/>
    <m/>
  </r>
  <r>
    <x v="0"/>
    <x v="16"/>
    <s v="ZA01E000"/>
    <x v="42"/>
    <s v="A101"/>
    <s v="FORTALECIMIENTO INSTITUCIONAL"/>
    <s v="GC00A10100004D"/>
    <x v="1"/>
    <x v="1"/>
    <s v="510601"/>
    <x v="17"/>
    <x v="0"/>
    <x v="0"/>
    <s v="002"/>
    <n v="155700.93"/>
    <n v="0"/>
    <n v="0"/>
    <n v="155700.93"/>
    <n v="28911.99"/>
    <n v="58993.47"/>
    <n v="1.0849637544350202E-4"/>
    <n v="58993.47"/>
    <n v="2.2959937801477983E-4"/>
    <n v="96707.46"/>
    <n v="96707.46"/>
    <n v="67795.47"/>
    <m/>
  </r>
  <r>
    <x v="1"/>
    <x v="13"/>
    <s v="FS66P020"/>
    <x v="30"/>
    <s v="A101"/>
    <s v="FORTALECIMIENTO INSTITUCIONAL"/>
    <s v="GC00A10100004D"/>
    <x v="1"/>
    <x v="1"/>
    <s v="510601"/>
    <x v="17"/>
    <x v="0"/>
    <x v="0"/>
    <s v="002"/>
    <n v="271637.69"/>
    <n v="0"/>
    <n v="-9139.74"/>
    <n v="262497.95"/>
    <n v="19628.21"/>
    <n v="98090.34"/>
    <n v="1.8040041306301806E-4"/>
    <n v="98090.34"/>
    <n v="3.8176227052347115E-4"/>
    <n v="164407.60999999999"/>
    <n v="164407.60999999999"/>
    <n v="144779.4"/>
    <m/>
  </r>
  <r>
    <x v="0"/>
    <x v="0"/>
    <s v="ZA01A000"/>
    <x v="46"/>
    <s v="A101"/>
    <s v="FORTALECIMIENTO INSTITUCIONAL"/>
    <s v="GC00A10100004D"/>
    <x v="1"/>
    <x v="1"/>
    <s v="510601"/>
    <x v="17"/>
    <x v="0"/>
    <x v="0"/>
    <s v="002"/>
    <n v="1168496.67"/>
    <n v="0"/>
    <n v="-169434.34"/>
    <n v="999062.33"/>
    <n v="163264.38"/>
    <n v="366587.84"/>
    <n v="6.7420092294388605E-4"/>
    <n v="366587.84"/>
    <n v="1.4267399434510571E-3"/>
    <n v="632474.49"/>
    <n v="632474.49"/>
    <n v="469210.11"/>
    <m/>
  </r>
  <r>
    <x v="3"/>
    <x v="5"/>
    <s v="UP72J010"/>
    <x v="6"/>
    <s v="A101"/>
    <s v="FORTALECIMIENTO INSTITUCIONAL"/>
    <s v="GC00A10100004D"/>
    <x v="1"/>
    <x v="1"/>
    <s v="510601"/>
    <x v="17"/>
    <x v="0"/>
    <x v="0"/>
    <s v="002"/>
    <n v="877237.15"/>
    <n v="0"/>
    <n v="16150.08"/>
    <n v="893387.23"/>
    <n v="416596.95"/>
    <n v="363611.74"/>
    <n v="6.6872750253045023E-4"/>
    <n v="363611.74"/>
    <n v="1.415157124049015E-3"/>
    <n v="529775.49"/>
    <n v="529775.49"/>
    <n v="113178.54"/>
    <m/>
  </r>
  <r>
    <x v="3"/>
    <x v="5"/>
    <s v="ZA01J000"/>
    <x v="11"/>
    <s v="A101"/>
    <s v="FORTALECIMIENTO INSTITUCIONAL"/>
    <s v="GC00A10100004D"/>
    <x v="1"/>
    <x v="1"/>
    <s v="510601"/>
    <x v="17"/>
    <x v="0"/>
    <x v="0"/>
    <s v="002"/>
    <n v="303877.78999999998"/>
    <n v="0"/>
    <n v="-1517.62"/>
    <n v="302360.17"/>
    <n v="46634.27"/>
    <n v="107993.39"/>
    <n v="1.9861336156114459E-4"/>
    <n v="107993.39"/>
    <n v="4.2030440273656635E-4"/>
    <n v="194366.78"/>
    <n v="194366.78"/>
    <n v="147732.51"/>
    <m/>
  </r>
  <r>
    <x v="1"/>
    <x v="1"/>
    <s v="AT69K040"/>
    <x v="36"/>
    <s v="A101"/>
    <s v="FORTALECIMIENTO INSTITUCIONAL"/>
    <s v="GC00A10100004D"/>
    <x v="1"/>
    <x v="1"/>
    <s v="510601"/>
    <x v="17"/>
    <x v="0"/>
    <x v="0"/>
    <s v="002"/>
    <n v="3484034.43"/>
    <n v="0"/>
    <n v="27161.1"/>
    <n v="3511195.53"/>
    <n v="36072.99"/>
    <n v="1446329.44"/>
    <n v="2.6599808747854638E-3"/>
    <n v="1446329.44"/>
    <n v="5.6290355496712574E-3"/>
    <n v="2064866.09"/>
    <n v="2064866.09"/>
    <n v="2028793.1"/>
    <m/>
  </r>
  <r>
    <x v="1"/>
    <x v="8"/>
    <s v="ZA01N000"/>
    <x v="13"/>
    <s v="A101"/>
    <s v="FORTALECIMIENTO INSTITUCIONAL"/>
    <s v="GC00A10100004D"/>
    <x v="1"/>
    <x v="1"/>
    <s v="510601"/>
    <x v="17"/>
    <x v="0"/>
    <x v="0"/>
    <s v="002"/>
    <n v="256658.69"/>
    <n v="0"/>
    <n v="0"/>
    <n v="256658.69"/>
    <n v="28140.81"/>
    <n v="98353.49"/>
    <n v="1.8088437885106133E-4"/>
    <n v="98353.49"/>
    <n v="3.8278643601711968E-4"/>
    <n v="158305.20000000001"/>
    <n v="158305.20000000001"/>
    <n v="130164.39"/>
    <m/>
  </r>
  <r>
    <x v="2"/>
    <x v="10"/>
    <s v="AC67Q000"/>
    <x v="16"/>
    <s v="A101"/>
    <s v="FORTALECIMIENTO INSTITUCIONAL"/>
    <s v="GC00A10100004D"/>
    <x v="1"/>
    <x v="1"/>
    <s v="510601"/>
    <x v="17"/>
    <x v="0"/>
    <x v="0"/>
    <s v="002"/>
    <n v="179593.24"/>
    <n v="0"/>
    <n v="0"/>
    <n v="179593.24"/>
    <n v="11472.48"/>
    <n v="73646.53"/>
    <n v="1.3544518688239792E-4"/>
    <n v="73646.53"/>
    <n v="2.8662829090994011E-4"/>
    <n v="105946.71"/>
    <n v="105946.71"/>
    <n v="94474.23"/>
    <m/>
  </r>
  <r>
    <x v="0"/>
    <x v="0"/>
    <s v="RP36A010"/>
    <x v="33"/>
    <s v="A101"/>
    <s v="FORTALECIMIENTO INSTITUCIONAL"/>
    <s v="GC00A10100004D"/>
    <x v="1"/>
    <x v="1"/>
    <s v="510601"/>
    <x v="17"/>
    <x v="0"/>
    <x v="0"/>
    <s v="002"/>
    <n v="433089.24"/>
    <n v="0"/>
    <n v="0"/>
    <n v="433089.24"/>
    <n v="17327.009999999998"/>
    <n v="175331.11"/>
    <n v="3.2245585719039665E-4"/>
    <n v="175331.11"/>
    <n v="6.8237914810979829E-4"/>
    <n v="257758.13"/>
    <n v="257758.13"/>
    <n v="240431.12"/>
    <m/>
  </r>
  <r>
    <x v="0"/>
    <x v="3"/>
    <s v="ZA01C002"/>
    <x v="7"/>
    <s v="A101"/>
    <s v="FORTALECIMIENTO INSTITUCIONAL"/>
    <s v="GC00A10100004D"/>
    <x v="1"/>
    <x v="1"/>
    <s v="510601"/>
    <x v="17"/>
    <x v="0"/>
    <x v="0"/>
    <s v="002"/>
    <n v="22931.83"/>
    <n v="0"/>
    <n v="0"/>
    <n v="22931.83"/>
    <n v="5673.3"/>
    <n v="8534.44"/>
    <n v="1.5695903401512768E-5"/>
    <n v="8355.23"/>
    <n v="3.251810092151604E-5"/>
    <n v="14397.39"/>
    <n v="14576.6"/>
    <n v="8724.09"/>
    <m/>
  </r>
  <r>
    <x v="3"/>
    <x v="7"/>
    <s v="OL41I060"/>
    <x v="38"/>
    <s v="A101"/>
    <s v="FORTALECIMIENTO INSTITUCIONAL"/>
    <s v="GC00A10100004D"/>
    <x v="1"/>
    <x v="1"/>
    <s v="510602"/>
    <x v="18"/>
    <x v="0"/>
    <x v="0"/>
    <s v="002"/>
    <n v="66591.44"/>
    <n v="0"/>
    <n v="7710.42"/>
    <n v="74301.86"/>
    <n v="2798.7"/>
    <n v="28272.93"/>
    <n v="5.1997457145135749E-5"/>
    <n v="28272.93"/>
    <n v="1.1003670648048691E-4"/>
    <n v="46028.93"/>
    <n v="46028.93"/>
    <n v="43230.23"/>
    <m/>
  </r>
  <r>
    <x v="0"/>
    <x v="14"/>
    <s v="MC37B000"/>
    <x v="34"/>
    <s v="A101"/>
    <s v="FORTALECIMIENTO INSTITUCIONAL"/>
    <s v="GC00A10100004D"/>
    <x v="1"/>
    <x v="1"/>
    <s v="510602"/>
    <x v="18"/>
    <x v="0"/>
    <x v="0"/>
    <s v="002"/>
    <n v="454662.86"/>
    <n v="0"/>
    <n v="0"/>
    <n v="454662.86"/>
    <n v="167588.82999999999"/>
    <n v="156580.25"/>
    <n v="2.8797067863676112E-4"/>
    <n v="156580.25"/>
    <n v="6.0940182039467643E-4"/>
    <n v="298082.61"/>
    <n v="298082.61"/>
    <n v="130493.78"/>
    <m/>
  </r>
  <r>
    <x v="1"/>
    <x v="11"/>
    <s v="ZS03F030"/>
    <x v="22"/>
    <s v="A101"/>
    <s v="FORTALECIMIENTO INSTITUCIONAL"/>
    <s v="GC00A10100004D"/>
    <x v="1"/>
    <x v="1"/>
    <s v="510602"/>
    <x v="18"/>
    <x v="0"/>
    <x v="0"/>
    <s v="002"/>
    <n v="130663.25"/>
    <n v="0"/>
    <n v="-7698.16"/>
    <n v="122965.09"/>
    <n v="17492.05"/>
    <n v="42420.08"/>
    <n v="7.8015836770127124E-5"/>
    <n v="42420.08"/>
    <n v="1.6509664515983213E-4"/>
    <n v="80545.009999999995"/>
    <n v="80545.009999999995"/>
    <n v="63052.959999999999"/>
    <m/>
  </r>
  <r>
    <x v="0"/>
    <x v="3"/>
    <s v="ZA01C002"/>
    <x v="7"/>
    <s v="A101"/>
    <s v="FORTALECIMIENTO INSTITUCIONAL"/>
    <s v="GC00A10100004D"/>
    <x v="1"/>
    <x v="1"/>
    <s v="510602"/>
    <x v="18"/>
    <x v="0"/>
    <x v="0"/>
    <s v="002"/>
    <n v="15131.53"/>
    <n v="0"/>
    <n v="0"/>
    <n v="15131.53"/>
    <n v="4154.72"/>
    <n v="5145.6099999999997"/>
    <n v="9.4634208573565573E-6"/>
    <n v="5027.6000000000004"/>
    <n v="1.956714587067191E-5"/>
    <n v="9985.92"/>
    <n v="10103.93"/>
    <n v="5831.2"/>
    <m/>
  </r>
  <r>
    <x v="3"/>
    <x v="7"/>
    <s v="ES12I020"/>
    <x v="29"/>
    <s v="A101"/>
    <s v="FORTALECIMIENTO INSTITUCIONAL"/>
    <s v="GC00A10100004D"/>
    <x v="1"/>
    <x v="1"/>
    <s v="510602"/>
    <x v="18"/>
    <x v="0"/>
    <x v="0"/>
    <s v="002"/>
    <n v="175074.55"/>
    <n v="0"/>
    <n v="15635.25"/>
    <n v="190709.8"/>
    <n v="3212"/>
    <n v="64785.84"/>
    <n v="1.191492688947209E-4"/>
    <n v="64785.84"/>
    <n v="2.5214296714814441E-4"/>
    <n v="125923.96"/>
    <n v="125923.96"/>
    <n v="122711.96"/>
    <m/>
  </r>
  <r>
    <x v="1"/>
    <x v="1"/>
    <s v="ZA01K000"/>
    <x v="1"/>
    <s v="A101"/>
    <s v="FORTALECIMIENTO INSTITUCIONAL"/>
    <s v="GC00A10100004D"/>
    <x v="1"/>
    <x v="1"/>
    <s v="510602"/>
    <x v="18"/>
    <x v="0"/>
    <x v="0"/>
    <s v="002"/>
    <n v="110104.34"/>
    <n v="0"/>
    <n v="0"/>
    <n v="110104.34"/>
    <n v="16769.09"/>
    <n v="35199.360000000001"/>
    <n v="6.4736028884739068E-5"/>
    <n v="35199.360000000001"/>
    <n v="1.3699399547981023E-4"/>
    <n v="74904.98"/>
    <n v="74904.98"/>
    <n v="58135.89"/>
    <m/>
  </r>
  <r>
    <x v="3"/>
    <x v="7"/>
    <s v="CB21I040"/>
    <x v="20"/>
    <s v="A101"/>
    <s v="FORTALECIMIENTO INSTITUCIONAL"/>
    <s v="GC00A10100004D"/>
    <x v="1"/>
    <x v="1"/>
    <s v="510602"/>
    <x v="18"/>
    <x v="0"/>
    <x v="0"/>
    <s v="002"/>
    <n v="90296.53"/>
    <n v="0"/>
    <n v="12708.07"/>
    <n v="103004.6"/>
    <n v="6815.38"/>
    <n v="35400.800000000003"/>
    <n v="6.5106502258645342E-5"/>
    <n v="35400.800000000003"/>
    <n v="1.3777798900837024E-4"/>
    <n v="67603.8"/>
    <n v="67603.8"/>
    <n v="60788.42"/>
    <m/>
  </r>
  <r>
    <x v="0"/>
    <x v="9"/>
    <s v="ZA01R000"/>
    <x v="14"/>
    <s v="A101"/>
    <s v="FORTALECIMIENTO INSTITUCIONAL"/>
    <s v="GC00A10100004D"/>
    <x v="1"/>
    <x v="1"/>
    <s v="510602"/>
    <x v="18"/>
    <x v="0"/>
    <x v="0"/>
    <s v="002"/>
    <n v="25697.83"/>
    <n v="0"/>
    <n v="128939.2"/>
    <n v="154637.03"/>
    <n v="17322.849999999999"/>
    <n v="47079.83"/>
    <n v="8.6585700273203965E-5"/>
    <n v="47079.83"/>
    <n v="1.8323213882895129E-4"/>
    <n v="107557.2"/>
    <n v="107557.2"/>
    <n v="90234.35"/>
    <m/>
  </r>
  <r>
    <x v="1"/>
    <x v="11"/>
    <s v="RB34F010"/>
    <x v="23"/>
    <s v="A101"/>
    <s v="FORTALECIMIENTO INSTITUCIONAL"/>
    <s v="GC00A10100004D"/>
    <x v="1"/>
    <x v="1"/>
    <s v="510602"/>
    <x v="18"/>
    <x v="0"/>
    <x v="0"/>
    <s v="002"/>
    <n v="56591"/>
    <n v="0"/>
    <n v="0"/>
    <n v="56591"/>
    <n v="14639.54"/>
    <n v="16486.22"/>
    <n v="3.0320222132452488E-5"/>
    <n v="16486.22"/>
    <n v="6.4163471954011586E-5"/>
    <n v="40104.78"/>
    <n v="40104.78"/>
    <n v="25465.24"/>
    <m/>
  </r>
  <r>
    <x v="1"/>
    <x v="11"/>
    <s v="ZV05F050"/>
    <x v="35"/>
    <s v="A101"/>
    <s v="FORTALECIMIENTO INSTITUCIONAL"/>
    <s v="GC00A10100004D"/>
    <x v="1"/>
    <x v="1"/>
    <s v="510602"/>
    <x v="18"/>
    <x v="0"/>
    <x v="0"/>
    <s v="002"/>
    <n v="79465.22"/>
    <n v="0"/>
    <n v="30115.3"/>
    <n v="109580.52"/>
    <n v="19467.189999999999"/>
    <n v="36411.06"/>
    <n v="6.6964496851191813E-5"/>
    <n v="36411.06"/>
    <n v="1.4170986600481087E-4"/>
    <n v="73169.460000000006"/>
    <n v="73169.460000000006"/>
    <n v="53702.27"/>
    <m/>
  </r>
  <r>
    <x v="2"/>
    <x v="10"/>
    <s v="AC67Q000"/>
    <x v="16"/>
    <s v="A101"/>
    <s v="FORTALECIMIENTO INSTITUCIONAL"/>
    <s v="GC00A10100004D"/>
    <x v="1"/>
    <x v="1"/>
    <s v="510602"/>
    <x v="18"/>
    <x v="0"/>
    <x v="0"/>
    <s v="002"/>
    <n v="118993.8"/>
    <n v="0"/>
    <n v="0"/>
    <n v="118993.8"/>
    <n v="9063.4699999999993"/>
    <n v="43630.57"/>
    <n v="8.0242079395126211E-5"/>
    <n v="43630.57"/>
    <n v="1.6980780643061533E-4"/>
    <n v="75363.23"/>
    <n v="75363.23"/>
    <n v="66299.759999999995"/>
    <m/>
  </r>
  <r>
    <x v="1"/>
    <x v="11"/>
    <s v="ZT06F060"/>
    <x v="43"/>
    <s v="A101"/>
    <s v="FORTALECIMIENTO INSTITUCIONAL"/>
    <s v="GC00A10100004D"/>
    <x v="1"/>
    <x v="1"/>
    <s v="510602"/>
    <x v="18"/>
    <x v="0"/>
    <x v="0"/>
    <s v="002"/>
    <n v="112373.32"/>
    <n v="0"/>
    <n v="1076.97"/>
    <n v="113450.29"/>
    <n v="20359.830000000002"/>
    <n v="31460.400000000001"/>
    <n v="5.7859613445399143E-5"/>
    <n v="31460.400000000001"/>
    <n v="1.2244216643123688E-4"/>
    <n v="81989.89"/>
    <n v="81989.89"/>
    <n v="61630.06"/>
    <m/>
  </r>
  <r>
    <x v="1"/>
    <x v="12"/>
    <s v="ZA01D000"/>
    <x v="19"/>
    <s v="A101"/>
    <s v="FORTALECIMIENTO INSTITUCIONAL"/>
    <s v="GC00A10100004D"/>
    <x v="1"/>
    <x v="1"/>
    <s v="510602"/>
    <x v="18"/>
    <x v="0"/>
    <x v="0"/>
    <s v="002"/>
    <n v="102150.43"/>
    <n v="0"/>
    <n v="0"/>
    <n v="102150.43"/>
    <n v="1199.17"/>
    <n v="36962.51"/>
    <n v="6.797868242526161E-5"/>
    <n v="36962.51"/>
    <n v="1.4385607942480889E-4"/>
    <n v="65187.92"/>
    <n v="65187.92"/>
    <n v="63988.75"/>
    <m/>
  </r>
  <r>
    <x v="1"/>
    <x v="13"/>
    <s v="ZA01P000"/>
    <x v="40"/>
    <s v="A101"/>
    <s v="FORTALECIMIENTO INSTITUCIONAL"/>
    <s v="GC00A10100004D"/>
    <x v="1"/>
    <x v="1"/>
    <s v="510602"/>
    <x v="18"/>
    <x v="0"/>
    <x v="0"/>
    <s v="002"/>
    <n v="413468.84"/>
    <n v="0"/>
    <n v="0"/>
    <n v="413468.84"/>
    <n v="141563.5"/>
    <n v="138922.56"/>
    <n v="2.5549597654337736E-4"/>
    <n v="138922.56"/>
    <n v="5.4067905088852936E-4"/>
    <n v="274546.28000000003"/>
    <n v="274546.28000000003"/>
    <n v="132982.78"/>
    <m/>
  </r>
  <r>
    <x v="2"/>
    <x v="2"/>
    <s v="ZA01H000"/>
    <x v="2"/>
    <s v="A101"/>
    <s v="FORTALECIMIENTO INSTITUCIONAL"/>
    <s v="GC00A10100004D"/>
    <x v="1"/>
    <x v="1"/>
    <s v="510602"/>
    <x v="18"/>
    <x v="0"/>
    <x v="0"/>
    <s v="002"/>
    <n v="39503"/>
    <n v="0"/>
    <n v="0"/>
    <n v="39503"/>
    <n v="1431.88"/>
    <n v="13658.89"/>
    <n v="2.5120408370307683E-5"/>
    <n v="13658.89"/>
    <n v="5.3159657303974423E-5"/>
    <n v="25844.11"/>
    <n v="25844.11"/>
    <n v="24412.23"/>
    <m/>
  </r>
  <r>
    <x v="1"/>
    <x v="11"/>
    <s v="ZA01F000"/>
    <x v="17"/>
    <s v="A101"/>
    <s v="FORTALECIMIENTO INSTITUCIONAL"/>
    <s v="GC00A10100004D"/>
    <x v="1"/>
    <x v="1"/>
    <s v="510602"/>
    <x v="18"/>
    <x v="0"/>
    <x v="0"/>
    <s v="002"/>
    <n v="56652"/>
    <n v="0"/>
    <n v="400"/>
    <n v="57052"/>
    <n v="13376.03"/>
    <n v="21016.43"/>
    <n v="3.8651845361225221E-5"/>
    <n v="21016.43"/>
    <n v="8.1794802985672133E-5"/>
    <n v="36035.57"/>
    <n v="36035.57"/>
    <n v="22659.54"/>
    <m/>
  </r>
  <r>
    <x v="0"/>
    <x v="0"/>
    <s v="RP36A010"/>
    <x v="33"/>
    <s v="A101"/>
    <s v="FORTALECIMIENTO INSTITUCIONAL"/>
    <s v="GC00A10100004D"/>
    <x v="1"/>
    <x v="1"/>
    <s v="510602"/>
    <x v="18"/>
    <x v="0"/>
    <x v="0"/>
    <s v="002"/>
    <n v="285302.53000000003"/>
    <n v="0"/>
    <n v="0"/>
    <n v="285302.53000000003"/>
    <n v="13035.55"/>
    <n v="110471.56"/>
    <n v="2.0317102637951894E-4"/>
    <n v="110471.56"/>
    <n v="4.2994930564895455E-4"/>
    <n v="174830.97"/>
    <n v="174830.97"/>
    <n v="161795.42000000001"/>
    <m/>
  </r>
  <r>
    <x v="1"/>
    <x v="1"/>
    <s v="AT69K040"/>
    <x v="36"/>
    <s v="A101"/>
    <s v="FORTALECIMIENTO INSTITUCIONAL"/>
    <s v="GC00A10100004D"/>
    <x v="1"/>
    <x v="1"/>
    <s v="510602"/>
    <x v="18"/>
    <x v="0"/>
    <x v="0"/>
    <s v="002"/>
    <n v="2295195.66"/>
    <n v="0"/>
    <n v="17654.919999999998"/>
    <n v="2312850.58"/>
    <n v="40089.71"/>
    <n v="918578.87"/>
    <n v="1.6893815189034961E-3"/>
    <n v="918578.87"/>
    <n v="3.5750590227955621E-3"/>
    <n v="1394271.71"/>
    <n v="1394271.71"/>
    <n v="1354182"/>
    <m/>
  </r>
  <r>
    <x v="1"/>
    <x v="11"/>
    <s v="TM68F100"/>
    <x v="18"/>
    <s v="A101"/>
    <s v="FORTALECIMIENTO INSTITUCIONAL"/>
    <s v="GC00A10100004D"/>
    <x v="1"/>
    <x v="1"/>
    <s v="510602"/>
    <x v="18"/>
    <x v="0"/>
    <x v="0"/>
    <s v="002"/>
    <n v="39859.67"/>
    <n v="0"/>
    <n v="1089.33"/>
    <n v="40949"/>
    <n v="3608.06"/>
    <n v="11516.63"/>
    <n v="2.1180524087223527E-5"/>
    <n v="11516.63"/>
    <n v="4.4822097849581552E-5"/>
    <n v="29432.37"/>
    <n v="29432.37"/>
    <n v="25824.31"/>
    <m/>
  </r>
  <r>
    <x v="0"/>
    <x v="15"/>
    <s v="ZA01L000"/>
    <x v="37"/>
    <s v="A101"/>
    <s v="FORTALECIMIENTO INSTITUCIONAL"/>
    <s v="GC00A10100004D"/>
    <x v="1"/>
    <x v="1"/>
    <s v="510602"/>
    <x v="18"/>
    <x v="0"/>
    <x v="0"/>
    <s v="002"/>
    <n v="77760.42"/>
    <n v="0"/>
    <n v="0"/>
    <n v="77760.42"/>
    <n v="20566.150000000001"/>
    <n v="24460.49"/>
    <n v="4.4985902788427718E-5"/>
    <n v="24460.49"/>
    <n v="9.5198897266710075E-5"/>
    <n v="53299.93"/>
    <n v="53299.93"/>
    <n v="32733.78"/>
    <m/>
  </r>
  <r>
    <x v="3"/>
    <x v="7"/>
    <s v="MB42I090"/>
    <x v="32"/>
    <s v="A101"/>
    <s v="FORTALECIMIENTO INSTITUCIONAL"/>
    <s v="GC00A10100004D"/>
    <x v="1"/>
    <x v="1"/>
    <s v="510602"/>
    <x v="18"/>
    <x v="0"/>
    <x v="0"/>
    <s v="002"/>
    <n v="103849.81"/>
    <n v="0"/>
    <n v="12789"/>
    <n v="116638.81"/>
    <n v="2842"/>
    <n v="43948.22"/>
    <n v="8.0826277504842905E-5"/>
    <n v="43948.22"/>
    <n v="1.7104408296132959E-4"/>
    <n v="72690.59"/>
    <n v="72690.59"/>
    <n v="69848.59"/>
    <m/>
  </r>
  <r>
    <x v="3"/>
    <x v="7"/>
    <s v="JM40I070"/>
    <x v="31"/>
    <s v="A101"/>
    <s v="FORTALECIMIENTO INSTITUCIONAL"/>
    <s v="GC00A10100004D"/>
    <x v="1"/>
    <x v="1"/>
    <s v="510602"/>
    <x v="18"/>
    <x v="0"/>
    <x v="0"/>
    <s v="002"/>
    <n v="72459.350000000006"/>
    <n v="0"/>
    <n v="7945.08"/>
    <n v="80404.429999999993"/>
    <n v="1634"/>
    <n v="30590.45"/>
    <n v="5.6259666505219584E-5"/>
    <n v="30590.45"/>
    <n v="1.1905636832673552E-4"/>
    <n v="49813.98"/>
    <n v="49813.98"/>
    <n v="48179.98"/>
    <m/>
  </r>
  <r>
    <x v="1"/>
    <x v="13"/>
    <s v="FS66P020"/>
    <x v="30"/>
    <s v="A101"/>
    <s v="FORTALECIMIENTO INSTITUCIONAL"/>
    <s v="GC00A10100004D"/>
    <x v="1"/>
    <x v="1"/>
    <s v="510602"/>
    <x v="18"/>
    <x v="0"/>
    <x v="0"/>
    <s v="002"/>
    <n v="167370.29999999999"/>
    <n v="0"/>
    <n v="4124.7"/>
    <n v="171495"/>
    <n v="14757.32"/>
    <n v="60367.44"/>
    <n v="1.1102327825101798E-4"/>
    <n v="60367.44"/>
    <n v="2.3494679455784753E-4"/>
    <n v="111127.56"/>
    <n v="111127.56"/>
    <n v="96370.240000000005"/>
    <m/>
  </r>
  <r>
    <x v="3"/>
    <x v="4"/>
    <s v="UA38M040"/>
    <x v="15"/>
    <s v="A101"/>
    <s v="FORTALECIMIENTO INSTITUCIONAL"/>
    <s v="GC00A10100004D"/>
    <x v="1"/>
    <x v="1"/>
    <s v="510602"/>
    <x v="18"/>
    <x v="0"/>
    <x v="0"/>
    <s v="002"/>
    <n v="77732.350000000006"/>
    <n v="0"/>
    <n v="53398.73"/>
    <n v="131131.07999999999"/>
    <n v="100958.45"/>
    <n v="26673.1"/>
    <n v="4.9055169527103148E-5"/>
    <n v="26673.1"/>
    <n v="1.0381025509647125E-4"/>
    <n v="104457.98"/>
    <n v="104457.98"/>
    <n v="3499.53"/>
    <m/>
  </r>
  <r>
    <x v="3"/>
    <x v="7"/>
    <s v="ZA01I000"/>
    <x v="10"/>
    <s v="A101"/>
    <s v="FORTALECIMIENTO INSTITUCIONAL"/>
    <s v="GC00A10100004D"/>
    <x v="1"/>
    <x v="1"/>
    <s v="510602"/>
    <x v="18"/>
    <x v="0"/>
    <x v="0"/>
    <s v="002"/>
    <n v="878720.1"/>
    <n v="0"/>
    <n v="-98059.42"/>
    <n v="780660.68"/>
    <n v="183461.08"/>
    <n v="237951.95"/>
    <n v="4.3762342009570588E-4"/>
    <n v="237951.95"/>
    <n v="9.2609605295982745E-4"/>
    <n v="542708.73"/>
    <n v="542708.73"/>
    <n v="359247.65"/>
    <m/>
  </r>
  <r>
    <x v="1"/>
    <x v="11"/>
    <s v="ZC09F090"/>
    <x v="21"/>
    <s v="A101"/>
    <s v="FORTALECIMIENTO INSTITUCIONAL"/>
    <s v="GC00A10100004D"/>
    <x v="1"/>
    <x v="1"/>
    <s v="510602"/>
    <x v="18"/>
    <x v="0"/>
    <x v="0"/>
    <s v="002"/>
    <n v="80967.39"/>
    <n v="0"/>
    <n v="-543.96"/>
    <n v="80423.429999999993"/>
    <n v="15467.76"/>
    <n v="28816.720000000001"/>
    <n v="5.2997555020416217E-5"/>
    <n v="28816.720000000001"/>
    <n v="1.1215310759692668E-4"/>
    <n v="51606.71"/>
    <n v="51606.71"/>
    <n v="36138.949999999997"/>
    <m/>
  </r>
  <r>
    <x v="3"/>
    <x v="7"/>
    <s v="EE11I010"/>
    <x v="25"/>
    <s v="A101"/>
    <s v="FORTALECIMIENTO INSTITUCIONAL"/>
    <s v="GC00A10100004D"/>
    <x v="1"/>
    <x v="1"/>
    <s v="510602"/>
    <x v="18"/>
    <x v="0"/>
    <x v="0"/>
    <s v="002"/>
    <n v="155296.46"/>
    <n v="0"/>
    <n v="18248.09"/>
    <n v="173544.55"/>
    <n v="6013.96"/>
    <n v="60137.48"/>
    <n v="1.1060035302731123E-4"/>
    <n v="60137.48"/>
    <n v="2.3405180273979923E-4"/>
    <n v="113407.07"/>
    <n v="113407.07"/>
    <n v="107393.11"/>
    <m/>
  </r>
  <r>
    <x v="3"/>
    <x v="6"/>
    <s v="ZA01G000"/>
    <x v="9"/>
    <s v="A101"/>
    <s v="FORTALECIMIENTO INSTITUCIONAL"/>
    <s v="GC00A10100004D"/>
    <x v="1"/>
    <x v="1"/>
    <s v="510602"/>
    <x v="18"/>
    <x v="0"/>
    <x v="0"/>
    <s v="002"/>
    <n v="290164.7"/>
    <n v="0"/>
    <n v="1595"/>
    <n v="291759.7"/>
    <n v="69938.009999999995"/>
    <n v="92220.13"/>
    <n v="1.6960436210869718E-4"/>
    <n v="92220.13"/>
    <n v="3.5891573234193787E-4"/>
    <n v="199539.57"/>
    <n v="199539.57"/>
    <n v="129601.56"/>
    <m/>
  </r>
  <r>
    <x v="1"/>
    <x v="11"/>
    <s v="ZD07F070"/>
    <x v="28"/>
    <s v="A101"/>
    <s v="FORTALECIMIENTO INSTITUCIONAL"/>
    <s v="GC00A10100004D"/>
    <x v="1"/>
    <x v="1"/>
    <s v="510602"/>
    <x v="18"/>
    <x v="0"/>
    <x v="0"/>
    <s v="002"/>
    <n v="136973.99"/>
    <n v="0"/>
    <n v="-10448.07"/>
    <n v="126525.92"/>
    <n v="16885.740000000002"/>
    <n v="40899.82"/>
    <n v="7.5219888341737694E-5"/>
    <n v="40899.82"/>
    <n v="1.5917987588993243E-4"/>
    <n v="85626.1"/>
    <n v="85626.1"/>
    <n v="68740.36"/>
    <m/>
  </r>
  <r>
    <x v="0"/>
    <x v="0"/>
    <s v="ZA01A000"/>
    <x v="46"/>
    <s v="A101"/>
    <s v="FORTALECIMIENTO INSTITUCIONAL"/>
    <s v="GC00A10100004D"/>
    <x v="1"/>
    <x v="1"/>
    <s v="510602"/>
    <x v="18"/>
    <x v="0"/>
    <x v="0"/>
    <s v="002"/>
    <n v="772183.09"/>
    <n v="0"/>
    <n v="-111845.72"/>
    <n v="660337.37"/>
    <n v="136268.88"/>
    <n v="202422.58"/>
    <n v="3.7228046151416966E-4"/>
    <n v="202422.58"/>
    <n v="7.8781767650126376E-4"/>
    <n v="457914.79"/>
    <n v="457914.79"/>
    <n v="321645.90999999997"/>
    <m/>
  </r>
  <r>
    <x v="3"/>
    <x v="4"/>
    <s v="ZA01M000"/>
    <x v="12"/>
    <s v="A101"/>
    <s v="FORTALECIMIENTO INSTITUCIONAL"/>
    <s v="GC00A10100004D"/>
    <x v="1"/>
    <x v="1"/>
    <s v="510602"/>
    <x v="18"/>
    <x v="0"/>
    <x v="0"/>
    <s v="002"/>
    <n v="140668.29999999999"/>
    <n v="0"/>
    <n v="0"/>
    <n v="140668.29999999999"/>
    <n v="31524.53"/>
    <n v="33718.93"/>
    <n v="6.2013332811803809E-5"/>
    <n v="33718.93"/>
    <n v="1.3123224240452208E-4"/>
    <n v="106949.37"/>
    <n v="106949.37"/>
    <n v="75424.84"/>
    <m/>
  </r>
  <r>
    <x v="1"/>
    <x v="11"/>
    <s v="ZM04F040"/>
    <x v="41"/>
    <s v="A101"/>
    <s v="FORTALECIMIENTO INSTITUCIONAL"/>
    <s v="GC00A10100004D"/>
    <x v="1"/>
    <x v="1"/>
    <s v="510602"/>
    <x v="18"/>
    <x v="0"/>
    <x v="0"/>
    <s v="002"/>
    <n v="123220.89"/>
    <n v="0"/>
    <n v="0"/>
    <n v="123220.89"/>
    <n v="25193.08"/>
    <n v="35840.370000000003"/>
    <n v="6.591492650888355E-5"/>
    <n v="35840.370000000003"/>
    <n v="1.394887715508102E-4"/>
    <n v="87380.52"/>
    <n v="87380.52"/>
    <n v="62187.44"/>
    <m/>
  </r>
  <r>
    <x v="3"/>
    <x v="5"/>
    <s v="ZA01J000"/>
    <x v="11"/>
    <s v="A101"/>
    <s v="FORTALECIMIENTO INSTITUCIONAL"/>
    <s v="GC00A10100004D"/>
    <x v="1"/>
    <x v="1"/>
    <s v="510602"/>
    <x v="18"/>
    <x v="0"/>
    <x v="0"/>
    <s v="002"/>
    <n v="200256.02"/>
    <n v="0"/>
    <n v="-999.75"/>
    <n v="199256.27"/>
    <n v="40160.93"/>
    <n v="58827.69"/>
    <n v="1.0819148527309801E-4"/>
    <n v="58827.69"/>
    <n v="2.2895417126753663E-4"/>
    <n v="140428.57999999999"/>
    <n v="140428.57999999999"/>
    <n v="100267.65"/>
    <m/>
  </r>
  <r>
    <x v="3"/>
    <x v="7"/>
    <s v="CF22I050"/>
    <x v="24"/>
    <s v="A101"/>
    <s v="FORTALECIMIENTO INSTITUCIONAL"/>
    <s v="GC00A10100004D"/>
    <x v="1"/>
    <x v="1"/>
    <s v="510602"/>
    <x v="18"/>
    <x v="0"/>
    <x v="0"/>
    <s v="002"/>
    <n v="108583.09"/>
    <n v="0"/>
    <n v="4098.57"/>
    <n v="112681.66"/>
    <n v="4565"/>
    <n v="37524.519999999997"/>
    <n v="6.9012289161108844E-5"/>
    <n v="37524.519999999997"/>
    <n v="1.460433917907044E-4"/>
    <n v="75157.14"/>
    <n v="75157.14"/>
    <n v="70592.14"/>
    <m/>
  </r>
  <r>
    <x v="1"/>
    <x v="11"/>
    <s v="ZN02F020"/>
    <x v="44"/>
    <s v="A101"/>
    <s v="FORTALECIMIENTO INSTITUCIONAL"/>
    <s v="GC00A10100004D"/>
    <x v="1"/>
    <x v="1"/>
    <s v="510602"/>
    <x v="18"/>
    <x v="0"/>
    <x v="0"/>
    <s v="002"/>
    <n v="178556.57"/>
    <n v="0"/>
    <n v="-16608.11"/>
    <n v="161948.46"/>
    <n v="19128.95"/>
    <n v="60809.75"/>
    <n v="1.1183674170421738E-4"/>
    <n v="60809.75"/>
    <n v="2.3666824103132532E-4"/>
    <n v="101138.71"/>
    <n v="101138.71"/>
    <n v="82009.759999999995"/>
    <m/>
  </r>
  <r>
    <x v="0"/>
    <x v="3"/>
    <s v="ZA01C060"/>
    <x v="3"/>
    <s v="A101"/>
    <s v="FORTALECIMIENTO INSTITUCIONAL"/>
    <s v="GC00A10100004D"/>
    <x v="1"/>
    <x v="1"/>
    <s v="510602"/>
    <x v="18"/>
    <x v="0"/>
    <x v="0"/>
    <s v="002"/>
    <n v="30796.71"/>
    <n v="0"/>
    <n v="0"/>
    <n v="30796.71"/>
    <n v="0"/>
    <n v="8104.76"/>
    <n v="1.490566809918924E-5"/>
    <n v="8104.76"/>
    <n v="3.1543285298509602E-5"/>
    <n v="22691.95"/>
    <n v="22691.95"/>
    <n v="22691.95"/>
    <m/>
  </r>
  <r>
    <x v="3"/>
    <x v="4"/>
    <s v="US33M030"/>
    <x v="4"/>
    <s v="A101"/>
    <s v="FORTALECIMIENTO INSTITUCIONAL"/>
    <s v="GC00A10100004D"/>
    <x v="1"/>
    <x v="1"/>
    <s v="510602"/>
    <x v="18"/>
    <x v="0"/>
    <x v="0"/>
    <s v="002"/>
    <n v="637388.85"/>
    <n v="0"/>
    <n v="-17500"/>
    <n v="619888.85"/>
    <n v="286276.56"/>
    <n v="155693.45000000001"/>
    <n v="2.8633974243749536E-4"/>
    <n v="155693.45000000001"/>
    <n v="6.0595044300623831E-4"/>
    <n v="464195.4"/>
    <n v="464195.4"/>
    <n v="177918.84"/>
    <m/>
  </r>
  <r>
    <x v="3"/>
    <x v="5"/>
    <s v="UP72J010"/>
    <x v="6"/>
    <s v="A101"/>
    <s v="FORTALECIMIENTO INSTITUCIONAL"/>
    <s v="GC00A10100004D"/>
    <x v="1"/>
    <x v="1"/>
    <s v="510602"/>
    <x v="18"/>
    <x v="0"/>
    <x v="0"/>
    <s v="002"/>
    <n v="579745.27"/>
    <n v="0"/>
    <n v="10656.22"/>
    <n v="590401.49"/>
    <n v="351489.48"/>
    <n v="155939.35999999999"/>
    <n v="2.8679200170763676E-4"/>
    <n v="155939.35999999999"/>
    <n v="6.0690751135715254E-4"/>
    <n v="434462.13"/>
    <n v="434462.13"/>
    <n v="82972.649999999994"/>
    <m/>
  </r>
  <r>
    <x v="3"/>
    <x v="7"/>
    <s v="SF43I080"/>
    <x v="45"/>
    <s v="A101"/>
    <s v="FORTALECIMIENTO INSTITUCIONAL"/>
    <s v="GC00A10100004D"/>
    <x v="1"/>
    <x v="1"/>
    <s v="510602"/>
    <x v="18"/>
    <x v="0"/>
    <x v="0"/>
    <s v="002"/>
    <n v="80928.91"/>
    <n v="0"/>
    <n v="9744.39"/>
    <n v="90673.3"/>
    <n v="713"/>
    <n v="33218.65"/>
    <n v="6.1093255272596931E-5"/>
    <n v="33218.65"/>
    <n v="1.2928517984262778E-4"/>
    <n v="57454.65"/>
    <n v="57454.65"/>
    <n v="56741.65"/>
    <m/>
  </r>
  <r>
    <x v="3"/>
    <x v="7"/>
    <s v="EQ13I030"/>
    <x v="27"/>
    <s v="A101"/>
    <s v="FORTALECIMIENTO INSTITUCIONAL"/>
    <s v="GC00A10100004D"/>
    <x v="1"/>
    <x v="1"/>
    <s v="510602"/>
    <x v="18"/>
    <x v="0"/>
    <x v="0"/>
    <s v="002"/>
    <n v="104231.55"/>
    <n v="0"/>
    <n v="9180.5499999999993"/>
    <n v="113412.1"/>
    <n v="3949.25"/>
    <n v="42266.26"/>
    <n v="7.7732942536736221E-5"/>
    <n v="42266.26"/>
    <n v="1.6449798608237436E-4"/>
    <n v="71145.84"/>
    <n v="71145.84"/>
    <n v="67196.59"/>
    <m/>
  </r>
  <r>
    <x v="1"/>
    <x v="8"/>
    <s v="PM71N010"/>
    <x v="39"/>
    <s v="A101"/>
    <s v="FORTALECIMIENTO INSTITUCIONAL"/>
    <s v="GC00A10100004D"/>
    <x v="1"/>
    <x v="1"/>
    <s v="510602"/>
    <x v="18"/>
    <x v="0"/>
    <x v="0"/>
    <s v="002"/>
    <n v="1287343.1599999999"/>
    <n v="0"/>
    <n v="32689.279999999999"/>
    <n v="1320032.44"/>
    <n v="120066.75"/>
    <n v="498729.65"/>
    <n v="9.1722625150218078E-4"/>
    <n v="498729.65"/>
    <n v="1.9410286839802583E-3"/>
    <n v="821302.79"/>
    <n v="821302.79"/>
    <n v="701236.04"/>
    <m/>
  </r>
  <r>
    <x v="1"/>
    <x v="11"/>
    <s v="ZQ08F080"/>
    <x v="26"/>
    <s v="A101"/>
    <s v="FORTALECIMIENTO INSTITUCIONAL"/>
    <s v="GC00A10100004D"/>
    <x v="1"/>
    <x v="1"/>
    <s v="510602"/>
    <x v="18"/>
    <x v="0"/>
    <x v="0"/>
    <s v="002"/>
    <n v="102878.03"/>
    <n v="0"/>
    <n v="2954.68"/>
    <n v="105832.71"/>
    <n v="11002.47"/>
    <n v="38330.14"/>
    <n v="7.0493925179210414E-5"/>
    <n v="38330.14"/>
    <n v="1.4917882103255553E-4"/>
    <n v="67502.570000000007"/>
    <n v="67502.570000000007"/>
    <n v="56500.1"/>
    <m/>
  </r>
  <r>
    <x v="3"/>
    <x v="4"/>
    <s v="UC32M020"/>
    <x v="47"/>
    <s v="A101"/>
    <s v="FORTALECIMIENTO INSTITUCIONAL"/>
    <s v="GC00A10100004D"/>
    <x v="1"/>
    <x v="1"/>
    <s v="510602"/>
    <x v="18"/>
    <x v="0"/>
    <x v="0"/>
    <s v="002"/>
    <n v="180730.91"/>
    <n v="0"/>
    <n v="0"/>
    <n v="180730.91"/>
    <n v="49934.58"/>
    <n v="53908.08"/>
    <n v="9.9143706703781658E-5"/>
    <n v="53908.08"/>
    <n v="2.0980731660590559E-4"/>
    <n v="126822.83"/>
    <n v="126822.83"/>
    <n v="76888.25"/>
    <m/>
  </r>
  <r>
    <x v="0"/>
    <x v="3"/>
    <s v="ZA01C030"/>
    <x v="5"/>
    <s v="A101"/>
    <s v="FORTALECIMIENTO INSTITUCIONAL"/>
    <s v="GC00A10100004D"/>
    <x v="1"/>
    <x v="1"/>
    <s v="510602"/>
    <x v="18"/>
    <x v="0"/>
    <x v="0"/>
    <s v="002"/>
    <n v="318886.63"/>
    <n v="0"/>
    <n v="765.22"/>
    <n v="319651.84999999998"/>
    <n v="59734.21"/>
    <n v="97023.13"/>
    <n v="1.7843768029213579E-4"/>
    <n v="97006.47"/>
    <n v="3.7754390740889459E-4"/>
    <n v="222628.72"/>
    <n v="222645.38"/>
    <n v="162894.51"/>
    <m/>
  </r>
  <r>
    <x v="0"/>
    <x v="3"/>
    <s v="ZA01C000"/>
    <x v="8"/>
    <s v="A101"/>
    <s v="FORTALECIMIENTO INSTITUCIONAL"/>
    <s v="GC00A10100004D"/>
    <x v="1"/>
    <x v="1"/>
    <s v="510602"/>
    <x v="18"/>
    <x v="0"/>
    <x v="0"/>
    <s v="002"/>
    <n v="228263.32"/>
    <n v="0"/>
    <n v="1122.8800000000001"/>
    <n v="229386.2"/>
    <n v="35942.400000000001"/>
    <n v="77594.039999999994"/>
    <n v="1.4270515187559085E-4"/>
    <n v="77594.039999999994"/>
    <n v="3.0199178522053284E-4"/>
    <n v="151792.16"/>
    <n v="151792.16"/>
    <n v="115849.76"/>
    <m/>
  </r>
  <r>
    <x v="1"/>
    <x v="8"/>
    <s v="ZA01N000"/>
    <x v="13"/>
    <s v="A101"/>
    <s v="FORTALECIMIENTO INSTITUCIONAL"/>
    <s v="GC00A10100004D"/>
    <x v="1"/>
    <x v="1"/>
    <s v="510602"/>
    <x v="18"/>
    <x v="0"/>
    <x v="0"/>
    <s v="002"/>
    <n v="169435.35"/>
    <n v="0"/>
    <n v="0"/>
    <n v="169435.35"/>
    <n v="23762.71"/>
    <n v="57596.95"/>
    <n v="1.0592800036344044E-4"/>
    <n v="57596.95"/>
    <n v="2.2416419809766019E-4"/>
    <n v="111838.39999999999"/>
    <n v="111838.39999999999"/>
    <n v="88075.69"/>
    <m/>
  </r>
  <r>
    <x v="3"/>
    <x v="4"/>
    <s v="UN31M010"/>
    <x v="48"/>
    <s v="A101"/>
    <s v="FORTALECIMIENTO INSTITUCIONAL"/>
    <s v="GC00A10100004D"/>
    <x v="1"/>
    <x v="1"/>
    <s v="510602"/>
    <x v="18"/>
    <x v="0"/>
    <x v="0"/>
    <s v="002"/>
    <n v="318171.38"/>
    <n v="0"/>
    <n v="0"/>
    <n v="318171.38"/>
    <n v="85436.67"/>
    <n v="89148.85"/>
    <n v="1.6395589376174086E-4"/>
    <n v="89148.85"/>
    <n v="3.4696247755442946E-4"/>
    <n v="229022.53"/>
    <n v="229022.53"/>
    <n v="143585.85999999999"/>
    <m/>
  </r>
  <r>
    <x v="0"/>
    <x v="16"/>
    <s v="ZA01E000"/>
    <x v="42"/>
    <s v="A101"/>
    <s v="FORTALECIMIENTO INSTITUCIONAL"/>
    <s v="GC00A10100004D"/>
    <x v="1"/>
    <x v="1"/>
    <s v="510602"/>
    <x v="18"/>
    <x v="0"/>
    <x v="0"/>
    <s v="002"/>
    <n v="102656.15"/>
    <n v="0"/>
    <n v="0"/>
    <n v="102656.15"/>
    <n v="22348.89"/>
    <n v="33582.239999999998"/>
    <n v="6.1761942792546215E-5"/>
    <n v="33582.239999999998"/>
    <n v="1.3070025235577869E-4"/>
    <n v="69073.91"/>
    <n v="69073.91"/>
    <n v="46725.02"/>
    <m/>
  </r>
  <r>
    <x v="3"/>
    <x v="5"/>
    <s v="UP72J010"/>
    <x v="6"/>
    <s v="A101"/>
    <s v="FORTALECIMIENTO INSTITUCIONAL"/>
    <s v="GC00A10100004D"/>
    <x v="1"/>
    <x v="1"/>
    <s v="510704"/>
    <x v="19"/>
    <x v="0"/>
    <x v="0"/>
    <s v="002"/>
    <n v="1356.25"/>
    <n v="0"/>
    <n v="0"/>
    <n v="1356.25"/>
    <n v="0"/>
    <n v="0"/>
    <n v="0"/>
    <n v="0"/>
    <n v="0"/>
    <n v="1356.25"/>
    <n v="1356.25"/>
    <n v="1356.25"/>
    <m/>
  </r>
  <r>
    <x v="0"/>
    <x v="0"/>
    <s v="RP36A010"/>
    <x v="33"/>
    <s v="A101"/>
    <s v="FORTALECIMIENTO INSTITUCIONAL"/>
    <s v="GC00A10100004D"/>
    <x v="1"/>
    <x v="1"/>
    <s v="510704"/>
    <x v="19"/>
    <x v="0"/>
    <x v="0"/>
    <s v="002"/>
    <n v="4498.17"/>
    <n v="0"/>
    <n v="-4498.17"/>
    <n v="0"/>
    <n v="0"/>
    <n v="0"/>
    <n v="0"/>
    <n v="0"/>
    <n v="0"/>
    <n v="0"/>
    <n v="0"/>
    <n v="0"/>
    <m/>
  </r>
  <r>
    <x v="3"/>
    <x v="7"/>
    <s v="SF43I080"/>
    <x v="45"/>
    <s v="A101"/>
    <s v="FORTALECIMIENTO INSTITUCIONAL"/>
    <s v="GC00A10100004D"/>
    <x v="1"/>
    <x v="1"/>
    <s v="510707"/>
    <x v="20"/>
    <x v="0"/>
    <x v="0"/>
    <s v="002"/>
    <n v="8898.26"/>
    <n v="0"/>
    <n v="0"/>
    <n v="8898.26"/>
    <n v="0"/>
    <n v="0"/>
    <n v="0"/>
    <n v="0"/>
    <n v="0"/>
    <n v="8898.26"/>
    <n v="8898.26"/>
    <n v="8898.26"/>
    <m/>
  </r>
  <r>
    <x v="0"/>
    <x v="15"/>
    <s v="ZA01L000"/>
    <x v="37"/>
    <s v="A101"/>
    <s v="FORTALECIMIENTO INSTITUCIONAL"/>
    <s v="GC00A10100004D"/>
    <x v="1"/>
    <x v="1"/>
    <s v="510707"/>
    <x v="20"/>
    <x v="0"/>
    <x v="0"/>
    <s v="002"/>
    <n v="10676.91"/>
    <n v="0"/>
    <n v="0"/>
    <n v="10676.91"/>
    <n v="0"/>
    <n v="3560.67"/>
    <n v="6.5485178130802329E-6"/>
    <n v="3560.67"/>
    <n v="1.3857934061445889E-5"/>
    <n v="7116.24"/>
    <n v="7116.24"/>
    <n v="7116.24"/>
    <m/>
  </r>
  <r>
    <x v="1"/>
    <x v="11"/>
    <s v="ZQ08F080"/>
    <x v="26"/>
    <s v="A101"/>
    <s v="FORTALECIMIENTO INSTITUCIONAL"/>
    <s v="GC00A10100004D"/>
    <x v="1"/>
    <x v="1"/>
    <s v="510707"/>
    <x v="20"/>
    <x v="0"/>
    <x v="0"/>
    <s v="002"/>
    <n v="20026.080000000002"/>
    <n v="0"/>
    <n v="0"/>
    <n v="20026.080000000002"/>
    <n v="0"/>
    <n v="0"/>
    <n v="0"/>
    <n v="0"/>
    <n v="0"/>
    <n v="20026.080000000002"/>
    <n v="20026.080000000002"/>
    <n v="20026.080000000002"/>
    <m/>
  </r>
  <r>
    <x v="3"/>
    <x v="4"/>
    <s v="UC32M020"/>
    <x v="47"/>
    <s v="A101"/>
    <s v="FORTALECIMIENTO INSTITUCIONAL"/>
    <s v="GC00A10100004D"/>
    <x v="1"/>
    <x v="1"/>
    <s v="510707"/>
    <x v="20"/>
    <x v="0"/>
    <x v="0"/>
    <s v="002"/>
    <n v="32401.09"/>
    <n v="0"/>
    <n v="-22347"/>
    <n v="10054.09"/>
    <n v="0"/>
    <n v="0"/>
    <n v="0"/>
    <n v="0"/>
    <n v="0"/>
    <n v="10054.09"/>
    <n v="10054.09"/>
    <n v="10054.09"/>
    <m/>
  </r>
  <r>
    <x v="0"/>
    <x v="0"/>
    <s v="RP36A010"/>
    <x v="33"/>
    <s v="A101"/>
    <s v="FORTALECIMIENTO INSTITUCIONAL"/>
    <s v="GC00A10100004D"/>
    <x v="1"/>
    <x v="1"/>
    <s v="510707"/>
    <x v="20"/>
    <x v="0"/>
    <x v="0"/>
    <s v="002"/>
    <n v="30267.759999999998"/>
    <n v="0"/>
    <n v="-7501.83"/>
    <n v="22765.93"/>
    <n v="0"/>
    <n v="1378.01"/>
    <n v="2.5343328731959693E-6"/>
    <n v="1378.01"/>
    <n v="5.363140003429986E-6"/>
    <n v="21387.919999999998"/>
    <n v="21387.919999999998"/>
    <n v="21387.919999999998"/>
    <m/>
  </r>
  <r>
    <x v="2"/>
    <x v="2"/>
    <s v="ZA01H000"/>
    <x v="2"/>
    <s v="A101"/>
    <s v="FORTALECIMIENTO INSTITUCIONAL"/>
    <s v="GC00A10100004D"/>
    <x v="1"/>
    <x v="1"/>
    <s v="510707"/>
    <x v="20"/>
    <x v="0"/>
    <x v="0"/>
    <s v="002"/>
    <n v="33895.699999999997"/>
    <n v="0"/>
    <n v="-5824.54"/>
    <n v="28071.16"/>
    <n v="0"/>
    <n v="1987.13"/>
    <n v="3.6545807957227499E-6"/>
    <n v="1987.13"/>
    <n v="7.7338019281542428E-6"/>
    <n v="26084.03"/>
    <n v="26084.03"/>
    <n v="26084.03"/>
    <m/>
  </r>
  <r>
    <x v="0"/>
    <x v="0"/>
    <s v="ZA01A000"/>
    <x v="46"/>
    <s v="A101"/>
    <s v="FORTALECIMIENTO INSTITUCIONAL"/>
    <s v="GC00A10100004D"/>
    <x v="1"/>
    <x v="1"/>
    <s v="510707"/>
    <x v="20"/>
    <x v="0"/>
    <x v="0"/>
    <s v="002"/>
    <n v="102443.07"/>
    <n v="0"/>
    <n v="0"/>
    <n v="102443.07"/>
    <n v="0"/>
    <n v="24025.57"/>
    <n v="4.4186030470222191E-5"/>
    <n v="24025.57"/>
    <n v="9.3506212271469264E-5"/>
    <n v="78417.5"/>
    <n v="78417.5"/>
    <n v="78417.5"/>
    <m/>
  </r>
  <r>
    <x v="3"/>
    <x v="7"/>
    <s v="EQ13I030"/>
    <x v="27"/>
    <s v="A101"/>
    <s v="FORTALECIMIENTO INSTITUCIONAL"/>
    <s v="GC00A10100004D"/>
    <x v="1"/>
    <x v="1"/>
    <s v="510707"/>
    <x v="20"/>
    <x v="0"/>
    <x v="0"/>
    <s v="002"/>
    <n v="11641.65"/>
    <n v="0"/>
    <n v="0"/>
    <n v="11641.65"/>
    <n v="0"/>
    <n v="2678.4"/>
    <n v="4.9259128508269781E-6"/>
    <n v="2678.4"/>
    <n v="1.0424187186730775E-5"/>
    <n v="8963.25"/>
    <n v="8963.25"/>
    <n v="8963.25"/>
    <m/>
  </r>
  <r>
    <x v="1"/>
    <x v="11"/>
    <s v="ZA01F000"/>
    <x v="17"/>
    <s v="A101"/>
    <s v="FORTALECIMIENTO INSTITUCIONAL"/>
    <s v="GC00A10100004D"/>
    <x v="1"/>
    <x v="1"/>
    <s v="510707"/>
    <x v="20"/>
    <x v="0"/>
    <x v="0"/>
    <s v="002"/>
    <n v="25810.12"/>
    <n v="0"/>
    <n v="0"/>
    <n v="25810.12"/>
    <n v="0"/>
    <n v="0"/>
    <n v="0"/>
    <n v="0"/>
    <n v="0"/>
    <n v="25810.12"/>
    <n v="25810.12"/>
    <n v="25810.12"/>
    <m/>
  </r>
  <r>
    <x v="3"/>
    <x v="7"/>
    <s v="EE11I010"/>
    <x v="25"/>
    <s v="A101"/>
    <s v="FORTALECIMIENTO INSTITUCIONAL"/>
    <s v="GC00A10100004D"/>
    <x v="1"/>
    <x v="1"/>
    <s v="510707"/>
    <x v="20"/>
    <x v="0"/>
    <x v="0"/>
    <s v="002"/>
    <n v="14951.26"/>
    <n v="0"/>
    <n v="0"/>
    <n v="14951.26"/>
    <n v="0"/>
    <n v="1750.03"/>
    <n v="3.2185242183141935E-6"/>
    <n v="1750.03"/>
    <n v="6.8110216182774998E-6"/>
    <n v="13201.23"/>
    <n v="13201.23"/>
    <n v="13201.23"/>
    <m/>
  </r>
  <r>
    <x v="3"/>
    <x v="7"/>
    <s v="CF22I050"/>
    <x v="24"/>
    <s v="A101"/>
    <s v="FORTALECIMIENTO INSTITUCIONAL"/>
    <s v="GC00A10100004D"/>
    <x v="1"/>
    <x v="1"/>
    <s v="510707"/>
    <x v="20"/>
    <x v="0"/>
    <x v="0"/>
    <s v="002"/>
    <n v="13415.53"/>
    <n v="0"/>
    <n v="0"/>
    <n v="13415.53"/>
    <n v="0"/>
    <n v="119.68"/>
    <n v="2.2010650014447908E-7"/>
    <n v="119.68"/>
    <n v="4.6578805350505496E-7"/>
    <n v="13295.85"/>
    <n v="13295.85"/>
    <n v="13295.85"/>
    <m/>
  </r>
  <r>
    <x v="3"/>
    <x v="7"/>
    <s v="OL41I060"/>
    <x v="38"/>
    <s v="A101"/>
    <s v="FORTALECIMIENTO INSTITUCIONAL"/>
    <s v="GC00A10100004D"/>
    <x v="1"/>
    <x v="1"/>
    <s v="510707"/>
    <x v="20"/>
    <x v="0"/>
    <x v="0"/>
    <s v="002"/>
    <n v="6256.85"/>
    <n v="0"/>
    <n v="0"/>
    <n v="6256.85"/>
    <n v="0"/>
    <n v="0"/>
    <n v="0"/>
    <n v="0"/>
    <n v="0"/>
    <n v="6256.85"/>
    <n v="6256.85"/>
    <n v="6256.85"/>
    <m/>
  </r>
  <r>
    <x v="1"/>
    <x v="1"/>
    <s v="AT69K040"/>
    <x v="36"/>
    <s v="A101"/>
    <s v="FORTALECIMIENTO INSTITUCIONAL"/>
    <s v="GC00A10100004D"/>
    <x v="1"/>
    <x v="1"/>
    <s v="510707"/>
    <x v="20"/>
    <x v="0"/>
    <x v="0"/>
    <s v="002"/>
    <n v="205938.03"/>
    <n v="0"/>
    <n v="-25753.040000000001"/>
    <n v="180184.99"/>
    <n v="0"/>
    <n v="7052.5"/>
    <n v="1.2970430249573351E-5"/>
    <n v="7052.5"/>
    <n v="2.7447946585431146E-5"/>
    <n v="173132.49"/>
    <n v="173132.49"/>
    <n v="173132.49"/>
    <m/>
  </r>
  <r>
    <x v="3"/>
    <x v="7"/>
    <s v="MB42I090"/>
    <x v="32"/>
    <s v="A101"/>
    <s v="FORTALECIMIENTO INSTITUCIONAL"/>
    <s v="GC00A10100004D"/>
    <x v="1"/>
    <x v="1"/>
    <s v="510707"/>
    <x v="20"/>
    <x v="0"/>
    <x v="0"/>
    <s v="002"/>
    <n v="9727.1"/>
    <n v="0"/>
    <n v="0"/>
    <n v="9727.1"/>
    <n v="0"/>
    <n v="0"/>
    <n v="0"/>
    <n v="0"/>
    <n v="0"/>
    <n v="9727.1"/>
    <n v="9727.1"/>
    <n v="9727.1"/>
    <m/>
  </r>
  <r>
    <x v="1"/>
    <x v="13"/>
    <s v="FS66P020"/>
    <x v="30"/>
    <s v="A101"/>
    <s v="FORTALECIMIENTO INSTITUCIONAL"/>
    <s v="GC00A10100004D"/>
    <x v="1"/>
    <x v="1"/>
    <s v="510707"/>
    <x v="20"/>
    <x v="0"/>
    <x v="0"/>
    <s v="002"/>
    <n v="62611.88"/>
    <n v="0"/>
    <n v="0"/>
    <n v="62611.88"/>
    <n v="0"/>
    <n v="6850.85"/>
    <n v="1.2599570659381722E-5"/>
    <n v="6850.85"/>
    <n v="2.6663135748287982E-5"/>
    <n v="55761.03"/>
    <n v="55761.03"/>
    <n v="55761.03"/>
    <m/>
  </r>
  <r>
    <x v="3"/>
    <x v="7"/>
    <s v="JM40I070"/>
    <x v="31"/>
    <s v="A101"/>
    <s v="FORTALECIMIENTO INSTITUCIONAL"/>
    <s v="GC00A10100004D"/>
    <x v="1"/>
    <x v="1"/>
    <s v="510707"/>
    <x v="20"/>
    <x v="0"/>
    <x v="0"/>
    <s v="002"/>
    <n v="8316.18"/>
    <n v="0"/>
    <n v="0"/>
    <n v="8316.18"/>
    <n v="0"/>
    <n v="0"/>
    <n v="0"/>
    <n v="0"/>
    <n v="0"/>
    <n v="8316.18"/>
    <n v="8316.18"/>
    <n v="8316.18"/>
    <m/>
  </r>
  <r>
    <x v="1"/>
    <x v="12"/>
    <s v="ZA01D000"/>
    <x v="19"/>
    <s v="A101"/>
    <s v="FORTALECIMIENTO INSTITUCIONAL"/>
    <s v="GC00A10100004D"/>
    <x v="1"/>
    <x v="1"/>
    <s v="510707"/>
    <x v="20"/>
    <x v="0"/>
    <x v="0"/>
    <s v="002"/>
    <n v="52998.53"/>
    <n v="0"/>
    <n v="-10000"/>
    <n v="42998.53"/>
    <n v="0"/>
    <n v="0"/>
    <n v="0"/>
    <n v="0"/>
    <n v="0"/>
    <n v="42998.53"/>
    <n v="42998.53"/>
    <n v="42998.53"/>
    <m/>
  </r>
  <r>
    <x v="1"/>
    <x v="11"/>
    <s v="ZV05F050"/>
    <x v="35"/>
    <s v="A101"/>
    <s v="FORTALECIMIENTO INSTITUCIONAL"/>
    <s v="GC00A10100004D"/>
    <x v="1"/>
    <x v="1"/>
    <s v="510707"/>
    <x v="20"/>
    <x v="0"/>
    <x v="0"/>
    <s v="002"/>
    <n v="39534.92"/>
    <n v="0"/>
    <n v="0"/>
    <n v="39534.92"/>
    <n v="0"/>
    <n v="11713.4"/>
    <n v="2.154240874659376E-5"/>
    <n v="11713.4"/>
    <n v="4.5587915992029665E-5"/>
    <n v="27821.52"/>
    <n v="27821.52"/>
    <n v="27821.52"/>
    <m/>
  </r>
  <r>
    <x v="3"/>
    <x v="7"/>
    <s v="ES12I020"/>
    <x v="29"/>
    <s v="A101"/>
    <s v="FORTALECIMIENTO INSTITUCIONAL"/>
    <s v="GC00A10100004D"/>
    <x v="1"/>
    <x v="1"/>
    <s v="510707"/>
    <x v="20"/>
    <x v="0"/>
    <x v="0"/>
    <s v="002"/>
    <n v="13082.44"/>
    <n v="0"/>
    <n v="-1625.05"/>
    <n v="11457.39"/>
    <n v="0"/>
    <n v="0"/>
    <n v="0"/>
    <n v="0"/>
    <n v="0"/>
    <n v="11457.39"/>
    <n v="11457.39"/>
    <n v="11457.39"/>
    <m/>
  </r>
  <r>
    <x v="1"/>
    <x v="11"/>
    <s v="TM68F100"/>
    <x v="18"/>
    <s v="A101"/>
    <s v="FORTALECIMIENTO INSTITUCIONAL"/>
    <s v="GC00A10100004D"/>
    <x v="1"/>
    <x v="1"/>
    <s v="510707"/>
    <x v="20"/>
    <x v="0"/>
    <x v="0"/>
    <s v="002"/>
    <n v="19990.080000000002"/>
    <n v="0"/>
    <n v="0"/>
    <n v="19990.080000000002"/>
    <n v="0"/>
    <n v="0"/>
    <n v="0"/>
    <n v="0"/>
    <n v="0"/>
    <n v="19990.080000000002"/>
    <n v="19990.080000000002"/>
    <n v="19990.080000000002"/>
    <m/>
  </r>
  <r>
    <x v="1"/>
    <x v="11"/>
    <s v="ZD07F070"/>
    <x v="28"/>
    <s v="A101"/>
    <s v="FORTALECIMIENTO INSTITUCIONAL"/>
    <s v="GC00A10100004D"/>
    <x v="1"/>
    <x v="1"/>
    <s v="510707"/>
    <x v="20"/>
    <x v="0"/>
    <x v="0"/>
    <s v="002"/>
    <n v="59394.38"/>
    <n v="0"/>
    <n v="0"/>
    <n v="59394.38"/>
    <n v="0"/>
    <n v="0"/>
    <n v="0"/>
    <n v="0"/>
    <n v="0"/>
    <n v="59394.38"/>
    <n v="59394.38"/>
    <n v="59394.38"/>
    <m/>
  </r>
  <r>
    <x v="1"/>
    <x v="11"/>
    <s v="ZC09F090"/>
    <x v="21"/>
    <s v="A101"/>
    <s v="FORTALECIMIENTO INSTITUCIONAL"/>
    <s v="GC00A10100004D"/>
    <x v="1"/>
    <x v="1"/>
    <s v="510707"/>
    <x v="20"/>
    <x v="0"/>
    <x v="0"/>
    <s v="002"/>
    <n v="20950.37"/>
    <n v="0"/>
    <n v="0"/>
    <n v="20950.37"/>
    <n v="0"/>
    <n v="1634"/>
    <n v="3.0051305250340807E-6"/>
    <n v="1634"/>
    <n v="6.3594391663373974E-6"/>
    <n v="19316.37"/>
    <n v="19316.37"/>
    <n v="19316.37"/>
    <m/>
  </r>
  <r>
    <x v="1"/>
    <x v="11"/>
    <s v="ZT06F060"/>
    <x v="43"/>
    <s v="A101"/>
    <s v="FORTALECIMIENTO INSTITUCIONAL"/>
    <s v="GC00A10100004D"/>
    <x v="1"/>
    <x v="1"/>
    <s v="510707"/>
    <x v="20"/>
    <x v="0"/>
    <x v="0"/>
    <s v="002"/>
    <n v="21287.919999999998"/>
    <n v="0"/>
    <n v="0"/>
    <n v="21287.919999999998"/>
    <n v="0"/>
    <n v="5947.17"/>
    <n v="1.0937590027274747E-5"/>
    <n v="5947.17"/>
    <n v="2.3146062317543929E-5"/>
    <n v="15340.75"/>
    <n v="15340.75"/>
    <n v="15340.75"/>
    <m/>
  </r>
  <r>
    <x v="1"/>
    <x v="11"/>
    <s v="ZS03F030"/>
    <x v="22"/>
    <s v="A101"/>
    <s v="FORTALECIMIENTO INSTITUCIONAL"/>
    <s v="GC00A10100004D"/>
    <x v="1"/>
    <x v="1"/>
    <s v="510707"/>
    <x v="20"/>
    <x v="0"/>
    <x v="0"/>
    <s v="002"/>
    <n v="38509.480000000003"/>
    <n v="0"/>
    <n v="0"/>
    <n v="38509.480000000003"/>
    <n v="0"/>
    <n v="2032.63"/>
    <n v="3.7382609908812878E-6"/>
    <n v="2032.63"/>
    <n v="7.9108854545118636E-6"/>
    <n v="36476.85"/>
    <n v="36476.85"/>
    <n v="36476.85"/>
    <m/>
  </r>
  <r>
    <x v="3"/>
    <x v="7"/>
    <s v="CB21I040"/>
    <x v="20"/>
    <s v="A101"/>
    <s v="FORTALECIMIENTO INSTITUCIONAL"/>
    <s v="GC00A10100004D"/>
    <x v="1"/>
    <x v="1"/>
    <s v="510707"/>
    <x v="20"/>
    <x v="0"/>
    <x v="0"/>
    <s v="002"/>
    <n v="11437.81"/>
    <n v="0"/>
    <n v="0"/>
    <n v="11437.81"/>
    <n v="0"/>
    <n v="0"/>
    <n v="0"/>
    <n v="0"/>
    <n v="0"/>
    <n v="11437.81"/>
    <n v="11437.81"/>
    <n v="11437.81"/>
    <m/>
  </r>
  <r>
    <x v="1"/>
    <x v="11"/>
    <s v="ZN02F020"/>
    <x v="44"/>
    <s v="A101"/>
    <s v="FORTALECIMIENTO INSTITUCIONAL"/>
    <s v="GC00A10100004D"/>
    <x v="1"/>
    <x v="1"/>
    <s v="510707"/>
    <x v="20"/>
    <x v="0"/>
    <x v="0"/>
    <s v="002"/>
    <n v="31819.17"/>
    <n v="0"/>
    <n v="0"/>
    <n v="31819.17"/>
    <n v="0"/>
    <n v="214.2"/>
    <n v="3.9394061105403921E-7"/>
    <n v="183.6"/>
    <n v="7.1456121844525466E-7"/>
    <n v="31604.97"/>
    <n v="31635.57"/>
    <n v="31604.97"/>
    <m/>
  </r>
  <r>
    <x v="1"/>
    <x v="11"/>
    <s v="ZM04F040"/>
    <x v="41"/>
    <s v="A101"/>
    <s v="FORTALECIMIENTO INSTITUCIONAL"/>
    <s v="GC00A10100004D"/>
    <x v="1"/>
    <x v="1"/>
    <s v="510707"/>
    <x v="20"/>
    <x v="0"/>
    <x v="0"/>
    <s v="002"/>
    <n v="37544.51"/>
    <n v="0"/>
    <n v="0"/>
    <n v="37544.51"/>
    <n v="0"/>
    <n v="11856.08"/>
    <n v="2.1804815125609588E-5"/>
    <n v="11856.08"/>
    <n v="4.6143218795122084E-5"/>
    <n v="25688.43"/>
    <n v="25688.43"/>
    <n v="25688.43"/>
    <m/>
  </r>
  <r>
    <x v="0"/>
    <x v="16"/>
    <s v="ZA01E000"/>
    <x v="42"/>
    <s v="A101"/>
    <s v="FORTALECIMIENTO INSTITUCIONAL"/>
    <s v="GC00A10100004D"/>
    <x v="1"/>
    <x v="1"/>
    <s v="510707"/>
    <x v="20"/>
    <x v="0"/>
    <x v="0"/>
    <s v="002"/>
    <n v="32972.35"/>
    <n v="0"/>
    <n v="0"/>
    <n v="32972.35"/>
    <n v="0"/>
    <n v="0"/>
    <n v="0"/>
    <n v="0"/>
    <n v="0"/>
    <n v="32972.35"/>
    <n v="32972.35"/>
    <n v="32972.35"/>
    <m/>
  </r>
  <r>
    <x v="1"/>
    <x v="13"/>
    <s v="ZA01P000"/>
    <x v="40"/>
    <s v="A101"/>
    <s v="FORTALECIMIENTO INSTITUCIONAL"/>
    <s v="GC00A10100004D"/>
    <x v="1"/>
    <x v="1"/>
    <s v="510707"/>
    <x v="20"/>
    <x v="0"/>
    <x v="0"/>
    <s v="002"/>
    <n v="39236.39"/>
    <n v="0"/>
    <n v="0"/>
    <n v="39236.39"/>
    <n v="0"/>
    <n v="6023.09"/>
    <n v="1.1077216410053564E-5"/>
    <n v="6023.09"/>
    <n v="2.3441538830094931E-5"/>
    <n v="33213.300000000003"/>
    <n v="33213.300000000003"/>
    <n v="33213.300000000003"/>
    <m/>
  </r>
  <r>
    <x v="0"/>
    <x v="9"/>
    <s v="ZA01R000"/>
    <x v="14"/>
    <s v="A101"/>
    <s v="FORTALECIMIENTO INSTITUCIONAL"/>
    <s v="GC00A10100004D"/>
    <x v="1"/>
    <x v="1"/>
    <s v="510707"/>
    <x v="20"/>
    <x v="0"/>
    <x v="0"/>
    <s v="002"/>
    <n v="10000"/>
    <n v="0"/>
    <n v="0"/>
    <n v="10000"/>
    <n v="0"/>
    <n v="0"/>
    <n v="0"/>
    <n v="0"/>
    <n v="0"/>
    <n v="10000"/>
    <n v="10000"/>
    <n v="10000"/>
    <m/>
  </r>
  <r>
    <x v="1"/>
    <x v="11"/>
    <s v="RB34F010"/>
    <x v="23"/>
    <s v="A101"/>
    <s v="FORTALECIMIENTO INSTITUCIONAL"/>
    <s v="GC00A10100004D"/>
    <x v="1"/>
    <x v="1"/>
    <s v="510707"/>
    <x v="20"/>
    <x v="0"/>
    <x v="0"/>
    <s v="002"/>
    <n v="58800.65"/>
    <n v="0"/>
    <n v="0"/>
    <n v="58800.65"/>
    <n v="0"/>
    <n v="6064.78"/>
    <n v="1.1153889538320804E-5"/>
    <n v="5478.11"/>
    <n v="2.1320506298350401E-5"/>
    <n v="52735.87"/>
    <n v="53322.54"/>
    <n v="52735.87"/>
    <m/>
  </r>
  <r>
    <x v="2"/>
    <x v="10"/>
    <s v="AC67Q000"/>
    <x v="16"/>
    <s v="A101"/>
    <s v="FORTALECIMIENTO INSTITUCIONAL"/>
    <s v="GC00A10100004D"/>
    <x v="1"/>
    <x v="1"/>
    <s v="510707"/>
    <x v="20"/>
    <x v="0"/>
    <x v="0"/>
    <s v="002"/>
    <n v="19875.490000000002"/>
    <n v="0"/>
    <n v="0"/>
    <n v="19875.490000000002"/>
    <n v="0"/>
    <n v="735.32"/>
    <n v="1.3523455187687028E-6"/>
    <n v="735.32"/>
    <n v="2.8618254637645137E-6"/>
    <n v="19140.169999999998"/>
    <n v="19140.169999999998"/>
    <n v="19140.169999999998"/>
    <m/>
  </r>
  <r>
    <x v="0"/>
    <x v="3"/>
    <s v="ZA01C060"/>
    <x v="3"/>
    <s v="A101"/>
    <s v="FORTALECIMIENTO INSTITUCIONAL"/>
    <s v="GC00A10100004D"/>
    <x v="1"/>
    <x v="1"/>
    <s v="510707"/>
    <x v="20"/>
    <x v="0"/>
    <x v="0"/>
    <s v="002"/>
    <n v="18605.830000000002"/>
    <n v="0"/>
    <n v="0"/>
    <n v="18605.830000000002"/>
    <n v="0"/>
    <n v="7196.68"/>
    <n v="1.3235595316341658E-5"/>
    <n v="7196.68"/>
    <n v="2.8009087306974922E-5"/>
    <n v="11409.15"/>
    <n v="11409.15"/>
    <n v="11409.15"/>
    <m/>
  </r>
  <r>
    <x v="3"/>
    <x v="5"/>
    <s v="UP72J010"/>
    <x v="6"/>
    <s v="A101"/>
    <s v="FORTALECIMIENTO INSTITUCIONAL"/>
    <s v="GC00A10100004D"/>
    <x v="1"/>
    <x v="1"/>
    <s v="510707"/>
    <x v="20"/>
    <x v="0"/>
    <x v="0"/>
    <s v="002"/>
    <n v="107140.95"/>
    <n v="0"/>
    <n v="0"/>
    <n v="107140.95"/>
    <n v="0"/>
    <n v="32303.51"/>
    <n v="5.9410198266061001E-5"/>
    <n v="32303.51"/>
    <n v="1.257235047149154E-4"/>
    <n v="74837.440000000002"/>
    <n v="74837.440000000002"/>
    <n v="74837.440000000002"/>
    <m/>
  </r>
  <r>
    <x v="0"/>
    <x v="14"/>
    <s v="MC37B000"/>
    <x v="34"/>
    <s v="A101"/>
    <s v="FORTALECIMIENTO INSTITUCIONAL"/>
    <s v="GC00A10100004D"/>
    <x v="1"/>
    <x v="1"/>
    <s v="510707"/>
    <x v="20"/>
    <x v="0"/>
    <x v="0"/>
    <s v="002"/>
    <n v="170346.4"/>
    <n v="0"/>
    <n v="0"/>
    <n v="170346.4"/>
    <n v="0"/>
    <n v="0"/>
    <n v="0"/>
    <n v="0"/>
    <n v="0"/>
    <n v="170346.4"/>
    <n v="170346.4"/>
    <n v="170346.4"/>
    <m/>
  </r>
  <r>
    <x v="3"/>
    <x v="5"/>
    <s v="ZA01J000"/>
    <x v="11"/>
    <s v="A101"/>
    <s v="FORTALECIMIENTO INSTITUCIONAL"/>
    <s v="GC00A10100004D"/>
    <x v="1"/>
    <x v="1"/>
    <s v="510707"/>
    <x v="20"/>
    <x v="0"/>
    <x v="0"/>
    <s v="002"/>
    <n v="42147.88"/>
    <n v="0"/>
    <n v="0"/>
    <n v="42147.88"/>
    <n v="0"/>
    <n v="3915.8"/>
    <n v="7.2016463341055415E-6"/>
    <n v="3915.8"/>
    <n v="1.5240080714531201E-5"/>
    <n v="38232.080000000002"/>
    <n v="38232.080000000002"/>
    <n v="38232.080000000002"/>
    <m/>
  </r>
  <r>
    <x v="1"/>
    <x v="1"/>
    <s v="ZA01K000"/>
    <x v="1"/>
    <s v="A101"/>
    <s v="FORTALECIMIENTO INSTITUCIONAL"/>
    <s v="GC00A10100004D"/>
    <x v="1"/>
    <x v="1"/>
    <s v="510707"/>
    <x v="20"/>
    <x v="0"/>
    <x v="0"/>
    <s v="002"/>
    <n v="40529.74"/>
    <n v="0"/>
    <n v="0"/>
    <n v="40529.74"/>
    <n v="0"/>
    <n v="3641.02"/>
    <n v="6.6962915203547055E-6"/>
    <n v="3641.02"/>
    <n v="1.4170651893156543E-5"/>
    <n v="36888.720000000001"/>
    <n v="36888.720000000001"/>
    <n v="36888.720000000001"/>
    <m/>
  </r>
  <r>
    <x v="0"/>
    <x v="3"/>
    <s v="ZA01C002"/>
    <x v="7"/>
    <s v="A101"/>
    <s v="FORTALECIMIENTO INSTITUCIONAL"/>
    <s v="GC00A10100004D"/>
    <x v="1"/>
    <x v="1"/>
    <s v="510707"/>
    <x v="20"/>
    <x v="0"/>
    <x v="0"/>
    <s v="002"/>
    <n v="8406.64"/>
    <n v="0"/>
    <n v="-1406.64"/>
    <n v="7000"/>
    <n v="0"/>
    <n v="3494.83"/>
    <n v="6.4274298119980762E-6"/>
    <n v="804"/>
    <n v="3.1291242899236642E-6"/>
    <n v="3505.17"/>
    <n v="6196"/>
    <n v="3505.17"/>
    <m/>
  </r>
  <r>
    <x v="1"/>
    <x v="8"/>
    <s v="ZA01N000"/>
    <x v="13"/>
    <s v="A101"/>
    <s v="FORTALECIMIENTO INSTITUCIONAL"/>
    <s v="GC00A10100004D"/>
    <x v="1"/>
    <x v="1"/>
    <s v="510707"/>
    <x v="20"/>
    <x v="0"/>
    <x v="0"/>
    <s v="002"/>
    <n v="39435.33"/>
    <n v="0"/>
    <n v="0"/>
    <n v="39435.33"/>
    <n v="0"/>
    <n v="5211.4799999999996"/>
    <n v="9.5845640321937635E-6"/>
    <n v="5211.4799999999996"/>
    <n v="2.0282796833894749E-5"/>
    <n v="34223.85"/>
    <n v="34223.85"/>
    <n v="34223.85"/>
    <m/>
  </r>
  <r>
    <x v="3"/>
    <x v="4"/>
    <s v="ZA01M000"/>
    <x v="12"/>
    <s v="A101"/>
    <s v="FORTALECIMIENTO INSTITUCIONAL"/>
    <s v="GC00A10100004D"/>
    <x v="1"/>
    <x v="1"/>
    <s v="510707"/>
    <x v="20"/>
    <x v="0"/>
    <x v="0"/>
    <s v="002"/>
    <n v="9573.9500000000007"/>
    <n v="0"/>
    <n v="0"/>
    <n v="9573.9500000000007"/>
    <n v="0"/>
    <n v="1922.24"/>
    <n v="3.5352399635504967E-6"/>
    <n v="1922.24"/>
    <n v="7.4812535759488367E-6"/>
    <n v="7651.71"/>
    <n v="7651.71"/>
    <n v="7651.71"/>
    <m/>
  </r>
  <r>
    <x v="3"/>
    <x v="7"/>
    <s v="ZA01I000"/>
    <x v="10"/>
    <s v="A101"/>
    <s v="FORTALECIMIENTO INSTITUCIONAL"/>
    <s v="GC00A10100004D"/>
    <x v="1"/>
    <x v="1"/>
    <s v="510707"/>
    <x v="20"/>
    <x v="0"/>
    <x v="0"/>
    <s v="002"/>
    <n v="71094.350000000006"/>
    <n v="0"/>
    <n v="0"/>
    <n v="71094.350000000006"/>
    <n v="0"/>
    <n v="3297.63"/>
    <n v="6.0647543288054693E-6"/>
    <n v="3297.63"/>
    <n v="1.2834196681817132E-5"/>
    <n v="67796.72"/>
    <n v="67796.72"/>
    <n v="67796.72"/>
    <m/>
  </r>
  <r>
    <x v="0"/>
    <x v="3"/>
    <s v="ZA01C030"/>
    <x v="5"/>
    <s v="A101"/>
    <s v="FORTALECIMIENTO INSTITUCIONAL"/>
    <s v="GC00A10100004D"/>
    <x v="1"/>
    <x v="1"/>
    <s v="510707"/>
    <x v="20"/>
    <x v="0"/>
    <x v="0"/>
    <s v="002"/>
    <n v="272974.12"/>
    <n v="0"/>
    <n v="0"/>
    <n v="272974.12"/>
    <n v="0"/>
    <n v="14242.79"/>
    <n v="2.619427355608945E-5"/>
    <n v="8242.7900000000009"/>
    <n v="3.2080490554402842E-5"/>
    <n v="258731.33"/>
    <n v="264731.33"/>
    <n v="258731.33"/>
    <m/>
  </r>
  <r>
    <x v="3"/>
    <x v="6"/>
    <s v="ZA01G000"/>
    <x v="9"/>
    <s v="A101"/>
    <s v="FORTALECIMIENTO INSTITUCIONAL"/>
    <s v="GC00A10100004D"/>
    <x v="1"/>
    <x v="1"/>
    <s v="510707"/>
    <x v="20"/>
    <x v="0"/>
    <x v="0"/>
    <s v="002"/>
    <n v="50290.49"/>
    <n v="0"/>
    <n v="9709.51"/>
    <n v="60000"/>
    <n v="0"/>
    <n v="4388.3999999999996"/>
    <n v="8.0708168886533404E-6"/>
    <n v="4388.3999999999996"/>
    <n v="1.7079414221269908E-5"/>
    <n v="55611.6"/>
    <n v="55611.6"/>
    <n v="55611.6"/>
    <m/>
  </r>
  <r>
    <x v="3"/>
    <x v="4"/>
    <s v="US33M030"/>
    <x v="4"/>
    <s v="A101"/>
    <s v="FORTALECIMIENTO INSTITUCIONAL"/>
    <s v="GC00A10100004D"/>
    <x v="1"/>
    <x v="1"/>
    <s v="510707"/>
    <x v="20"/>
    <x v="0"/>
    <x v="0"/>
    <s v="002"/>
    <n v="40080.43"/>
    <n v="0"/>
    <n v="0"/>
    <n v="40080.43"/>
    <n v="0"/>
    <n v="1266.57"/>
    <n v="2.3293807644384427E-6"/>
    <n v="1266.57"/>
    <n v="4.9294215819510139E-6"/>
    <n v="38813.86"/>
    <n v="38813.86"/>
    <n v="38813.86"/>
    <m/>
  </r>
  <r>
    <x v="3"/>
    <x v="4"/>
    <s v="UA38M040"/>
    <x v="15"/>
    <s v="A101"/>
    <s v="FORTALECIMIENTO INSTITUCIONAL"/>
    <s v="GC00A10100004D"/>
    <x v="1"/>
    <x v="1"/>
    <s v="510707"/>
    <x v="20"/>
    <x v="0"/>
    <x v="0"/>
    <s v="002"/>
    <n v="12424.32"/>
    <n v="0"/>
    <n v="-9534.31"/>
    <n v="2890.01"/>
    <n v="0"/>
    <n v="1300.98"/>
    <n v="2.3926650614803174E-6"/>
    <n v="427.4"/>
    <n v="1.6634175640713608E-6"/>
    <n v="1589.03"/>
    <n v="2462.61"/>
    <n v="1589.03"/>
    <m/>
  </r>
  <r>
    <x v="1"/>
    <x v="8"/>
    <s v="PM71N010"/>
    <x v="39"/>
    <s v="A101"/>
    <s v="FORTALECIMIENTO INSTITUCIONAL"/>
    <s v="GC00A10100004D"/>
    <x v="1"/>
    <x v="1"/>
    <s v="510707"/>
    <x v="20"/>
    <x v="0"/>
    <x v="0"/>
    <s v="002"/>
    <n v="90610.45"/>
    <n v="0"/>
    <n v="0"/>
    <n v="90610.45"/>
    <n v="0"/>
    <n v="6982.94"/>
    <n v="1.2842500702865046E-5"/>
    <n v="6982.94"/>
    <n v="2.7177222847113871E-5"/>
    <n v="83627.509999999995"/>
    <n v="83627.509999999995"/>
    <n v="83627.509999999995"/>
    <m/>
  </r>
  <r>
    <x v="3"/>
    <x v="4"/>
    <s v="UN31M010"/>
    <x v="48"/>
    <s v="A101"/>
    <s v="FORTALECIMIENTO INSTITUCIONAL"/>
    <s v="GC00A10100004D"/>
    <x v="1"/>
    <x v="1"/>
    <s v="510707"/>
    <x v="20"/>
    <x v="0"/>
    <x v="0"/>
    <s v="002"/>
    <n v="32286.720000000001"/>
    <n v="0"/>
    <n v="0"/>
    <n v="32286.720000000001"/>
    <n v="0"/>
    <n v="0"/>
    <n v="0"/>
    <n v="0"/>
    <n v="0"/>
    <n v="32286.720000000001"/>
    <n v="32286.720000000001"/>
    <n v="32286.720000000001"/>
    <m/>
  </r>
  <r>
    <x v="0"/>
    <x v="3"/>
    <s v="ZA01C000"/>
    <x v="8"/>
    <s v="A101"/>
    <s v="FORTALECIMIENTO INSTITUCIONAL"/>
    <s v="GC00A10100004D"/>
    <x v="1"/>
    <x v="1"/>
    <s v="510707"/>
    <x v="20"/>
    <x v="0"/>
    <x v="0"/>
    <s v="002"/>
    <n v="148893.6"/>
    <n v="0"/>
    <n v="-24776.25"/>
    <n v="124117.35"/>
    <n v="0"/>
    <n v="8733.76"/>
    <n v="1.6062477830062213E-5"/>
    <n v="8733.76"/>
    <n v="3.3991319102442414E-5"/>
    <n v="115383.59"/>
    <n v="115383.59"/>
    <n v="115383.59"/>
    <m/>
  </r>
  <r>
    <x v="3"/>
    <x v="7"/>
    <s v="CB21I040"/>
    <x v="20"/>
    <s v="A101"/>
    <s v="FORTALECIMIENTO INSTITUCIONAL"/>
    <s v="GC00A10100001D"/>
    <x v="0"/>
    <x v="0"/>
    <s v="530101"/>
    <x v="21"/>
    <x v="0"/>
    <x v="1"/>
    <s v="002"/>
    <n v="10819.75"/>
    <n v="0"/>
    <n v="0"/>
    <n v="10819.75"/>
    <n v="0"/>
    <n v="10819.75"/>
    <n v="1.9898874539925027E-5"/>
    <n v="5095.01"/>
    <n v="1.9829501925875584E-5"/>
    <n v="0"/>
    <n v="5724.74"/>
    <n v="0"/>
    <m/>
  </r>
  <r>
    <x v="1"/>
    <x v="11"/>
    <s v="ZV05F050"/>
    <x v="35"/>
    <s v="A101"/>
    <s v="FORTALECIMIENTO INSTITUCIONAL"/>
    <s v="GC00A10100001D"/>
    <x v="0"/>
    <x v="0"/>
    <s v="530101"/>
    <x v="21"/>
    <x v="0"/>
    <x v="1"/>
    <s v="002"/>
    <n v="18717.900000000001"/>
    <n v="0"/>
    <n v="7725.03"/>
    <n v="26442.93"/>
    <n v="0"/>
    <n v="26100.84"/>
    <n v="4.8002711758280622E-5"/>
    <n v="20135.39"/>
    <n v="7.8365843204087132E-5"/>
    <n v="342.09"/>
    <n v="6307.54"/>
    <n v="342.09"/>
    <m/>
  </r>
  <r>
    <x v="1"/>
    <x v="11"/>
    <s v="ZN02F020"/>
    <x v="44"/>
    <s v="A101"/>
    <s v="FORTALECIMIENTO INSTITUCIONAL"/>
    <s v="GC00A10100001D"/>
    <x v="0"/>
    <x v="0"/>
    <s v="530101"/>
    <x v="21"/>
    <x v="0"/>
    <x v="1"/>
    <s v="002"/>
    <n v="28490.81"/>
    <n v="0"/>
    <n v="-5000"/>
    <n v="23490.81"/>
    <n v="0"/>
    <n v="21000"/>
    <n v="3.8621628534709727E-5"/>
    <n v="15801.3"/>
    <n v="6.1497800550212436E-5"/>
    <n v="2490.81"/>
    <n v="7689.51"/>
    <n v="2490.81"/>
    <m/>
  </r>
  <r>
    <x v="3"/>
    <x v="5"/>
    <s v="UP72J010"/>
    <x v="6"/>
    <s v="A101"/>
    <s v="FORTALECIMIENTO INSTITUCIONAL"/>
    <s v="GC00A10100001D"/>
    <x v="0"/>
    <x v="0"/>
    <s v="530101"/>
    <x v="21"/>
    <x v="0"/>
    <x v="1"/>
    <s v="002"/>
    <n v="6900"/>
    <n v="0"/>
    <n v="0"/>
    <n v="6900"/>
    <n v="0"/>
    <n v="1142.18"/>
    <n v="2.100611984751179E-6"/>
    <n v="1142.18"/>
    <n v="4.4453024645087204E-6"/>
    <n v="5757.82"/>
    <n v="5757.82"/>
    <n v="5757.82"/>
    <m/>
  </r>
  <r>
    <x v="3"/>
    <x v="7"/>
    <s v="EQ13I030"/>
    <x v="27"/>
    <s v="A101"/>
    <s v="FORTALECIMIENTO INSTITUCIONAL"/>
    <s v="GC00A10100001D"/>
    <x v="0"/>
    <x v="0"/>
    <s v="530101"/>
    <x v="21"/>
    <x v="0"/>
    <x v="1"/>
    <s v="002"/>
    <n v="14700"/>
    <n v="0"/>
    <n v="0"/>
    <n v="14700"/>
    <n v="0"/>
    <n v="14700"/>
    <n v="2.703513997429681E-5"/>
    <n v="8191.77"/>
    <n v="3.1881923488144247E-5"/>
    <n v="0"/>
    <n v="6508.23"/>
    <n v="0"/>
    <m/>
  </r>
  <r>
    <x v="3"/>
    <x v="7"/>
    <s v="ES12I020"/>
    <x v="29"/>
    <s v="A101"/>
    <s v="FORTALECIMIENTO INSTITUCIONAL"/>
    <s v="GC00A10100001D"/>
    <x v="0"/>
    <x v="0"/>
    <s v="530101"/>
    <x v="21"/>
    <x v="0"/>
    <x v="1"/>
    <s v="002"/>
    <n v="13500"/>
    <n v="0"/>
    <n v="1000"/>
    <n v="14500"/>
    <n v="0"/>
    <n v="14500"/>
    <n v="2.666731494063291E-5"/>
    <n v="6447.87"/>
    <n v="2.5094759496604599E-5"/>
    <n v="0"/>
    <n v="8052.13"/>
    <n v="0"/>
    <m/>
  </r>
  <r>
    <x v="3"/>
    <x v="7"/>
    <s v="OL41I060"/>
    <x v="38"/>
    <s v="A101"/>
    <s v="FORTALECIMIENTO INSTITUCIONAL"/>
    <s v="GC00A10100001D"/>
    <x v="0"/>
    <x v="0"/>
    <s v="530101"/>
    <x v="21"/>
    <x v="0"/>
    <x v="1"/>
    <s v="002"/>
    <n v="2500"/>
    <n v="0"/>
    <n v="0"/>
    <n v="2500"/>
    <n v="0"/>
    <n v="2500"/>
    <n v="4.5978129207987772E-6"/>
    <n v="376.1"/>
    <n v="1.4637607530351869E-6"/>
    <n v="0"/>
    <n v="2123.9"/>
    <n v="0"/>
    <m/>
  </r>
  <r>
    <x v="1"/>
    <x v="8"/>
    <s v="PM71N010"/>
    <x v="39"/>
    <s v="A101"/>
    <s v="FORTALECIMIENTO INSTITUCIONAL"/>
    <s v="GC00A10100001D"/>
    <x v="0"/>
    <x v="0"/>
    <s v="530101"/>
    <x v="21"/>
    <x v="0"/>
    <x v="1"/>
    <s v="002"/>
    <n v="50000"/>
    <n v="0"/>
    <n v="-15457.04"/>
    <n v="34542.959999999999"/>
    <n v="0"/>
    <n v="34542.959999999999"/>
    <n v="6.3528827124254131E-5"/>
    <n v="13188.36"/>
    <n v="5.1328380124698585E-5"/>
    <n v="0"/>
    <n v="21354.6"/>
    <n v="0"/>
    <m/>
  </r>
  <r>
    <x v="3"/>
    <x v="7"/>
    <s v="EE11I010"/>
    <x v="25"/>
    <s v="A101"/>
    <s v="FORTALECIMIENTO INSTITUCIONAL"/>
    <s v="GC00A10100001D"/>
    <x v="0"/>
    <x v="0"/>
    <s v="530101"/>
    <x v="21"/>
    <x v="0"/>
    <x v="1"/>
    <s v="002"/>
    <n v="12000"/>
    <n v="0"/>
    <n v="0"/>
    <n v="12000"/>
    <n v="0"/>
    <n v="12000"/>
    <n v="2.2069502019834132E-5"/>
    <n v="8753.73"/>
    <n v="3.4069041256758056E-5"/>
    <n v="0"/>
    <n v="3246.27"/>
    <n v="0"/>
    <m/>
  </r>
  <r>
    <x v="3"/>
    <x v="4"/>
    <s v="US33M030"/>
    <x v="4"/>
    <s v="A101"/>
    <s v="FORTALECIMIENTO INSTITUCIONAL"/>
    <s v="GC00A10100001D"/>
    <x v="0"/>
    <x v="0"/>
    <s v="530101"/>
    <x v="21"/>
    <x v="0"/>
    <x v="1"/>
    <s v="002"/>
    <n v="10270.82"/>
    <n v="0"/>
    <n v="0"/>
    <n v="10270.82"/>
    <n v="0"/>
    <n v="3563.69"/>
    <n v="6.5540719710885579E-6"/>
    <n v="3563.69"/>
    <n v="1.3869687737261273E-5"/>
    <n v="6707.13"/>
    <n v="6707.13"/>
    <n v="6707.13"/>
    <m/>
  </r>
  <r>
    <x v="3"/>
    <x v="7"/>
    <s v="SF43I080"/>
    <x v="45"/>
    <s v="A101"/>
    <s v="FORTALECIMIENTO INSTITUCIONAL"/>
    <s v="GC00A10100001D"/>
    <x v="0"/>
    <x v="0"/>
    <s v="530101"/>
    <x v="21"/>
    <x v="0"/>
    <x v="1"/>
    <s v="002"/>
    <n v="5000"/>
    <n v="0"/>
    <n v="0"/>
    <n v="5000"/>
    <n v="0"/>
    <n v="5000"/>
    <n v="9.1956258415975544E-6"/>
    <n v="1229.5899999999999"/>
    <n v="4.7854974323970621E-6"/>
    <n v="0"/>
    <n v="3770.41"/>
    <n v="0"/>
    <m/>
  </r>
  <r>
    <x v="0"/>
    <x v="0"/>
    <s v="RP36A010"/>
    <x v="33"/>
    <s v="A101"/>
    <s v="FORTALECIMIENTO INSTITUCIONAL"/>
    <s v="GC00A10100001D"/>
    <x v="0"/>
    <x v="0"/>
    <s v="530101"/>
    <x v="21"/>
    <x v="0"/>
    <x v="1"/>
    <s v="002"/>
    <n v="4000"/>
    <n v="0"/>
    <n v="0"/>
    <n v="4000"/>
    <n v="0"/>
    <n v="1107.99"/>
    <n v="2.0377322952463349E-6"/>
    <n v="1107.99"/>
    <n v="4.3122368432742793E-6"/>
    <n v="2892.01"/>
    <n v="2892.01"/>
    <n v="2892.01"/>
    <m/>
  </r>
  <r>
    <x v="3"/>
    <x v="7"/>
    <s v="MB42I090"/>
    <x v="32"/>
    <s v="A101"/>
    <s v="FORTALECIMIENTO INSTITUCIONAL"/>
    <s v="GC00A10100001D"/>
    <x v="0"/>
    <x v="0"/>
    <s v="530101"/>
    <x v="21"/>
    <x v="0"/>
    <x v="1"/>
    <s v="002"/>
    <n v="9000"/>
    <n v="0"/>
    <n v="-7000"/>
    <n v="2000"/>
    <n v="0"/>
    <n v="0"/>
    <n v="0"/>
    <n v="0"/>
    <n v="0"/>
    <n v="2000"/>
    <n v="2000"/>
    <n v="2000"/>
    <m/>
  </r>
  <r>
    <x v="1"/>
    <x v="1"/>
    <s v="AT69K040"/>
    <x v="36"/>
    <s v="A101"/>
    <s v="FORTALECIMIENTO INSTITUCIONAL"/>
    <s v="GC00A10100001D"/>
    <x v="0"/>
    <x v="0"/>
    <s v="530101"/>
    <x v="21"/>
    <x v="0"/>
    <x v="1"/>
    <s v="002"/>
    <n v="25000"/>
    <n v="0"/>
    <n v="8400.85"/>
    <n v="33400.85"/>
    <n v="0"/>
    <n v="25000"/>
    <n v="4.5978129207987773E-5"/>
    <n v="10164.67"/>
    <n v="3.9560343029923349E-5"/>
    <n v="8400.85"/>
    <n v="23236.18"/>
    <n v="8400.85"/>
    <m/>
  </r>
  <r>
    <x v="3"/>
    <x v="4"/>
    <s v="UA38M040"/>
    <x v="15"/>
    <s v="A101"/>
    <s v="FORTALECIMIENTO INSTITUCIONAL"/>
    <s v="GC00A10100001D"/>
    <x v="0"/>
    <x v="0"/>
    <s v="530101"/>
    <x v="21"/>
    <x v="0"/>
    <x v="1"/>
    <s v="002"/>
    <n v="3017.86"/>
    <n v="0"/>
    <n v="-3017.86"/>
    <n v="0"/>
    <n v="0"/>
    <n v="0"/>
    <n v="0"/>
    <n v="0"/>
    <n v="0"/>
    <n v="0"/>
    <n v="0"/>
    <n v="0"/>
    <m/>
  </r>
  <r>
    <x v="3"/>
    <x v="4"/>
    <s v="UN31M010"/>
    <x v="48"/>
    <s v="A101"/>
    <s v="FORTALECIMIENTO INSTITUCIONAL"/>
    <s v="GC00A10100001D"/>
    <x v="0"/>
    <x v="0"/>
    <s v="530101"/>
    <x v="21"/>
    <x v="0"/>
    <x v="1"/>
    <s v="002"/>
    <n v="10200"/>
    <n v="0"/>
    <n v="-3000"/>
    <n v="7200"/>
    <n v="0"/>
    <n v="7200"/>
    <n v="1.3241701211900479E-5"/>
    <n v="2874.56"/>
    <n v="1.1187631242342E-5"/>
    <n v="0"/>
    <n v="4325.4399999999996"/>
    <n v="0"/>
    <m/>
  </r>
  <r>
    <x v="0"/>
    <x v="14"/>
    <s v="MC37B000"/>
    <x v="34"/>
    <s v="A101"/>
    <s v="FORTALECIMIENTO INSTITUCIONAL"/>
    <s v="GC00A10100001D"/>
    <x v="0"/>
    <x v="0"/>
    <s v="530101"/>
    <x v="21"/>
    <x v="0"/>
    <x v="1"/>
    <s v="002"/>
    <n v="6497.65"/>
    <n v="0"/>
    <n v="0"/>
    <n v="6497.65"/>
    <n v="0"/>
    <n v="5686"/>
    <n v="1.0457265707064739E-5"/>
    <n v="2365.09"/>
    <n v="9.2048017000691037E-6"/>
    <n v="811.65"/>
    <n v="4132.5600000000004"/>
    <n v="811.65"/>
    <m/>
  </r>
  <r>
    <x v="3"/>
    <x v="4"/>
    <s v="UC32M020"/>
    <x v="47"/>
    <s v="A101"/>
    <s v="FORTALECIMIENTO INSTITUCIONAL"/>
    <s v="GC00A10100001D"/>
    <x v="0"/>
    <x v="0"/>
    <s v="530101"/>
    <x v="21"/>
    <x v="0"/>
    <x v="1"/>
    <s v="002"/>
    <n v="7654"/>
    <n v="0"/>
    <n v="-2200"/>
    <n v="5454"/>
    <n v="0"/>
    <n v="5300"/>
    <n v="9.7473633920934076E-6"/>
    <n v="2214.04"/>
    <n v="8.6169233120181455E-6"/>
    <n v="154"/>
    <n v="3239.96"/>
    <n v="154"/>
    <m/>
  </r>
  <r>
    <x v="0"/>
    <x v="0"/>
    <s v="ZA01A001"/>
    <x v="49"/>
    <s v="A101"/>
    <s v="FORTALECIMIENTO INSTITUCIONAL"/>
    <s v="GC00A10100001D"/>
    <x v="0"/>
    <x v="0"/>
    <s v="530101"/>
    <x v="21"/>
    <x v="0"/>
    <x v="1"/>
    <s v="002"/>
    <n v="145000"/>
    <n v="0"/>
    <n v="2435493.9"/>
    <n v="2580493.9"/>
    <n v="0"/>
    <n v="2580493.9"/>
    <n v="4.7458512781849713E-3"/>
    <n v="2496241.88"/>
    <n v="9.7152376868566079E-3"/>
    <n v="0"/>
    <n v="84252.02"/>
    <n v="0"/>
    <m/>
  </r>
  <r>
    <x v="1"/>
    <x v="11"/>
    <s v="ZM04F040"/>
    <x v="41"/>
    <s v="A101"/>
    <s v="FORTALECIMIENTO INSTITUCIONAL"/>
    <s v="GC00A10100001D"/>
    <x v="0"/>
    <x v="0"/>
    <s v="530101"/>
    <x v="21"/>
    <x v="0"/>
    <x v="1"/>
    <s v="002"/>
    <n v="282207.94"/>
    <n v="0"/>
    <n v="-237207.94"/>
    <n v="45000"/>
    <n v="0"/>
    <n v="45000"/>
    <n v="8.2760632574377998E-5"/>
    <n v="2117.2199999999998"/>
    <n v="8.2401051357116658E-6"/>
    <n v="0"/>
    <n v="42882.78"/>
    <n v="0"/>
    <m/>
  </r>
  <r>
    <x v="1"/>
    <x v="11"/>
    <s v="TM68F100"/>
    <x v="18"/>
    <s v="A101"/>
    <s v="FORTALECIMIENTO INSTITUCIONAL"/>
    <s v="GC00A10100001D"/>
    <x v="0"/>
    <x v="0"/>
    <s v="530101"/>
    <x v="21"/>
    <x v="0"/>
    <x v="1"/>
    <s v="002"/>
    <n v="17779.080000000002"/>
    <n v="0"/>
    <n v="915.55"/>
    <n v="18694.63"/>
    <n v="0"/>
    <n v="18694.63"/>
    <n v="3.4381764545420979E-5"/>
    <n v="14694.63"/>
    <n v="5.7190701075175337E-5"/>
    <n v="0"/>
    <n v="4000"/>
    <n v="0"/>
    <m/>
  </r>
  <r>
    <x v="1"/>
    <x v="13"/>
    <s v="FS66P020"/>
    <x v="30"/>
    <s v="A101"/>
    <s v="FORTALECIMIENTO INSTITUCIONAL"/>
    <s v="GC00A10100001D"/>
    <x v="0"/>
    <x v="0"/>
    <s v="530101"/>
    <x v="21"/>
    <x v="0"/>
    <x v="1"/>
    <s v="002"/>
    <n v="5600"/>
    <n v="0"/>
    <n v="1200"/>
    <n v="6800"/>
    <n v="0"/>
    <n v="6800"/>
    <n v="1.2506051144572674E-5"/>
    <n v="2252.64"/>
    <n v="8.7671524134995552E-6"/>
    <n v="0"/>
    <n v="4547.3599999999997"/>
    <n v="0"/>
    <m/>
  </r>
  <r>
    <x v="3"/>
    <x v="7"/>
    <s v="JM40I070"/>
    <x v="31"/>
    <s v="A101"/>
    <s v="FORTALECIMIENTO INSTITUCIONAL"/>
    <s v="GC00A10100001D"/>
    <x v="0"/>
    <x v="0"/>
    <s v="530101"/>
    <x v="21"/>
    <x v="0"/>
    <x v="1"/>
    <s v="002"/>
    <n v="5943.51"/>
    <n v="0"/>
    <n v="5425.96"/>
    <n v="11369.47"/>
    <n v="0"/>
    <n v="11369.47"/>
    <n v="2.0909878427453629E-5"/>
    <n v="6544.93"/>
    <n v="2.5472511739863293E-5"/>
    <n v="0"/>
    <n v="4824.54"/>
    <n v="0"/>
    <m/>
  </r>
  <r>
    <x v="3"/>
    <x v="7"/>
    <s v="CF22I050"/>
    <x v="24"/>
    <s v="A101"/>
    <s v="FORTALECIMIENTO INSTITUCIONAL"/>
    <s v="GC00A10100001D"/>
    <x v="0"/>
    <x v="0"/>
    <s v="530101"/>
    <x v="21"/>
    <x v="0"/>
    <x v="1"/>
    <s v="002"/>
    <n v="2552.5700000000002"/>
    <n v="0"/>
    <n v="0"/>
    <n v="2552.5700000000002"/>
    <n v="0"/>
    <n v="2552.5700000000002"/>
    <n v="4.6944957308973341E-6"/>
    <n v="725.07"/>
    <n v="2.821933021013621E-6"/>
    <n v="0"/>
    <n v="1827.5"/>
    <n v="0"/>
    <m/>
  </r>
  <r>
    <x v="1"/>
    <x v="11"/>
    <s v="ZS03F030"/>
    <x v="22"/>
    <s v="A101"/>
    <s v="FORTALECIMIENTO INSTITUCIONAL"/>
    <s v="GC00A10100001D"/>
    <x v="0"/>
    <x v="0"/>
    <s v="530101"/>
    <x v="21"/>
    <x v="0"/>
    <x v="1"/>
    <s v="002"/>
    <n v="5918.91"/>
    <n v="0"/>
    <n v="0"/>
    <n v="5918.91"/>
    <n v="0"/>
    <n v="5918.91"/>
    <n v="1.0885616350018036E-5"/>
    <n v="2179.66"/>
    <n v="8.4831182211132018E-6"/>
    <n v="0"/>
    <n v="3739.25"/>
    <n v="0"/>
    <m/>
  </r>
  <r>
    <x v="1"/>
    <x v="11"/>
    <s v="ZQ08F080"/>
    <x v="26"/>
    <s v="A101"/>
    <s v="FORTALECIMIENTO INSTITUCIONAL"/>
    <s v="GC00A10100001D"/>
    <x v="0"/>
    <x v="0"/>
    <s v="530101"/>
    <x v="21"/>
    <x v="0"/>
    <x v="1"/>
    <s v="002"/>
    <n v="8128.38"/>
    <n v="0"/>
    <n v="42880.93"/>
    <n v="51009.31"/>
    <n v="0"/>
    <n v="51009.31"/>
    <n v="9.3812505839612102E-5"/>
    <n v="46135.71"/>
    <n v="1.7955767511675883E-4"/>
    <n v="0"/>
    <n v="4873.6000000000004"/>
    <n v="0"/>
    <m/>
  </r>
  <r>
    <x v="1"/>
    <x v="11"/>
    <s v="ZT06F060"/>
    <x v="43"/>
    <s v="A101"/>
    <s v="FORTALECIMIENTO INSTITUCIONAL"/>
    <s v="GC00A10100001D"/>
    <x v="0"/>
    <x v="0"/>
    <s v="530101"/>
    <x v="21"/>
    <x v="0"/>
    <x v="1"/>
    <s v="002"/>
    <n v="212642.21"/>
    <n v="0"/>
    <n v="-162642.21"/>
    <n v="50000"/>
    <n v="0"/>
    <n v="50000"/>
    <n v="9.1956258415975547E-5"/>
    <n v="14043.27"/>
    <n v="5.4655643366861066E-5"/>
    <n v="0"/>
    <n v="35956.730000000003"/>
    <n v="0"/>
    <m/>
  </r>
  <r>
    <x v="1"/>
    <x v="11"/>
    <s v="ZD07F070"/>
    <x v="28"/>
    <s v="A101"/>
    <s v="FORTALECIMIENTO INSTITUCIONAL"/>
    <s v="GC00A10100001D"/>
    <x v="0"/>
    <x v="0"/>
    <s v="530101"/>
    <x v="21"/>
    <x v="0"/>
    <x v="1"/>
    <s v="002"/>
    <n v="36541.82"/>
    <n v="0"/>
    <n v="265964.77"/>
    <n v="302506.59000000003"/>
    <n v="0"/>
    <n v="290964.77"/>
    <n v="5.3512063160129778E-4"/>
    <n v="273704.43"/>
    <n v="1.0652427614088449E-3"/>
    <n v="11541.82"/>
    <n v="28802.16"/>
    <n v="11541.82"/>
    <m/>
  </r>
  <r>
    <x v="1"/>
    <x v="11"/>
    <s v="ZC09F090"/>
    <x v="21"/>
    <s v="A101"/>
    <s v="FORTALECIMIENTO INSTITUCIONAL"/>
    <s v="GC00A10100001D"/>
    <x v="0"/>
    <x v="0"/>
    <s v="530101"/>
    <x v="21"/>
    <x v="0"/>
    <x v="1"/>
    <s v="002"/>
    <n v="18693.830000000002"/>
    <n v="0"/>
    <n v="78197.39"/>
    <n v="96891.22"/>
    <n v="0"/>
    <n v="71145.509999999995"/>
    <n v="1.3084549805392743E-4"/>
    <n v="54042.01"/>
    <n v="2.1032856488469848E-4"/>
    <n v="25745.71"/>
    <n v="42849.21"/>
    <n v="25745.71"/>
    <m/>
  </r>
  <r>
    <x v="1"/>
    <x v="8"/>
    <s v="PM71N010"/>
    <x v="39"/>
    <s v="A101"/>
    <s v="FORTALECIMIENTO INSTITUCIONAL"/>
    <s v="GC00A10100001D"/>
    <x v="0"/>
    <x v="0"/>
    <s v="530104"/>
    <x v="22"/>
    <x v="0"/>
    <x v="1"/>
    <s v="002"/>
    <n v="50000"/>
    <n v="0"/>
    <n v="2734.6"/>
    <n v="52734.6"/>
    <n v="0"/>
    <n v="50000"/>
    <n v="9.1956258415975547E-5"/>
    <n v="22980.9"/>
    <n v="8.9440413425754661E-5"/>
    <n v="2734.6"/>
    <n v="29753.7"/>
    <n v="2734.6"/>
    <m/>
  </r>
  <r>
    <x v="3"/>
    <x v="7"/>
    <s v="JM40I070"/>
    <x v="31"/>
    <s v="A101"/>
    <s v="FORTALECIMIENTO INSTITUCIONAL"/>
    <s v="GC00A10100001D"/>
    <x v="0"/>
    <x v="0"/>
    <s v="530104"/>
    <x v="22"/>
    <x v="0"/>
    <x v="1"/>
    <s v="002"/>
    <n v="6863.85"/>
    <n v="0"/>
    <n v="-2363.85"/>
    <n v="4500"/>
    <n v="0"/>
    <n v="4500"/>
    <n v="8.2760632574377994E-6"/>
    <n v="2276.7199999999998"/>
    <n v="8.8608704643718963E-6"/>
    <n v="0"/>
    <n v="2223.2800000000002"/>
    <n v="0"/>
    <m/>
  </r>
  <r>
    <x v="1"/>
    <x v="11"/>
    <s v="TM68F100"/>
    <x v="18"/>
    <s v="A101"/>
    <s v="FORTALECIMIENTO INSTITUCIONAL"/>
    <s v="GC00A10100001D"/>
    <x v="0"/>
    <x v="0"/>
    <s v="530104"/>
    <x v="22"/>
    <x v="0"/>
    <x v="1"/>
    <s v="002"/>
    <n v="4200"/>
    <n v="0"/>
    <n v="-200"/>
    <n v="4000"/>
    <n v="0"/>
    <n v="4000"/>
    <n v="7.3565006732780437E-6"/>
    <n v="1750.36"/>
    <n v="6.8123059603367968E-6"/>
    <n v="0"/>
    <n v="2249.64"/>
    <n v="0"/>
    <m/>
  </r>
  <r>
    <x v="0"/>
    <x v="14"/>
    <s v="MC37B000"/>
    <x v="34"/>
    <s v="A101"/>
    <s v="FORTALECIMIENTO INSTITUCIONAL"/>
    <s v="GC00A10100001D"/>
    <x v="0"/>
    <x v="0"/>
    <s v="530104"/>
    <x v="22"/>
    <x v="0"/>
    <x v="1"/>
    <s v="002"/>
    <n v="19890"/>
    <n v="0"/>
    <n v="0"/>
    <n v="19890"/>
    <n v="0"/>
    <n v="18543.669999999998"/>
    <n v="3.4104130210011465E-5"/>
    <n v="7320.28"/>
    <n v="2.8490131787366169E-5"/>
    <n v="1346.33"/>
    <n v="12569.72"/>
    <n v="1346.33"/>
    <m/>
  </r>
  <r>
    <x v="3"/>
    <x v="4"/>
    <s v="UC32M020"/>
    <x v="47"/>
    <s v="A101"/>
    <s v="FORTALECIMIENTO INSTITUCIONAL"/>
    <s v="GC00A10100001D"/>
    <x v="0"/>
    <x v="0"/>
    <s v="530104"/>
    <x v="22"/>
    <x v="0"/>
    <x v="1"/>
    <s v="002"/>
    <n v="17800"/>
    <n v="0"/>
    <n v="-2200"/>
    <n v="15600"/>
    <n v="0"/>
    <n v="15600"/>
    <n v="2.8690352625784371E-5"/>
    <n v="5560.61"/>
    <n v="2.164159181317466E-5"/>
    <n v="0"/>
    <n v="10039.39"/>
    <n v="0"/>
    <m/>
  </r>
  <r>
    <x v="0"/>
    <x v="0"/>
    <s v="RP36A010"/>
    <x v="33"/>
    <s v="A101"/>
    <s v="FORTALECIMIENTO INSTITUCIONAL"/>
    <s v="GC00A10100001D"/>
    <x v="0"/>
    <x v="0"/>
    <s v="530104"/>
    <x v="22"/>
    <x v="0"/>
    <x v="1"/>
    <s v="002"/>
    <n v="37000"/>
    <n v="0"/>
    <n v="-2000"/>
    <n v="35000"/>
    <n v="0"/>
    <n v="13334.95"/>
    <n v="2.4524642163282264E-5"/>
    <n v="13334.95"/>
    <n v="5.1898900435220855E-5"/>
    <n v="21665.05"/>
    <n v="21665.05"/>
    <n v="21665.05"/>
    <m/>
  </r>
  <r>
    <x v="3"/>
    <x v="4"/>
    <s v="UA38M040"/>
    <x v="15"/>
    <s v="A101"/>
    <s v="FORTALECIMIENTO INSTITUCIONAL"/>
    <s v="GC00A10100001D"/>
    <x v="0"/>
    <x v="0"/>
    <s v="530104"/>
    <x v="22"/>
    <x v="0"/>
    <x v="1"/>
    <s v="002"/>
    <n v="428.57"/>
    <n v="0"/>
    <n v="-428.57"/>
    <n v="0"/>
    <n v="0"/>
    <n v="0"/>
    <n v="0"/>
    <n v="0"/>
    <n v="0"/>
    <n v="0"/>
    <n v="0"/>
    <n v="0"/>
    <m/>
  </r>
  <r>
    <x v="3"/>
    <x v="4"/>
    <s v="UN31M010"/>
    <x v="48"/>
    <s v="A101"/>
    <s v="FORTALECIMIENTO INSTITUCIONAL"/>
    <s v="GC00A10100001D"/>
    <x v="0"/>
    <x v="0"/>
    <s v="530104"/>
    <x v="22"/>
    <x v="0"/>
    <x v="1"/>
    <s v="002"/>
    <n v="19200"/>
    <n v="0"/>
    <n v="0"/>
    <n v="19200"/>
    <n v="0"/>
    <n v="19200"/>
    <n v="3.5311203231734611E-5"/>
    <n v="7199.26"/>
    <n v="2.8019128526711244E-5"/>
    <n v="0"/>
    <n v="12000.74"/>
    <n v="0"/>
    <m/>
  </r>
  <r>
    <x v="3"/>
    <x v="7"/>
    <s v="CF22I050"/>
    <x v="24"/>
    <s v="A101"/>
    <s v="FORTALECIMIENTO INSTITUCIONAL"/>
    <s v="GC00A10100001D"/>
    <x v="0"/>
    <x v="0"/>
    <s v="530104"/>
    <x v="22"/>
    <x v="0"/>
    <x v="1"/>
    <s v="002"/>
    <n v="10375.18"/>
    <n v="0"/>
    <n v="0"/>
    <n v="10375.18"/>
    <n v="0"/>
    <n v="10375.18"/>
    <n v="1.9081254663845224E-5"/>
    <n v="6769.5"/>
    <n v="2.6346525970943091E-5"/>
    <n v="0"/>
    <n v="3605.68"/>
    <n v="0"/>
    <m/>
  </r>
  <r>
    <x v="3"/>
    <x v="7"/>
    <s v="ES12I020"/>
    <x v="29"/>
    <s v="A101"/>
    <s v="FORTALECIMIENTO INSTITUCIONAL"/>
    <s v="GC00A10100001D"/>
    <x v="0"/>
    <x v="0"/>
    <s v="530104"/>
    <x v="22"/>
    <x v="0"/>
    <x v="1"/>
    <s v="002"/>
    <n v="16200"/>
    <n v="0"/>
    <n v="1000"/>
    <n v="17200"/>
    <n v="0"/>
    <n v="17200"/>
    <n v="3.1632952895095591E-5"/>
    <n v="6610.62"/>
    <n v="2.5728173648576087E-5"/>
    <n v="0"/>
    <n v="10589.38"/>
    <n v="0"/>
    <m/>
  </r>
  <r>
    <x v="1"/>
    <x v="11"/>
    <s v="ZS03F030"/>
    <x v="22"/>
    <s v="A101"/>
    <s v="FORTALECIMIENTO INSTITUCIONAL"/>
    <s v="GC00A10100001D"/>
    <x v="0"/>
    <x v="0"/>
    <s v="530104"/>
    <x v="22"/>
    <x v="0"/>
    <x v="1"/>
    <s v="002"/>
    <n v="21960.98"/>
    <n v="0"/>
    <n v="0"/>
    <n v="21960.98"/>
    <n v="0"/>
    <n v="21960.98"/>
    <n v="4.0388991038961413E-5"/>
    <n v="9985.85"/>
    <n v="3.8864385311609732E-5"/>
    <n v="0"/>
    <n v="11975.13"/>
    <n v="0"/>
    <m/>
  </r>
  <r>
    <x v="1"/>
    <x v="11"/>
    <s v="ZM04F040"/>
    <x v="41"/>
    <s v="A101"/>
    <s v="FORTALECIMIENTO INSTITUCIONAL"/>
    <s v="GC00A10100001D"/>
    <x v="0"/>
    <x v="0"/>
    <s v="530104"/>
    <x v="22"/>
    <x v="0"/>
    <x v="1"/>
    <s v="002"/>
    <n v="22000"/>
    <n v="0"/>
    <n v="0"/>
    <n v="22000"/>
    <n v="0"/>
    <n v="22000"/>
    <n v="4.0460753703029244E-5"/>
    <n v="8532.67"/>
    <n v="3.3208687754854421E-5"/>
    <n v="0"/>
    <n v="13467.33"/>
    <n v="0"/>
    <m/>
  </r>
  <r>
    <x v="1"/>
    <x v="1"/>
    <s v="AT69K040"/>
    <x v="36"/>
    <s v="A101"/>
    <s v="FORTALECIMIENTO INSTITUCIONAL"/>
    <s v="GC00A10100001D"/>
    <x v="0"/>
    <x v="0"/>
    <s v="530104"/>
    <x v="22"/>
    <x v="0"/>
    <x v="1"/>
    <s v="002"/>
    <n v="73492.289999999994"/>
    <n v="0"/>
    <n v="-11242.14"/>
    <n v="62250.15"/>
    <n v="0"/>
    <n v="62250.15"/>
    <n v="1.1448581759666481E-4"/>
    <n v="37628.43"/>
    <n v="1.464478038615576E-4"/>
    <n v="0"/>
    <n v="24621.72"/>
    <n v="0"/>
    <m/>
  </r>
  <r>
    <x v="3"/>
    <x v="7"/>
    <s v="EQ13I030"/>
    <x v="27"/>
    <s v="A101"/>
    <s v="FORTALECIMIENTO INSTITUCIONAL"/>
    <s v="GC00A10100001D"/>
    <x v="0"/>
    <x v="0"/>
    <s v="530104"/>
    <x v="22"/>
    <x v="0"/>
    <x v="1"/>
    <s v="002"/>
    <n v="8000"/>
    <n v="0"/>
    <n v="0"/>
    <n v="8000"/>
    <n v="0"/>
    <n v="8000"/>
    <n v="1.4713001346556087E-5"/>
    <n v="2550.41"/>
    <n v="9.926057065005239E-6"/>
    <n v="0"/>
    <n v="5449.59"/>
    <n v="0"/>
    <m/>
  </r>
  <r>
    <x v="1"/>
    <x v="11"/>
    <s v="ZC09F090"/>
    <x v="21"/>
    <s v="A101"/>
    <s v="FORTALECIMIENTO INSTITUCIONAL"/>
    <s v="GC00A10100001D"/>
    <x v="0"/>
    <x v="0"/>
    <s v="530104"/>
    <x v="22"/>
    <x v="0"/>
    <x v="1"/>
    <s v="002"/>
    <n v="13000"/>
    <n v="0"/>
    <n v="0"/>
    <n v="13000"/>
    <n v="0"/>
    <n v="13000"/>
    <n v="2.3908627188153642E-5"/>
    <n v="3897.92"/>
    <n v="1.5170492726591106E-5"/>
    <n v="0"/>
    <n v="9102.08"/>
    <n v="0"/>
    <m/>
  </r>
  <r>
    <x v="1"/>
    <x v="11"/>
    <s v="ZQ08F080"/>
    <x v="26"/>
    <s v="A101"/>
    <s v="FORTALECIMIENTO INSTITUCIONAL"/>
    <s v="GC00A10100001D"/>
    <x v="0"/>
    <x v="0"/>
    <s v="530104"/>
    <x v="22"/>
    <x v="0"/>
    <x v="1"/>
    <s v="002"/>
    <n v="13000"/>
    <n v="0"/>
    <n v="0"/>
    <n v="13000"/>
    <n v="0"/>
    <n v="13000"/>
    <n v="2.3908627188153642E-5"/>
    <n v="4314.8900000000003"/>
    <n v="1.6793317297697414E-5"/>
    <n v="0"/>
    <n v="8685.11"/>
    <n v="0"/>
    <m/>
  </r>
  <r>
    <x v="1"/>
    <x v="13"/>
    <s v="FS66P020"/>
    <x v="30"/>
    <s v="A101"/>
    <s v="FORTALECIMIENTO INSTITUCIONAL"/>
    <s v="GC00A10100001D"/>
    <x v="0"/>
    <x v="0"/>
    <s v="530104"/>
    <x v="22"/>
    <x v="0"/>
    <x v="1"/>
    <s v="002"/>
    <n v="22529.77"/>
    <n v="0"/>
    <n v="-1000"/>
    <n v="21529.77"/>
    <n v="0"/>
    <n v="21000"/>
    <n v="3.8621628534709727E-5"/>
    <n v="8433.7900000000009"/>
    <n v="3.2823852170541422E-5"/>
    <n v="529.77"/>
    <n v="13095.98"/>
    <n v="529.77"/>
    <m/>
  </r>
  <r>
    <x v="3"/>
    <x v="7"/>
    <s v="MB42I090"/>
    <x v="32"/>
    <s v="A101"/>
    <s v="FORTALECIMIENTO INSTITUCIONAL"/>
    <s v="GC00A10100001D"/>
    <x v="0"/>
    <x v="0"/>
    <s v="530104"/>
    <x v="22"/>
    <x v="0"/>
    <x v="1"/>
    <s v="002"/>
    <n v="8000"/>
    <n v="0"/>
    <n v="-6000"/>
    <n v="2000"/>
    <n v="0"/>
    <n v="0"/>
    <n v="0"/>
    <n v="0"/>
    <n v="0"/>
    <n v="2000"/>
    <n v="2000"/>
    <n v="2000"/>
    <m/>
  </r>
  <r>
    <x v="1"/>
    <x v="11"/>
    <s v="ZT06F060"/>
    <x v="43"/>
    <s v="A101"/>
    <s v="FORTALECIMIENTO INSTITUCIONAL"/>
    <s v="GC00A10100001D"/>
    <x v="0"/>
    <x v="0"/>
    <s v="530104"/>
    <x v="22"/>
    <x v="0"/>
    <x v="1"/>
    <s v="002"/>
    <n v="17270"/>
    <n v="0"/>
    <n v="0"/>
    <n v="17270"/>
    <n v="0"/>
    <n v="17270"/>
    <n v="3.1761691656877954E-5"/>
    <n v="6874.9"/>
    <n v="2.6756737040791293E-5"/>
    <n v="0"/>
    <n v="10395.1"/>
    <n v="0"/>
    <m/>
  </r>
  <r>
    <x v="1"/>
    <x v="11"/>
    <s v="ZD07F070"/>
    <x v="28"/>
    <s v="A101"/>
    <s v="FORTALECIMIENTO INSTITUCIONAL"/>
    <s v="GC00A10100001D"/>
    <x v="0"/>
    <x v="0"/>
    <s v="530104"/>
    <x v="22"/>
    <x v="0"/>
    <x v="1"/>
    <s v="002"/>
    <n v="20734"/>
    <n v="0"/>
    <n v="0"/>
    <n v="20734"/>
    <n v="0"/>
    <n v="20734"/>
    <n v="3.8132421239936738E-5"/>
    <n v="5498.92"/>
    <n v="2.1401497686998801E-5"/>
    <n v="0"/>
    <n v="15235.08"/>
    <n v="0"/>
    <m/>
  </r>
  <r>
    <x v="1"/>
    <x v="11"/>
    <s v="ZV05F050"/>
    <x v="35"/>
    <s v="A101"/>
    <s v="FORTALECIMIENTO INSTITUCIONAL"/>
    <s v="GC00A10100001D"/>
    <x v="0"/>
    <x v="0"/>
    <s v="530104"/>
    <x v="22"/>
    <x v="0"/>
    <x v="1"/>
    <s v="002"/>
    <n v="38628.26"/>
    <n v="0"/>
    <n v="0"/>
    <n v="38628.26"/>
    <n v="0"/>
    <n v="38628.26"/>
    <n v="7.1042205174389836E-5"/>
    <n v="17911.43"/>
    <n v="6.9710311791377393E-5"/>
    <n v="0"/>
    <n v="20716.830000000002"/>
    <n v="0"/>
    <m/>
  </r>
  <r>
    <x v="3"/>
    <x v="7"/>
    <s v="SF43I080"/>
    <x v="45"/>
    <s v="A101"/>
    <s v="FORTALECIMIENTO INSTITUCIONAL"/>
    <s v="GC00A10100001D"/>
    <x v="0"/>
    <x v="0"/>
    <s v="530104"/>
    <x v="22"/>
    <x v="0"/>
    <x v="1"/>
    <s v="002"/>
    <n v="5800"/>
    <n v="0"/>
    <n v="0"/>
    <n v="5800"/>
    <n v="0"/>
    <n v="5800"/>
    <n v="1.0666925976253164E-5"/>
    <n v="1767.76"/>
    <n v="6.880025814372459E-6"/>
    <n v="0"/>
    <n v="4032.24"/>
    <n v="0"/>
    <m/>
  </r>
  <r>
    <x v="1"/>
    <x v="11"/>
    <s v="ZN02F020"/>
    <x v="44"/>
    <s v="A101"/>
    <s v="FORTALECIMIENTO INSTITUCIONAL"/>
    <s v="GC00A10100001D"/>
    <x v="0"/>
    <x v="0"/>
    <s v="530104"/>
    <x v="22"/>
    <x v="0"/>
    <x v="1"/>
    <s v="002"/>
    <n v="29693.79"/>
    <n v="0"/>
    <n v="-10383.11"/>
    <n v="19310.68"/>
    <n v="0"/>
    <n v="19310"/>
    <n v="3.5513507000249757E-5"/>
    <n v="12782.12"/>
    <n v="4.97473161302476E-5"/>
    <n v="0.68"/>
    <n v="6528.56"/>
    <n v="0.68"/>
    <m/>
  </r>
  <r>
    <x v="3"/>
    <x v="7"/>
    <s v="CB21I040"/>
    <x v="20"/>
    <s v="A101"/>
    <s v="FORTALECIMIENTO INSTITUCIONAL"/>
    <s v="GC00A10100001D"/>
    <x v="0"/>
    <x v="0"/>
    <s v="530104"/>
    <x v="22"/>
    <x v="0"/>
    <x v="1"/>
    <s v="002"/>
    <n v="24856.41"/>
    <n v="0"/>
    <n v="0"/>
    <n v="24856.41"/>
    <n v="0"/>
    <n v="24856.41"/>
    <n v="4.5714049225068774E-5"/>
    <n v="13809.97"/>
    <n v="5.374765245039441E-5"/>
    <n v="0"/>
    <n v="11046.44"/>
    <n v="0"/>
    <m/>
  </r>
  <r>
    <x v="3"/>
    <x v="7"/>
    <s v="EE11I010"/>
    <x v="25"/>
    <s v="A101"/>
    <s v="FORTALECIMIENTO INSTITUCIONAL"/>
    <s v="GC00A10100001D"/>
    <x v="0"/>
    <x v="0"/>
    <s v="530104"/>
    <x v="22"/>
    <x v="0"/>
    <x v="1"/>
    <s v="002"/>
    <n v="15600"/>
    <n v="0"/>
    <n v="0"/>
    <n v="15600"/>
    <n v="0"/>
    <n v="15600"/>
    <n v="2.8690352625784371E-5"/>
    <n v="6847.63"/>
    <n v="2.6650603683345748E-5"/>
    <n v="0"/>
    <n v="8752.3700000000008"/>
    <n v="0"/>
    <m/>
  </r>
  <r>
    <x v="0"/>
    <x v="0"/>
    <s v="ZA01A001"/>
    <x v="49"/>
    <s v="A101"/>
    <s v="FORTALECIMIENTO INSTITUCIONAL"/>
    <s v="GC00A10100001D"/>
    <x v="0"/>
    <x v="0"/>
    <s v="530104"/>
    <x v="22"/>
    <x v="0"/>
    <x v="1"/>
    <s v="002"/>
    <n v="500513.65"/>
    <n v="0"/>
    <n v="0"/>
    <n v="500513.65"/>
    <n v="0"/>
    <n v="500513.65"/>
    <n v="9.2050725080246288E-4"/>
    <n v="206967.41"/>
    <n v="8.0550590777809692E-4"/>
    <n v="0"/>
    <n v="293546.23999999999"/>
    <n v="0"/>
    <m/>
  </r>
  <r>
    <x v="3"/>
    <x v="7"/>
    <s v="OL41I060"/>
    <x v="38"/>
    <s v="A101"/>
    <s v="FORTALECIMIENTO INSTITUCIONAL"/>
    <s v="GC00A10100001D"/>
    <x v="0"/>
    <x v="0"/>
    <s v="530104"/>
    <x v="22"/>
    <x v="0"/>
    <x v="1"/>
    <s v="002"/>
    <n v="5000"/>
    <n v="0"/>
    <n v="0"/>
    <n v="5000"/>
    <n v="0"/>
    <n v="5000"/>
    <n v="9.1956258415975544E-6"/>
    <n v="2313.92"/>
    <n v="9.0056508419653803E-6"/>
    <n v="0"/>
    <n v="2686.08"/>
    <n v="0"/>
    <m/>
  </r>
  <r>
    <x v="3"/>
    <x v="4"/>
    <s v="US33M030"/>
    <x v="4"/>
    <s v="A101"/>
    <s v="FORTALECIMIENTO INSTITUCIONAL"/>
    <s v="GC00A10100001D"/>
    <x v="0"/>
    <x v="0"/>
    <s v="530104"/>
    <x v="22"/>
    <x v="0"/>
    <x v="1"/>
    <s v="002"/>
    <n v="14229.18"/>
    <n v="0"/>
    <n v="0"/>
    <n v="14229.18"/>
    <n v="0"/>
    <n v="5025.71"/>
    <n v="9.2429097496750486E-6"/>
    <n v="5025.71"/>
    <n v="1.9559790093423209E-5"/>
    <n v="9203.4699999999993"/>
    <n v="9203.4699999999993"/>
    <n v="9203.4699999999993"/>
    <m/>
  </r>
  <r>
    <x v="3"/>
    <x v="5"/>
    <s v="UP72J010"/>
    <x v="6"/>
    <s v="A101"/>
    <s v="FORTALECIMIENTO INSTITUCIONAL"/>
    <s v="GC00A10100001D"/>
    <x v="0"/>
    <x v="0"/>
    <s v="530104"/>
    <x v="22"/>
    <x v="0"/>
    <x v="1"/>
    <s v="002"/>
    <n v="6900"/>
    <n v="0"/>
    <n v="0"/>
    <n v="6900"/>
    <n v="0"/>
    <n v="2895.36"/>
    <n v="5.3249294473455795E-6"/>
    <n v="2895.36"/>
    <n v="1.1268583711534057E-5"/>
    <n v="4004.64"/>
    <n v="4004.64"/>
    <n v="4004.64"/>
    <m/>
  </r>
  <r>
    <x v="2"/>
    <x v="10"/>
    <s v="AC67Q000"/>
    <x v="16"/>
    <s v="A101"/>
    <s v="FORTALECIMIENTO INSTITUCIONAL"/>
    <s v="GC00A10100001D"/>
    <x v="0"/>
    <x v="0"/>
    <s v="530104"/>
    <x v="22"/>
    <x v="0"/>
    <x v="1"/>
    <s v="002"/>
    <n v="4800"/>
    <n v="0"/>
    <n v="0"/>
    <n v="4800"/>
    <n v="0"/>
    <n v="3008.29"/>
    <n v="5.5326218526039017E-6"/>
    <n v="1397.18"/>
    <n v="5.4377486012382408E-6"/>
    <n v="1791.71"/>
    <n v="3402.82"/>
    <n v="1791.71"/>
    <m/>
  </r>
  <r>
    <x v="0"/>
    <x v="0"/>
    <s v="ZA01A001"/>
    <x v="49"/>
    <s v="A101"/>
    <s v="FORTALECIMIENTO INSTITUCIONAL"/>
    <s v="GC00A10100001D"/>
    <x v="0"/>
    <x v="0"/>
    <s v="530105"/>
    <x v="23"/>
    <x v="0"/>
    <x v="1"/>
    <s v="002"/>
    <n v="150000"/>
    <n v="0"/>
    <n v="0"/>
    <n v="150000"/>
    <n v="0"/>
    <n v="126820.08"/>
    <n v="2.3323800097629384E-4"/>
    <n v="31558.75"/>
    <n v="1.2282493928436372E-4"/>
    <n v="23179.919999999998"/>
    <n v="118441.25"/>
    <n v="23179.919999999998"/>
    <m/>
  </r>
  <r>
    <x v="3"/>
    <x v="4"/>
    <s v="UA38M040"/>
    <x v="15"/>
    <s v="A101"/>
    <s v="FORTALECIMIENTO INSTITUCIONAL"/>
    <s v="GC00A10100001D"/>
    <x v="0"/>
    <x v="0"/>
    <s v="530105"/>
    <x v="23"/>
    <x v="0"/>
    <x v="1"/>
    <s v="002"/>
    <n v="1785.71"/>
    <n v="0"/>
    <n v="-1278.83"/>
    <n v="506.88"/>
    <n v="0"/>
    <n v="506.88"/>
    <n v="9.3221576531779369E-7"/>
    <n v="180.54"/>
    <n v="7.026518648045004E-7"/>
    <n v="0"/>
    <n v="326.33999999999997"/>
    <n v="0"/>
    <m/>
  </r>
  <r>
    <x v="1"/>
    <x v="1"/>
    <s v="AT69K040"/>
    <x v="36"/>
    <s v="A101"/>
    <s v="FORTALECIMIENTO INSTITUCIONAL"/>
    <s v="GC00A10100001D"/>
    <x v="0"/>
    <x v="0"/>
    <s v="530105"/>
    <x v="23"/>
    <x v="0"/>
    <x v="1"/>
    <s v="002"/>
    <n v="455105.58"/>
    <n v="0"/>
    <n v="-13506.11"/>
    <n v="441599.47"/>
    <n v="19582.919999999998"/>
    <n v="418372.94"/>
    <n v="7.694402036978286E-4"/>
    <n v="121228.71"/>
    <n v="4.7181554862824857E-4"/>
    <n v="23226.53"/>
    <n v="320370.76"/>
    <n v="3643.61"/>
    <m/>
  </r>
  <r>
    <x v="3"/>
    <x v="5"/>
    <s v="UP72J010"/>
    <x v="6"/>
    <s v="A101"/>
    <s v="FORTALECIMIENTO INSTITUCIONAL"/>
    <s v="GC00A10100001D"/>
    <x v="0"/>
    <x v="0"/>
    <s v="530105"/>
    <x v="23"/>
    <x v="0"/>
    <x v="1"/>
    <s v="002"/>
    <n v="19160"/>
    <n v="0"/>
    <n v="0"/>
    <n v="19160"/>
    <n v="0"/>
    <n v="9163.58"/>
    <n v="1.6852970609909303E-5"/>
    <n v="3864.28"/>
    <n v="1.5039567675455496E-5"/>
    <n v="9996.42"/>
    <n v="15295.72"/>
    <n v="9996.42"/>
    <m/>
  </r>
  <r>
    <x v="3"/>
    <x v="4"/>
    <s v="UN31M010"/>
    <x v="48"/>
    <s v="A101"/>
    <s v="FORTALECIMIENTO INSTITUCIONAL"/>
    <s v="GC00A10100001D"/>
    <x v="0"/>
    <x v="0"/>
    <s v="530105"/>
    <x v="23"/>
    <x v="0"/>
    <x v="1"/>
    <s v="002"/>
    <n v="7000"/>
    <n v="0"/>
    <n v="-1860"/>
    <n v="5140"/>
    <n v="0"/>
    <n v="5140"/>
    <n v="9.453103365162286E-6"/>
    <n v="1690.21"/>
    <n v="6.5782054304376581E-6"/>
    <n v="0"/>
    <n v="3449.79"/>
    <n v="0"/>
    <m/>
  </r>
  <r>
    <x v="3"/>
    <x v="4"/>
    <s v="UC32M020"/>
    <x v="47"/>
    <s v="A101"/>
    <s v="FORTALECIMIENTO INSTITUCIONAL"/>
    <s v="GC00A10100001D"/>
    <x v="0"/>
    <x v="0"/>
    <s v="530105"/>
    <x v="23"/>
    <x v="0"/>
    <x v="1"/>
    <s v="002"/>
    <n v="6851"/>
    <n v="0"/>
    <n v="-1200"/>
    <n v="5651"/>
    <n v="0"/>
    <n v="4400"/>
    <n v="8.0921507406058478E-6"/>
    <n v="1263.94"/>
    <n v="4.9191857649329804E-6"/>
    <n v="1251"/>
    <n v="4387.0600000000004"/>
    <n v="1251"/>
    <m/>
  </r>
  <r>
    <x v="1"/>
    <x v="11"/>
    <s v="ZD07F070"/>
    <x v="28"/>
    <s v="A101"/>
    <s v="FORTALECIMIENTO INSTITUCIONAL"/>
    <s v="GC00A10100001D"/>
    <x v="0"/>
    <x v="0"/>
    <s v="530105"/>
    <x v="23"/>
    <x v="0"/>
    <x v="1"/>
    <s v="002"/>
    <n v="7363.15"/>
    <n v="0"/>
    <n v="0"/>
    <n v="7363.15"/>
    <n v="45"/>
    <n v="2285"/>
    <n v="4.2024010096100826E-6"/>
    <n v="1002.81"/>
    <n v="3.9028820014656087E-6"/>
    <n v="5078.1499999999996"/>
    <n v="6360.34"/>
    <n v="5033.1499999999996"/>
    <m/>
  </r>
  <r>
    <x v="2"/>
    <x v="10"/>
    <s v="AC67Q000"/>
    <x v="16"/>
    <s v="A101"/>
    <s v="FORTALECIMIENTO INSTITUCIONAL"/>
    <s v="GC00A10100001D"/>
    <x v="0"/>
    <x v="0"/>
    <s v="530105"/>
    <x v="23"/>
    <x v="0"/>
    <x v="1"/>
    <s v="002"/>
    <n v="1391"/>
    <n v="0"/>
    <n v="0"/>
    <n v="1391"/>
    <n v="0"/>
    <n v="1187.19"/>
    <n v="2.1833910085772404E-6"/>
    <n v="327.29000000000002"/>
    <n v="1.2737948866282539E-6"/>
    <n v="203.81"/>
    <n v="1063.71"/>
    <n v="203.81"/>
    <m/>
  </r>
  <r>
    <x v="3"/>
    <x v="7"/>
    <s v="EQ13I030"/>
    <x v="27"/>
    <s v="A101"/>
    <s v="FORTALECIMIENTO INSTITUCIONAL"/>
    <s v="GC00A10100001D"/>
    <x v="0"/>
    <x v="0"/>
    <s v="530105"/>
    <x v="23"/>
    <x v="0"/>
    <x v="1"/>
    <s v="002"/>
    <n v="1500"/>
    <n v="0"/>
    <n v="0"/>
    <n v="1500"/>
    <n v="0"/>
    <n v="1500"/>
    <n v="2.7586877524792665E-6"/>
    <n v="261.10000000000002"/>
    <n v="1.0161870050983442E-6"/>
    <n v="0"/>
    <n v="1238.9000000000001"/>
    <n v="0"/>
    <m/>
  </r>
  <r>
    <x v="3"/>
    <x v="7"/>
    <s v="SF43I080"/>
    <x v="45"/>
    <s v="A101"/>
    <s v="FORTALECIMIENTO INSTITUCIONAL"/>
    <s v="GC00A10100001D"/>
    <x v="0"/>
    <x v="0"/>
    <s v="530105"/>
    <x v="23"/>
    <x v="0"/>
    <x v="1"/>
    <s v="002"/>
    <n v="550"/>
    <n v="0"/>
    <n v="0"/>
    <n v="550"/>
    <n v="0"/>
    <n v="550"/>
    <n v="1.011518842575731E-6"/>
    <n v="155.33000000000001"/>
    <n v="6.0453591536547613E-7"/>
    <n v="0"/>
    <n v="394.67"/>
    <n v="0"/>
    <m/>
  </r>
  <r>
    <x v="3"/>
    <x v="7"/>
    <s v="ES12I020"/>
    <x v="29"/>
    <s v="A101"/>
    <s v="FORTALECIMIENTO INSTITUCIONAL"/>
    <s v="GC00A10100001D"/>
    <x v="0"/>
    <x v="0"/>
    <s v="530105"/>
    <x v="23"/>
    <x v="0"/>
    <x v="1"/>
    <s v="002"/>
    <n v="4500"/>
    <n v="0"/>
    <n v="1000"/>
    <n v="5500"/>
    <n v="0"/>
    <n v="5500"/>
    <n v="1.0115188425757311E-5"/>
    <n v="1624.2"/>
    <n v="6.32129809912191E-6"/>
    <n v="0"/>
    <n v="3875.8"/>
    <n v="0"/>
    <m/>
  </r>
  <r>
    <x v="0"/>
    <x v="9"/>
    <s v="ZA01R000"/>
    <x v="14"/>
    <s v="A101"/>
    <s v="FORTALECIMIENTO INSTITUCIONAL"/>
    <s v="GC00A10100001D"/>
    <x v="0"/>
    <x v="0"/>
    <s v="530105"/>
    <x v="23"/>
    <x v="0"/>
    <x v="1"/>
    <s v="002"/>
    <n v="964619.14"/>
    <n v="0"/>
    <n v="-50000"/>
    <n v="914619.14"/>
    <n v="8071.19"/>
    <n v="774179.25"/>
    <n v="1.4238125434657227E-3"/>
    <n v="271083.96000000002"/>
    <n v="1.0550440346327053E-3"/>
    <n v="140439.89000000001"/>
    <n v="643535.18000000005"/>
    <n v="132368.70000000001"/>
    <m/>
  </r>
  <r>
    <x v="1"/>
    <x v="11"/>
    <s v="ZN02F020"/>
    <x v="44"/>
    <s v="A101"/>
    <s v="FORTALECIMIENTO INSTITUCIONAL"/>
    <s v="GC00A10100001D"/>
    <x v="0"/>
    <x v="0"/>
    <s v="530105"/>
    <x v="23"/>
    <x v="0"/>
    <x v="1"/>
    <s v="002"/>
    <n v="2342"/>
    <n v="0"/>
    <n v="1000"/>
    <n v="3342"/>
    <n v="0"/>
    <n v="2373.37"/>
    <n v="4.3649245007344774E-6"/>
    <n v="318.81"/>
    <n v="1.2407911876499546E-6"/>
    <n v="968.63"/>
    <n v="3023.19"/>
    <n v="968.63"/>
    <m/>
  </r>
  <r>
    <x v="1"/>
    <x v="13"/>
    <s v="FS66P020"/>
    <x v="30"/>
    <s v="A101"/>
    <s v="FORTALECIMIENTO INSTITUCIONAL"/>
    <s v="GC00A10100001D"/>
    <x v="0"/>
    <x v="0"/>
    <s v="530105"/>
    <x v="23"/>
    <x v="0"/>
    <x v="1"/>
    <s v="002"/>
    <n v="5200"/>
    <n v="0"/>
    <n v="0"/>
    <n v="5200"/>
    <n v="0"/>
    <n v="5200"/>
    <n v="9.5634508752614577E-6"/>
    <n v="1885.86"/>
    <n v="7.3396645937754248E-6"/>
    <n v="0"/>
    <n v="3314.14"/>
    <n v="0"/>
    <m/>
  </r>
  <r>
    <x v="1"/>
    <x v="11"/>
    <s v="ZM04F040"/>
    <x v="41"/>
    <s v="A101"/>
    <s v="FORTALECIMIENTO INSTITUCIONAL"/>
    <s v="GC00A10100001D"/>
    <x v="0"/>
    <x v="0"/>
    <s v="530105"/>
    <x v="23"/>
    <x v="0"/>
    <x v="1"/>
    <s v="002"/>
    <n v="1236.6400000000001"/>
    <n v="0"/>
    <n v="880"/>
    <n v="2116.64"/>
    <n v="0"/>
    <n v="2002"/>
    <n v="3.6819285869756608E-6"/>
    <n v="186"/>
    <n v="7.2390188796741489E-7"/>
    <n v="114.64"/>
    <n v="1930.64"/>
    <n v="114.64"/>
    <m/>
  </r>
  <r>
    <x v="1"/>
    <x v="8"/>
    <s v="PM71N010"/>
    <x v="39"/>
    <s v="A101"/>
    <s v="FORTALECIMIENTO INSTITUCIONAL"/>
    <s v="GC00A10100001D"/>
    <x v="0"/>
    <x v="0"/>
    <s v="530105"/>
    <x v="23"/>
    <x v="0"/>
    <x v="1"/>
    <s v="002"/>
    <n v="20720"/>
    <n v="0"/>
    <n v="14306.72"/>
    <n v="35026.720000000001"/>
    <n v="17500"/>
    <n v="17526.72"/>
    <n v="3.2233831870088941E-5"/>
    <n v="6392.2"/>
    <n v="2.4878094883146826E-5"/>
    <n v="17500"/>
    <n v="28634.52"/>
    <n v="0"/>
    <m/>
  </r>
  <r>
    <x v="1"/>
    <x v="11"/>
    <s v="ZQ08F080"/>
    <x v="26"/>
    <s v="A101"/>
    <s v="FORTALECIMIENTO INSTITUCIONAL"/>
    <s v="GC00A10100001D"/>
    <x v="0"/>
    <x v="0"/>
    <s v="530105"/>
    <x v="23"/>
    <x v="0"/>
    <x v="1"/>
    <s v="002"/>
    <n v="4240.07"/>
    <n v="0"/>
    <n v="0"/>
    <n v="4240.07"/>
    <n v="0"/>
    <n v="1440.07"/>
    <n v="2.6484689811418782E-6"/>
    <n v="473.19"/>
    <n v="1.8416297546629088E-6"/>
    <n v="2800"/>
    <n v="3766.88"/>
    <n v="2800"/>
    <m/>
  </r>
  <r>
    <x v="3"/>
    <x v="4"/>
    <s v="US33M030"/>
    <x v="4"/>
    <s v="A101"/>
    <s v="FORTALECIMIENTO INSTITUCIONAL"/>
    <s v="GC00A10100001D"/>
    <x v="0"/>
    <x v="0"/>
    <s v="530105"/>
    <x v="23"/>
    <x v="0"/>
    <x v="1"/>
    <s v="002"/>
    <n v="10000"/>
    <n v="0"/>
    <n v="0"/>
    <n v="10000"/>
    <n v="0"/>
    <n v="6769.87"/>
    <n v="1.2450638303251207E-5"/>
    <n v="3110.8"/>
    <n v="1.2107064478973302E-5"/>
    <n v="3230.13"/>
    <n v="6889.2"/>
    <n v="3230.13"/>
    <m/>
  </r>
  <r>
    <x v="3"/>
    <x v="7"/>
    <s v="EE11I010"/>
    <x v="25"/>
    <s v="A101"/>
    <s v="FORTALECIMIENTO INSTITUCIONAL"/>
    <s v="GC00A10100001D"/>
    <x v="0"/>
    <x v="0"/>
    <s v="530105"/>
    <x v="23"/>
    <x v="0"/>
    <x v="1"/>
    <s v="002"/>
    <n v="1300"/>
    <n v="0"/>
    <n v="0"/>
    <n v="1300"/>
    <n v="0"/>
    <n v="1300"/>
    <n v="2.3908627188153644E-6"/>
    <n v="378.43"/>
    <n v="1.4728289863629507E-6"/>
    <n v="0"/>
    <n v="921.57"/>
    <n v="0"/>
    <m/>
  </r>
  <r>
    <x v="1"/>
    <x v="11"/>
    <s v="ZS03F030"/>
    <x v="22"/>
    <s v="A101"/>
    <s v="FORTALECIMIENTO INSTITUCIONAL"/>
    <s v="GC00A10100001D"/>
    <x v="0"/>
    <x v="0"/>
    <s v="530105"/>
    <x v="23"/>
    <x v="0"/>
    <x v="1"/>
    <s v="002"/>
    <n v="2000"/>
    <n v="0"/>
    <n v="0"/>
    <n v="2000"/>
    <n v="0"/>
    <n v="2000"/>
    <n v="3.6782503366390218E-6"/>
    <n v="683.01"/>
    <n v="2.6582377876377635E-6"/>
    <n v="0"/>
    <n v="1316.99"/>
    <n v="0"/>
    <m/>
  </r>
  <r>
    <x v="3"/>
    <x v="7"/>
    <s v="CF22I050"/>
    <x v="24"/>
    <s v="A101"/>
    <s v="FORTALECIMIENTO INSTITUCIONAL"/>
    <s v="GC00A10100001D"/>
    <x v="0"/>
    <x v="0"/>
    <s v="530105"/>
    <x v="23"/>
    <x v="0"/>
    <x v="1"/>
    <s v="002"/>
    <n v="1581.7"/>
    <n v="0"/>
    <n v="950"/>
    <n v="2531.6999999999998"/>
    <n v="0"/>
    <n v="2520"/>
    <n v="4.6345954241651672E-6"/>
    <n v="1031.2"/>
    <n v="4.0133743380214963E-6"/>
    <n v="11.7"/>
    <n v="1500.5"/>
    <n v="11.7"/>
    <m/>
  </r>
  <r>
    <x v="3"/>
    <x v="7"/>
    <s v="CB21I040"/>
    <x v="20"/>
    <s v="A101"/>
    <s v="FORTALECIMIENTO INSTITUCIONAL"/>
    <s v="GC00A10100001D"/>
    <x v="0"/>
    <x v="0"/>
    <s v="530105"/>
    <x v="23"/>
    <x v="0"/>
    <x v="1"/>
    <s v="002"/>
    <n v="1330.25"/>
    <n v="0"/>
    <n v="0"/>
    <n v="1330.25"/>
    <n v="0"/>
    <n v="1330.25"/>
    <n v="2.4464962551570296E-6"/>
    <n v="450.94"/>
    <n v="1.7550339643012154E-6"/>
    <n v="0"/>
    <n v="879.31"/>
    <n v="0"/>
    <m/>
  </r>
  <r>
    <x v="1"/>
    <x v="11"/>
    <s v="ZT06F060"/>
    <x v="43"/>
    <s v="A101"/>
    <s v="FORTALECIMIENTO INSTITUCIONAL"/>
    <s v="GC00A10100001D"/>
    <x v="0"/>
    <x v="0"/>
    <s v="530105"/>
    <x v="23"/>
    <x v="0"/>
    <x v="1"/>
    <s v="002"/>
    <n v="6000"/>
    <n v="0"/>
    <n v="0"/>
    <n v="6000"/>
    <n v="0"/>
    <n v="6000"/>
    <n v="1.1034751009917066E-5"/>
    <n v="894.98"/>
    <n v="3.4832135037262201E-6"/>
    <n v="0"/>
    <n v="5105.0200000000004"/>
    <n v="0"/>
    <m/>
  </r>
  <r>
    <x v="0"/>
    <x v="0"/>
    <s v="ZA01A009"/>
    <x v="50"/>
    <s v="A101"/>
    <s v="FORTALECIMIENTO INSTITUCIONAL"/>
    <s v="GC00A10100001D"/>
    <x v="0"/>
    <x v="0"/>
    <s v="530105"/>
    <x v="23"/>
    <x v="0"/>
    <x v="1"/>
    <s v="002"/>
    <n v="14979.46"/>
    <n v="0"/>
    <n v="13497.94"/>
    <n v="28477.4"/>
    <n v="0"/>
    <n v="12307.09"/>
    <n v="2.2634278967773371E-5"/>
    <n v="9771.8700000000008"/>
    <n v="3.8031586784796468E-5"/>
    <n v="16170.31"/>
    <n v="18705.53"/>
    <n v="16170.31"/>
    <m/>
  </r>
  <r>
    <x v="1"/>
    <x v="11"/>
    <s v="ZV05F050"/>
    <x v="35"/>
    <s v="A101"/>
    <s v="FORTALECIMIENTO INSTITUCIONAL"/>
    <s v="GC00A10100001D"/>
    <x v="0"/>
    <x v="0"/>
    <s v="530105"/>
    <x v="23"/>
    <x v="0"/>
    <x v="1"/>
    <s v="002"/>
    <n v="4008.51"/>
    <n v="0"/>
    <n v="0"/>
    <n v="4008.51"/>
    <n v="0"/>
    <n v="4008.51"/>
    <n v="7.3721516284604435E-6"/>
    <n v="1399.34"/>
    <n v="5.4461552038081845E-6"/>
    <n v="0"/>
    <n v="2609.17"/>
    <n v="0"/>
    <m/>
  </r>
  <r>
    <x v="3"/>
    <x v="7"/>
    <s v="MB42I090"/>
    <x v="32"/>
    <s v="A101"/>
    <s v="FORTALECIMIENTO INSTITUCIONAL"/>
    <s v="GC00A10100001D"/>
    <x v="0"/>
    <x v="0"/>
    <s v="530105"/>
    <x v="23"/>
    <x v="0"/>
    <x v="1"/>
    <s v="002"/>
    <n v="500"/>
    <n v="0"/>
    <n v="0"/>
    <n v="500"/>
    <n v="0"/>
    <n v="500"/>
    <n v="9.1956258415975546E-7"/>
    <n v="162.19999999999999"/>
    <n v="6.3127358187265959E-7"/>
    <n v="0"/>
    <n v="337.8"/>
    <n v="0"/>
    <m/>
  </r>
  <r>
    <x v="0"/>
    <x v="14"/>
    <s v="MC37B000"/>
    <x v="34"/>
    <s v="A101"/>
    <s v="FORTALECIMIENTO INSTITUCIONAL"/>
    <s v="GC00A10100001D"/>
    <x v="0"/>
    <x v="0"/>
    <s v="530105"/>
    <x v="23"/>
    <x v="0"/>
    <x v="1"/>
    <s v="002"/>
    <n v="14205.02"/>
    <n v="0"/>
    <n v="3387.6"/>
    <n v="17592.62"/>
    <n v="0"/>
    <n v="9125"/>
    <n v="1.6782017160915538E-5"/>
    <n v="1334.75"/>
    <n v="5.1947744352930483E-6"/>
    <n v="8467.6200000000008"/>
    <n v="16257.87"/>
    <n v="8467.6200000000008"/>
    <m/>
  </r>
  <r>
    <x v="3"/>
    <x v="7"/>
    <s v="OL41I060"/>
    <x v="38"/>
    <s v="A101"/>
    <s v="FORTALECIMIENTO INSTITUCIONAL"/>
    <s v="GC00A10100001D"/>
    <x v="0"/>
    <x v="0"/>
    <s v="530105"/>
    <x v="23"/>
    <x v="0"/>
    <x v="1"/>
    <s v="002"/>
    <n v="800"/>
    <n v="0"/>
    <n v="0"/>
    <n v="800"/>
    <n v="0"/>
    <n v="800"/>
    <n v="1.4713001346556089E-6"/>
    <n v="125.52"/>
    <n v="4.8851701600897798E-7"/>
    <n v="0"/>
    <n v="674.48"/>
    <n v="0"/>
    <m/>
  </r>
  <r>
    <x v="1"/>
    <x v="11"/>
    <s v="TM68F100"/>
    <x v="18"/>
    <s v="A101"/>
    <s v="FORTALECIMIENTO INSTITUCIONAL"/>
    <s v="GC00A10100001D"/>
    <x v="0"/>
    <x v="0"/>
    <s v="530105"/>
    <x v="23"/>
    <x v="0"/>
    <x v="1"/>
    <s v="002"/>
    <n v="494.72"/>
    <n v="0"/>
    <n v="-294.72000000000003"/>
    <n v="200"/>
    <n v="0"/>
    <n v="200"/>
    <n v="3.6782503366390221E-7"/>
    <n v="50.84"/>
    <n v="1.9786651604442674E-7"/>
    <n v="0"/>
    <n v="149.16"/>
    <n v="0"/>
    <m/>
  </r>
  <r>
    <x v="0"/>
    <x v="0"/>
    <s v="RP36A010"/>
    <x v="33"/>
    <s v="A101"/>
    <s v="FORTALECIMIENTO INSTITUCIONAL"/>
    <s v="GC00A10100001D"/>
    <x v="0"/>
    <x v="0"/>
    <s v="530106"/>
    <x v="24"/>
    <x v="0"/>
    <x v="1"/>
    <s v="002"/>
    <n v="10"/>
    <n v="0"/>
    <n v="90"/>
    <n v="100"/>
    <n v="0"/>
    <n v="0"/>
    <n v="0"/>
    <n v="0"/>
    <n v="0"/>
    <n v="100"/>
    <n v="100"/>
    <n v="100"/>
    <m/>
  </r>
  <r>
    <x v="1"/>
    <x v="11"/>
    <s v="ZQ08F080"/>
    <x v="26"/>
    <s v="A101"/>
    <s v="FORTALECIMIENTO INSTITUCIONAL"/>
    <s v="GC00A10100001D"/>
    <x v="0"/>
    <x v="0"/>
    <s v="530106"/>
    <x v="24"/>
    <x v="0"/>
    <x v="1"/>
    <s v="002"/>
    <n v="6080.32"/>
    <n v="0"/>
    <n v="-880.32"/>
    <n v="5200"/>
    <n v="0"/>
    <n v="5120"/>
    <n v="9.416320861795896E-6"/>
    <n v="0"/>
    <n v="0"/>
    <n v="80"/>
    <n v="5200"/>
    <n v="80"/>
    <m/>
  </r>
  <r>
    <x v="0"/>
    <x v="0"/>
    <s v="ZA01A001"/>
    <x v="49"/>
    <s v="A101"/>
    <s v="FORTALECIMIENTO INSTITUCIONAL"/>
    <s v="GC00A10100001D"/>
    <x v="0"/>
    <x v="0"/>
    <s v="530106"/>
    <x v="24"/>
    <x v="0"/>
    <x v="1"/>
    <s v="002"/>
    <n v="48123.4"/>
    <n v="0"/>
    <n v="0"/>
    <n v="48123.4"/>
    <n v="37839.4"/>
    <n v="2000"/>
    <n v="3.6782503366390218E-6"/>
    <n v="99"/>
    <n v="3.8530261778910792E-7"/>
    <n v="46123.4"/>
    <n v="48024.4"/>
    <n v="8284"/>
    <m/>
  </r>
  <r>
    <x v="0"/>
    <x v="14"/>
    <s v="MC37B000"/>
    <x v="34"/>
    <s v="A101"/>
    <s v="FORTALECIMIENTO INSTITUCIONAL"/>
    <s v="GC00A10100001D"/>
    <x v="0"/>
    <x v="0"/>
    <s v="530106"/>
    <x v="24"/>
    <x v="0"/>
    <x v="1"/>
    <s v="002"/>
    <n v="272706.40000000002"/>
    <n v="0"/>
    <n v="0"/>
    <n v="272706.40000000002"/>
    <n v="0"/>
    <n v="272706.40000000002"/>
    <n v="5.0154120380180788E-4"/>
    <n v="12907.8"/>
    <n v="5.0236455857558053E-5"/>
    <n v="0"/>
    <n v="259798.6"/>
    <n v="0"/>
    <m/>
  </r>
  <r>
    <x v="3"/>
    <x v="5"/>
    <s v="UP72J010"/>
    <x v="6"/>
    <s v="A101"/>
    <s v="FORTALECIMIENTO INSTITUCIONAL"/>
    <s v="GC00A10100001D"/>
    <x v="0"/>
    <x v="0"/>
    <s v="530106"/>
    <x v="24"/>
    <x v="0"/>
    <x v="1"/>
    <s v="002"/>
    <n v="10"/>
    <n v="0"/>
    <n v="0"/>
    <n v="10"/>
    <n v="0"/>
    <n v="0"/>
    <n v="0"/>
    <n v="0"/>
    <n v="0"/>
    <n v="10"/>
    <n v="10"/>
    <n v="10"/>
    <m/>
  </r>
  <r>
    <x v="1"/>
    <x v="11"/>
    <s v="ZS03F030"/>
    <x v="22"/>
    <s v="A101"/>
    <s v="FORTALECIMIENTO INSTITUCIONAL"/>
    <s v="GC00A10100001D"/>
    <x v="0"/>
    <x v="0"/>
    <s v="530201"/>
    <x v="25"/>
    <x v="0"/>
    <x v="1"/>
    <s v="002"/>
    <n v="25500"/>
    <n v="0"/>
    <n v="6600"/>
    <n v="32100"/>
    <n v="0"/>
    <n v="32100"/>
    <n v="5.9035917903056304E-5"/>
    <n v="6000"/>
    <n v="2.335167380540048E-5"/>
    <n v="0"/>
    <n v="26100"/>
    <n v="0"/>
    <m/>
  </r>
  <r>
    <x v="3"/>
    <x v="4"/>
    <s v="US33M030"/>
    <x v="4"/>
    <s v="A101"/>
    <s v="FORTALECIMIENTO INSTITUCIONAL"/>
    <s v="GC00A10100001D"/>
    <x v="0"/>
    <x v="0"/>
    <s v="530201"/>
    <x v="25"/>
    <x v="0"/>
    <x v="1"/>
    <s v="002"/>
    <n v="62211.21"/>
    <n v="0"/>
    <n v="-8953.2099999999991"/>
    <n v="53258"/>
    <n v="0"/>
    <n v="53258"/>
    <n v="9.794812821436052E-5"/>
    <n v="24464"/>
    <n v="9.5212557995886228E-5"/>
    <n v="0"/>
    <n v="28794"/>
    <n v="0"/>
    <m/>
  </r>
  <r>
    <x v="1"/>
    <x v="11"/>
    <s v="ZT06F060"/>
    <x v="43"/>
    <s v="A101"/>
    <s v="FORTALECIMIENTO INSTITUCIONAL"/>
    <s v="GC00A10100001D"/>
    <x v="0"/>
    <x v="0"/>
    <s v="530201"/>
    <x v="25"/>
    <x v="0"/>
    <x v="1"/>
    <s v="002"/>
    <n v="47600"/>
    <n v="0"/>
    <n v="15000"/>
    <n v="62600"/>
    <n v="2600"/>
    <n v="45000"/>
    <n v="8.2760632574377998E-5"/>
    <n v="20000"/>
    <n v="7.7838912684668262E-5"/>
    <n v="17600"/>
    <n v="42600"/>
    <n v="15000"/>
    <m/>
  </r>
  <r>
    <x v="1"/>
    <x v="11"/>
    <s v="ZQ08F080"/>
    <x v="26"/>
    <s v="A101"/>
    <s v="FORTALECIMIENTO INSTITUCIONAL"/>
    <s v="GC00A10100001D"/>
    <x v="0"/>
    <x v="0"/>
    <s v="530201"/>
    <x v="25"/>
    <x v="0"/>
    <x v="1"/>
    <s v="002"/>
    <n v="32036.93"/>
    <n v="0"/>
    <n v="6690.31"/>
    <n v="38727.24"/>
    <n v="0"/>
    <n v="29045.43"/>
    <n v="5.3418181337662574E-5"/>
    <n v="12909.08"/>
    <n v="5.024143754796987E-5"/>
    <n v="9681.81"/>
    <n v="25818.16"/>
    <n v="9681.81"/>
    <m/>
  </r>
  <r>
    <x v="0"/>
    <x v="0"/>
    <s v="ZA01A009"/>
    <x v="50"/>
    <s v="A101"/>
    <s v="FORTALECIMIENTO INSTITUCIONAL"/>
    <s v="GC00A10100001D"/>
    <x v="0"/>
    <x v="0"/>
    <s v="530201"/>
    <x v="25"/>
    <x v="0"/>
    <x v="1"/>
    <s v="002"/>
    <n v="17309.939999999999"/>
    <n v="0"/>
    <n v="-764.94"/>
    <n v="16545"/>
    <n v="14935"/>
    <n v="1610"/>
    <n v="2.9609915209944127E-6"/>
    <n v="1610"/>
    <n v="6.2660324711157957E-6"/>
    <n v="14935"/>
    <n v="14935"/>
    <n v="0"/>
    <m/>
  </r>
  <r>
    <x v="1"/>
    <x v="11"/>
    <s v="ZV05F050"/>
    <x v="35"/>
    <s v="A101"/>
    <s v="FORTALECIMIENTO INSTITUCIONAL"/>
    <s v="GC00A10100001D"/>
    <x v="0"/>
    <x v="0"/>
    <s v="530201"/>
    <x v="25"/>
    <x v="0"/>
    <x v="1"/>
    <s v="002"/>
    <n v="42830.07"/>
    <n v="0"/>
    <n v="-3830.07"/>
    <n v="39000"/>
    <n v="0"/>
    <n v="39000"/>
    <n v="7.1725881564460925E-5"/>
    <n v="16817.75"/>
    <n v="6.545376869012899E-5"/>
    <n v="0"/>
    <n v="22182.25"/>
    <n v="0"/>
    <m/>
  </r>
  <r>
    <x v="0"/>
    <x v="14"/>
    <s v="MC37B000"/>
    <x v="34"/>
    <s v="A101"/>
    <s v="FORTALECIMIENTO INSTITUCIONAL"/>
    <s v="GC00A10100001D"/>
    <x v="0"/>
    <x v="0"/>
    <s v="530201"/>
    <x v="25"/>
    <x v="0"/>
    <x v="1"/>
    <s v="002"/>
    <n v="91224.97"/>
    <n v="0"/>
    <n v="0"/>
    <n v="91224.97"/>
    <n v="0"/>
    <n v="78199.92"/>
    <n v="1.4381944103257228E-4"/>
    <n v="19963.86"/>
    <n v="7.7698257769447077E-5"/>
    <n v="13025.05"/>
    <n v="71261.11"/>
    <n v="13025.05"/>
    <m/>
  </r>
  <r>
    <x v="3"/>
    <x v="4"/>
    <s v="UN31M010"/>
    <x v="48"/>
    <s v="A101"/>
    <s v="FORTALECIMIENTO INSTITUCIONAL"/>
    <s v="GC00A10100001D"/>
    <x v="0"/>
    <x v="0"/>
    <s v="530201"/>
    <x v="25"/>
    <x v="0"/>
    <x v="1"/>
    <s v="002"/>
    <n v="38800"/>
    <n v="0"/>
    <n v="-1258.4000000000001"/>
    <n v="37541.599999999999"/>
    <n v="0"/>
    <n v="37541.599999999999"/>
    <n v="6.904370141898375E-5"/>
    <n v="7508.32"/>
    <n v="2.9221973244427422E-5"/>
    <n v="0"/>
    <n v="30033.279999999999"/>
    <n v="0"/>
    <m/>
  </r>
  <r>
    <x v="0"/>
    <x v="0"/>
    <s v="RP36A010"/>
    <x v="33"/>
    <s v="A101"/>
    <s v="FORTALECIMIENTO INSTITUCIONAL"/>
    <s v="GC00A10100001D"/>
    <x v="0"/>
    <x v="0"/>
    <s v="530201"/>
    <x v="25"/>
    <x v="0"/>
    <x v="1"/>
    <s v="002"/>
    <n v="112706.92"/>
    <n v="0"/>
    <n v="35755.68"/>
    <n v="148462.6"/>
    <n v="12450"/>
    <n v="135806.6"/>
    <n v="2.497653360839005E-4"/>
    <n v="26151.3"/>
    <n v="1.0177943786452826E-4"/>
    <n v="12656"/>
    <n v="122311.3"/>
    <n v="206"/>
    <m/>
  </r>
  <r>
    <x v="3"/>
    <x v="4"/>
    <s v="UC32M020"/>
    <x v="47"/>
    <s v="A101"/>
    <s v="FORTALECIMIENTO INSTITUCIONAL"/>
    <s v="GC00A10100001D"/>
    <x v="0"/>
    <x v="0"/>
    <s v="530201"/>
    <x v="25"/>
    <x v="0"/>
    <x v="1"/>
    <s v="002"/>
    <n v="24000"/>
    <n v="0"/>
    <n v="25238.36"/>
    <n v="49238.36"/>
    <n v="0"/>
    <n v="25238.36"/>
    <n v="4.6416503083108413E-5"/>
    <n v="16000"/>
    <n v="6.2271130147734617E-5"/>
    <n v="24000"/>
    <n v="33238.36"/>
    <n v="24000"/>
    <m/>
  </r>
  <r>
    <x v="0"/>
    <x v="0"/>
    <s v="ZA01A001"/>
    <x v="49"/>
    <s v="A101"/>
    <s v="FORTALECIMIENTO INSTITUCIONAL"/>
    <s v="GC00A10100001D"/>
    <x v="0"/>
    <x v="0"/>
    <s v="530201"/>
    <x v="25"/>
    <x v="0"/>
    <x v="1"/>
    <s v="002"/>
    <n v="474891.87"/>
    <n v="0"/>
    <n v="309268.28999999998"/>
    <n v="784160.16"/>
    <n v="453961.33"/>
    <n v="204134.91"/>
    <n v="3.7542965071363823E-4"/>
    <n v="186663.62"/>
    <n v="7.2648466092920482E-4"/>
    <n v="580025.25"/>
    <n v="597496.54"/>
    <n v="126063.92"/>
    <m/>
  </r>
  <r>
    <x v="1"/>
    <x v="11"/>
    <s v="ZD07F070"/>
    <x v="28"/>
    <s v="A101"/>
    <s v="FORTALECIMIENTO INSTITUCIONAL"/>
    <s v="GC00A10100001D"/>
    <x v="0"/>
    <x v="0"/>
    <s v="530201"/>
    <x v="25"/>
    <x v="0"/>
    <x v="1"/>
    <s v="002"/>
    <n v="28340"/>
    <n v="0"/>
    <n v="26860"/>
    <n v="55200"/>
    <n v="0"/>
    <n v="27600"/>
    <n v="5.0759854645618503E-5"/>
    <n v="18400"/>
    <n v="7.1611799669894799E-5"/>
    <n v="27600"/>
    <n v="36800"/>
    <n v="27600"/>
    <m/>
  </r>
  <r>
    <x v="1"/>
    <x v="11"/>
    <s v="TM68F100"/>
    <x v="18"/>
    <s v="A101"/>
    <s v="FORTALECIMIENTO INSTITUCIONAL"/>
    <s v="GC00A10100001D"/>
    <x v="0"/>
    <x v="0"/>
    <s v="530201"/>
    <x v="25"/>
    <x v="0"/>
    <x v="1"/>
    <s v="002"/>
    <n v="17200"/>
    <n v="0"/>
    <n v="-9319.17"/>
    <n v="7880.83"/>
    <n v="0"/>
    <n v="6540"/>
    <n v="1.2027878600809601E-5"/>
    <n v="6540"/>
    <n v="2.5453324447886524E-5"/>
    <n v="1340.83"/>
    <n v="1340.83"/>
    <n v="1340.83"/>
    <m/>
  </r>
  <r>
    <x v="1"/>
    <x v="11"/>
    <s v="ZC09F090"/>
    <x v="21"/>
    <s v="A101"/>
    <s v="FORTALECIMIENTO INSTITUCIONAL"/>
    <s v="GC00A10100001D"/>
    <x v="0"/>
    <x v="0"/>
    <s v="530201"/>
    <x v="25"/>
    <x v="0"/>
    <x v="1"/>
    <s v="002"/>
    <n v="57957.24"/>
    <n v="0"/>
    <n v="0"/>
    <n v="57957.24"/>
    <n v="0"/>
    <n v="52001"/>
    <n v="9.5636347877782886E-5"/>
    <n v="17369.560000000001"/>
    <n v="6.7601383210555335E-5"/>
    <n v="5956.24"/>
    <n v="40587.68"/>
    <n v="5956.24"/>
    <m/>
  </r>
  <r>
    <x v="1"/>
    <x v="11"/>
    <s v="ZN02F020"/>
    <x v="44"/>
    <s v="A101"/>
    <s v="FORTALECIMIENTO INSTITUCIONAL"/>
    <s v="GC00A10100001D"/>
    <x v="0"/>
    <x v="0"/>
    <s v="530201"/>
    <x v="25"/>
    <x v="0"/>
    <x v="1"/>
    <s v="002"/>
    <n v="86648.02"/>
    <n v="0"/>
    <n v="14039.91"/>
    <n v="100687.93"/>
    <n v="0"/>
    <n v="100687.93"/>
    <n v="1.8517770620899313E-4"/>
    <n v="19495.43"/>
    <n v="7.5875153676003117E-5"/>
    <n v="0"/>
    <n v="81192.5"/>
    <n v="0"/>
    <m/>
  </r>
  <r>
    <x v="0"/>
    <x v="0"/>
    <s v="RP36A010"/>
    <x v="33"/>
    <s v="A101"/>
    <s v="FORTALECIMIENTO INSTITUCIONAL"/>
    <s v="GC00A10100001D"/>
    <x v="0"/>
    <x v="0"/>
    <s v="530202"/>
    <x v="26"/>
    <x v="0"/>
    <x v="1"/>
    <s v="002"/>
    <n v="200"/>
    <n v="0"/>
    <n v="100"/>
    <n v="300"/>
    <n v="0"/>
    <n v="45"/>
    <n v="8.2760632574377989E-8"/>
    <n v="45"/>
    <n v="1.7513755354050359E-7"/>
    <n v="255"/>
    <n v="255"/>
    <n v="255"/>
    <m/>
  </r>
  <r>
    <x v="3"/>
    <x v="4"/>
    <s v="UC32M020"/>
    <x v="47"/>
    <s v="A101"/>
    <s v="FORTALECIMIENTO INSTITUCIONAL"/>
    <s v="GC00A10100001D"/>
    <x v="0"/>
    <x v="0"/>
    <s v="530202"/>
    <x v="26"/>
    <x v="0"/>
    <x v="1"/>
    <s v="002"/>
    <n v="675"/>
    <n v="0"/>
    <n v="0"/>
    <n v="675"/>
    <n v="0"/>
    <n v="0"/>
    <n v="0"/>
    <n v="0"/>
    <n v="0"/>
    <n v="675"/>
    <n v="675"/>
    <n v="675"/>
    <m/>
  </r>
  <r>
    <x v="0"/>
    <x v="0"/>
    <s v="ZA01A001"/>
    <x v="49"/>
    <s v="A101"/>
    <s v="FORTALECIMIENTO INSTITUCIONAL"/>
    <s v="GC00A10100001D"/>
    <x v="0"/>
    <x v="0"/>
    <s v="530202"/>
    <x v="26"/>
    <x v="0"/>
    <x v="1"/>
    <s v="002"/>
    <n v="2000"/>
    <n v="0"/>
    <n v="0"/>
    <n v="2000"/>
    <n v="0"/>
    <n v="2000"/>
    <n v="3.6782503366390218E-6"/>
    <n v="95.4"/>
    <n v="3.7129161350586768E-7"/>
    <n v="0"/>
    <n v="1904.6"/>
    <n v="0"/>
    <m/>
  </r>
  <r>
    <x v="1"/>
    <x v="8"/>
    <s v="PM71N010"/>
    <x v="39"/>
    <s v="A101"/>
    <s v="FORTALECIMIENTO INSTITUCIONAL"/>
    <s v="GC00A10100001D"/>
    <x v="0"/>
    <x v="0"/>
    <s v="530202"/>
    <x v="26"/>
    <x v="0"/>
    <x v="1"/>
    <s v="002"/>
    <n v="880.35"/>
    <n v="0"/>
    <n v="-100.81"/>
    <n v="779.54"/>
    <n v="0"/>
    <n v="79.540000000000006"/>
    <n v="1.4628401588813391E-7"/>
    <n v="79.540000000000006"/>
    <n v="3.0956535574692569E-7"/>
    <n v="700"/>
    <n v="700"/>
    <n v="700"/>
    <m/>
  </r>
  <r>
    <x v="3"/>
    <x v="4"/>
    <s v="US33M030"/>
    <x v="4"/>
    <s v="A101"/>
    <s v="FORTALECIMIENTO INSTITUCIONAL"/>
    <s v="GC00A10100001D"/>
    <x v="0"/>
    <x v="0"/>
    <s v="530202"/>
    <x v="26"/>
    <x v="0"/>
    <x v="1"/>
    <s v="002"/>
    <n v="1968"/>
    <n v="0"/>
    <n v="-1968"/>
    <n v="0"/>
    <n v="0"/>
    <n v="0"/>
    <n v="0"/>
    <n v="0"/>
    <n v="0"/>
    <n v="0"/>
    <n v="0"/>
    <n v="0"/>
    <m/>
  </r>
  <r>
    <x v="3"/>
    <x v="7"/>
    <s v="CF22I050"/>
    <x v="24"/>
    <s v="A101"/>
    <s v="FORTALECIMIENTO INSTITUCIONAL"/>
    <s v="GC00A10100001D"/>
    <x v="0"/>
    <x v="0"/>
    <s v="530202"/>
    <x v="26"/>
    <x v="0"/>
    <x v="1"/>
    <s v="002"/>
    <n v="300"/>
    <n v="0"/>
    <n v="-300"/>
    <n v="0"/>
    <n v="0"/>
    <n v="0"/>
    <n v="0"/>
    <n v="0"/>
    <n v="0"/>
    <n v="0"/>
    <n v="0"/>
    <n v="0"/>
    <m/>
  </r>
  <r>
    <x v="3"/>
    <x v="4"/>
    <s v="US33M030"/>
    <x v="4"/>
    <s v="A101"/>
    <s v="FORTALECIMIENTO INSTITUCIONAL"/>
    <s v="GC00A10100001D"/>
    <x v="0"/>
    <x v="0"/>
    <s v="530203"/>
    <x v="27"/>
    <x v="0"/>
    <x v="1"/>
    <s v="002"/>
    <n v="1000"/>
    <n v="0"/>
    <n v="-640"/>
    <n v="360"/>
    <n v="0"/>
    <n v="360"/>
    <n v="6.6208506059502391E-7"/>
    <n v="360"/>
    <n v="1.4011004283240287E-6"/>
    <n v="0"/>
    <n v="0"/>
    <n v="0"/>
    <m/>
  </r>
  <r>
    <x v="3"/>
    <x v="7"/>
    <s v="MB42I090"/>
    <x v="32"/>
    <s v="A101"/>
    <s v="FORTALECIMIENTO INSTITUCIONAL"/>
    <s v="GC00A10100001D"/>
    <x v="0"/>
    <x v="0"/>
    <s v="530203"/>
    <x v="27"/>
    <x v="0"/>
    <x v="1"/>
    <s v="002"/>
    <n v="178.5"/>
    <n v="0"/>
    <n v="0"/>
    <n v="178.5"/>
    <n v="0"/>
    <n v="0"/>
    <n v="0"/>
    <n v="0"/>
    <n v="0"/>
    <n v="178.5"/>
    <n v="178.5"/>
    <n v="178.5"/>
    <m/>
  </r>
  <r>
    <x v="1"/>
    <x v="11"/>
    <s v="ZN02F020"/>
    <x v="44"/>
    <s v="A101"/>
    <s v="FORTALECIMIENTO INSTITUCIONAL"/>
    <s v="GC00A10100001D"/>
    <x v="0"/>
    <x v="0"/>
    <s v="530203"/>
    <x v="27"/>
    <x v="0"/>
    <x v="1"/>
    <s v="002"/>
    <n v="797.5"/>
    <n v="0"/>
    <n v="402.5"/>
    <n v="1200"/>
    <n v="0"/>
    <n v="0"/>
    <n v="0"/>
    <n v="0"/>
    <n v="0"/>
    <n v="1200"/>
    <n v="1200"/>
    <n v="1200"/>
    <m/>
  </r>
  <r>
    <x v="3"/>
    <x v="7"/>
    <s v="JM40I070"/>
    <x v="31"/>
    <s v="A101"/>
    <s v="FORTALECIMIENTO INSTITUCIONAL"/>
    <s v="GC00A10100001D"/>
    <x v="0"/>
    <x v="0"/>
    <s v="530203"/>
    <x v="27"/>
    <x v="0"/>
    <x v="1"/>
    <s v="002"/>
    <n v="0.71"/>
    <n v="0"/>
    <n v="-0.71"/>
    <n v="0"/>
    <n v="0"/>
    <n v="0"/>
    <n v="0"/>
    <n v="0"/>
    <n v="0"/>
    <n v="0"/>
    <n v="0"/>
    <n v="0"/>
    <m/>
  </r>
  <r>
    <x v="3"/>
    <x v="7"/>
    <s v="EQ13I030"/>
    <x v="27"/>
    <s v="A101"/>
    <s v="FORTALECIMIENTO INSTITUCIONAL"/>
    <s v="GC00A10100001D"/>
    <x v="0"/>
    <x v="0"/>
    <s v="530203"/>
    <x v="27"/>
    <x v="0"/>
    <x v="1"/>
    <s v="002"/>
    <n v="610"/>
    <n v="0"/>
    <n v="0"/>
    <n v="610"/>
    <n v="0"/>
    <n v="0"/>
    <n v="0"/>
    <n v="0"/>
    <n v="0"/>
    <n v="610"/>
    <n v="610"/>
    <n v="610"/>
    <m/>
  </r>
  <r>
    <x v="0"/>
    <x v="0"/>
    <s v="ZA01A001"/>
    <x v="49"/>
    <s v="A101"/>
    <s v="FORTALECIMIENTO INSTITUCIONAL"/>
    <s v="GC00A10100001D"/>
    <x v="0"/>
    <x v="0"/>
    <s v="530203"/>
    <x v="27"/>
    <x v="0"/>
    <x v="1"/>
    <s v="002"/>
    <n v="7777.52"/>
    <n v="0"/>
    <n v="0"/>
    <n v="7777.52"/>
    <n v="3071.8"/>
    <n v="4220.6000000000004"/>
    <n v="7.7622116854093286E-6"/>
    <n v="0"/>
    <n v="0"/>
    <n v="3556.92"/>
    <n v="7777.52"/>
    <n v="485.12"/>
    <m/>
  </r>
  <r>
    <x v="1"/>
    <x v="11"/>
    <s v="ZT06F060"/>
    <x v="43"/>
    <s v="A101"/>
    <s v="FORTALECIMIENTO INSTITUCIONAL"/>
    <s v="GC00A10100001D"/>
    <x v="0"/>
    <x v="0"/>
    <s v="530203"/>
    <x v="27"/>
    <x v="0"/>
    <x v="1"/>
    <s v="002"/>
    <n v="303"/>
    <n v="0"/>
    <n v="0"/>
    <n v="303"/>
    <n v="0"/>
    <n v="0"/>
    <n v="0"/>
    <n v="0"/>
    <n v="0"/>
    <n v="303"/>
    <n v="303"/>
    <n v="303"/>
    <m/>
  </r>
  <r>
    <x v="1"/>
    <x v="13"/>
    <s v="FS66P020"/>
    <x v="30"/>
    <s v="A101"/>
    <s v="FORTALECIMIENTO INSTITUCIONAL"/>
    <s v="GC00A10100001D"/>
    <x v="0"/>
    <x v="0"/>
    <s v="530203"/>
    <x v="27"/>
    <x v="0"/>
    <x v="1"/>
    <s v="002"/>
    <n v="415.6"/>
    <n v="0"/>
    <n v="0"/>
    <n v="415.6"/>
    <n v="1.1000000000000001"/>
    <n v="414.5"/>
    <n v="7.6231738226843728E-7"/>
    <n v="0"/>
    <n v="0"/>
    <n v="1.1000000000000001"/>
    <n v="415.6"/>
    <n v="0"/>
    <m/>
  </r>
  <r>
    <x v="1"/>
    <x v="11"/>
    <s v="ZV05F050"/>
    <x v="35"/>
    <s v="A101"/>
    <s v="FORTALECIMIENTO INSTITUCIONAL"/>
    <s v="GC00A10100001D"/>
    <x v="0"/>
    <x v="0"/>
    <s v="530203"/>
    <x v="27"/>
    <x v="0"/>
    <x v="1"/>
    <s v="002"/>
    <n v="216"/>
    <n v="0"/>
    <n v="-216"/>
    <n v="0"/>
    <n v="0"/>
    <n v="0"/>
    <n v="0"/>
    <n v="0"/>
    <n v="0"/>
    <n v="0"/>
    <n v="0"/>
    <n v="0"/>
    <m/>
  </r>
  <r>
    <x v="0"/>
    <x v="0"/>
    <s v="RP36A010"/>
    <x v="33"/>
    <s v="A101"/>
    <s v="FORTALECIMIENTO INSTITUCIONAL"/>
    <s v="GC00A10100001D"/>
    <x v="0"/>
    <x v="0"/>
    <s v="530203"/>
    <x v="27"/>
    <x v="0"/>
    <x v="1"/>
    <s v="002"/>
    <n v="600"/>
    <n v="0"/>
    <n v="0"/>
    <n v="600"/>
    <n v="0"/>
    <n v="0"/>
    <n v="0"/>
    <n v="0"/>
    <n v="0"/>
    <n v="600"/>
    <n v="600"/>
    <n v="600"/>
    <m/>
  </r>
  <r>
    <x v="3"/>
    <x v="4"/>
    <s v="UC32M020"/>
    <x v="47"/>
    <s v="A101"/>
    <s v="FORTALECIMIENTO INSTITUCIONAL"/>
    <s v="GC00A10100001D"/>
    <x v="0"/>
    <x v="0"/>
    <s v="530203"/>
    <x v="27"/>
    <x v="0"/>
    <x v="1"/>
    <s v="002"/>
    <n v="467.65"/>
    <n v="0"/>
    <n v="0"/>
    <n v="467.65"/>
    <n v="0"/>
    <n v="0"/>
    <n v="0"/>
    <n v="0"/>
    <n v="0"/>
    <n v="467.65"/>
    <n v="467.65"/>
    <n v="467.65"/>
    <m/>
  </r>
  <r>
    <x v="3"/>
    <x v="4"/>
    <s v="UA38M040"/>
    <x v="15"/>
    <s v="A101"/>
    <s v="FORTALECIMIENTO INSTITUCIONAL"/>
    <s v="GC00A10100001D"/>
    <x v="0"/>
    <x v="0"/>
    <s v="530203"/>
    <x v="27"/>
    <x v="0"/>
    <x v="1"/>
    <s v="002"/>
    <n v="2678.57"/>
    <n v="0"/>
    <n v="-2678.57"/>
    <n v="0"/>
    <n v="0"/>
    <n v="0"/>
    <n v="0"/>
    <n v="0"/>
    <n v="0"/>
    <n v="0"/>
    <n v="0"/>
    <n v="0"/>
    <m/>
  </r>
  <r>
    <x v="1"/>
    <x v="11"/>
    <s v="ZQ08F080"/>
    <x v="26"/>
    <s v="A101"/>
    <s v="FORTALECIMIENTO INSTITUCIONAL"/>
    <s v="GC00A10100001D"/>
    <x v="0"/>
    <x v="0"/>
    <s v="530203"/>
    <x v="27"/>
    <x v="0"/>
    <x v="1"/>
    <s v="002"/>
    <n v="0"/>
    <n v="0"/>
    <n v="386"/>
    <n v="386"/>
    <n v="0"/>
    <n v="0"/>
    <n v="0"/>
    <n v="0"/>
    <n v="0"/>
    <n v="386"/>
    <n v="386"/>
    <n v="386"/>
    <m/>
  </r>
  <r>
    <x v="1"/>
    <x v="12"/>
    <s v="ZA01D000"/>
    <x v="19"/>
    <s v="A101"/>
    <s v="FORTALECIMIENTO INSTITUCIONAL"/>
    <s v="GC00A10100001D"/>
    <x v="0"/>
    <x v="0"/>
    <s v="530203"/>
    <x v="27"/>
    <x v="0"/>
    <x v="1"/>
    <s v="002"/>
    <n v="1500"/>
    <n v="0"/>
    <n v="-617.16"/>
    <n v="882.84"/>
    <n v="0"/>
    <n v="882.84"/>
    <n v="1.623653263599197E-6"/>
    <n v="294.27999999999997"/>
    <n v="1.1453217612422088E-6"/>
    <n v="0"/>
    <n v="588.55999999999995"/>
    <n v="0"/>
    <m/>
  </r>
  <r>
    <x v="3"/>
    <x v="7"/>
    <s v="EE11I010"/>
    <x v="25"/>
    <s v="A101"/>
    <s v="FORTALECIMIENTO INSTITUCIONAL"/>
    <s v="GC00A10100001D"/>
    <x v="0"/>
    <x v="0"/>
    <s v="530203"/>
    <x v="27"/>
    <x v="0"/>
    <x v="1"/>
    <s v="002"/>
    <n v="1300"/>
    <n v="0"/>
    <n v="0"/>
    <n v="1300"/>
    <n v="0"/>
    <n v="0"/>
    <n v="0"/>
    <n v="0"/>
    <n v="0"/>
    <n v="1300"/>
    <n v="1300"/>
    <n v="1300"/>
    <m/>
  </r>
  <r>
    <x v="3"/>
    <x v="4"/>
    <s v="UN31M010"/>
    <x v="48"/>
    <s v="A101"/>
    <s v="FORTALECIMIENTO INSTITUCIONAL"/>
    <s v="GC00A10100001D"/>
    <x v="0"/>
    <x v="0"/>
    <s v="530203"/>
    <x v="27"/>
    <x v="0"/>
    <x v="1"/>
    <s v="002"/>
    <n v="1421.8"/>
    <n v="0"/>
    <n v="-1421.8"/>
    <n v="0"/>
    <n v="0"/>
    <n v="0"/>
    <n v="0"/>
    <n v="0"/>
    <n v="0"/>
    <n v="0"/>
    <n v="0"/>
    <n v="0"/>
    <m/>
  </r>
  <r>
    <x v="3"/>
    <x v="7"/>
    <s v="ES12I020"/>
    <x v="29"/>
    <s v="A101"/>
    <s v="FORTALECIMIENTO INSTITUCIONAL"/>
    <s v="GC00A10100001D"/>
    <x v="0"/>
    <x v="0"/>
    <s v="530203"/>
    <x v="27"/>
    <x v="0"/>
    <x v="1"/>
    <s v="002"/>
    <n v="0"/>
    <n v="0"/>
    <n v="505"/>
    <n v="505"/>
    <n v="0"/>
    <n v="505"/>
    <n v="9.2875821000135306E-7"/>
    <n v="0"/>
    <n v="0"/>
    <n v="0"/>
    <n v="505"/>
    <n v="0"/>
    <m/>
  </r>
  <r>
    <x v="3"/>
    <x v="7"/>
    <s v="CF22I050"/>
    <x v="24"/>
    <s v="A101"/>
    <s v="FORTALECIMIENTO INSTITUCIONAL"/>
    <s v="GC00A10100001D"/>
    <x v="0"/>
    <x v="0"/>
    <s v="530203"/>
    <x v="27"/>
    <x v="0"/>
    <x v="1"/>
    <s v="002"/>
    <n v="1035"/>
    <n v="0"/>
    <n v="-250"/>
    <n v="785"/>
    <n v="0"/>
    <n v="0"/>
    <n v="0"/>
    <n v="0"/>
    <n v="0"/>
    <n v="785"/>
    <n v="785"/>
    <n v="785"/>
    <m/>
  </r>
  <r>
    <x v="1"/>
    <x v="11"/>
    <s v="ZS03F030"/>
    <x v="22"/>
    <s v="A101"/>
    <s v="FORTALECIMIENTO INSTITUCIONAL"/>
    <s v="GC00A10100001D"/>
    <x v="0"/>
    <x v="0"/>
    <s v="530203"/>
    <x v="27"/>
    <x v="0"/>
    <x v="1"/>
    <s v="002"/>
    <n v="161.5"/>
    <n v="0"/>
    <n v="0"/>
    <n v="161.5"/>
    <n v="0"/>
    <n v="161.5"/>
    <n v="2.97018714683601E-7"/>
    <n v="161.5"/>
    <n v="6.2854921992869627E-7"/>
    <n v="0"/>
    <n v="0"/>
    <n v="0"/>
    <m/>
  </r>
  <r>
    <x v="1"/>
    <x v="8"/>
    <s v="PM71N010"/>
    <x v="39"/>
    <s v="A101"/>
    <s v="FORTALECIMIENTO INSTITUCIONAL"/>
    <s v="GC00A10100001D"/>
    <x v="0"/>
    <x v="0"/>
    <s v="530204"/>
    <x v="28"/>
    <x v="0"/>
    <x v="1"/>
    <s v="002"/>
    <n v="200"/>
    <n v="0"/>
    <n v="0"/>
    <n v="200"/>
    <n v="0"/>
    <n v="200"/>
    <n v="3.6782503366390221E-7"/>
    <n v="13.85"/>
    <n v="5.3903447034132771E-8"/>
    <n v="0"/>
    <n v="186.15"/>
    <n v="0"/>
    <m/>
  </r>
  <r>
    <x v="2"/>
    <x v="10"/>
    <s v="AC67Q000"/>
    <x v="16"/>
    <s v="A101"/>
    <s v="FORTALECIMIENTO INSTITUCIONAL"/>
    <s v="GC00A10100001D"/>
    <x v="0"/>
    <x v="0"/>
    <s v="530204"/>
    <x v="28"/>
    <x v="0"/>
    <x v="1"/>
    <s v="002"/>
    <n v="2355"/>
    <n v="0"/>
    <n v="-2200"/>
    <n v="155"/>
    <n v="0"/>
    <n v="0"/>
    <n v="0"/>
    <n v="0"/>
    <n v="0"/>
    <n v="155"/>
    <n v="155"/>
    <n v="155"/>
    <m/>
  </r>
  <r>
    <x v="1"/>
    <x v="11"/>
    <s v="ZN02F020"/>
    <x v="44"/>
    <s v="A101"/>
    <s v="FORTALECIMIENTO INSTITUCIONAL"/>
    <s v="GC00A10100001D"/>
    <x v="0"/>
    <x v="0"/>
    <s v="530204"/>
    <x v="28"/>
    <x v="0"/>
    <x v="1"/>
    <s v="002"/>
    <n v="38496.480000000003"/>
    <n v="0"/>
    <n v="-639.98"/>
    <n v="37856.5"/>
    <n v="1819.86"/>
    <n v="36036.639999999999"/>
    <n v="6.6275891605669624E-5"/>
    <n v="3519.68"/>
    <n v="1.369840320989866E-5"/>
    <n v="1819.86"/>
    <n v="34336.82"/>
    <n v="0"/>
    <m/>
  </r>
  <r>
    <x v="3"/>
    <x v="7"/>
    <s v="CB21I040"/>
    <x v="20"/>
    <s v="A101"/>
    <s v="FORTALECIMIENTO INSTITUCIONAL"/>
    <s v="GC00A10100001D"/>
    <x v="0"/>
    <x v="0"/>
    <s v="530204"/>
    <x v="28"/>
    <x v="0"/>
    <x v="1"/>
    <s v="002"/>
    <n v="3999.99"/>
    <n v="0"/>
    <n v="-1500"/>
    <n v="2499.9899999999998"/>
    <n v="2499.9899999999998"/>
    <n v="0"/>
    <n v="0"/>
    <n v="0"/>
    <n v="0"/>
    <n v="2499.9899999999998"/>
    <n v="2499.9899999999998"/>
    <n v="0"/>
    <m/>
  </r>
  <r>
    <x v="1"/>
    <x v="11"/>
    <s v="ZV05F050"/>
    <x v="35"/>
    <s v="A101"/>
    <s v="FORTALECIMIENTO INSTITUCIONAL"/>
    <s v="GC00A10100001D"/>
    <x v="0"/>
    <x v="0"/>
    <s v="530204"/>
    <x v="28"/>
    <x v="0"/>
    <x v="1"/>
    <s v="002"/>
    <n v="168.68"/>
    <n v="0"/>
    <n v="3131.32"/>
    <n v="3300"/>
    <n v="0"/>
    <n v="3055.09"/>
    <n v="5.6186929104812553E-6"/>
    <n v="3055.09"/>
    <n v="1.1890244187690159E-5"/>
    <n v="244.91"/>
    <n v="244.91"/>
    <n v="244.91"/>
    <m/>
  </r>
  <r>
    <x v="0"/>
    <x v="0"/>
    <s v="RP36A010"/>
    <x v="33"/>
    <s v="A101"/>
    <s v="FORTALECIMIENTO INSTITUCIONAL"/>
    <s v="GC00A10100001D"/>
    <x v="0"/>
    <x v="0"/>
    <s v="530204"/>
    <x v="28"/>
    <x v="0"/>
    <x v="1"/>
    <s v="002"/>
    <n v="0"/>
    <n v="0"/>
    <n v="31067.67"/>
    <n v="31067.67"/>
    <n v="31055.200000000001"/>
    <n v="0"/>
    <n v="0"/>
    <n v="0"/>
    <n v="0"/>
    <n v="31067.67"/>
    <n v="31067.67"/>
    <n v="12.47"/>
    <m/>
  </r>
  <r>
    <x v="1"/>
    <x v="11"/>
    <s v="ZS03F030"/>
    <x v="22"/>
    <s v="A101"/>
    <s v="FORTALECIMIENTO INSTITUCIONAL"/>
    <s v="GC00A10100001D"/>
    <x v="0"/>
    <x v="0"/>
    <s v="530204"/>
    <x v="28"/>
    <x v="0"/>
    <x v="1"/>
    <s v="002"/>
    <n v="6500"/>
    <n v="0"/>
    <n v="2599.75"/>
    <n v="9099.75"/>
    <n v="0"/>
    <n v="8549.75"/>
    <n v="1.5724060407839738E-5"/>
    <n v="2635.79"/>
    <n v="1.0258351383256089E-5"/>
    <n v="550"/>
    <n v="6463.96"/>
    <n v="550"/>
    <m/>
  </r>
  <r>
    <x v="0"/>
    <x v="0"/>
    <s v="ZA01A003"/>
    <x v="51"/>
    <s v="A101"/>
    <s v="FORTALECIMIENTO INSTITUCIONAL"/>
    <s v="GC00A10100001D"/>
    <x v="0"/>
    <x v="0"/>
    <s v="530204"/>
    <x v="28"/>
    <x v="0"/>
    <x v="1"/>
    <s v="001"/>
    <n v="1000"/>
    <n v="0"/>
    <n v="0"/>
    <n v="1000"/>
    <n v="0"/>
    <n v="0"/>
    <n v="0"/>
    <n v="0"/>
    <n v="0"/>
    <n v="1000"/>
    <n v="1000"/>
    <n v="1000"/>
    <m/>
  </r>
  <r>
    <x v="0"/>
    <x v="0"/>
    <s v="ZA01A001"/>
    <x v="49"/>
    <s v="A101"/>
    <s v="FORTALECIMIENTO INSTITUCIONAL"/>
    <s v="GC00A10100001D"/>
    <x v="0"/>
    <x v="0"/>
    <s v="530204"/>
    <x v="28"/>
    <x v="0"/>
    <x v="1"/>
    <s v="002"/>
    <n v="2000"/>
    <n v="0"/>
    <n v="0"/>
    <n v="2000"/>
    <n v="0"/>
    <n v="2000"/>
    <n v="3.6782503366390218E-6"/>
    <n v="80.5"/>
    <n v="3.1330162355578976E-7"/>
    <n v="0"/>
    <n v="1919.5"/>
    <n v="0"/>
    <m/>
  </r>
  <r>
    <x v="1"/>
    <x v="13"/>
    <s v="FS66P020"/>
    <x v="30"/>
    <s v="A101"/>
    <s v="FORTALECIMIENTO INSTITUCIONAL"/>
    <s v="GC00A10100001D"/>
    <x v="0"/>
    <x v="0"/>
    <s v="530204"/>
    <x v="28"/>
    <x v="0"/>
    <x v="1"/>
    <s v="002"/>
    <n v="1292.32"/>
    <n v="0"/>
    <n v="-500"/>
    <n v="792.32"/>
    <n v="0"/>
    <n v="169.5"/>
    <n v="3.117317160301571E-7"/>
    <n v="169.5"/>
    <n v="6.5968478500256353E-7"/>
    <n v="622.82000000000005"/>
    <n v="622.82000000000005"/>
    <n v="622.82000000000005"/>
    <m/>
  </r>
  <r>
    <x v="1"/>
    <x v="11"/>
    <s v="ZC09F090"/>
    <x v="21"/>
    <s v="A101"/>
    <s v="FORTALECIMIENTO INSTITUCIONAL"/>
    <s v="GC00A10100001D"/>
    <x v="0"/>
    <x v="0"/>
    <s v="530204"/>
    <x v="28"/>
    <x v="0"/>
    <x v="1"/>
    <s v="002"/>
    <n v="5209.6000000000004"/>
    <n v="0"/>
    <n v="0"/>
    <n v="5209.6000000000004"/>
    <n v="1666.68"/>
    <n v="0"/>
    <n v="0"/>
    <n v="0"/>
    <n v="0"/>
    <n v="5209.6000000000004"/>
    <n v="5209.6000000000004"/>
    <n v="3542.92"/>
    <m/>
  </r>
  <r>
    <x v="3"/>
    <x v="4"/>
    <s v="ZA01M000"/>
    <x v="12"/>
    <s v="A101"/>
    <s v="FORTALECIMIENTO INSTITUCIONAL"/>
    <s v="GC00A10100001D"/>
    <x v="0"/>
    <x v="0"/>
    <s v="530204"/>
    <x v="28"/>
    <x v="0"/>
    <x v="1"/>
    <s v="002"/>
    <n v="0"/>
    <n v="0"/>
    <n v="2000"/>
    <n v="2000"/>
    <n v="0"/>
    <n v="0"/>
    <n v="0"/>
    <n v="0"/>
    <n v="0"/>
    <n v="2000"/>
    <n v="2000"/>
    <n v="2000"/>
    <m/>
  </r>
  <r>
    <x v="3"/>
    <x v="5"/>
    <s v="UP72J010"/>
    <x v="6"/>
    <s v="A101"/>
    <s v="FORTALECIMIENTO INSTITUCIONAL"/>
    <s v="GC00A10100001D"/>
    <x v="0"/>
    <x v="0"/>
    <s v="530204"/>
    <x v="28"/>
    <x v="0"/>
    <x v="1"/>
    <s v="002"/>
    <n v="1073.67"/>
    <n v="0"/>
    <n v="0"/>
    <n v="1073.67"/>
    <n v="0"/>
    <n v="721.1"/>
    <n v="1.3261931588751994E-6"/>
    <n v="721.1"/>
    <n v="2.8064819968457146E-6"/>
    <n v="352.57"/>
    <n v="352.57"/>
    <n v="352.57"/>
    <m/>
  </r>
  <r>
    <x v="0"/>
    <x v="14"/>
    <s v="MC37B000"/>
    <x v="34"/>
    <s v="A101"/>
    <s v="FORTALECIMIENTO INSTITUCIONAL"/>
    <s v="GC00A10100001D"/>
    <x v="0"/>
    <x v="0"/>
    <s v="530204"/>
    <x v="28"/>
    <x v="0"/>
    <x v="1"/>
    <s v="002"/>
    <n v="16694.150000000001"/>
    <n v="0"/>
    <n v="6300.47"/>
    <n v="22994.62"/>
    <n v="0"/>
    <n v="100"/>
    <n v="1.8391251683195111E-7"/>
    <n v="100"/>
    <n v="3.8919456342334134E-7"/>
    <n v="22894.62"/>
    <n v="22894.62"/>
    <n v="22894.62"/>
    <m/>
  </r>
  <r>
    <x v="1"/>
    <x v="1"/>
    <s v="AT69K040"/>
    <x v="36"/>
    <s v="A101"/>
    <s v="FORTALECIMIENTO INSTITUCIONAL"/>
    <s v="GC00A10100001D"/>
    <x v="0"/>
    <x v="0"/>
    <s v="530204"/>
    <x v="28"/>
    <x v="0"/>
    <x v="1"/>
    <s v="002"/>
    <n v="630260.03"/>
    <n v="0"/>
    <n v="-193751.42"/>
    <n v="436508.61"/>
    <n v="7756.69"/>
    <n v="414132.58"/>
    <n v="7.6164165089909338E-4"/>
    <n v="50681.02"/>
    <n v="1.9724777452749629E-4"/>
    <n v="22376.03"/>
    <n v="385827.59"/>
    <n v="14619.34"/>
    <m/>
  </r>
  <r>
    <x v="1"/>
    <x v="11"/>
    <s v="ZM04F040"/>
    <x v="41"/>
    <s v="A101"/>
    <s v="FORTALECIMIENTO INSTITUCIONAL"/>
    <s v="GC00A10100001D"/>
    <x v="0"/>
    <x v="0"/>
    <s v="530204"/>
    <x v="28"/>
    <x v="0"/>
    <x v="1"/>
    <s v="002"/>
    <n v="1996"/>
    <n v="0"/>
    <n v="-1996"/>
    <n v="0"/>
    <n v="0"/>
    <n v="0"/>
    <n v="0"/>
    <n v="0"/>
    <n v="0"/>
    <n v="0"/>
    <n v="0"/>
    <n v="0"/>
    <m/>
  </r>
  <r>
    <x v="1"/>
    <x v="11"/>
    <s v="TM68F100"/>
    <x v="18"/>
    <s v="A101"/>
    <s v="FORTALECIMIENTO INSTITUCIONAL"/>
    <s v="GC00A10100001D"/>
    <x v="0"/>
    <x v="0"/>
    <s v="530204"/>
    <x v="28"/>
    <x v="0"/>
    <x v="1"/>
    <s v="002"/>
    <n v="0"/>
    <n v="0"/>
    <n v="1000"/>
    <n v="1000"/>
    <n v="0"/>
    <n v="0"/>
    <n v="0"/>
    <n v="0"/>
    <n v="0"/>
    <n v="1000"/>
    <n v="1000"/>
    <n v="1000"/>
    <m/>
  </r>
  <r>
    <x v="3"/>
    <x v="4"/>
    <s v="US33M030"/>
    <x v="4"/>
    <s v="A101"/>
    <s v="FORTALECIMIENTO INSTITUCIONAL"/>
    <s v="GC00A10100001D"/>
    <x v="0"/>
    <x v="0"/>
    <s v="530204"/>
    <x v="28"/>
    <x v="0"/>
    <x v="1"/>
    <s v="002"/>
    <n v="282.99"/>
    <n v="0"/>
    <n v="-222.99"/>
    <n v="60"/>
    <n v="0"/>
    <n v="60"/>
    <n v="1.1034751009917066E-7"/>
    <n v="60"/>
    <n v="2.335167380540048E-7"/>
    <n v="0"/>
    <n v="0"/>
    <n v="0"/>
    <m/>
  </r>
  <r>
    <x v="0"/>
    <x v="0"/>
    <s v="ZA01A009"/>
    <x v="50"/>
    <s v="A101"/>
    <s v="FORTALECIMIENTO INSTITUCIONAL"/>
    <s v="GC00A10100001D"/>
    <x v="0"/>
    <x v="0"/>
    <s v="530204"/>
    <x v="28"/>
    <x v="0"/>
    <x v="1"/>
    <s v="002"/>
    <n v="2733"/>
    <n v="0"/>
    <n v="-2733"/>
    <n v="0"/>
    <n v="0"/>
    <n v="0"/>
    <n v="0"/>
    <n v="0"/>
    <n v="0"/>
    <n v="0"/>
    <n v="0"/>
    <n v="0"/>
    <m/>
  </r>
  <r>
    <x v="1"/>
    <x v="11"/>
    <s v="ZD07F070"/>
    <x v="28"/>
    <s v="A101"/>
    <s v="FORTALECIMIENTO INSTITUCIONAL"/>
    <s v="GC00A10100001D"/>
    <x v="0"/>
    <x v="0"/>
    <s v="530204"/>
    <x v="28"/>
    <x v="0"/>
    <x v="1"/>
    <s v="002"/>
    <n v="4995"/>
    <n v="0"/>
    <n v="0"/>
    <n v="4995"/>
    <n v="0"/>
    <n v="0"/>
    <n v="0"/>
    <n v="0"/>
    <n v="0"/>
    <n v="4995"/>
    <n v="4995"/>
    <n v="4995"/>
    <m/>
  </r>
  <r>
    <x v="1"/>
    <x v="1"/>
    <s v="ZA01K000"/>
    <x v="1"/>
    <s v="A101"/>
    <s v="FORTALECIMIENTO INSTITUCIONAL"/>
    <s v="GC00A10100001D"/>
    <x v="0"/>
    <x v="0"/>
    <s v="530204"/>
    <x v="28"/>
    <x v="0"/>
    <x v="1"/>
    <s v="002"/>
    <n v="0"/>
    <n v="0"/>
    <n v="6396.8"/>
    <n v="6396.8"/>
    <n v="0"/>
    <n v="0"/>
    <n v="0"/>
    <n v="0"/>
    <n v="0"/>
    <n v="6396.8"/>
    <n v="6396.8"/>
    <n v="6396.8"/>
    <m/>
  </r>
  <r>
    <x v="3"/>
    <x v="7"/>
    <s v="MB42I090"/>
    <x v="32"/>
    <s v="A101"/>
    <s v="FORTALECIMIENTO INSTITUCIONAL"/>
    <s v="GC00A10100001D"/>
    <x v="0"/>
    <x v="0"/>
    <s v="530204"/>
    <x v="28"/>
    <x v="0"/>
    <x v="1"/>
    <s v="002"/>
    <n v="4980"/>
    <n v="0"/>
    <n v="-4980"/>
    <n v="0"/>
    <n v="0"/>
    <n v="0"/>
    <n v="0"/>
    <n v="0"/>
    <n v="0"/>
    <n v="0"/>
    <n v="0"/>
    <n v="0"/>
    <m/>
  </r>
  <r>
    <x v="3"/>
    <x v="4"/>
    <s v="UA38M040"/>
    <x v="15"/>
    <s v="A101"/>
    <s v="FORTALECIMIENTO INSTITUCIONAL"/>
    <s v="GC00A10100001D"/>
    <x v="0"/>
    <x v="0"/>
    <s v="530204"/>
    <x v="28"/>
    <x v="0"/>
    <x v="1"/>
    <s v="002"/>
    <n v="3125"/>
    <n v="0"/>
    <n v="-2775"/>
    <n v="350"/>
    <n v="244.4"/>
    <n v="105.6"/>
    <n v="1.9421161777454035E-7"/>
    <n v="105.6"/>
    <n v="4.1098945897504842E-7"/>
    <n v="244.4"/>
    <n v="244.4"/>
    <n v="0"/>
    <m/>
  </r>
  <r>
    <x v="3"/>
    <x v="7"/>
    <s v="ES12I020"/>
    <x v="29"/>
    <s v="A101"/>
    <s v="FORTALECIMIENTO INSTITUCIONAL"/>
    <s v="GC00A10100001D"/>
    <x v="0"/>
    <x v="0"/>
    <s v="530204"/>
    <x v="28"/>
    <x v="0"/>
    <x v="1"/>
    <s v="002"/>
    <n v="2935.07"/>
    <n v="0"/>
    <n v="3288.93"/>
    <n v="6224"/>
    <n v="0"/>
    <n v="6224"/>
    <n v="1.1446715047620636E-5"/>
    <n v="6224"/>
    <n v="2.4223469627468764E-5"/>
    <n v="0"/>
    <n v="0"/>
    <n v="0"/>
    <m/>
  </r>
  <r>
    <x v="1"/>
    <x v="11"/>
    <s v="ZT06F060"/>
    <x v="43"/>
    <s v="A101"/>
    <s v="FORTALECIMIENTO INSTITUCIONAL"/>
    <s v="GC00A10100001D"/>
    <x v="0"/>
    <x v="0"/>
    <s v="530204"/>
    <x v="28"/>
    <x v="0"/>
    <x v="1"/>
    <s v="002"/>
    <n v="30"/>
    <n v="0"/>
    <n v="0"/>
    <n v="30"/>
    <n v="0"/>
    <n v="0"/>
    <n v="0"/>
    <n v="0"/>
    <n v="0"/>
    <n v="30"/>
    <n v="30"/>
    <n v="30"/>
    <m/>
  </r>
  <r>
    <x v="3"/>
    <x v="7"/>
    <s v="EQ13I030"/>
    <x v="27"/>
    <s v="A101"/>
    <s v="FORTALECIMIENTO INSTITUCIONAL"/>
    <s v="GC00A10100001D"/>
    <x v="0"/>
    <x v="0"/>
    <s v="530204"/>
    <x v="28"/>
    <x v="0"/>
    <x v="1"/>
    <s v="002"/>
    <n v="500"/>
    <n v="0"/>
    <n v="2500"/>
    <n v="3000"/>
    <n v="0"/>
    <n v="2999.5"/>
    <n v="5.5164559423743734E-6"/>
    <n v="2999.5"/>
    <n v="1.1673890929883123E-5"/>
    <n v="0.5"/>
    <n v="0.5"/>
    <n v="0.5"/>
    <m/>
  </r>
  <r>
    <x v="3"/>
    <x v="4"/>
    <s v="UN31M010"/>
    <x v="48"/>
    <s v="A101"/>
    <s v="FORTALECIMIENTO INSTITUCIONAL"/>
    <s v="GC00A10100001D"/>
    <x v="0"/>
    <x v="0"/>
    <s v="530204"/>
    <x v="28"/>
    <x v="0"/>
    <x v="1"/>
    <s v="002"/>
    <n v="6760"/>
    <n v="0"/>
    <n v="-6760"/>
    <n v="0"/>
    <n v="0"/>
    <n v="0"/>
    <n v="0"/>
    <n v="0"/>
    <n v="0"/>
    <n v="0"/>
    <n v="0"/>
    <n v="0"/>
    <m/>
  </r>
  <r>
    <x v="3"/>
    <x v="7"/>
    <s v="SF43I080"/>
    <x v="45"/>
    <s v="A101"/>
    <s v="FORTALECIMIENTO INSTITUCIONAL"/>
    <s v="GC00A10100001D"/>
    <x v="0"/>
    <x v="0"/>
    <s v="530204"/>
    <x v="28"/>
    <x v="0"/>
    <x v="1"/>
    <s v="002"/>
    <n v="800"/>
    <n v="0"/>
    <n v="1260"/>
    <n v="2060"/>
    <n v="2060"/>
    <n v="0"/>
    <n v="0"/>
    <n v="0"/>
    <n v="0"/>
    <n v="2060"/>
    <n v="2060"/>
    <n v="0"/>
    <m/>
  </r>
  <r>
    <x v="3"/>
    <x v="7"/>
    <s v="ES12I020"/>
    <x v="29"/>
    <s v="A101"/>
    <s v="FORTALECIMIENTO INSTITUCIONAL"/>
    <s v="GC00A10100001D"/>
    <x v="0"/>
    <x v="0"/>
    <s v="530205"/>
    <x v="29"/>
    <x v="0"/>
    <x v="1"/>
    <s v="002"/>
    <n v="16364"/>
    <n v="0"/>
    <n v="0"/>
    <n v="16364"/>
    <n v="0"/>
    <n v="12098"/>
    <n v="2.2249736286329442E-5"/>
    <n v="8348"/>
    <n v="3.2489962154580536E-5"/>
    <n v="4266"/>
    <n v="8016"/>
    <n v="4266"/>
    <m/>
  </r>
  <r>
    <x v="3"/>
    <x v="7"/>
    <s v="CB21I040"/>
    <x v="20"/>
    <s v="A101"/>
    <s v="FORTALECIMIENTO INSTITUCIONAL"/>
    <s v="GC00A10100001D"/>
    <x v="0"/>
    <x v="0"/>
    <s v="530205"/>
    <x v="29"/>
    <x v="0"/>
    <x v="1"/>
    <s v="002"/>
    <n v="6200.01"/>
    <n v="0"/>
    <n v="100"/>
    <n v="6300.01"/>
    <n v="6300"/>
    <n v="0"/>
    <n v="0"/>
    <n v="0"/>
    <n v="0"/>
    <n v="6300.01"/>
    <n v="6300.01"/>
    <n v="0.01"/>
    <m/>
  </r>
  <r>
    <x v="3"/>
    <x v="7"/>
    <s v="MB42I090"/>
    <x v="32"/>
    <s v="A101"/>
    <s v="FORTALECIMIENTO INSTITUCIONAL"/>
    <s v="GC00A10100001D"/>
    <x v="0"/>
    <x v="0"/>
    <s v="530205"/>
    <x v="29"/>
    <x v="0"/>
    <x v="1"/>
    <s v="002"/>
    <n v="3800"/>
    <n v="0"/>
    <n v="0"/>
    <n v="3800"/>
    <n v="0"/>
    <n v="0"/>
    <n v="0"/>
    <n v="0"/>
    <n v="0"/>
    <n v="3800"/>
    <n v="3800"/>
    <n v="3800"/>
    <m/>
  </r>
  <r>
    <x v="3"/>
    <x v="7"/>
    <s v="OL41I060"/>
    <x v="38"/>
    <s v="A101"/>
    <s v="FORTALECIMIENTO INSTITUCIONAL"/>
    <s v="GC00A10100001D"/>
    <x v="0"/>
    <x v="0"/>
    <s v="530205"/>
    <x v="29"/>
    <x v="0"/>
    <x v="1"/>
    <s v="002"/>
    <n v="1137"/>
    <n v="0"/>
    <n v="1666"/>
    <n v="2803"/>
    <n v="0"/>
    <n v="2803"/>
    <n v="5.1550678467995894E-6"/>
    <n v="2803"/>
    <n v="1.0909123612756258E-5"/>
    <n v="0"/>
    <n v="0"/>
    <n v="0"/>
    <m/>
  </r>
  <r>
    <x v="3"/>
    <x v="7"/>
    <s v="JM40I070"/>
    <x v="31"/>
    <s v="A101"/>
    <s v="FORTALECIMIENTO INSTITUCIONAL"/>
    <s v="GC00A10100001D"/>
    <x v="0"/>
    <x v="0"/>
    <s v="530207"/>
    <x v="30"/>
    <x v="0"/>
    <x v="1"/>
    <s v="002"/>
    <n v="164"/>
    <n v="0"/>
    <n v="-164"/>
    <n v="0"/>
    <n v="0"/>
    <n v="0"/>
    <n v="0"/>
    <n v="0"/>
    <n v="0"/>
    <n v="0"/>
    <n v="0"/>
    <n v="0"/>
    <m/>
  </r>
  <r>
    <x v="0"/>
    <x v="0"/>
    <s v="ZA01A001"/>
    <x v="49"/>
    <s v="A101"/>
    <s v="FORTALECIMIENTO INSTITUCIONAL"/>
    <s v="GC00A10100001D"/>
    <x v="0"/>
    <x v="0"/>
    <s v="530207"/>
    <x v="30"/>
    <x v="0"/>
    <x v="1"/>
    <s v="002"/>
    <n v="0"/>
    <n v="0"/>
    <n v="540"/>
    <n v="540"/>
    <n v="300"/>
    <n v="240"/>
    <n v="4.4139004039668263E-7"/>
    <n v="0"/>
    <n v="0"/>
    <n v="300"/>
    <n v="540"/>
    <n v="0"/>
    <m/>
  </r>
  <r>
    <x v="1"/>
    <x v="11"/>
    <s v="ZM04F040"/>
    <x v="41"/>
    <s v="A101"/>
    <s v="FORTALECIMIENTO INSTITUCIONAL"/>
    <s v="GC00A10100001D"/>
    <x v="0"/>
    <x v="0"/>
    <s v="530207"/>
    <x v="30"/>
    <x v="0"/>
    <x v="1"/>
    <s v="002"/>
    <n v="1646.4"/>
    <n v="0"/>
    <n v="3353.6"/>
    <n v="5000"/>
    <n v="0"/>
    <n v="0"/>
    <n v="0"/>
    <n v="0"/>
    <n v="0"/>
    <n v="5000"/>
    <n v="5000"/>
    <n v="5000"/>
    <m/>
  </r>
  <r>
    <x v="1"/>
    <x v="11"/>
    <s v="ZN02F020"/>
    <x v="44"/>
    <s v="A101"/>
    <s v="FORTALECIMIENTO INSTITUCIONAL"/>
    <s v="GC00A10100001D"/>
    <x v="0"/>
    <x v="0"/>
    <s v="530207"/>
    <x v="30"/>
    <x v="0"/>
    <x v="1"/>
    <s v="002"/>
    <n v="1134"/>
    <n v="0"/>
    <n v="0"/>
    <n v="1134"/>
    <n v="0"/>
    <n v="0"/>
    <n v="0"/>
    <n v="0"/>
    <n v="0"/>
    <n v="1134"/>
    <n v="1134"/>
    <n v="1134"/>
    <m/>
  </r>
  <r>
    <x v="1"/>
    <x v="11"/>
    <s v="ZV05F050"/>
    <x v="35"/>
    <s v="A101"/>
    <s v="FORTALECIMIENTO INSTITUCIONAL"/>
    <s v="GC00A10100001D"/>
    <x v="0"/>
    <x v="0"/>
    <s v="530207"/>
    <x v="30"/>
    <x v="0"/>
    <x v="1"/>
    <s v="002"/>
    <n v="2868.12"/>
    <n v="0"/>
    <n v="-2868.12"/>
    <n v="0"/>
    <n v="0"/>
    <n v="0"/>
    <n v="0"/>
    <n v="0"/>
    <n v="0"/>
    <n v="0"/>
    <n v="0"/>
    <n v="0"/>
    <m/>
  </r>
  <r>
    <x v="1"/>
    <x v="11"/>
    <s v="ZD07F070"/>
    <x v="28"/>
    <s v="A101"/>
    <s v="FORTALECIMIENTO INSTITUCIONAL"/>
    <s v="GC00A10100001D"/>
    <x v="0"/>
    <x v="0"/>
    <s v="530207"/>
    <x v="30"/>
    <x v="0"/>
    <x v="1"/>
    <s v="002"/>
    <n v="6000"/>
    <n v="0"/>
    <n v="0"/>
    <n v="6000"/>
    <n v="0"/>
    <n v="0"/>
    <n v="0"/>
    <n v="0"/>
    <n v="0"/>
    <n v="6000"/>
    <n v="6000"/>
    <n v="6000"/>
    <m/>
  </r>
  <r>
    <x v="0"/>
    <x v="0"/>
    <s v="ZA01A003"/>
    <x v="51"/>
    <s v="A101"/>
    <s v="FORTALECIMIENTO INSTITUCIONAL"/>
    <s v="GC00A10100001D"/>
    <x v="0"/>
    <x v="0"/>
    <s v="530207"/>
    <x v="30"/>
    <x v="0"/>
    <x v="1"/>
    <s v="002"/>
    <n v="2000"/>
    <n v="0"/>
    <n v="0"/>
    <n v="2000"/>
    <n v="0"/>
    <n v="300"/>
    <n v="5.5173755049585329E-7"/>
    <n v="300"/>
    <n v="1.1675836902700239E-6"/>
    <n v="1700"/>
    <n v="1700"/>
    <n v="1700"/>
    <m/>
  </r>
  <r>
    <x v="0"/>
    <x v="0"/>
    <s v="RP36A010"/>
    <x v="33"/>
    <s v="A101"/>
    <s v="FORTALECIMIENTO INSTITUCIONAL"/>
    <s v="GC00A10100001D"/>
    <x v="0"/>
    <x v="0"/>
    <s v="530207"/>
    <x v="30"/>
    <x v="0"/>
    <x v="1"/>
    <s v="002"/>
    <n v="200"/>
    <n v="0"/>
    <n v="3000"/>
    <n v="3200"/>
    <n v="0"/>
    <n v="0"/>
    <n v="0"/>
    <n v="0"/>
    <n v="0"/>
    <n v="3200"/>
    <n v="3200"/>
    <n v="3200"/>
    <m/>
  </r>
  <r>
    <x v="1"/>
    <x v="11"/>
    <s v="ZT06F060"/>
    <x v="43"/>
    <s v="A101"/>
    <s v="FORTALECIMIENTO INSTITUCIONAL"/>
    <s v="GC00A10100001D"/>
    <x v="0"/>
    <x v="0"/>
    <s v="530207"/>
    <x v="30"/>
    <x v="0"/>
    <x v="1"/>
    <s v="002"/>
    <n v="2500"/>
    <n v="0"/>
    <n v="0"/>
    <n v="2500"/>
    <n v="0"/>
    <n v="0"/>
    <n v="0"/>
    <n v="0"/>
    <n v="0"/>
    <n v="2500"/>
    <n v="2500"/>
    <n v="2500"/>
    <m/>
  </r>
  <r>
    <x v="1"/>
    <x v="1"/>
    <s v="AT69K040"/>
    <x v="36"/>
    <s v="A101"/>
    <s v="FORTALECIMIENTO INSTITUCIONAL"/>
    <s v="GC00A10100001D"/>
    <x v="0"/>
    <x v="0"/>
    <s v="530207"/>
    <x v="30"/>
    <x v="0"/>
    <x v="1"/>
    <s v="002"/>
    <n v="374.4"/>
    <n v="0"/>
    <n v="-374.4"/>
    <n v="0"/>
    <n v="0"/>
    <n v="0"/>
    <n v="0"/>
    <n v="0"/>
    <n v="0"/>
    <n v="0"/>
    <n v="0"/>
    <n v="0"/>
    <m/>
  </r>
  <r>
    <x v="3"/>
    <x v="5"/>
    <s v="UP72J010"/>
    <x v="6"/>
    <s v="A101"/>
    <s v="FORTALECIMIENTO INSTITUCIONAL"/>
    <s v="GC00A10100001D"/>
    <x v="0"/>
    <x v="0"/>
    <s v="530207"/>
    <x v="30"/>
    <x v="0"/>
    <x v="1"/>
    <s v="002"/>
    <n v="4513.6000000000004"/>
    <n v="0"/>
    <n v="-4513.6000000000004"/>
    <n v="0"/>
    <n v="0"/>
    <n v="0"/>
    <n v="0"/>
    <n v="0"/>
    <n v="0"/>
    <n v="0"/>
    <n v="0"/>
    <n v="0"/>
    <m/>
  </r>
  <r>
    <x v="1"/>
    <x v="11"/>
    <s v="ZS03F030"/>
    <x v="22"/>
    <s v="A101"/>
    <s v="FORTALECIMIENTO INSTITUCIONAL"/>
    <s v="GC00A10100001D"/>
    <x v="0"/>
    <x v="0"/>
    <s v="530208"/>
    <x v="31"/>
    <x v="0"/>
    <x v="1"/>
    <s v="002"/>
    <n v="244997.05"/>
    <n v="0"/>
    <n v="13355.82"/>
    <n v="258352.87"/>
    <n v="45168.62"/>
    <n v="213184.25"/>
    <n v="3.9207251966431872E-4"/>
    <n v="170547.4"/>
    <n v="6.6376120885985965E-4"/>
    <n v="45168.62"/>
    <n v="87805.47"/>
    <n v="0"/>
    <m/>
  </r>
  <r>
    <x v="3"/>
    <x v="4"/>
    <s v="UA38M040"/>
    <x v="15"/>
    <s v="A101"/>
    <s v="FORTALECIMIENTO INSTITUCIONAL"/>
    <s v="GC00A10100001D"/>
    <x v="0"/>
    <x v="0"/>
    <s v="530208"/>
    <x v="31"/>
    <x v="0"/>
    <x v="1"/>
    <s v="002"/>
    <n v="25000"/>
    <n v="0"/>
    <n v="11225"/>
    <n v="36225"/>
    <n v="0"/>
    <n v="36225"/>
    <n v="6.6622309222374282E-5"/>
    <n v="20700"/>
    <n v="8.0563274628631652E-5"/>
    <n v="0"/>
    <n v="15525"/>
    <n v="0"/>
    <m/>
  </r>
  <r>
    <x v="0"/>
    <x v="0"/>
    <s v="RP36A010"/>
    <x v="33"/>
    <s v="A101"/>
    <s v="FORTALECIMIENTO INSTITUCIONAL"/>
    <s v="GC00A10100001D"/>
    <x v="0"/>
    <x v="0"/>
    <s v="530208"/>
    <x v="31"/>
    <x v="0"/>
    <x v="1"/>
    <s v="002"/>
    <n v="86894.14"/>
    <n v="0"/>
    <n v="23187.93"/>
    <n v="110082.07"/>
    <n v="148.55000000000001"/>
    <n v="92761.77"/>
    <n v="1.7060050586486576E-4"/>
    <n v="18566.64"/>
    <n v="7.2260353490383465E-5"/>
    <n v="17320.3"/>
    <n v="91515.43"/>
    <n v="17171.75"/>
    <m/>
  </r>
  <r>
    <x v="3"/>
    <x v="7"/>
    <s v="EE11I010"/>
    <x v="25"/>
    <s v="A101"/>
    <s v="FORTALECIMIENTO INSTITUCIONAL"/>
    <s v="GC00A10100001D"/>
    <x v="0"/>
    <x v="0"/>
    <s v="530208"/>
    <x v="31"/>
    <x v="0"/>
    <x v="1"/>
    <s v="002"/>
    <n v="177405.39"/>
    <n v="0"/>
    <n v="0"/>
    <n v="177405.39"/>
    <n v="39.39"/>
    <n v="150960.60999999999"/>
    <n v="2.7763545727586602E-4"/>
    <n v="65975.41"/>
    <n v="2.5677270891625952E-4"/>
    <n v="26444.78"/>
    <n v="111429.98"/>
    <n v="26405.39"/>
    <m/>
  </r>
  <r>
    <x v="3"/>
    <x v="7"/>
    <s v="ES12I020"/>
    <x v="29"/>
    <s v="A101"/>
    <s v="FORTALECIMIENTO INSTITUCIONAL"/>
    <s v="GC00A10100001D"/>
    <x v="0"/>
    <x v="0"/>
    <s v="530208"/>
    <x v="31"/>
    <x v="0"/>
    <x v="1"/>
    <s v="002"/>
    <n v="159010"/>
    <n v="0"/>
    <n v="-4519"/>
    <n v="154491"/>
    <n v="0"/>
    <n v="154491"/>
    <n v="2.8412828637884959E-4"/>
    <n v="77245.119999999995"/>
    <n v="3.006338075498361E-4"/>
    <n v="0"/>
    <n v="77245.88"/>
    <n v="0"/>
    <m/>
  </r>
  <r>
    <x v="3"/>
    <x v="7"/>
    <s v="JM40I070"/>
    <x v="31"/>
    <s v="A101"/>
    <s v="FORTALECIMIENTO INSTITUCIONAL"/>
    <s v="GC00A10100001D"/>
    <x v="0"/>
    <x v="0"/>
    <s v="530208"/>
    <x v="31"/>
    <x v="0"/>
    <x v="1"/>
    <s v="002"/>
    <n v="25157.82"/>
    <n v="0"/>
    <n v="43750.76"/>
    <n v="68908.58"/>
    <n v="621.04999999999995"/>
    <n v="68287.509999999995"/>
    <n v="1.2558927832287026E-4"/>
    <n v="33163.360000000001"/>
    <n v="1.2906999416851102E-4"/>
    <n v="621.07000000000005"/>
    <n v="35745.22"/>
    <n v="0.02"/>
    <m/>
  </r>
  <r>
    <x v="3"/>
    <x v="4"/>
    <s v="UN31M010"/>
    <x v="48"/>
    <s v="A101"/>
    <s v="FORTALECIMIENTO INSTITUCIONAL"/>
    <s v="GC00A10100001D"/>
    <x v="0"/>
    <x v="0"/>
    <s v="530208"/>
    <x v="31"/>
    <x v="0"/>
    <x v="1"/>
    <s v="002"/>
    <n v="105747.69"/>
    <n v="0"/>
    <n v="118589.31"/>
    <n v="224337"/>
    <n v="2023.87"/>
    <n v="222313.13"/>
    <n v="4.0886167263088735E-4"/>
    <n v="58013.56"/>
    <n v="2.2578562156833816E-4"/>
    <n v="2023.87"/>
    <n v="166323.44"/>
    <n v="0"/>
    <m/>
  </r>
  <r>
    <x v="1"/>
    <x v="11"/>
    <s v="ZT06F060"/>
    <x v="43"/>
    <s v="A101"/>
    <s v="FORTALECIMIENTO INSTITUCIONAL"/>
    <s v="GC00A10100001D"/>
    <x v="0"/>
    <x v="0"/>
    <s v="530208"/>
    <x v="31"/>
    <x v="0"/>
    <x v="1"/>
    <s v="002"/>
    <n v="110000"/>
    <n v="0"/>
    <n v="201546.72"/>
    <n v="311546.71999999997"/>
    <n v="212029.62"/>
    <n v="99517.1"/>
    <n v="1.8302440328816962E-4"/>
    <n v="74637.87"/>
    <n v="2.9048653229498105E-4"/>
    <n v="212029.62"/>
    <n v="236908.85"/>
    <n v="0"/>
    <m/>
  </r>
  <r>
    <x v="1"/>
    <x v="11"/>
    <s v="ZM04F040"/>
    <x v="41"/>
    <s v="A101"/>
    <s v="FORTALECIMIENTO INSTITUCIONAL"/>
    <s v="GC00A10100001D"/>
    <x v="0"/>
    <x v="0"/>
    <s v="530208"/>
    <x v="31"/>
    <x v="0"/>
    <x v="1"/>
    <s v="002"/>
    <n v="352691.88"/>
    <n v="0"/>
    <n v="186329.05"/>
    <n v="539020.93000000005"/>
    <n v="0"/>
    <n v="539020.93000000005"/>
    <n v="9.9132695861398946E-4"/>
    <n v="174682.71"/>
    <n v="6.7985561056056135E-4"/>
    <n v="0"/>
    <n v="364338.22"/>
    <n v="0"/>
    <m/>
  </r>
  <r>
    <x v="0"/>
    <x v="14"/>
    <s v="MC37B000"/>
    <x v="34"/>
    <s v="A101"/>
    <s v="FORTALECIMIENTO INSTITUCIONAL"/>
    <s v="GC00A10100001D"/>
    <x v="0"/>
    <x v="0"/>
    <s v="530208"/>
    <x v="31"/>
    <x v="0"/>
    <x v="1"/>
    <s v="002"/>
    <n v="141191.94"/>
    <n v="0"/>
    <n v="-24136.04"/>
    <n v="117055.9"/>
    <n v="0"/>
    <n v="117055.9"/>
    <n v="2.1528045179029182E-4"/>
    <n v="69127.5"/>
    <n v="2.6904047183047027E-4"/>
    <n v="0"/>
    <n v="47928.4"/>
    <n v="0"/>
    <m/>
  </r>
  <r>
    <x v="1"/>
    <x v="11"/>
    <s v="ZC09F090"/>
    <x v="21"/>
    <s v="A101"/>
    <s v="FORTALECIMIENTO INSTITUCIONAL"/>
    <s v="GC00A10100001D"/>
    <x v="0"/>
    <x v="0"/>
    <s v="530208"/>
    <x v="31"/>
    <x v="0"/>
    <x v="1"/>
    <s v="002"/>
    <n v="176403.83"/>
    <n v="0"/>
    <n v="13916.41"/>
    <n v="190320.24"/>
    <n v="0"/>
    <n v="179583.51"/>
    <n v="3.302765530561586E-4"/>
    <n v="93180.12"/>
    <n v="3.6265196123134552E-4"/>
    <n v="10736.73"/>
    <n v="97140.12"/>
    <n v="10736.73"/>
    <m/>
  </r>
  <r>
    <x v="1"/>
    <x v="11"/>
    <s v="ZV05F050"/>
    <x v="35"/>
    <s v="A101"/>
    <s v="FORTALECIMIENTO INSTITUCIONAL"/>
    <s v="GC00A10100001D"/>
    <x v="0"/>
    <x v="0"/>
    <s v="530208"/>
    <x v="31"/>
    <x v="0"/>
    <x v="1"/>
    <s v="002"/>
    <n v="251989.38"/>
    <n v="0"/>
    <n v="201010.62"/>
    <n v="453000"/>
    <n v="1959.08"/>
    <n v="212297.72"/>
    <n v="3.9044208002884842E-4"/>
    <n v="120826.19"/>
    <n v="4.7024896267155693E-4"/>
    <n v="240702.28"/>
    <n v="332173.81"/>
    <n v="238743.2"/>
    <m/>
  </r>
  <r>
    <x v="1"/>
    <x v="11"/>
    <s v="TM68F100"/>
    <x v="18"/>
    <s v="A101"/>
    <s v="FORTALECIMIENTO INSTITUCIONAL"/>
    <s v="GC00A10100001D"/>
    <x v="0"/>
    <x v="0"/>
    <s v="530208"/>
    <x v="31"/>
    <x v="0"/>
    <x v="1"/>
    <s v="002"/>
    <n v="39903.46"/>
    <n v="0"/>
    <n v="15264.1"/>
    <n v="55167.56"/>
    <n v="0"/>
    <n v="54607.040000000001"/>
    <n v="1.0042918163143027E-4"/>
    <n v="5000.9799999999996"/>
    <n v="1.9463542277888612E-5"/>
    <n v="560.52"/>
    <n v="50166.58"/>
    <n v="560.52"/>
    <m/>
  </r>
  <r>
    <x v="3"/>
    <x v="7"/>
    <s v="CB21I040"/>
    <x v="20"/>
    <s v="A101"/>
    <s v="FORTALECIMIENTO INSTITUCIONAL"/>
    <s v="GC00A10100001D"/>
    <x v="0"/>
    <x v="0"/>
    <s v="530208"/>
    <x v="31"/>
    <x v="0"/>
    <x v="1"/>
    <s v="002"/>
    <n v="75999"/>
    <n v="0"/>
    <n v="27445.74"/>
    <n v="103444.74"/>
    <n v="391.82"/>
    <n v="103052.92"/>
    <n v="1.8952721884081709E-4"/>
    <n v="30925.78"/>
    <n v="1.2036145445626301E-4"/>
    <n v="391.82"/>
    <n v="72518.960000000006"/>
    <n v="0"/>
    <m/>
  </r>
  <r>
    <x v="3"/>
    <x v="7"/>
    <s v="MB42I090"/>
    <x v="32"/>
    <s v="A101"/>
    <s v="FORTALECIMIENTO INSTITUCIONAL"/>
    <s v="GC00A10100001D"/>
    <x v="0"/>
    <x v="0"/>
    <s v="530208"/>
    <x v="31"/>
    <x v="0"/>
    <x v="1"/>
    <s v="002"/>
    <n v="94450.27"/>
    <n v="0"/>
    <n v="105797.33"/>
    <n v="200247.6"/>
    <n v="0"/>
    <n v="199677.6"/>
    <n v="3.67232099709636E-4"/>
    <n v="59181.15"/>
    <n v="2.3032981837141277E-4"/>
    <n v="570"/>
    <n v="141066.45000000001"/>
    <n v="570"/>
    <m/>
  </r>
  <r>
    <x v="1"/>
    <x v="11"/>
    <s v="ZD07F070"/>
    <x v="28"/>
    <s v="A101"/>
    <s v="FORTALECIMIENTO INSTITUCIONAL"/>
    <s v="GC00A10100001D"/>
    <x v="0"/>
    <x v="0"/>
    <s v="530208"/>
    <x v="31"/>
    <x v="0"/>
    <x v="1"/>
    <s v="002"/>
    <n v="409281.71"/>
    <n v="0"/>
    <n v="119487.17"/>
    <n v="528768.88"/>
    <n v="0"/>
    <n v="291780.90000000002"/>
    <n v="5.3662159682491841E-4"/>
    <n v="191390.12"/>
    <n v="7.448799419694091E-4"/>
    <n v="236987.98"/>
    <n v="337378.76"/>
    <n v="236987.98"/>
    <m/>
  </r>
  <r>
    <x v="0"/>
    <x v="0"/>
    <s v="ZA01A001"/>
    <x v="49"/>
    <s v="A101"/>
    <s v="FORTALECIMIENTO INSTITUCIONAL"/>
    <s v="GC00A10100001D"/>
    <x v="0"/>
    <x v="0"/>
    <s v="530208"/>
    <x v="31"/>
    <x v="0"/>
    <x v="1"/>
    <s v="002"/>
    <n v="4074851.65"/>
    <n v="0"/>
    <n v="598682.82999999996"/>
    <n v="4673534.4800000004"/>
    <n v="0"/>
    <n v="4629516.16"/>
    <n v="8.5142596869978958E-3"/>
    <n v="2211016.15"/>
    <n v="8.6051546522120693E-3"/>
    <n v="44018.32"/>
    <n v="2462518.33"/>
    <n v="44018.32"/>
    <m/>
  </r>
  <r>
    <x v="3"/>
    <x v="7"/>
    <s v="OL41I060"/>
    <x v="38"/>
    <s v="A101"/>
    <s v="FORTALECIMIENTO INSTITUCIONAL"/>
    <s v="GC00A10100001D"/>
    <x v="0"/>
    <x v="0"/>
    <s v="530208"/>
    <x v="31"/>
    <x v="0"/>
    <x v="1"/>
    <s v="002"/>
    <n v="43795.519999999997"/>
    <n v="0"/>
    <n v="0"/>
    <n v="43795.519999999997"/>
    <n v="285.68"/>
    <n v="42968.53"/>
    <n v="7.902450496869195E-5"/>
    <n v="9399.99"/>
    <n v="3.658425004233774E-5"/>
    <n v="826.99"/>
    <n v="34395.53"/>
    <n v="541.30999999999995"/>
    <m/>
  </r>
  <r>
    <x v="3"/>
    <x v="4"/>
    <s v="US33M030"/>
    <x v="4"/>
    <s v="A101"/>
    <s v="FORTALECIMIENTO INSTITUCIONAL"/>
    <s v="GC00A10100001D"/>
    <x v="0"/>
    <x v="0"/>
    <s v="530208"/>
    <x v="31"/>
    <x v="0"/>
    <x v="1"/>
    <s v="002"/>
    <n v="132600"/>
    <n v="0"/>
    <n v="-4694.3100000000004"/>
    <n v="127905.69"/>
    <n v="0"/>
    <n v="115543.29"/>
    <n v="2.1249857266944006E-4"/>
    <n v="62604.99"/>
    <n v="2.436552175117265E-4"/>
    <n v="12362.4"/>
    <n v="65300.7"/>
    <n v="12362.4"/>
    <m/>
  </r>
  <r>
    <x v="3"/>
    <x v="7"/>
    <s v="EQ13I030"/>
    <x v="27"/>
    <s v="A101"/>
    <s v="FORTALECIMIENTO INSTITUCIONAL"/>
    <s v="GC00A10100001D"/>
    <x v="0"/>
    <x v="0"/>
    <s v="530208"/>
    <x v="31"/>
    <x v="0"/>
    <x v="1"/>
    <s v="002"/>
    <n v="150000"/>
    <n v="0"/>
    <n v="0"/>
    <n v="150000"/>
    <n v="80000"/>
    <n v="64235.63"/>
    <n v="1.1813736383585982E-4"/>
    <n v="50411.68"/>
    <n v="1.9619951789037187E-4"/>
    <n v="85764.37"/>
    <n v="99588.32"/>
    <n v="5764.37"/>
    <m/>
  </r>
  <r>
    <x v="3"/>
    <x v="4"/>
    <s v="UC32M020"/>
    <x v="47"/>
    <s v="A101"/>
    <s v="FORTALECIMIENTO INSTITUCIONAL"/>
    <s v="GC00A10100001D"/>
    <x v="0"/>
    <x v="0"/>
    <s v="530208"/>
    <x v="31"/>
    <x v="0"/>
    <x v="1"/>
    <s v="002"/>
    <n v="81745.88"/>
    <n v="0"/>
    <n v="-15081.28"/>
    <n v="66664.600000000006"/>
    <n v="0"/>
    <n v="66663.600000000006"/>
    <n v="1.2260270457078456E-4"/>
    <n v="26333.51"/>
    <n v="1.0248858927854192E-4"/>
    <n v="1"/>
    <n v="40331.089999999997"/>
    <n v="1"/>
    <m/>
  </r>
  <r>
    <x v="1"/>
    <x v="13"/>
    <s v="FS66P020"/>
    <x v="30"/>
    <s v="A101"/>
    <s v="FORTALECIMIENTO INSTITUCIONAL"/>
    <s v="GC00A10100001D"/>
    <x v="0"/>
    <x v="0"/>
    <s v="530208"/>
    <x v="31"/>
    <x v="0"/>
    <x v="1"/>
    <s v="002"/>
    <n v="615068.01"/>
    <n v="0"/>
    <n v="102229.16"/>
    <n v="717297.17"/>
    <n v="0"/>
    <n v="280734.92"/>
    <n v="5.1630665699816444E-4"/>
    <n v="199633"/>
    <n v="7.7696078279891904E-4"/>
    <n v="436562.25"/>
    <n v="517664.17"/>
    <n v="436562.25"/>
    <m/>
  </r>
  <r>
    <x v="1"/>
    <x v="11"/>
    <s v="ZQ08F080"/>
    <x v="26"/>
    <s v="A101"/>
    <s v="FORTALECIMIENTO INSTITUCIONAL"/>
    <s v="GC00A10100001D"/>
    <x v="0"/>
    <x v="0"/>
    <s v="530208"/>
    <x v="31"/>
    <x v="0"/>
    <x v="1"/>
    <s v="002"/>
    <n v="270536.28999999998"/>
    <n v="0"/>
    <n v="194988.76"/>
    <n v="465525.05"/>
    <n v="218428.96"/>
    <n v="247095.99"/>
    <n v="4.5444045419982615E-4"/>
    <n v="153199.51999999999"/>
    <n v="5.9624420303065447E-4"/>
    <n v="218429.06"/>
    <n v="312325.53000000003"/>
    <n v="0.1"/>
    <m/>
  </r>
  <r>
    <x v="3"/>
    <x v="7"/>
    <s v="SF43I080"/>
    <x v="45"/>
    <s v="A101"/>
    <s v="FORTALECIMIENTO INSTITUCIONAL"/>
    <s v="GC00A10100001D"/>
    <x v="0"/>
    <x v="0"/>
    <s v="530208"/>
    <x v="31"/>
    <x v="0"/>
    <x v="1"/>
    <s v="002"/>
    <n v="74166.22"/>
    <n v="0"/>
    <n v="6571.18"/>
    <n v="80737.399999999994"/>
    <n v="42946.92"/>
    <n v="37790.480000000003"/>
    <n v="6.950142289087512E-5"/>
    <n v="25193.68"/>
    <n v="9.8052432886273664E-5"/>
    <n v="42946.92"/>
    <n v="55543.72"/>
    <n v="0"/>
    <m/>
  </r>
  <r>
    <x v="1"/>
    <x v="11"/>
    <s v="ZN02F020"/>
    <x v="44"/>
    <s v="A101"/>
    <s v="FORTALECIMIENTO INSTITUCIONAL"/>
    <s v="GC00A10100001D"/>
    <x v="0"/>
    <x v="0"/>
    <s v="530208"/>
    <x v="31"/>
    <x v="0"/>
    <x v="1"/>
    <s v="002"/>
    <n v="333136.93"/>
    <n v="0"/>
    <n v="202096.75"/>
    <n v="535233.68000000005"/>
    <n v="2955.76"/>
    <n v="427849.98"/>
    <n v="7.8686966648299937E-4"/>
    <n v="87247.8"/>
    <n v="3.3956369430646998E-4"/>
    <n v="107383.7"/>
    <n v="447985.88"/>
    <n v="104427.94"/>
    <m/>
  </r>
  <r>
    <x v="3"/>
    <x v="7"/>
    <s v="CF22I050"/>
    <x v="24"/>
    <s v="A101"/>
    <s v="FORTALECIMIENTO INSTITUCIONAL"/>
    <s v="GC00A10100001D"/>
    <x v="0"/>
    <x v="0"/>
    <s v="530208"/>
    <x v="31"/>
    <x v="0"/>
    <x v="1"/>
    <s v="002"/>
    <n v="58999"/>
    <n v="0"/>
    <n v="42925.440000000002"/>
    <n v="101924.44"/>
    <n v="427.44"/>
    <n v="96176.29"/>
    <n v="1.7688023553459609E-4"/>
    <n v="42925.46"/>
    <n v="1.67063556644461E-4"/>
    <n v="5748.15"/>
    <n v="58998.98"/>
    <n v="5320.71"/>
    <m/>
  </r>
  <r>
    <x v="3"/>
    <x v="5"/>
    <s v="UP72J010"/>
    <x v="6"/>
    <s v="A101"/>
    <s v="FORTALECIMIENTO INSTITUCIONAL"/>
    <s v="GC00A10100001D"/>
    <x v="0"/>
    <x v="0"/>
    <s v="530208"/>
    <x v="31"/>
    <x v="0"/>
    <x v="1"/>
    <s v="002"/>
    <n v="1303744.56"/>
    <n v="0"/>
    <n v="0"/>
    <n v="1303744.56"/>
    <n v="0"/>
    <n v="1291542.1499999999"/>
    <n v="2.3753076740104929E-3"/>
    <n v="371467.67"/>
    <n v="1.4457319765153582E-3"/>
    <n v="12202.41"/>
    <n v="932276.89"/>
    <n v="12202.41"/>
    <m/>
  </r>
  <r>
    <x v="1"/>
    <x v="1"/>
    <s v="AT69K040"/>
    <x v="36"/>
    <s v="A101"/>
    <s v="FORTALECIMIENTO INSTITUCIONAL"/>
    <s v="GC00A10100001D"/>
    <x v="0"/>
    <x v="0"/>
    <s v="530208"/>
    <x v="31"/>
    <x v="0"/>
    <x v="1"/>
    <s v="002"/>
    <n v="1087339.51"/>
    <n v="0"/>
    <n v="1624870.08"/>
    <n v="2712209.59"/>
    <n v="75157.11"/>
    <n v="2637052.48"/>
    <n v="4.8498695861473838E-3"/>
    <n v="587967.63"/>
    <n v="2.288338050649067E-3"/>
    <n v="75157.11"/>
    <n v="2124241.96"/>
    <n v="0"/>
    <m/>
  </r>
  <r>
    <x v="1"/>
    <x v="11"/>
    <s v="ZT06F060"/>
    <x v="43"/>
    <s v="A101"/>
    <s v="FORTALECIMIENTO INSTITUCIONAL"/>
    <s v="GC00A10100001D"/>
    <x v="0"/>
    <x v="0"/>
    <s v="530209"/>
    <x v="32"/>
    <x v="0"/>
    <x v="1"/>
    <s v="002"/>
    <n v="56997.36"/>
    <n v="0"/>
    <n v="50307.1"/>
    <n v="107304.46"/>
    <n v="5465.41"/>
    <n v="101839.05"/>
    <n v="1.8729475997274911E-4"/>
    <n v="25129.200000000001"/>
    <n v="9.7801480231778288E-5"/>
    <n v="5465.41"/>
    <n v="82175.259999999995"/>
    <n v="0"/>
    <m/>
  </r>
  <r>
    <x v="1"/>
    <x v="11"/>
    <s v="ZQ08F080"/>
    <x v="26"/>
    <s v="A101"/>
    <s v="FORTALECIMIENTO INSTITUCIONAL"/>
    <s v="GC00A10100001D"/>
    <x v="0"/>
    <x v="0"/>
    <s v="530209"/>
    <x v="32"/>
    <x v="0"/>
    <x v="1"/>
    <s v="002"/>
    <n v="145676.5"/>
    <n v="0"/>
    <n v="-1693.35"/>
    <n v="143983.15"/>
    <n v="0"/>
    <n v="139836.5"/>
    <n v="2.5717682659971128E-4"/>
    <n v="58999.94"/>
    <n v="2.2962455890303333E-4"/>
    <n v="4146.6499999999996"/>
    <n v="84983.21"/>
    <n v="4146.6499999999996"/>
    <m/>
  </r>
  <r>
    <x v="0"/>
    <x v="14"/>
    <s v="MC37B000"/>
    <x v="34"/>
    <s v="A101"/>
    <s v="FORTALECIMIENTO INSTITUCIONAL"/>
    <s v="GC00A10100001D"/>
    <x v="0"/>
    <x v="0"/>
    <s v="530209"/>
    <x v="32"/>
    <x v="0"/>
    <x v="1"/>
    <s v="002"/>
    <n v="58338.47"/>
    <n v="0"/>
    <n v="5617.46"/>
    <n v="63955.93"/>
    <n v="0"/>
    <n v="62270.64"/>
    <n v="1.1452350127136367E-4"/>
    <n v="24434.79"/>
    <n v="9.5098874263910266E-5"/>
    <n v="1685.29"/>
    <n v="39521.14"/>
    <n v="1685.29"/>
    <m/>
  </r>
  <r>
    <x v="1"/>
    <x v="11"/>
    <s v="ZV05F050"/>
    <x v="35"/>
    <s v="A101"/>
    <s v="FORTALECIMIENTO INSTITUCIONAL"/>
    <s v="GC00A10100001D"/>
    <x v="0"/>
    <x v="0"/>
    <s v="530209"/>
    <x v="32"/>
    <x v="0"/>
    <x v="1"/>
    <s v="002"/>
    <n v="215365.5"/>
    <n v="0"/>
    <n v="-2289.5"/>
    <n v="213076"/>
    <n v="0"/>
    <n v="212085.12"/>
    <n v="3.9005108201806366E-4"/>
    <n v="69522.92"/>
    <n v="2.7057942497315884E-4"/>
    <n v="990.88"/>
    <n v="143553.07999999999"/>
    <n v="990.88"/>
    <m/>
  </r>
  <r>
    <x v="1"/>
    <x v="1"/>
    <s v="AT69K040"/>
    <x v="36"/>
    <s v="A101"/>
    <s v="FORTALECIMIENTO INSTITUCIONAL"/>
    <s v="GC00A10100001D"/>
    <x v="0"/>
    <x v="0"/>
    <s v="530209"/>
    <x v="32"/>
    <x v="0"/>
    <x v="1"/>
    <s v="002"/>
    <n v="351238.47"/>
    <n v="0"/>
    <n v="40500.61"/>
    <n v="391739.08"/>
    <n v="54321.54"/>
    <n v="304909.55"/>
    <n v="5.6076682746597636E-4"/>
    <n v="76893.89"/>
    <n v="2.9926683948472432E-4"/>
    <n v="86829.53"/>
    <n v="314845.19"/>
    <n v="32507.99"/>
    <m/>
  </r>
  <r>
    <x v="3"/>
    <x v="7"/>
    <s v="CB21I040"/>
    <x v="20"/>
    <s v="A101"/>
    <s v="FORTALECIMIENTO INSTITUCIONAL"/>
    <s v="GC00A10100001D"/>
    <x v="0"/>
    <x v="0"/>
    <s v="530209"/>
    <x v="32"/>
    <x v="0"/>
    <x v="1"/>
    <s v="002"/>
    <n v="106560"/>
    <n v="0"/>
    <n v="0"/>
    <n v="106560"/>
    <n v="0"/>
    <n v="106560"/>
    <n v="1.9597717793612708E-4"/>
    <n v="35520"/>
    <n v="1.3824190892797083E-4"/>
    <n v="0"/>
    <n v="71040"/>
    <n v="0"/>
    <m/>
  </r>
  <r>
    <x v="3"/>
    <x v="4"/>
    <s v="UC32M020"/>
    <x v="47"/>
    <s v="A101"/>
    <s v="FORTALECIMIENTO INSTITUCIONAL"/>
    <s v="GC00A10100001D"/>
    <x v="0"/>
    <x v="0"/>
    <s v="530209"/>
    <x v="32"/>
    <x v="0"/>
    <x v="1"/>
    <s v="002"/>
    <n v="76921.47"/>
    <n v="0"/>
    <n v="12127.44"/>
    <n v="89048.91"/>
    <n v="889.44"/>
    <n v="51120.67"/>
    <n v="9.4017310818356165E-5"/>
    <n v="30249.88"/>
    <n v="1.1773088840208464E-4"/>
    <n v="37928.239999999998"/>
    <n v="58799.03"/>
    <n v="37038.800000000003"/>
    <m/>
  </r>
  <r>
    <x v="1"/>
    <x v="11"/>
    <s v="ZC09F090"/>
    <x v="21"/>
    <s v="A101"/>
    <s v="FORTALECIMIENTO INSTITUCIONAL"/>
    <s v="GC00A10100001D"/>
    <x v="0"/>
    <x v="0"/>
    <s v="530209"/>
    <x v="32"/>
    <x v="0"/>
    <x v="1"/>
    <s v="002"/>
    <n v="84305.15"/>
    <n v="0"/>
    <n v="-1043.71"/>
    <n v="83261.440000000002"/>
    <n v="0"/>
    <n v="83236.63"/>
    <n v="1.5308258115909887E-4"/>
    <n v="29746.25"/>
    <n v="1.1577078782231567E-4"/>
    <n v="24.81"/>
    <n v="53515.19"/>
    <n v="24.81"/>
    <m/>
  </r>
  <r>
    <x v="1"/>
    <x v="11"/>
    <s v="TM68F100"/>
    <x v="18"/>
    <s v="A101"/>
    <s v="FORTALECIMIENTO INSTITUCIONAL"/>
    <s v="GC00A10100001D"/>
    <x v="0"/>
    <x v="0"/>
    <s v="530209"/>
    <x v="32"/>
    <x v="0"/>
    <x v="1"/>
    <s v="002"/>
    <n v="11480.82"/>
    <n v="0"/>
    <n v="0"/>
    <n v="11480.82"/>
    <n v="0"/>
    <n v="6739.32"/>
    <n v="1.2394453029359046E-5"/>
    <n v="2888.28"/>
    <n v="1.1241028736443683E-5"/>
    <n v="4741.5"/>
    <n v="8592.5400000000009"/>
    <n v="4741.5"/>
    <m/>
  </r>
  <r>
    <x v="0"/>
    <x v="0"/>
    <s v="ZA01A001"/>
    <x v="49"/>
    <s v="A101"/>
    <s v="FORTALECIMIENTO INSTITUCIONAL"/>
    <s v="GC00A10100001D"/>
    <x v="0"/>
    <x v="0"/>
    <s v="530209"/>
    <x v="32"/>
    <x v="0"/>
    <x v="1"/>
    <s v="002"/>
    <n v="2493828"/>
    <n v="0"/>
    <n v="211302"/>
    <n v="2705130"/>
    <n v="0"/>
    <n v="2705130"/>
    <n v="4.9750726665761585E-3"/>
    <n v="1042578"/>
    <n v="4.0576568954478033E-3"/>
    <n v="0"/>
    <n v="1662552"/>
    <n v="0"/>
    <m/>
  </r>
  <r>
    <x v="1"/>
    <x v="11"/>
    <s v="ZD07F070"/>
    <x v="28"/>
    <s v="A101"/>
    <s v="FORTALECIMIENTO INSTITUCIONAL"/>
    <s v="GC00A10100001D"/>
    <x v="0"/>
    <x v="0"/>
    <s v="530209"/>
    <x v="32"/>
    <x v="0"/>
    <x v="1"/>
    <s v="002"/>
    <n v="85000"/>
    <n v="0"/>
    <n v="0"/>
    <n v="85000"/>
    <n v="0"/>
    <n v="69708.100000000006"/>
    <n v="1.282019211457333E-4"/>
    <n v="27883.24"/>
    <n v="1.0852005418628248E-4"/>
    <n v="15291.9"/>
    <n v="57116.76"/>
    <n v="15291.9"/>
    <m/>
  </r>
  <r>
    <x v="3"/>
    <x v="5"/>
    <s v="UP72J010"/>
    <x v="6"/>
    <s v="A101"/>
    <s v="FORTALECIMIENTO INSTITUCIONAL"/>
    <s v="GC00A10100001D"/>
    <x v="0"/>
    <x v="0"/>
    <s v="530209"/>
    <x v="32"/>
    <x v="0"/>
    <x v="1"/>
    <s v="002"/>
    <n v="648965.07999999996"/>
    <n v="0"/>
    <n v="242682.92"/>
    <n v="891648"/>
    <n v="0"/>
    <n v="891648"/>
    <n v="1.6398522780817553E-3"/>
    <n v="301860"/>
    <n v="1.1748227091496982E-3"/>
    <n v="0"/>
    <n v="589788"/>
    <n v="0"/>
    <m/>
  </r>
  <r>
    <x v="0"/>
    <x v="0"/>
    <s v="ZA01A006"/>
    <x v="52"/>
    <s v="A101"/>
    <s v="FORTALECIMIENTO INSTITUCIONAL"/>
    <s v="GC00A10100001D"/>
    <x v="0"/>
    <x v="0"/>
    <s v="530209"/>
    <x v="32"/>
    <x v="0"/>
    <x v="1"/>
    <s v="002"/>
    <n v="4000"/>
    <n v="0"/>
    <n v="0"/>
    <n v="4000"/>
    <n v="0"/>
    <n v="0"/>
    <n v="0"/>
    <n v="0"/>
    <n v="0"/>
    <n v="4000"/>
    <n v="4000"/>
    <n v="4000"/>
    <m/>
  </r>
  <r>
    <x v="3"/>
    <x v="7"/>
    <s v="MB42I090"/>
    <x v="32"/>
    <s v="A101"/>
    <s v="FORTALECIMIENTO INSTITUCIONAL"/>
    <s v="GC00A10100001D"/>
    <x v="0"/>
    <x v="0"/>
    <s v="530209"/>
    <x v="32"/>
    <x v="0"/>
    <x v="1"/>
    <s v="002"/>
    <n v="99900"/>
    <n v="0"/>
    <n v="-48618"/>
    <n v="51282"/>
    <n v="0"/>
    <n v="51282"/>
    <n v="9.4314016881761158E-5"/>
    <n v="33448"/>
    <n v="1.301777975738392E-4"/>
    <n v="0"/>
    <n v="17834"/>
    <n v="0"/>
    <m/>
  </r>
  <r>
    <x v="1"/>
    <x v="11"/>
    <s v="ZS03F030"/>
    <x v="22"/>
    <s v="A101"/>
    <s v="FORTALECIMIENTO INSTITUCIONAL"/>
    <s v="GC00A10100001D"/>
    <x v="0"/>
    <x v="0"/>
    <s v="530209"/>
    <x v="32"/>
    <x v="0"/>
    <x v="1"/>
    <s v="002"/>
    <n v="122857.14"/>
    <n v="0"/>
    <n v="-0.54"/>
    <n v="122856.6"/>
    <n v="0"/>
    <n v="122856.6"/>
    <n v="2.2594866515416283E-4"/>
    <n v="36011.53"/>
    <n v="1.401549169655656E-4"/>
    <n v="0"/>
    <n v="86845.07"/>
    <n v="0"/>
    <m/>
  </r>
  <r>
    <x v="3"/>
    <x v="7"/>
    <s v="CF22I050"/>
    <x v="24"/>
    <s v="A101"/>
    <s v="FORTALECIMIENTO INSTITUCIONAL"/>
    <s v="GC00A10100001D"/>
    <x v="0"/>
    <x v="0"/>
    <s v="530209"/>
    <x v="32"/>
    <x v="0"/>
    <x v="1"/>
    <s v="002"/>
    <n v="79920"/>
    <n v="0"/>
    <n v="0"/>
    <n v="79920"/>
    <n v="0"/>
    <n v="79920"/>
    <n v="1.4698288345209532E-4"/>
    <n v="26640"/>
    <n v="1.0368143169597813E-4"/>
    <n v="0"/>
    <n v="53280"/>
    <n v="0"/>
    <m/>
  </r>
  <r>
    <x v="1"/>
    <x v="11"/>
    <s v="ZN02F020"/>
    <x v="44"/>
    <s v="A101"/>
    <s v="FORTALECIMIENTO INSTITUCIONAL"/>
    <s v="GC00A10100001D"/>
    <x v="0"/>
    <x v="0"/>
    <s v="530209"/>
    <x v="32"/>
    <x v="0"/>
    <x v="1"/>
    <s v="002"/>
    <n v="139366.44"/>
    <n v="0"/>
    <n v="23640.54"/>
    <n v="163006.98000000001"/>
    <n v="0"/>
    <n v="163006.98000000001"/>
    <n v="2.9979023952975516E-4"/>
    <n v="52902.9"/>
    <n v="2.0589521069328684E-4"/>
    <n v="0"/>
    <n v="110104.08"/>
    <n v="0"/>
    <m/>
  </r>
  <r>
    <x v="3"/>
    <x v="7"/>
    <s v="SF43I080"/>
    <x v="45"/>
    <s v="A101"/>
    <s v="FORTALECIMIENTO INSTITUCIONAL"/>
    <s v="GC00A10100001D"/>
    <x v="0"/>
    <x v="0"/>
    <s v="530209"/>
    <x v="32"/>
    <x v="0"/>
    <x v="1"/>
    <s v="002"/>
    <n v="57500"/>
    <n v="0"/>
    <n v="-1231.42"/>
    <n v="56268.58"/>
    <n v="0"/>
    <n v="56268.58"/>
    <n v="1.0348496166359987E-4"/>
    <n v="18754.560000000001"/>
    <n v="7.299172791396861E-5"/>
    <n v="0"/>
    <n v="37514.019999999997"/>
    <n v="0"/>
    <m/>
  </r>
  <r>
    <x v="0"/>
    <x v="0"/>
    <s v="RP36A010"/>
    <x v="33"/>
    <s v="A101"/>
    <s v="FORTALECIMIENTO INSTITUCIONAL"/>
    <s v="GC00A10100001D"/>
    <x v="0"/>
    <x v="0"/>
    <s v="530209"/>
    <x v="32"/>
    <x v="0"/>
    <x v="1"/>
    <s v="002"/>
    <n v="227098.05"/>
    <n v="0"/>
    <n v="-107686.19"/>
    <n v="119411.86"/>
    <n v="0"/>
    <n v="103161.94"/>
    <n v="1.8972772026666729E-4"/>
    <n v="46933.88"/>
    <n v="1.826641093636349E-4"/>
    <n v="16249.92"/>
    <n v="72477.98"/>
    <n v="16249.92"/>
    <m/>
  </r>
  <r>
    <x v="3"/>
    <x v="4"/>
    <s v="UN31M010"/>
    <x v="48"/>
    <s v="A101"/>
    <s v="FORTALECIMIENTO INSTITUCIONAL"/>
    <s v="GC00A10100001D"/>
    <x v="0"/>
    <x v="0"/>
    <s v="530209"/>
    <x v="32"/>
    <x v="0"/>
    <x v="1"/>
    <s v="002"/>
    <n v="196586.37"/>
    <n v="0"/>
    <n v="-2480.1"/>
    <n v="194106.27"/>
    <n v="0"/>
    <n v="192572.06"/>
    <n v="3.5416412226113494E-4"/>
    <n v="63096.69"/>
    <n v="2.4556888718007907E-4"/>
    <n v="1534.21"/>
    <n v="131009.58"/>
    <n v="1534.21"/>
    <m/>
  </r>
  <r>
    <x v="3"/>
    <x v="7"/>
    <s v="EE11I010"/>
    <x v="25"/>
    <s v="A101"/>
    <s v="FORTALECIMIENTO INSTITUCIONAL"/>
    <s v="GC00A10100001D"/>
    <x v="0"/>
    <x v="0"/>
    <s v="530209"/>
    <x v="32"/>
    <x v="0"/>
    <x v="1"/>
    <s v="002"/>
    <n v="152908"/>
    <n v="0"/>
    <n v="0"/>
    <n v="152908"/>
    <n v="0"/>
    <n v="93240"/>
    <n v="1.7148003069411121E-4"/>
    <n v="52392"/>
    <n v="2.0390681566875699E-4"/>
    <n v="59668"/>
    <n v="100516"/>
    <n v="59668"/>
    <m/>
  </r>
  <r>
    <x v="3"/>
    <x v="7"/>
    <s v="ES12I020"/>
    <x v="29"/>
    <s v="A101"/>
    <s v="FORTALECIMIENTO INSTITUCIONAL"/>
    <s v="GC00A10100001D"/>
    <x v="0"/>
    <x v="0"/>
    <s v="530209"/>
    <x v="32"/>
    <x v="0"/>
    <x v="1"/>
    <s v="002"/>
    <n v="144855"/>
    <n v="0"/>
    <n v="-6660"/>
    <n v="138195"/>
    <n v="0"/>
    <n v="138195"/>
    <n v="2.5415790263591482E-4"/>
    <n v="53280"/>
    <n v="2.0736286339195626E-4"/>
    <n v="0"/>
    <n v="84915"/>
    <n v="0"/>
    <m/>
  </r>
  <r>
    <x v="3"/>
    <x v="7"/>
    <s v="EQ13I030"/>
    <x v="27"/>
    <s v="A101"/>
    <s v="FORTALECIMIENTO INSTITUCIONAL"/>
    <s v="GC00A10100001D"/>
    <x v="0"/>
    <x v="0"/>
    <s v="530209"/>
    <x v="32"/>
    <x v="0"/>
    <x v="1"/>
    <s v="002"/>
    <n v="78182.75"/>
    <n v="0"/>
    <n v="0"/>
    <n v="78182.75"/>
    <n v="0"/>
    <n v="73260"/>
    <n v="1.3473430983108737E-4"/>
    <n v="31635"/>
    <n v="1.2312170013897402E-4"/>
    <n v="4922.75"/>
    <n v="46547.75"/>
    <n v="4922.75"/>
    <m/>
  </r>
  <r>
    <x v="3"/>
    <x v="7"/>
    <s v="JM40I070"/>
    <x v="31"/>
    <s v="A101"/>
    <s v="FORTALECIMIENTO INSTITUCIONAL"/>
    <s v="GC00A10100001D"/>
    <x v="0"/>
    <x v="0"/>
    <s v="530209"/>
    <x v="32"/>
    <x v="0"/>
    <x v="1"/>
    <s v="002"/>
    <n v="72983.61"/>
    <n v="0"/>
    <n v="-139.86000000000001"/>
    <n v="72843.75"/>
    <n v="0"/>
    <n v="72843.75"/>
    <n v="1.3396877397977438E-4"/>
    <n v="32883.75"/>
    <n v="1.27981767249723E-4"/>
    <n v="0"/>
    <n v="39960"/>
    <n v="0"/>
    <m/>
  </r>
  <r>
    <x v="1"/>
    <x v="8"/>
    <s v="PM71N010"/>
    <x v="39"/>
    <s v="A101"/>
    <s v="FORTALECIMIENTO INSTITUCIONAL"/>
    <s v="GC00A10100001D"/>
    <x v="0"/>
    <x v="0"/>
    <s v="530209"/>
    <x v="32"/>
    <x v="0"/>
    <x v="1"/>
    <s v="002"/>
    <n v="246438.75"/>
    <n v="0"/>
    <n v="1148.79"/>
    <n v="247587.54"/>
    <n v="7.38"/>
    <n v="245105.11"/>
    <n v="4.5077897668472223E-4"/>
    <n v="91300.61"/>
    <n v="3.553370104923475E-4"/>
    <n v="2482.4299999999998"/>
    <n v="156286.93"/>
    <n v="2475.0500000000002"/>
    <m/>
  </r>
  <r>
    <x v="1"/>
    <x v="13"/>
    <s v="FS66P020"/>
    <x v="30"/>
    <s v="A101"/>
    <s v="FORTALECIMIENTO INSTITUCIONAL"/>
    <s v="GC00A10100001D"/>
    <x v="0"/>
    <x v="0"/>
    <s v="530209"/>
    <x v="32"/>
    <x v="0"/>
    <x v="1"/>
    <s v="002"/>
    <n v="205452.2"/>
    <n v="0"/>
    <n v="0"/>
    <n v="205452.2"/>
    <n v="0"/>
    <n v="204391.9"/>
    <n v="3.7590228749064463E-4"/>
    <n v="68730.34"/>
    <n v="2.6749474670237811E-4"/>
    <n v="1060.3"/>
    <n v="136721.85999999999"/>
    <n v="1060.3"/>
    <m/>
  </r>
  <r>
    <x v="1"/>
    <x v="11"/>
    <s v="ZM04F040"/>
    <x v="41"/>
    <s v="A101"/>
    <s v="FORTALECIMIENTO INSTITUCIONAL"/>
    <s v="GC00A10100001D"/>
    <x v="0"/>
    <x v="0"/>
    <s v="530209"/>
    <x v="32"/>
    <x v="0"/>
    <x v="1"/>
    <s v="002"/>
    <n v="173437.61"/>
    <n v="0"/>
    <n v="1"/>
    <n v="173438.61"/>
    <n v="0.69"/>
    <n v="173437.92"/>
    <n v="3.1897404381298587E-4"/>
    <n v="57812.639999999999"/>
    <n v="2.2500365185150801E-4"/>
    <n v="0.69"/>
    <n v="115625.97"/>
    <n v="0"/>
    <m/>
  </r>
  <r>
    <x v="3"/>
    <x v="7"/>
    <s v="OL41I060"/>
    <x v="38"/>
    <s v="A101"/>
    <s v="FORTALECIMIENTO INSTITUCIONAL"/>
    <s v="GC00A10100001D"/>
    <x v="0"/>
    <x v="0"/>
    <s v="530209"/>
    <x v="32"/>
    <x v="0"/>
    <x v="1"/>
    <s v="002"/>
    <n v="53776.4"/>
    <n v="0"/>
    <n v="0"/>
    <n v="53776.4"/>
    <n v="0"/>
    <n v="31635"/>
    <n v="5.8180724699787731E-5"/>
    <n v="19980"/>
    <n v="7.7761073771983602E-5"/>
    <n v="22141.4"/>
    <n v="33796.400000000001"/>
    <n v="22141.4"/>
    <m/>
  </r>
  <r>
    <x v="3"/>
    <x v="4"/>
    <s v="US33M030"/>
    <x v="4"/>
    <s v="A101"/>
    <s v="FORTALECIMIENTO INSTITUCIONAL"/>
    <s v="GC00A10100001D"/>
    <x v="0"/>
    <x v="0"/>
    <s v="530209"/>
    <x v="32"/>
    <x v="0"/>
    <x v="1"/>
    <s v="002"/>
    <n v="147537.54"/>
    <n v="0"/>
    <n v="74016.600000000006"/>
    <n v="221554.14"/>
    <n v="0"/>
    <n v="221554.14"/>
    <n v="4.074657950193845E-4"/>
    <n v="88014"/>
    <n v="3.4254570305141963E-4"/>
    <n v="0"/>
    <n v="133540.14000000001"/>
    <n v="0"/>
    <m/>
  </r>
  <r>
    <x v="3"/>
    <x v="4"/>
    <s v="UA38M040"/>
    <x v="15"/>
    <s v="A101"/>
    <s v="FORTALECIMIENTO INSTITUCIONAL"/>
    <s v="GC00A10100001D"/>
    <x v="0"/>
    <x v="0"/>
    <s v="530225"/>
    <x v="33"/>
    <x v="0"/>
    <x v="1"/>
    <s v="002"/>
    <n v="2232.14"/>
    <n v="0"/>
    <n v="4967.8599999999997"/>
    <n v="7200"/>
    <n v="0"/>
    <n v="7200"/>
    <n v="1.3241701211900479E-5"/>
    <n v="1418.89"/>
    <n v="5.5222427409574478E-6"/>
    <n v="0"/>
    <n v="5781.11"/>
    <n v="0"/>
    <m/>
  </r>
  <r>
    <x v="0"/>
    <x v="0"/>
    <s v="RP36A010"/>
    <x v="33"/>
    <s v="A101"/>
    <s v="FORTALECIMIENTO INSTITUCIONAL"/>
    <s v="GC00A10100001D"/>
    <x v="0"/>
    <x v="0"/>
    <s v="530230"/>
    <x v="34"/>
    <x v="0"/>
    <x v="1"/>
    <s v="002"/>
    <n v="687916.85"/>
    <n v="0"/>
    <n v="167083.15"/>
    <n v="855000"/>
    <n v="0"/>
    <n v="855000"/>
    <n v="1.5724520189131818E-3"/>
    <n v="0"/>
    <n v="0"/>
    <n v="0"/>
    <n v="855000"/>
    <n v="0"/>
    <m/>
  </r>
  <r>
    <x v="1"/>
    <x v="11"/>
    <s v="ZV05F050"/>
    <x v="35"/>
    <s v="A101"/>
    <s v="FORTALECIMIENTO INSTITUCIONAL"/>
    <s v="GC00A10100001D"/>
    <x v="0"/>
    <x v="0"/>
    <s v="530230"/>
    <x v="34"/>
    <x v="0"/>
    <x v="1"/>
    <s v="002"/>
    <n v="0"/>
    <n v="0"/>
    <n v="11888"/>
    <n v="11888"/>
    <n v="0"/>
    <n v="11888"/>
    <n v="2.1863520000982344E-5"/>
    <n v="11888"/>
    <n v="4.6267449699766821E-5"/>
    <n v="0"/>
    <n v="0"/>
    <n v="0"/>
    <m/>
  </r>
  <r>
    <x v="0"/>
    <x v="3"/>
    <s v="ZA01C000"/>
    <x v="8"/>
    <s v="A101"/>
    <s v="FORTALECIMIENTO INSTITUCIONAL"/>
    <s v="GC00A10100001D"/>
    <x v="0"/>
    <x v="0"/>
    <s v="530235"/>
    <x v="35"/>
    <x v="0"/>
    <x v="1"/>
    <s v="002"/>
    <n v="14278"/>
    <n v="0"/>
    <n v="-14278"/>
    <n v="0"/>
    <n v="0"/>
    <n v="0"/>
    <n v="0"/>
    <n v="0"/>
    <n v="0"/>
    <n v="0"/>
    <n v="0"/>
    <n v="0"/>
    <m/>
  </r>
  <r>
    <x v="3"/>
    <x v="7"/>
    <s v="ES12I020"/>
    <x v="29"/>
    <s v="A101"/>
    <s v="FORTALECIMIENTO INSTITUCIONAL"/>
    <s v="GC00A10100001D"/>
    <x v="0"/>
    <x v="0"/>
    <s v="530235"/>
    <x v="35"/>
    <x v="0"/>
    <x v="1"/>
    <s v="002"/>
    <n v="2900"/>
    <n v="0"/>
    <n v="1000"/>
    <n v="3900"/>
    <n v="0"/>
    <n v="2891.25"/>
    <n v="5.317370642903786E-6"/>
    <n v="2891.25"/>
    <n v="1.1252587814977355E-5"/>
    <n v="1008.75"/>
    <n v="1008.75"/>
    <n v="1008.75"/>
    <m/>
  </r>
  <r>
    <x v="0"/>
    <x v="0"/>
    <s v="ZA01A000"/>
    <x v="46"/>
    <s v="A101"/>
    <s v="FORTALECIMIENTO INSTITUCIONAL"/>
    <s v="GC00A10100001D"/>
    <x v="0"/>
    <x v="0"/>
    <s v="530235"/>
    <x v="35"/>
    <x v="0"/>
    <x v="1"/>
    <s v="002"/>
    <n v="1000"/>
    <n v="0"/>
    <n v="0"/>
    <n v="1000"/>
    <n v="0"/>
    <n v="0"/>
    <n v="0"/>
    <n v="0"/>
    <n v="0"/>
    <n v="1000"/>
    <n v="1000"/>
    <n v="1000"/>
    <m/>
  </r>
  <r>
    <x v="1"/>
    <x v="1"/>
    <s v="AT69K040"/>
    <x v="36"/>
    <s v="A101"/>
    <s v="FORTALECIMIENTO INSTITUCIONAL"/>
    <s v="GC00A10100001D"/>
    <x v="0"/>
    <x v="0"/>
    <s v="530235"/>
    <x v="35"/>
    <x v="0"/>
    <x v="1"/>
    <s v="002"/>
    <n v="169459.02"/>
    <n v="0"/>
    <n v="16057.73"/>
    <n v="185516.75"/>
    <n v="0"/>
    <n v="185516.75"/>
    <n v="3.4118852406983861E-4"/>
    <n v="52371.5"/>
    <n v="2.0382703078325522E-4"/>
    <n v="0"/>
    <n v="133145.25"/>
    <n v="0"/>
    <m/>
  </r>
  <r>
    <x v="3"/>
    <x v="7"/>
    <s v="EE11I010"/>
    <x v="25"/>
    <s v="A101"/>
    <s v="FORTALECIMIENTO INSTITUCIONAL"/>
    <s v="GC00A10100001D"/>
    <x v="0"/>
    <x v="0"/>
    <s v="530235"/>
    <x v="35"/>
    <x v="0"/>
    <x v="1"/>
    <s v="002"/>
    <n v="0"/>
    <n v="0"/>
    <n v="500"/>
    <n v="500"/>
    <n v="50"/>
    <n v="450"/>
    <n v="8.2760632574377994E-7"/>
    <n v="450"/>
    <n v="1.7513755354050361E-6"/>
    <n v="50"/>
    <n v="50"/>
    <n v="0"/>
    <m/>
  </r>
  <r>
    <x v="0"/>
    <x v="3"/>
    <s v="ZA01C002"/>
    <x v="7"/>
    <s v="A101"/>
    <s v="FORTALECIMIENTO INSTITUCIONAL"/>
    <s v="GC00A10100001D"/>
    <x v="0"/>
    <x v="0"/>
    <s v="530239"/>
    <x v="36"/>
    <x v="0"/>
    <x v="1"/>
    <s v="002"/>
    <n v="70800"/>
    <n v="0"/>
    <n v="0"/>
    <n v="70800"/>
    <n v="0"/>
    <n v="0"/>
    <n v="0"/>
    <n v="0"/>
    <n v="0"/>
    <n v="70800"/>
    <n v="70800"/>
    <n v="70800"/>
    <m/>
  </r>
  <r>
    <x v="1"/>
    <x v="11"/>
    <s v="ZM04F040"/>
    <x v="41"/>
    <s v="A101"/>
    <s v="FORTALECIMIENTO INSTITUCIONAL"/>
    <s v="GC00A10100001D"/>
    <x v="0"/>
    <x v="0"/>
    <s v="530243"/>
    <x v="37"/>
    <x v="0"/>
    <x v="1"/>
    <s v="002"/>
    <n v="3441.18"/>
    <n v="0"/>
    <n v="0"/>
    <n v="3441.18"/>
    <n v="0"/>
    <n v="0"/>
    <n v="0"/>
    <n v="0"/>
    <n v="0"/>
    <n v="3441.18"/>
    <n v="3441.18"/>
    <n v="3441.18"/>
    <m/>
  </r>
  <r>
    <x v="1"/>
    <x v="11"/>
    <s v="ZV05F050"/>
    <x v="35"/>
    <s v="A101"/>
    <s v="FORTALECIMIENTO INSTITUCIONAL"/>
    <s v="GC00A10100001D"/>
    <x v="0"/>
    <x v="0"/>
    <s v="530246"/>
    <x v="38"/>
    <x v="0"/>
    <x v="1"/>
    <s v="002"/>
    <n v="1149.5"/>
    <n v="0"/>
    <n v="850.5"/>
    <n v="2000"/>
    <n v="0"/>
    <n v="869.59"/>
    <n v="1.5992848551189635E-6"/>
    <n v="0"/>
    <n v="0"/>
    <n v="1130.4100000000001"/>
    <n v="2000"/>
    <n v="1130.4100000000001"/>
    <m/>
  </r>
  <r>
    <x v="1"/>
    <x v="11"/>
    <s v="ZT06F060"/>
    <x v="43"/>
    <s v="A101"/>
    <s v="FORTALECIMIENTO INSTITUCIONAL"/>
    <s v="GC00A10100001D"/>
    <x v="0"/>
    <x v="0"/>
    <s v="530246"/>
    <x v="38"/>
    <x v="0"/>
    <x v="1"/>
    <s v="002"/>
    <n v="864.5"/>
    <n v="0"/>
    <n v="0"/>
    <n v="864.5"/>
    <n v="0"/>
    <n v="0"/>
    <n v="0"/>
    <n v="0"/>
    <n v="0"/>
    <n v="864.5"/>
    <n v="864.5"/>
    <n v="864.5"/>
    <m/>
  </r>
  <r>
    <x v="0"/>
    <x v="3"/>
    <s v="ZA01C000"/>
    <x v="8"/>
    <s v="A101"/>
    <s v="FORTALECIMIENTO INSTITUCIONAL"/>
    <s v="GC00A10100001D"/>
    <x v="0"/>
    <x v="0"/>
    <s v="530248"/>
    <x v="39"/>
    <x v="0"/>
    <x v="1"/>
    <s v="002"/>
    <n v="9222"/>
    <n v="0"/>
    <n v="20778"/>
    <n v="30000"/>
    <n v="30000"/>
    <n v="0"/>
    <n v="0"/>
    <n v="0"/>
    <n v="0"/>
    <n v="30000"/>
    <n v="30000"/>
    <n v="0"/>
    <m/>
  </r>
  <r>
    <x v="1"/>
    <x v="13"/>
    <s v="FS66P020"/>
    <x v="30"/>
    <s v="A101"/>
    <s v="FORTALECIMIENTO INSTITUCIONAL"/>
    <s v="GC00A10100001D"/>
    <x v="0"/>
    <x v="0"/>
    <s v="530249"/>
    <x v="40"/>
    <x v="0"/>
    <x v="1"/>
    <s v="002"/>
    <n v="5540"/>
    <n v="0"/>
    <n v="-5000"/>
    <n v="540"/>
    <n v="0"/>
    <n v="0"/>
    <n v="0"/>
    <n v="0"/>
    <n v="0"/>
    <n v="540"/>
    <n v="540"/>
    <n v="540"/>
    <m/>
  </r>
  <r>
    <x v="1"/>
    <x v="11"/>
    <s v="ZM04F040"/>
    <x v="41"/>
    <s v="A101"/>
    <s v="FORTALECIMIENTO INSTITUCIONAL"/>
    <s v="GC00A10100001D"/>
    <x v="0"/>
    <x v="0"/>
    <s v="530255"/>
    <x v="41"/>
    <x v="0"/>
    <x v="1"/>
    <s v="002"/>
    <n v="0"/>
    <n v="0"/>
    <n v="6300"/>
    <n v="6300"/>
    <n v="0"/>
    <n v="6300"/>
    <n v="1.1586488560412919E-5"/>
    <n v="6300"/>
    <n v="2.4519257495670504E-5"/>
    <n v="0"/>
    <n v="0"/>
    <n v="0"/>
    <m/>
  </r>
  <r>
    <x v="1"/>
    <x v="11"/>
    <s v="ZN02F020"/>
    <x v="44"/>
    <s v="A101"/>
    <s v="FORTALECIMIENTO INSTITUCIONAL"/>
    <s v="GC00A10100001D"/>
    <x v="0"/>
    <x v="0"/>
    <s v="530255"/>
    <x v="41"/>
    <x v="0"/>
    <x v="1"/>
    <s v="002"/>
    <n v="0"/>
    <n v="0"/>
    <n v="16811.03"/>
    <n v="16811.03"/>
    <n v="0"/>
    <n v="12600"/>
    <n v="2.3172977120825838E-5"/>
    <n v="9916.9699999999993"/>
    <n v="3.859630809632373E-5"/>
    <n v="4211.03"/>
    <n v="6894.06"/>
    <n v="4211.03"/>
    <m/>
  </r>
  <r>
    <x v="1"/>
    <x v="13"/>
    <s v="FS66P020"/>
    <x v="30"/>
    <s v="A101"/>
    <s v="FORTALECIMIENTO INSTITUCIONAL"/>
    <s v="GC00A10100001D"/>
    <x v="0"/>
    <x v="0"/>
    <s v="530255"/>
    <x v="41"/>
    <x v="0"/>
    <x v="1"/>
    <s v="002"/>
    <n v="0"/>
    <n v="0"/>
    <n v="6858.99"/>
    <n v="6858.99"/>
    <n v="0"/>
    <n v="6850.42"/>
    <n v="1.2598779835559343E-5"/>
    <n v="6850.41"/>
    <n v="2.6661423292208916E-5"/>
    <n v="8.57"/>
    <n v="8.58"/>
    <n v="8.57"/>
    <m/>
  </r>
  <r>
    <x v="1"/>
    <x v="8"/>
    <s v="PM71N010"/>
    <x v="39"/>
    <s v="A101"/>
    <s v="FORTALECIMIENTO INSTITUCIONAL"/>
    <s v="GC00A10100001D"/>
    <x v="0"/>
    <x v="0"/>
    <s v="530255"/>
    <x v="41"/>
    <x v="0"/>
    <x v="1"/>
    <s v="002"/>
    <n v="0"/>
    <n v="0"/>
    <n v="238713.45"/>
    <n v="238713.45"/>
    <n v="0"/>
    <n v="97728.18"/>
    <n v="1.7973435549205945E-4"/>
    <n v="48513.8"/>
    <n v="1.8881307211007298E-4"/>
    <n v="140985.26999999999"/>
    <n v="190199.65"/>
    <n v="140985.26999999999"/>
    <m/>
  </r>
  <r>
    <x v="3"/>
    <x v="7"/>
    <s v="EE11I010"/>
    <x v="25"/>
    <s v="A101"/>
    <s v="FORTALECIMIENTO INSTITUCIONAL"/>
    <s v="GC00A10100001D"/>
    <x v="0"/>
    <x v="0"/>
    <s v="530255"/>
    <x v="41"/>
    <x v="0"/>
    <x v="1"/>
    <s v="002"/>
    <n v="0"/>
    <n v="0"/>
    <n v="800"/>
    <n v="800"/>
    <n v="87.5"/>
    <n v="712.5"/>
    <n v="1.3103766824276516E-6"/>
    <n v="127.68"/>
    <n v="4.9692361857892222E-7"/>
    <n v="87.5"/>
    <n v="672.32"/>
    <n v="0"/>
    <m/>
  </r>
  <r>
    <x v="0"/>
    <x v="14"/>
    <s v="MC37B000"/>
    <x v="34"/>
    <s v="A101"/>
    <s v="FORTALECIMIENTO INSTITUCIONAL"/>
    <s v="GC00A10100001D"/>
    <x v="0"/>
    <x v="0"/>
    <s v="530255"/>
    <x v="41"/>
    <x v="0"/>
    <x v="1"/>
    <s v="002"/>
    <n v="0"/>
    <n v="0"/>
    <n v="27018.62"/>
    <n v="27018.62"/>
    <n v="0"/>
    <n v="21235.03"/>
    <n v="3.9053878123019862E-5"/>
    <n v="5287.59"/>
    <n v="2.0579012816116255E-5"/>
    <n v="5783.59"/>
    <n v="21731.03"/>
    <n v="5783.59"/>
    <m/>
  </r>
  <r>
    <x v="0"/>
    <x v="0"/>
    <s v="ZA01A001"/>
    <x v="49"/>
    <s v="A101"/>
    <s v="FORTALECIMIENTO INSTITUCIONAL"/>
    <s v="GC00A10100001D"/>
    <x v="0"/>
    <x v="0"/>
    <s v="530255"/>
    <x v="41"/>
    <x v="0"/>
    <x v="1"/>
    <s v="002"/>
    <n v="0"/>
    <n v="0"/>
    <n v="147698.5"/>
    <n v="147698.5"/>
    <n v="0"/>
    <n v="130625.28"/>
    <n v="2.4023624006678325E-4"/>
    <n v="46041.82"/>
    <n v="1.7919226034116066E-4"/>
    <n v="17073.22"/>
    <n v="101656.68"/>
    <n v="17073.22"/>
    <m/>
  </r>
  <r>
    <x v="0"/>
    <x v="0"/>
    <s v="RP36A010"/>
    <x v="33"/>
    <s v="A101"/>
    <s v="FORTALECIMIENTO INSTITUCIONAL"/>
    <s v="GC00A10100001D"/>
    <x v="0"/>
    <x v="0"/>
    <s v="530255"/>
    <x v="41"/>
    <x v="0"/>
    <x v="1"/>
    <s v="002"/>
    <n v="0"/>
    <n v="0"/>
    <n v="1500"/>
    <n v="1500"/>
    <n v="0"/>
    <n v="1500"/>
    <n v="2.7586877524792665E-6"/>
    <n v="446.43"/>
    <n v="1.7374812894908226E-6"/>
    <n v="0"/>
    <n v="1053.57"/>
    <n v="0"/>
    <m/>
  </r>
  <r>
    <x v="1"/>
    <x v="11"/>
    <s v="TM68F100"/>
    <x v="18"/>
    <s v="A101"/>
    <s v="FORTALECIMIENTO INSTITUCIONAL"/>
    <s v="GC00A10100001D"/>
    <x v="0"/>
    <x v="0"/>
    <s v="530255"/>
    <x v="41"/>
    <x v="0"/>
    <x v="1"/>
    <s v="002"/>
    <n v="0"/>
    <n v="0"/>
    <n v="1358.57"/>
    <n v="1358.57"/>
    <n v="0"/>
    <n v="1358.57"/>
    <n v="2.4985802799238379E-6"/>
    <n v="344.64"/>
    <n v="1.3413201433822036E-6"/>
    <n v="0"/>
    <n v="1013.93"/>
    <n v="0"/>
    <m/>
  </r>
  <r>
    <x v="1"/>
    <x v="1"/>
    <s v="AT69K040"/>
    <x v="36"/>
    <s v="A101"/>
    <s v="FORTALECIMIENTO INSTITUCIONAL"/>
    <s v="GC00A10100001D"/>
    <x v="0"/>
    <x v="0"/>
    <s v="530255"/>
    <x v="41"/>
    <x v="0"/>
    <x v="1"/>
    <s v="002"/>
    <n v="0"/>
    <n v="0"/>
    <n v="317688.67"/>
    <n v="317688.67"/>
    <n v="27000"/>
    <n v="276070.63"/>
    <n v="5.0772844386682344E-4"/>
    <n v="0"/>
    <n v="0"/>
    <n v="41618.04"/>
    <n v="317688.67"/>
    <n v="14618.04"/>
    <m/>
  </r>
  <r>
    <x v="1"/>
    <x v="11"/>
    <s v="ZT06F060"/>
    <x v="43"/>
    <s v="A101"/>
    <s v="FORTALECIMIENTO INSTITUCIONAL"/>
    <s v="GC00A10100001D"/>
    <x v="0"/>
    <x v="0"/>
    <s v="530255"/>
    <x v="41"/>
    <x v="0"/>
    <x v="1"/>
    <s v="002"/>
    <n v="0"/>
    <n v="0"/>
    <n v="5100"/>
    <n v="5100"/>
    <n v="0"/>
    <n v="5100"/>
    <n v="9.379538358429506E-6"/>
    <n v="986.36"/>
    <n v="3.8388594957824695E-6"/>
    <n v="0"/>
    <n v="4113.6400000000003"/>
    <n v="0"/>
    <m/>
  </r>
  <r>
    <x v="1"/>
    <x v="11"/>
    <s v="ZQ08F080"/>
    <x v="26"/>
    <s v="A101"/>
    <s v="FORTALECIMIENTO INSTITUCIONAL"/>
    <s v="GC00A10100001D"/>
    <x v="0"/>
    <x v="0"/>
    <s v="530255"/>
    <x v="41"/>
    <x v="0"/>
    <x v="1"/>
    <s v="002"/>
    <n v="0"/>
    <n v="0"/>
    <n v="20754.88"/>
    <n v="20754.88"/>
    <n v="0"/>
    <n v="6300"/>
    <n v="1.1586488560412919E-5"/>
    <n v="6300"/>
    <n v="2.4519257495670504E-5"/>
    <n v="14454.88"/>
    <n v="14454.88"/>
    <n v="14454.88"/>
    <m/>
  </r>
  <r>
    <x v="1"/>
    <x v="11"/>
    <s v="ZS03F030"/>
    <x v="22"/>
    <s v="A101"/>
    <s v="FORTALECIMIENTO INSTITUCIONAL"/>
    <s v="GC00A10100001D"/>
    <x v="0"/>
    <x v="0"/>
    <s v="530255"/>
    <x v="41"/>
    <x v="0"/>
    <x v="1"/>
    <s v="002"/>
    <n v="0"/>
    <n v="0"/>
    <n v="14000"/>
    <n v="14000"/>
    <n v="0"/>
    <n v="6224.66"/>
    <n v="1.1447928870231727E-5"/>
    <n v="0"/>
    <n v="0"/>
    <n v="7775.34"/>
    <n v="14000"/>
    <n v="7775.34"/>
    <m/>
  </r>
  <r>
    <x v="3"/>
    <x v="7"/>
    <s v="CF22I050"/>
    <x v="24"/>
    <s v="A101"/>
    <s v="FORTALECIMIENTO INSTITUCIONAL"/>
    <s v="GC00A10100001D"/>
    <x v="0"/>
    <x v="0"/>
    <s v="530255"/>
    <x v="41"/>
    <x v="0"/>
    <x v="1"/>
    <s v="002"/>
    <n v="0"/>
    <n v="0"/>
    <n v="4500"/>
    <n v="4500"/>
    <n v="676.63"/>
    <n v="3823.37"/>
    <n v="7.031655994797768E-6"/>
    <n v="239.51"/>
    <n v="9.3215989885524478E-7"/>
    <n v="676.63"/>
    <n v="4260.49"/>
    <n v="0"/>
    <m/>
  </r>
  <r>
    <x v="2"/>
    <x v="10"/>
    <s v="AC67Q000"/>
    <x v="16"/>
    <s v="A101"/>
    <s v="FORTALECIMIENTO INSTITUCIONAL"/>
    <s v="GC00A10100001D"/>
    <x v="0"/>
    <x v="0"/>
    <s v="530255"/>
    <x v="41"/>
    <x v="0"/>
    <x v="1"/>
    <s v="002"/>
    <n v="0"/>
    <n v="0"/>
    <n v="4852.5"/>
    <n v="4852.5"/>
    <n v="0"/>
    <n v="4852.5"/>
    <n v="8.9243548792704262E-6"/>
    <n v="4852.5"/>
    <n v="1.8885666190117637E-5"/>
    <n v="0"/>
    <n v="0"/>
    <n v="0"/>
    <m/>
  </r>
  <r>
    <x v="3"/>
    <x v="5"/>
    <s v="UP72J010"/>
    <x v="6"/>
    <s v="A101"/>
    <s v="FORTALECIMIENTO INSTITUCIONAL"/>
    <s v="GC00A10100001D"/>
    <x v="0"/>
    <x v="0"/>
    <s v="530255"/>
    <x v="41"/>
    <x v="0"/>
    <x v="1"/>
    <s v="002"/>
    <n v="0"/>
    <n v="0"/>
    <n v="25500"/>
    <n v="25500"/>
    <n v="0"/>
    <n v="6300.54"/>
    <n v="1.1587481688003811E-5"/>
    <n v="6300.54"/>
    <n v="2.4521359146312988E-5"/>
    <n v="19199.46"/>
    <n v="19199.46"/>
    <n v="19199.46"/>
    <m/>
  </r>
  <r>
    <x v="3"/>
    <x v="4"/>
    <s v="UN31M010"/>
    <x v="48"/>
    <s v="A101"/>
    <s v="FORTALECIMIENTO INSTITUCIONAL"/>
    <s v="GC00A10100001D"/>
    <x v="0"/>
    <x v="0"/>
    <s v="530255"/>
    <x v="41"/>
    <x v="0"/>
    <x v="1"/>
    <s v="002"/>
    <n v="0"/>
    <n v="0"/>
    <n v="5017.9799999999996"/>
    <n v="5017.9799999999996"/>
    <n v="0"/>
    <n v="2108.9899999999998"/>
    <n v="3.8786965887341647E-6"/>
    <n v="967.82"/>
    <n v="3.7667028237237821E-6"/>
    <n v="2908.99"/>
    <n v="4050.16"/>
    <n v="2908.99"/>
    <m/>
  </r>
  <r>
    <x v="3"/>
    <x v="4"/>
    <s v="UA38M040"/>
    <x v="15"/>
    <s v="A101"/>
    <s v="FORTALECIMIENTO INSTITUCIONAL"/>
    <s v="GC00A10100001D"/>
    <x v="0"/>
    <x v="0"/>
    <s v="530255"/>
    <x v="41"/>
    <x v="0"/>
    <x v="1"/>
    <s v="002"/>
    <n v="0"/>
    <n v="0"/>
    <n v="4644.34"/>
    <n v="4644.34"/>
    <n v="0"/>
    <n v="4145.3100000000004"/>
    <n v="7.6237439514865529E-6"/>
    <n v="1344.01"/>
    <n v="5.23081385186605E-6"/>
    <n v="499.03"/>
    <n v="3300.33"/>
    <n v="499.03"/>
    <m/>
  </r>
  <r>
    <x v="1"/>
    <x v="11"/>
    <s v="ZD07F070"/>
    <x v="28"/>
    <s v="A101"/>
    <s v="FORTALECIMIENTO INSTITUCIONAL"/>
    <s v="GC00A10100001D"/>
    <x v="0"/>
    <x v="0"/>
    <s v="530255"/>
    <x v="41"/>
    <x v="0"/>
    <x v="1"/>
    <s v="002"/>
    <n v="0"/>
    <n v="0"/>
    <n v="6000"/>
    <n v="6000"/>
    <n v="0"/>
    <n v="6000"/>
    <n v="1.1034751009917066E-5"/>
    <n v="6000"/>
    <n v="2.335167380540048E-5"/>
    <n v="0"/>
    <n v="0"/>
    <n v="0"/>
    <m/>
  </r>
  <r>
    <x v="3"/>
    <x v="7"/>
    <s v="MB42I090"/>
    <x v="32"/>
    <s v="A101"/>
    <s v="FORTALECIMIENTO INSTITUCIONAL"/>
    <s v="GC00A10100001D"/>
    <x v="0"/>
    <x v="0"/>
    <s v="530255"/>
    <x v="41"/>
    <x v="0"/>
    <x v="1"/>
    <s v="002"/>
    <n v="0"/>
    <n v="0"/>
    <n v="900"/>
    <n v="900"/>
    <n v="0"/>
    <n v="900"/>
    <n v="1.6552126514875599E-6"/>
    <n v="67.739999999999995"/>
    <n v="2.6364039726297139E-7"/>
    <n v="0"/>
    <n v="832.26"/>
    <n v="0"/>
    <m/>
  </r>
  <r>
    <x v="1"/>
    <x v="11"/>
    <s v="ZC09F090"/>
    <x v="21"/>
    <s v="A101"/>
    <s v="FORTALECIMIENTO INSTITUCIONAL"/>
    <s v="GC00A10100001D"/>
    <x v="0"/>
    <x v="0"/>
    <s v="530255"/>
    <x v="41"/>
    <x v="0"/>
    <x v="1"/>
    <s v="002"/>
    <n v="0"/>
    <n v="0"/>
    <n v="6300"/>
    <n v="6300"/>
    <n v="0"/>
    <n v="6299.88"/>
    <n v="1.1586267865392721E-5"/>
    <n v="6299.88"/>
    <n v="2.4518790462194396E-5"/>
    <n v="0.12"/>
    <n v="0.12"/>
    <n v="0.12"/>
    <m/>
  </r>
  <r>
    <x v="1"/>
    <x v="11"/>
    <s v="ZV05F050"/>
    <x v="35"/>
    <s v="A101"/>
    <s v="FORTALECIMIENTO INSTITUCIONAL"/>
    <s v="GC00A10100001D"/>
    <x v="0"/>
    <x v="0"/>
    <s v="530255"/>
    <x v="41"/>
    <x v="0"/>
    <x v="1"/>
    <s v="002"/>
    <n v="0"/>
    <n v="0"/>
    <n v="19000"/>
    <n v="19000"/>
    <n v="0"/>
    <n v="14109.99"/>
    <n v="2.5950037733736617E-5"/>
    <n v="3830.54"/>
    <n v="1.4908253429756459E-5"/>
    <n v="4890.01"/>
    <n v="15169.46"/>
    <n v="4890.01"/>
    <m/>
  </r>
  <r>
    <x v="0"/>
    <x v="0"/>
    <s v="ZA01A001"/>
    <x v="49"/>
    <s v="A101"/>
    <s v="FORTALECIMIENTO INSTITUCIONAL"/>
    <s v="GC00A10100001D"/>
    <x v="0"/>
    <x v="0"/>
    <s v="530301"/>
    <x v="42"/>
    <x v="0"/>
    <x v="1"/>
    <s v="002"/>
    <n v="3000"/>
    <n v="0"/>
    <n v="0"/>
    <n v="3000"/>
    <n v="0"/>
    <n v="1000"/>
    <n v="1.8391251683195109E-6"/>
    <n v="953.61"/>
    <n v="3.7113982762613252E-6"/>
    <n v="2000"/>
    <n v="2046.39"/>
    <n v="2000"/>
    <m/>
  </r>
  <r>
    <x v="0"/>
    <x v="0"/>
    <s v="ZA01A000"/>
    <x v="46"/>
    <s v="A101"/>
    <s v="FORTALECIMIENTO INSTITUCIONAL"/>
    <s v="GC00A10100001D"/>
    <x v="0"/>
    <x v="0"/>
    <s v="530301"/>
    <x v="42"/>
    <x v="0"/>
    <x v="1"/>
    <s v="002"/>
    <n v="8000"/>
    <n v="0"/>
    <n v="0"/>
    <n v="8000"/>
    <n v="0"/>
    <n v="0"/>
    <n v="0"/>
    <n v="0"/>
    <n v="0"/>
    <n v="8000"/>
    <n v="8000"/>
    <n v="8000"/>
    <m/>
  </r>
  <r>
    <x v="1"/>
    <x v="13"/>
    <s v="FS66P020"/>
    <x v="30"/>
    <s v="A101"/>
    <s v="FORTALECIMIENTO INSTITUCIONAL"/>
    <s v="GC00A10100001D"/>
    <x v="0"/>
    <x v="0"/>
    <s v="530302"/>
    <x v="43"/>
    <x v="0"/>
    <x v="1"/>
    <s v="002"/>
    <n v="825.05"/>
    <n v="0"/>
    <n v="-825.05"/>
    <n v="0"/>
    <n v="0"/>
    <n v="0"/>
    <n v="0"/>
    <n v="0"/>
    <n v="0"/>
    <n v="0"/>
    <n v="0"/>
    <n v="0"/>
    <m/>
  </r>
  <r>
    <x v="0"/>
    <x v="0"/>
    <s v="ZA01A000"/>
    <x v="46"/>
    <s v="A101"/>
    <s v="FORTALECIMIENTO INSTITUCIONAL"/>
    <s v="GC00A10100001D"/>
    <x v="0"/>
    <x v="0"/>
    <s v="530303"/>
    <x v="44"/>
    <x v="0"/>
    <x v="1"/>
    <s v="002"/>
    <n v="7000"/>
    <n v="0"/>
    <n v="0"/>
    <n v="7000"/>
    <n v="0"/>
    <n v="0"/>
    <n v="0"/>
    <n v="0"/>
    <n v="0"/>
    <n v="7000"/>
    <n v="7000"/>
    <n v="7000"/>
    <m/>
  </r>
  <r>
    <x v="1"/>
    <x v="13"/>
    <s v="FS66P020"/>
    <x v="30"/>
    <s v="A101"/>
    <s v="FORTALECIMIENTO INSTITUCIONAL"/>
    <s v="GC00A10100001D"/>
    <x v="0"/>
    <x v="0"/>
    <s v="530303"/>
    <x v="44"/>
    <x v="0"/>
    <x v="1"/>
    <s v="002"/>
    <n v="0"/>
    <n v="0"/>
    <n v="1070"/>
    <n v="1070"/>
    <n v="0"/>
    <n v="552.35"/>
    <n v="1.0158407867212818E-6"/>
    <n v="552.35"/>
    <n v="2.1497161710688259E-6"/>
    <n v="517.65"/>
    <n v="517.65"/>
    <n v="517.65"/>
    <m/>
  </r>
  <r>
    <x v="0"/>
    <x v="0"/>
    <s v="ZA01A000"/>
    <x v="46"/>
    <s v="A101"/>
    <s v="FORTALECIMIENTO INSTITUCIONAL"/>
    <s v="GC00A10100001D"/>
    <x v="0"/>
    <x v="0"/>
    <s v="530304"/>
    <x v="45"/>
    <x v="0"/>
    <x v="1"/>
    <s v="002"/>
    <n v="5000"/>
    <n v="0"/>
    <n v="0"/>
    <n v="5000"/>
    <n v="0"/>
    <n v="0"/>
    <n v="0"/>
    <n v="0"/>
    <n v="0"/>
    <n v="5000"/>
    <n v="5000"/>
    <n v="5000"/>
    <m/>
  </r>
  <r>
    <x v="3"/>
    <x v="7"/>
    <s v="CF22I050"/>
    <x v="24"/>
    <s v="A101"/>
    <s v="FORTALECIMIENTO INSTITUCIONAL"/>
    <s v="GC00A10100001D"/>
    <x v="0"/>
    <x v="0"/>
    <s v="530402"/>
    <x v="46"/>
    <x v="0"/>
    <x v="1"/>
    <s v="002"/>
    <n v="9975.48"/>
    <n v="0"/>
    <n v="-9975.48"/>
    <n v="0"/>
    <n v="0"/>
    <n v="0"/>
    <n v="0"/>
    <n v="0"/>
    <n v="0"/>
    <n v="0"/>
    <n v="0"/>
    <n v="0"/>
    <m/>
  </r>
  <r>
    <x v="0"/>
    <x v="14"/>
    <s v="MC37B000"/>
    <x v="34"/>
    <s v="A101"/>
    <s v="FORTALECIMIENTO INSTITUCIONAL"/>
    <s v="GC00A10100001D"/>
    <x v="0"/>
    <x v="0"/>
    <s v="530402"/>
    <x v="46"/>
    <x v="0"/>
    <x v="1"/>
    <s v="002"/>
    <n v="400"/>
    <n v="0"/>
    <n v="0"/>
    <n v="400"/>
    <n v="0"/>
    <n v="400"/>
    <n v="7.3565006732780443E-7"/>
    <n v="0"/>
    <n v="0"/>
    <n v="0"/>
    <n v="400"/>
    <n v="0"/>
    <m/>
  </r>
  <r>
    <x v="3"/>
    <x v="7"/>
    <s v="EE11I010"/>
    <x v="25"/>
    <s v="A101"/>
    <s v="FORTALECIMIENTO INSTITUCIONAL"/>
    <s v="GC00A10100001D"/>
    <x v="0"/>
    <x v="0"/>
    <s v="530402"/>
    <x v="46"/>
    <x v="0"/>
    <x v="1"/>
    <s v="002"/>
    <n v="500"/>
    <n v="0"/>
    <n v="0"/>
    <n v="500"/>
    <n v="0"/>
    <n v="0"/>
    <n v="0"/>
    <n v="0"/>
    <n v="0"/>
    <n v="500"/>
    <n v="500"/>
    <n v="500"/>
    <m/>
  </r>
  <r>
    <x v="3"/>
    <x v="7"/>
    <s v="CB21I040"/>
    <x v="20"/>
    <s v="A101"/>
    <s v="FORTALECIMIENTO INSTITUCIONAL"/>
    <s v="GC00A10100001D"/>
    <x v="0"/>
    <x v="0"/>
    <s v="530402"/>
    <x v="46"/>
    <x v="0"/>
    <x v="1"/>
    <s v="002"/>
    <n v="30105"/>
    <n v="0"/>
    <n v="-10105"/>
    <n v="20000"/>
    <n v="1000.95"/>
    <n v="18999.05"/>
    <n v="3.4941631029160806E-5"/>
    <n v="3799.81"/>
    <n v="1.4788653940416466E-5"/>
    <n v="1000.95"/>
    <n v="16200.19"/>
    <n v="0"/>
    <m/>
  </r>
  <r>
    <x v="1"/>
    <x v="1"/>
    <s v="AT69K040"/>
    <x v="36"/>
    <s v="A101"/>
    <s v="FORTALECIMIENTO INSTITUCIONAL"/>
    <s v="GC00A10100001D"/>
    <x v="0"/>
    <x v="0"/>
    <s v="530402"/>
    <x v="46"/>
    <x v="0"/>
    <x v="1"/>
    <s v="002"/>
    <n v="67300.990000000005"/>
    <n v="0"/>
    <n v="-16996.080000000002"/>
    <n v="50304.91"/>
    <n v="6237"/>
    <n v="41480.980000000003"/>
    <n v="7.628871432455827E-5"/>
    <n v="4021.9"/>
    <n v="1.5653016146323364E-5"/>
    <n v="8823.93"/>
    <n v="46283.01"/>
    <n v="2586.9299999999998"/>
    <m/>
  </r>
  <r>
    <x v="3"/>
    <x v="7"/>
    <s v="MB42I090"/>
    <x v="32"/>
    <s v="A101"/>
    <s v="FORTALECIMIENTO INSTITUCIONAL"/>
    <s v="GC00A10100001D"/>
    <x v="0"/>
    <x v="0"/>
    <s v="530402"/>
    <x v="46"/>
    <x v="0"/>
    <x v="1"/>
    <s v="002"/>
    <n v="19581.64"/>
    <n v="0"/>
    <n v="-19581.64"/>
    <n v="0"/>
    <n v="0"/>
    <n v="0"/>
    <n v="0"/>
    <n v="0"/>
    <n v="0"/>
    <n v="0"/>
    <n v="0"/>
    <n v="0"/>
    <m/>
  </r>
  <r>
    <x v="1"/>
    <x v="11"/>
    <s v="ZM04F040"/>
    <x v="41"/>
    <s v="A101"/>
    <s v="FORTALECIMIENTO INSTITUCIONAL"/>
    <s v="GC00A10100001D"/>
    <x v="0"/>
    <x v="0"/>
    <s v="530402"/>
    <x v="46"/>
    <x v="0"/>
    <x v="1"/>
    <s v="002"/>
    <n v="374210.63"/>
    <n v="0"/>
    <n v="-278080.96999999997"/>
    <n v="96129.66"/>
    <n v="0"/>
    <n v="0"/>
    <n v="0"/>
    <n v="0"/>
    <n v="0"/>
    <n v="96129.66"/>
    <n v="96129.66"/>
    <n v="96129.66"/>
    <m/>
  </r>
  <r>
    <x v="1"/>
    <x v="13"/>
    <s v="ZA01P000"/>
    <x v="40"/>
    <s v="A101"/>
    <s v="FORTALECIMIENTO INSTITUCIONAL"/>
    <s v="GC00A10100001D"/>
    <x v="0"/>
    <x v="0"/>
    <s v="530402"/>
    <x v="46"/>
    <x v="0"/>
    <x v="1"/>
    <s v="002"/>
    <n v="100"/>
    <n v="0"/>
    <n v="0"/>
    <n v="100"/>
    <n v="0"/>
    <n v="0"/>
    <n v="0"/>
    <n v="0"/>
    <n v="0"/>
    <n v="100"/>
    <n v="100"/>
    <n v="100"/>
    <m/>
  </r>
  <r>
    <x v="3"/>
    <x v="7"/>
    <s v="ES12I020"/>
    <x v="29"/>
    <s v="A101"/>
    <s v="FORTALECIMIENTO INSTITUCIONAL"/>
    <s v="GC00A10100001D"/>
    <x v="0"/>
    <x v="0"/>
    <s v="530402"/>
    <x v="46"/>
    <x v="0"/>
    <x v="1"/>
    <s v="002"/>
    <n v="38945.67"/>
    <n v="0"/>
    <n v="-24679.93"/>
    <n v="14265.74"/>
    <n v="0"/>
    <n v="0"/>
    <n v="0"/>
    <n v="0"/>
    <n v="0"/>
    <n v="14265.74"/>
    <n v="14265.74"/>
    <n v="14265.74"/>
    <m/>
  </r>
  <r>
    <x v="3"/>
    <x v="7"/>
    <s v="JM40I070"/>
    <x v="31"/>
    <s v="A101"/>
    <s v="FORTALECIMIENTO INSTITUCIONAL"/>
    <s v="GC00A10100001D"/>
    <x v="0"/>
    <x v="0"/>
    <s v="530402"/>
    <x v="46"/>
    <x v="0"/>
    <x v="1"/>
    <s v="002"/>
    <n v="57708.52"/>
    <n v="0"/>
    <n v="-50408.52"/>
    <n v="7300"/>
    <n v="0"/>
    <n v="0"/>
    <n v="0"/>
    <n v="0"/>
    <n v="0"/>
    <n v="7300"/>
    <n v="7300"/>
    <n v="7300"/>
    <m/>
  </r>
  <r>
    <x v="3"/>
    <x v="4"/>
    <s v="UN31M010"/>
    <x v="48"/>
    <s v="A101"/>
    <s v="FORTALECIMIENTO INSTITUCIONAL"/>
    <s v="GC00A10100001D"/>
    <x v="0"/>
    <x v="0"/>
    <s v="530402"/>
    <x v="46"/>
    <x v="0"/>
    <x v="1"/>
    <s v="002"/>
    <n v="1781"/>
    <n v="0"/>
    <n v="5962.6"/>
    <n v="7743.6"/>
    <n v="0"/>
    <n v="6043.6"/>
    <n v="1.1114936867255797E-5"/>
    <n v="5794.6"/>
    <n v="2.255226817212894E-5"/>
    <n v="1700"/>
    <n v="1949"/>
    <n v="1700"/>
    <m/>
  </r>
  <r>
    <x v="3"/>
    <x v="7"/>
    <s v="ZA01I000"/>
    <x v="10"/>
    <s v="A101"/>
    <s v="FORTALECIMIENTO INSTITUCIONAL"/>
    <s v="GC00A10100001D"/>
    <x v="0"/>
    <x v="0"/>
    <s v="530402"/>
    <x v="46"/>
    <x v="0"/>
    <x v="1"/>
    <s v="002"/>
    <n v="136763"/>
    <n v="0"/>
    <n v="0"/>
    <n v="136763"/>
    <n v="0"/>
    <n v="7685.14"/>
    <n v="1.4133934396059006E-5"/>
    <n v="1195.1199999999999"/>
    <n v="4.6513420663850364E-6"/>
    <n v="129077.86"/>
    <n v="135567.88"/>
    <n v="129077.86"/>
    <m/>
  </r>
  <r>
    <x v="1"/>
    <x v="8"/>
    <s v="PM71N010"/>
    <x v="39"/>
    <s v="A101"/>
    <s v="FORTALECIMIENTO INSTITUCIONAL"/>
    <s v="GC00A10100001D"/>
    <x v="0"/>
    <x v="0"/>
    <s v="530402"/>
    <x v="46"/>
    <x v="0"/>
    <x v="1"/>
    <s v="002"/>
    <n v="200"/>
    <n v="0"/>
    <n v="0"/>
    <n v="200"/>
    <n v="0"/>
    <n v="200"/>
    <n v="3.6782503366390221E-7"/>
    <n v="100"/>
    <n v="3.8919456342334134E-7"/>
    <n v="0"/>
    <n v="100"/>
    <n v="0"/>
    <m/>
  </r>
  <r>
    <x v="3"/>
    <x v="4"/>
    <s v="UA38M040"/>
    <x v="15"/>
    <s v="A101"/>
    <s v="FORTALECIMIENTO INSTITUCIONAL"/>
    <s v="GC00A10100001D"/>
    <x v="0"/>
    <x v="0"/>
    <s v="530402"/>
    <x v="46"/>
    <x v="0"/>
    <x v="1"/>
    <s v="002"/>
    <n v="140"/>
    <n v="0"/>
    <n v="0"/>
    <n v="140"/>
    <n v="140"/>
    <n v="0"/>
    <n v="0"/>
    <n v="0"/>
    <n v="0"/>
    <n v="140"/>
    <n v="140"/>
    <n v="0"/>
    <m/>
  </r>
  <r>
    <x v="1"/>
    <x v="12"/>
    <s v="ZA01D000"/>
    <x v="19"/>
    <s v="A101"/>
    <s v="FORTALECIMIENTO INSTITUCIONAL"/>
    <s v="GC00A10100001D"/>
    <x v="0"/>
    <x v="0"/>
    <s v="530402"/>
    <x v="46"/>
    <x v="0"/>
    <x v="1"/>
    <s v="002"/>
    <n v="15294.4"/>
    <n v="0"/>
    <n v="-15294.4"/>
    <n v="0"/>
    <n v="0"/>
    <n v="0"/>
    <n v="0"/>
    <n v="0"/>
    <n v="0"/>
    <n v="0"/>
    <n v="0"/>
    <n v="0"/>
    <m/>
  </r>
  <r>
    <x v="3"/>
    <x v="6"/>
    <s v="ZA01G000"/>
    <x v="9"/>
    <s v="A101"/>
    <s v="FORTALECIMIENTO INSTITUCIONAL"/>
    <s v="GC00A10100001D"/>
    <x v="0"/>
    <x v="0"/>
    <s v="530402"/>
    <x v="46"/>
    <x v="0"/>
    <x v="1"/>
    <s v="002"/>
    <n v="2433"/>
    <n v="0"/>
    <n v="0"/>
    <n v="2433"/>
    <n v="0"/>
    <n v="0"/>
    <n v="0"/>
    <n v="0"/>
    <n v="0"/>
    <n v="2433"/>
    <n v="2433"/>
    <n v="2433"/>
    <m/>
  </r>
  <r>
    <x v="3"/>
    <x v="4"/>
    <s v="US33M030"/>
    <x v="4"/>
    <s v="A101"/>
    <s v="FORTALECIMIENTO INSTITUCIONAL"/>
    <s v="GC00A10100001D"/>
    <x v="0"/>
    <x v="0"/>
    <s v="530402"/>
    <x v="46"/>
    <x v="0"/>
    <x v="1"/>
    <s v="002"/>
    <n v="46921.83"/>
    <n v="0"/>
    <n v="-44908.33"/>
    <n v="2013.5"/>
    <n v="0"/>
    <n v="2013.5"/>
    <n v="3.7030785264113353E-6"/>
    <n v="2013.5"/>
    <n v="7.8364325345289785E-6"/>
    <n v="0"/>
    <n v="0"/>
    <n v="0"/>
    <m/>
  </r>
  <r>
    <x v="1"/>
    <x v="11"/>
    <s v="ZD07F070"/>
    <x v="28"/>
    <s v="A101"/>
    <s v="FORTALECIMIENTO INSTITUCIONAL"/>
    <s v="GC00A10100001D"/>
    <x v="0"/>
    <x v="0"/>
    <s v="530402"/>
    <x v="46"/>
    <x v="0"/>
    <x v="1"/>
    <s v="002"/>
    <n v="23436.09"/>
    <n v="0"/>
    <n v="0"/>
    <n v="23436.09"/>
    <n v="0"/>
    <n v="0"/>
    <n v="0"/>
    <n v="0"/>
    <n v="0"/>
    <n v="23436.09"/>
    <n v="23436.09"/>
    <n v="23436.09"/>
    <m/>
  </r>
  <r>
    <x v="0"/>
    <x v="0"/>
    <s v="RP36A010"/>
    <x v="33"/>
    <s v="A101"/>
    <s v="FORTALECIMIENTO INSTITUCIONAL"/>
    <s v="GC00A10100001D"/>
    <x v="0"/>
    <x v="0"/>
    <s v="530402"/>
    <x v="46"/>
    <x v="0"/>
    <x v="1"/>
    <s v="002"/>
    <n v="14291.73"/>
    <n v="0"/>
    <n v="-2662.23"/>
    <n v="11629.5"/>
    <n v="0"/>
    <n v="3476.94"/>
    <n v="6.3945278627368407E-6"/>
    <n v="1016"/>
    <n v="3.9542167643811483E-6"/>
    <n v="8152.56"/>
    <n v="10613.5"/>
    <n v="8152.56"/>
    <m/>
  </r>
  <r>
    <x v="3"/>
    <x v="7"/>
    <s v="SF43I080"/>
    <x v="45"/>
    <s v="A101"/>
    <s v="FORTALECIMIENTO INSTITUCIONAL"/>
    <s v="GC00A10100001D"/>
    <x v="0"/>
    <x v="0"/>
    <s v="530402"/>
    <x v="46"/>
    <x v="0"/>
    <x v="1"/>
    <s v="002"/>
    <n v="2200"/>
    <n v="0"/>
    <n v="-2200"/>
    <n v="0"/>
    <n v="0"/>
    <n v="0"/>
    <n v="0"/>
    <n v="0"/>
    <n v="0"/>
    <n v="0"/>
    <n v="0"/>
    <n v="0"/>
    <m/>
  </r>
  <r>
    <x v="3"/>
    <x v="5"/>
    <s v="UP72J010"/>
    <x v="6"/>
    <s v="A101"/>
    <s v="FORTALECIMIENTO INSTITUCIONAL"/>
    <s v="GC00A10100001D"/>
    <x v="0"/>
    <x v="0"/>
    <s v="530402"/>
    <x v="46"/>
    <x v="0"/>
    <x v="1"/>
    <s v="002"/>
    <n v="6708.28"/>
    <n v="0"/>
    <n v="-6708.28"/>
    <n v="0"/>
    <n v="0"/>
    <n v="0"/>
    <n v="0"/>
    <n v="0"/>
    <n v="0"/>
    <n v="0"/>
    <n v="0"/>
    <n v="0"/>
    <m/>
  </r>
  <r>
    <x v="0"/>
    <x v="0"/>
    <s v="ZA01A001"/>
    <x v="49"/>
    <s v="A101"/>
    <s v="FORTALECIMIENTO INSTITUCIONAL"/>
    <s v="GC00A10100001D"/>
    <x v="0"/>
    <x v="0"/>
    <s v="530402"/>
    <x v="46"/>
    <x v="0"/>
    <x v="1"/>
    <s v="002"/>
    <n v="98176.55"/>
    <n v="0"/>
    <n v="-6522.86"/>
    <n v="91653.69"/>
    <n v="0"/>
    <n v="2000"/>
    <n v="3.6782503366390218E-6"/>
    <n v="0"/>
    <n v="0"/>
    <n v="89653.69"/>
    <n v="91653.69"/>
    <n v="89653.69"/>
    <m/>
  </r>
  <r>
    <x v="1"/>
    <x v="11"/>
    <s v="TM68F100"/>
    <x v="18"/>
    <s v="A101"/>
    <s v="FORTALECIMIENTO INSTITUCIONAL"/>
    <s v="GC00A10100001D"/>
    <x v="0"/>
    <x v="0"/>
    <s v="530402"/>
    <x v="46"/>
    <x v="0"/>
    <x v="1"/>
    <s v="002"/>
    <n v="3217.77"/>
    <n v="0"/>
    <n v="-3217.77"/>
    <n v="0"/>
    <n v="0"/>
    <n v="0"/>
    <n v="0"/>
    <n v="0"/>
    <n v="0"/>
    <n v="0"/>
    <n v="0"/>
    <n v="0"/>
    <m/>
  </r>
  <r>
    <x v="1"/>
    <x v="11"/>
    <s v="ZV05F050"/>
    <x v="35"/>
    <s v="A101"/>
    <s v="FORTALECIMIENTO INSTITUCIONAL"/>
    <s v="GC00A10100001D"/>
    <x v="0"/>
    <x v="0"/>
    <s v="530402"/>
    <x v="46"/>
    <x v="0"/>
    <x v="1"/>
    <s v="002"/>
    <n v="43137.2"/>
    <n v="0"/>
    <n v="-20044.62"/>
    <n v="23092.58"/>
    <n v="4231.2"/>
    <n v="11835"/>
    <n v="2.1766046367061413E-5"/>
    <n v="6035"/>
    <n v="2.3487891902598649E-5"/>
    <n v="11257.58"/>
    <n v="17057.580000000002"/>
    <n v="7026.38"/>
    <m/>
  </r>
  <r>
    <x v="1"/>
    <x v="11"/>
    <s v="ZT06F060"/>
    <x v="43"/>
    <s v="A101"/>
    <s v="FORTALECIMIENTO INSTITUCIONAL"/>
    <s v="GC00A10100001D"/>
    <x v="0"/>
    <x v="0"/>
    <s v="530402"/>
    <x v="46"/>
    <x v="0"/>
    <x v="1"/>
    <s v="002"/>
    <n v="134000"/>
    <n v="0"/>
    <n v="0"/>
    <n v="134000"/>
    <n v="65996.490000000005"/>
    <n v="0"/>
    <n v="0"/>
    <n v="0"/>
    <n v="0"/>
    <n v="134000"/>
    <n v="134000"/>
    <n v="68003.509999999995"/>
    <m/>
  </r>
  <r>
    <x v="3"/>
    <x v="4"/>
    <s v="ZA01M000"/>
    <x v="12"/>
    <s v="A101"/>
    <s v="FORTALECIMIENTO INSTITUCIONAL"/>
    <s v="GC00A10100001D"/>
    <x v="0"/>
    <x v="0"/>
    <s v="530402"/>
    <x v="46"/>
    <x v="0"/>
    <x v="1"/>
    <s v="002"/>
    <n v="50000"/>
    <n v="0"/>
    <n v="-5750.86"/>
    <n v="44249.14"/>
    <n v="0"/>
    <n v="0"/>
    <n v="0"/>
    <n v="0"/>
    <n v="0"/>
    <n v="44249.14"/>
    <n v="44249.14"/>
    <n v="44249.14"/>
    <m/>
  </r>
  <r>
    <x v="1"/>
    <x v="8"/>
    <s v="PM71N010"/>
    <x v="39"/>
    <s v="A101"/>
    <s v="FORTALECIMIENTO INSTITUCIONAL"/>
    <s v="GC00A10100001D"/>
    <x v="0"/>
    <x v="0"/>
    <s v="530403"/>
    <x v="47"/>
    <x v="0"/>
    <x v="1"/>
    <s v="002"/>
    <n v="3022.72"/>
    <n v="0"/>
    <n v="2177.2800000000002"/>
    <n v="5200"/>
    <n v="0"/>
    <n v="200"/>
    <n v="3.6782503366390221E-7"/>
    <n v="0"/>
    <n v="0"/>
    <n v="5000"/>
    <n v="5200"/>
    <n v="5000"/>
    <m/>
  </r>
  <r>
    <x v="3"/>
    <x v="7"/>
    <s v="MB42I090"/>
    <x v="32"/>
    <s v="A101"/>
    <s v="FORTALECIMIENTO INSTITUCIONAL"/>
    <s v="GC00A10100001D"/>
    <x v="0"/>
    <x v="0"/>
    <s v="530403"/>
    <x v="47"/>
    <x v="0"/>
    <x v="1"/>
    <s v="002"/>
    <n v="6462.72"/>
    <n v="0"/>
    <n v="-6462.72"/>
    <n v="0"/>
    <n v="0"/>
    <n v="0"/>
    <n v="0"/>
    <n v="0"/>
    <n v="0"/>
    <n v="0"/>
    <n v="0"/>
    <n v="0"/>
    <m/>
  </r>
  <r>
    <x v="0"/>
    <x v="0"/>
    <s v="RP36A010"/>
    <x v="33"/>
    <s v="A101"/>
    <s v="FORTALECIMIENTO INSTITUCIONAL"/>
    <s v="GC00A10100001D"/>
    <x v="0"/>
    <x v="0"/>
    <s v="530403"/>
    <x v="47"/>
    <x v="0"/>
    <x v="1"/>
    <s v="002"/>
    <n v="449.07"/>
    <n v="0"/>
    <n v="-449.07"/>
    <n v="0"/>
    <n v="0"/>
    <n v="0"/>
    <n v="0"/>
    <n v="0"/>
    <n v="0"/>
    <n v="0"/>
    <n v="0"/>
    <n v="0"/>
    <m/>
  </r>
  <r>
    <x v="1"/>
    <x v="12"/>
    <s v="ZA01D000"/>
    <x v="19"/>
    <s v="A101"/>
    <s v="FORTALECIMIENTO INSTITUCIONAL"/>
    <s v="GC00A10100001D"/>
    <x v="0"/>
    <x v="0"/>
    <s v="530403"/>
    <x v="47"/>
    <x v="0"/>
    <x v="1"/>
    <s v="002"/>
    <n v="16000"/>
    <n v="0"/>
    <n v="-12960.2"/>
    <n v="3039.8"/>
    <n v="0"/>
    <n v="3039.8"/>
    <n v="5.5905726866576496E-6"/>
    <n v="3039.8"/>
    <n v="1.1830736338942731E-5"/>
    <n v="0"/>
    <n v="0"/>
    <n v="0"/>
    <m/>
  </r>
  <r>
    <x v="3"/>
    <x v="5"/>
    <s v="UP72J010"/>
    <x v="6"/>
    <s v="A101"/>
    <s v="FORTALECIMIENTO INSTITUCIONAL"/>
    <s v="GC00A10100001D"/>
    <x v="0"/>
    <x v="0"/>
    <s v="530403"/>
    <x v="47"/>
    <x v="0"/>
    <x v="1"/>
    <s v="002"/>
    <n v="6670"/>
    <n v="0"/>
    <n v="-6670"/>
    <n v="0"/>
    <n v="0"/>
    <n v="0"/>
    <n v="0"/>
    <n v="0"/>
    <n v="0"/>
    <n v="0"/>
    <n v="0"/>
    <n v="0"/>
    <m/>
  </r>
  <r>
    <x v="3"/>
    <x v="7"/>
    <s v="EE11I010"/>
    <x v="25"/>
    <s v="A101"/>
    <s v="FORTALECIMIENTO INSTITUCIONAL"/>
    <s v="GC00A10100001D"/>
    <x v="0"/>
    <x v="0"/>
    <s v="530403"/>
    <x v="47"/>
    <x v="0"/>
    <x v="1"/>
    <s v="002"/>
    <n v="2100"/>
    <n v="0"/>
    <n v="0"/>
    <n v="2100"/>
    <n v="0"/>
    <n v="0"/>
    <n v="0"/>
    <n v="0"/>
    <n v="0"/>
    <n v="2100"/>
    <n v="2100"/>
    <n v="2100"/>
    <m/>
  </r>
  <r>
    <x v="1"/>
    <x v="13"/>
    <s v="FS66P020"/>
    <x v="30"/>
    <s v="A101"/>
    <s v="FORTALECIMIENTO INSTITUCIONAL"/>
    <s v="GC00A10100001D"/>
    <x v="0"/>
    <x v="0"/>
    <s v="530403"/>
    <x v="47"/>
    <x v="0"/>
    <x v="1"/>
    <s v="002"/>
    <n v="2560"/>
    <n v="0"/>
    <n v="0"/>
    <n v="2560"/>
    <n v="0"/>
    <n v="0"/>
    <n v="0"/>
    <n v="0"/>
    <n v="0"/>
    <n v="2560"/>
    <n v="2560"/>
    <n v="2560"/>
    <m/>
  </r>
  <r>
    <x v="1"/>
    <x v="11"/>
    <s v="ZT06F060"/>
    <x v="43"/>
    <s v="A101"/>
    <s v="FORTALECIMIENTO INSTITUCIONAL"/>
    <s v="GC00A10100001D"/>
    <x v="0"/>
    <x v="0"/>
    <s v="530403"/>
    <x v="47"/>
    <x v="0"/>
    <x v="1"/>
    <s v="002"/>
    <n v="200"/>
    <n v="0"/>
    <n v="0"/>
    <n v="200"/>
    <n v="0"/>
    <n v="0"/>
    <n v="0"/>
    <n v="0"/>
    <n v="0"/>
    <n v="200"/>
    <n v="200"/>
    <n v="200"/>
    <m/>
  </r>
  <r>
    <x v="1"/>
    <x v="11"/>
    <s v="ZD07F070"/>
    <x v="28"/>
    <s v="A101"/>
    <s v="FORTALECIMIENTO INSTITUCIONAL"/>
    <s v="GC00A10100001D"/>
    <x v="0"/>
    <x v="0"/>
    <s v="530403"/>
    <x v="47"/>
    <x v="0"/>
    <x v="1"/>
    <s v="002"/>
    <n v="2942"/>
    <n v="0"/>
    <n v="0"/>
    <n v="2942"/>
    <n v="0"/>
    <n v="0"/>
    <n v="0"/>
    <n v="0"/>
    <n v="0"/>
    <n v="2942"/>
    <n v="2942"/>
    <n v="2942"/>
    <m/>
  </r>
  <r>
    <x v="1"/>
    <x v="11"/>
    <s v="ZN02F020"/>
    <x v="44"/>
    <s v="A101"/>
    <s v="FORTALECIMIENTO INSTITUCIONAL"/>
    <s v="GC00A10100001D"/>
    <x v="0"/>
    <x v="0"/>
    <s v="530403"/>
    <x v="47"/>
    <x v="0"/>
    <x v="1"/>
    <s v="002"/>
    <n v="1960"/>
    <n v="0"/>
    <n v="-1960"/>
    <n v="0"/>
    <n v="0"/>
    <n v="0"/>
    <n v="0"/>
    <n v="0"/>
    <n v="0"/>
    <n v="0"/>
    <n v="0"/>
    <n v="0"/>
    <m/>
  </r>
  <r>
    <x v="3"/>
    <x v="7"/>
    <s v="ZA01I000"/>
    <x v="10"/>
    <s v="A101"/>
    <s v="FORTALECIMIENTO INSTITUCIONAL"/>
    <s v="GC00A10100001D"/>
    <x v="0"/>
    <x v="0"/>
    <s v="530403"/>
    <x v="47"/>
    <x v="0"/>
    <x v="1"/>
    <s v="002"/>
    <n v="6500"/>
    <n v="0"/>
    <n v="0"/>
    <n v="6500"/>
    <n v="0"/>
    <n v="0"/>
    <n v="0"/>
    <n v="0"/>
    <n v="0"/>
    <n v="6500"/>
    <n v="6500"/>
    <n v="6500"/>
    <m/>
  </r>
  <r>
    <x v="3"/>
    <x v="4"/>
    <s v="UA38M040"/>
    <x v="15"/>
    <s v="A101"/>
    <s v="FORTALECIMIENTO INSTITUCIONAL"/>
    <s v="GC00A10100001D"/>
    <x v="0"/>
    <x v="0"/>
    <s v="530403"/>
    <x v="47"/>
    <x v="0"/>
    <x v="1"/>
    <s v="002"/>
    <n v="735.53"/>
    <n v="0"/>
    <n v="1071.97"/>
    <n v="1807.5"/>
    <n v="891"/>
    <n v="0"/>
    <n v="0"/>
    <n v="0"/>
    <n v="0"/>
    <n v="1807.5"/>
    <n v="1807.5"/>
    <n v="916.5"/>
    <m/>
  </r>
  <r>
    <x v="1"/>
    <x v="1"/>
    <s v="AT69K040"/>
    <x v="36"/>
    <s v="A101"/>
    <s v="FORTALECIMIENTO INSTITUCIONAL"/>
    <s v="GC00A10100001D"/>
    <x v="0"/>
    <x v="0"/>
    <s v="530403"/>
    <x v="47"/>
    <x v="0"/>
    <x v="1"/>
    <s v="002"/>
    <n v="4508"/>
    <n v="0"/>
    <n v="-200"/>
    <n v="4308"/>
    <n v="0"/>
    <n v="4308"/>
    <n v="7.9229512251204538E-6"/>
    <n v="0"/>
    <n v="0"/>
    <n v="0"/>
    <n v="4308"/>
    <n v="0"/>
    <m/>
  </r>
  <r>
    <x v="0"/>
    <x v="0"/>
    <s v="ZA01A001"/>
    <x v="49"/>
    <s v="A101"/>
    <s v="FORTALECIMIENTO INSTITUCIONAL"/>
    <s v="GC00A10100001D"/>
    <x v="0"/>
    <x v="0"/>
    <s v="530403"/>
    <x v="47"/>
    <x v="0"/>
    <x v="1"/>
    <s v="002"/>
    <n v="2000"/>
    <n v="0"/>
    <n v="6566.67"/>
    <n v="8566.67"/>
    <n v="6566.67"/>
    <n v="2000"/>
    <n v="3.6782503366390218E-6"/>
    <n v="112.85"/>
    <n v="4.3920606482324068E-7"/>
    <n v="6566.67"/>
    <n v="8453.82"/>
    <n v="0"/>
    <m/>
  </r>
  <r>
    <x v="1"/>
    <x v="11"/>
    <s v="ZC09F090"/>
    <x v="21"/>
    <s v="A101"/>
    <s v="FORTALECIMIENTO INSTITUCIONAL"/>
    <s v="GC00A10100001D"/>
    <x v="0"/>
    <x v="0"/>
    <s v="530404"/>
    <x v="48"/>
    <x v="0"/>
    <x v="1"/>
    <s v="002"/>
    <n v="2690"/>
    <n v="0"/>
    <n v="10000"/>
    <n v="12690"/>
    <n v="5574"/>
    <n v="0"/>
    <n v="0"/>
    <n v="0"/>
    <n v="0"/>
    <n v="12690"/>
    <n v="12690"/>
    <n v="7116"/>
    <m/>
  </r>
  <r>
    <x v="3"/>
    <x v="7"/>
    <s v="ZA01I000"/>
    <x v="10"/>
    <s v="A101"/>
    <s v="FORTALECIMIENTO INSTITUCIONAL"/>
    <s v="GC00A10100001D"/>
    <x v="0"/>
    <x v="0"/>
    <s v="530404"/>
    <x v="48"/>
    <x v="0"/>
    <x v="1"/>
    <s v="002"/>
    <n v="20000"/>
    <n v="0"/>
    <n v="0"/>
    <n v="20000"/>
    <n v="0"/>
    <n v="7350.06"/>
    <n v="1.3517680334658506E-5"/>
    <n v="0"/>
    <n v="0"/>
    <n v="12649.94"/>
    <n v="20000"/>
    <n v="12649.94"/>
    <m/>
  </r>
  <r>
    <x v="3"/>
    <x v="4"/>
    <s v="UA38M040"/>
    <x v="15"/>
    <s v="A101"/>
    <s v="FORTALECIMIENTO INSTITUCIONAL"/>
    <s v="GC00A10100001D"/>
    <x v="0"/>
    <x v="0"/>
    <s v="530404"/>
    <x v="48"/>
    <x v="0"/>
    <x v="1"/>
    <s v="002"/>
    <n v="500"/>
    <n v="0"/>
    <n v="13132.63"/>
    <n v="13632.63"/>
    <n v="1014"/>
    <n v="60"/>
    <n v="1.1034751009917066E-7"/>
    <n v="60"/>
    <n v="2.335167380540048E-7"/>
    <n v="13572.63"/>
    <n v="13572.63"/>
    <n v="12558.63"/>
    <m/>
  </r>
  <r>
    <x v="1"/>
    <x v="13"/>
    <s v="FS66P020"/>
    <x v="30"/>
    <s v="A101"/>
    <s v="FORTALECIMIENTO INSTITUCIONAL"/>
    <s v="GC00A10100001D"/>
    <x v="0"/>
    <x v="0"/>
    <s v="530404"/>
    <x v="48"/>
    <x v="0"/>
    <x v="1"/>
    <s v="002"/>
    <n v="6788.02"/>
    <n v="0"/>
    <n v="0"/>
    <n v="6788.02"/>
    <n v="0"/>
    <n v="2207"/>
    <n v="4.0589492464811608E-6"/>
    <n v="367.86"/>
    <n v="1.4316911210091036E-6"/>
    <n v="4581.0200000000004"/>
    <n v="6420.16"/>
    <n v="4581.0200000000004"/>
    <m/>
  </r>
  <r>
    <x v="1"/>
    <x v="12"/>
    <s v="ZA01D000"/>
    <x v="19"/>
    <s v="A101"/>
    <s v="FORTALECIMIENTO INSTITUCIONAL"/>
    <s v="GC00A10100001D"/>
    <x v="0"/>
    <x v="0"/>
    <s v="530404"/>
    <x v="48"/>
    <x v="0"/>
    <x v="1"/>
    <s v="002"/>
    <n v="21001.09"/>
    <n v="0"/>
    <n v="-17365.439999999999"/>
    <n v="3635.65"/>
    <n v="0"/>
    <n v="505.6"/>
    <n v="9.2986168510234478E-7"/>
    <n v="505.6"/>
    <n v="1.9677677126684138E-6"/>
    <n v="3130.05"/>
    <n v="3130.05"/>
    <n v="3130.05"/>
    <m/>
  </r>
  <r>
    <x v="1"/>
    <x v="11"/>
    <s v="ZT06F060"/>
    <x v="43"/>
    <s v="A101"/>
    <s v="FORTALECIMIENTO INSTITUCIONAL"/>
    <s v="GC00A10100001D"/>
    <x v="0"/>
    <x v="0"/>
    <s v="530404"/>
    <x v="48"/>
    <x v="0"/>
    <x v="1"/>
    <s v="002"/>
    <n v="1200"/>
    <n v="0"/>
    <n v="0"/>
    <n v="1200"/>
    <n v="0"/>
    <n v="0"/>
    <n v="0"/>
    <n v="0"/>
    <n v="0"/>
    <n v="1200"/>
    <n v="1200"/>
    <n v="1200"/>
    <m/>
  </r>
  <r>
    <x v="3"/>
    <x v="7"/>
    <s v="ES12I020"/>
    <x v="29"/>
    <s v="A101"/>
    <s v="FORTALECIMIENTO INSTITUCIONAL"/>
    <s v="GC00A10100001D"/>
    <x v="0"/>
    <x v="0"/>
    <s v="530404"/>
    <x v="48"/>
    <x v="0"/>
    <x v="1"/>
    <s v="002"/>
    <n v="5800"/>
    <n v="0"/>
    <n v="9000"/>
    <n v="14800"/>
    <n v="0"/>
    <n v="6189.8"/>
    <n v="1.1383816966864109E-5"/>
    <n v="0"/>
    <n v="0"/>
    <n v="8610.2000000000007"/>
    <n v="14800"/>
    <n v="8610.2000000000007"/>
    <m/>
  </r>
  <r>
    <x v="3"/>
    <x v="4"/>
    <s v="UC32M020"/>
    <x v="47"/>
    <s v="A101"/>
    <s v="FORTALECIMIENTO INSTITUCIONAL"/>
    <s v="GC00A10100001D"/>
    <x v="0"/>
    <x v="0"/>
    <s v="530404"/>
    <x v="48"/>
    <x v="0"/>
    <x v="1"/>
    <s v="002"/>
    <n v="10891.12"/>
    <n v="0"/>
    <n v="-10755.62"/>
    <n v="135.5"/>
    <n v="0"/>
    <n v="135.5"/>
    <n v="2.4920146030729374E-7"/>
    <n v="0"/>
    <n v="0"/>
    <n v="0"/>
    <n v="135.5"/>
    <n v="0"/>
    <m/>
  </r>
  <r>
    <x v="0"/>
    <x v="3"/>
    <s v="ZA01C030"/>
    <x v="5"/>
    <s v="A101"/>
    <s v="FORTALECIMIENTO INSTITUCIONAL"/>
    <s v="GC00A10100001D"/>
    <x v="0"/>
    <x v="0"/>
    <s v="530404"/>
    <x v="48"/>
    <x v="0"/>
    <x v="1"/>
    <s v="002"/>
    <n v="340"/>
    <n v="0"/>
    <n v="-340"/>
    <n v="0"/>
    <n v="0"/>
    <n v="0"/>
    <n v="0"/>
    <n v="0"/>
    <n v="0"/>
    <n v="0"/>
    <n v="0"/>
    <n v="0"/>
    <m/>
  </r>
  <r>
    <x v="0"/>
    <x v="0"/>
    <s v="RP36A010"/>
    <x v="33"/>
    <s v="A101"/>
    <s v="FORTALECIMIENTO INSTITUCIONAL"/>
    <s v="GC00A10100001D"/>
    <x v="0"/>
    <x v="0"/>
    <s v="530404"/>
    <x v="48"/>
    <x v="0"/>
    <x v="1"/>
    <s v="002"/>
    <n v="20131"/>
    <n v="0"/>
    <n v="2686.2"/>
    <n v="22817.200000000001"/>
    <n v="0"/>
    <n v="5497.2"/>
    <n v="1.0110038875286015E-5"/>
    <n v="2520.4"/>
    <n v="9.8092597765218951E-6"/>
    <n v="17320"/>
    <n v="20296.8"/>
    <n v="17320"/>
    <m/>
  </r>
  <r>
    <x v="3"/>
    <x v="6"/>
    <s v="ZA01G000"/>
    <x v="9"/>
    <s v="A101"/>
    <s v="FORTALECIMIENTO INSTITUCIONAL"/>
    <s v="GC00A10100001D"/>
    <x v="0"/>
    <x v="0"/>
    <s v="530404"/>
    <x v="48"/>
    <x v="0"/>
    <x v="1"/>
    <s v="002"/>
    <n v="45000"/>
    <n v="0"/>
    <n v="0"/>
    <n v="45000"/>
    <n v="0"/>
    <n v="0"/>
    <n v="0"/>
    <n v="0"/>
    <n v="0"/>
    <n v="45000"/>
    <n v="45000"/>
    <n v="45000"/>
    <m/>
  </r>
  <r>
    <x v="3"/>
    <x v="4"/>
    <s v="UN31M010"/>
    <x v="48"/>
    <s v="A101"/>
    <s v="FORTALECIMIENTO INSTITUCIONAL"/>
    <s v="GC00A10100001D"/>
    <x v="0"/>
    <x v="0"/>
    <s v="530404"/>
    <x v="48"/>
    <x v="0"/>
    <x v="1"/>
    <s v="002"/>
    <n v="57000"/>
    <n v="0"/>
    <n v="-24449.03"/>
    <n v="32550.97"/>
    <n v="30"/>
    <n v="21207.3"/>
    <n v="3.9002879182102361E-5"/>
    <n v="12914.8"/>
    <n v="5.0263699476997682E-5"/>
    <n v="11343.67"/>
    <n v="19636.169999999998"/>
    <n v="11313.67"/>
    <m/>
  </r>
  <r>
    <x v="1"/>
    <x v="11"/>
    <s v="ZD07F070"/>
    <x v="28"/>
    <s v="A101"/>
    <s v="FORTALECIMIENTO INSTITUCIONAL"/>
    <s v="GC00A10100001D"/>
    <x v="0"/>
    <x v="0"/>
    <s v="530404"/>
    <x v="48"/>
    <x v="0"/>
    <x v="1"/>
    <s v="002"/>
    <n v="1210"/>
    <n v="0"/>
    <n v="0"/>
    <n v="1210"/>
    <n v="0"/>
    <n v="0"/>
    <n v="0"/>
    <n v="0"/>
    <n v="0"/>
    <n v="1210"/>
    <n v="1210"/>
    <n v="1210"/>
    <m/>
  </r>
  <r>
    <x v="0"/>
    <x v="14"/>
    <s v="MC37B000"/>
    <x v="34"/>
    <s v="A101"/>
    <s v="FORTALECIMIENTO INSTITUCIONAL"/>
    <s v="GC00A10100001D"/>
    <x v="0"/>
    <x v="0"/>
    <s v="530404"/>
    <x v="48"/>
    <x v="0"/>
    <x v="1"/>
    <s v="002"/>
    <n v="6969.11"/>
    <n v="0"/>
    <n v="-1388.74"/>
    <n v="5580.37"/>
    <n v="0"/>
    <n v="5355.33"/>
    <n v="9.8491221876565263E-6"/>
    <n v="2863.65"/>
    <n v="1.1145170115472515E-5"/>
    <n v="225.04"/>
    <n v="2716.72"/>
    <n v="225.04"/>
    <m/>
  </r>
  <r>
    <x v="1"/>
    <x v="8"/>
    <s v="PM71N010"/>
    <x v="39"/>
    <s v="A101"/>
    <s v="FORTALECIMIENTO INSTITUCIONAL"/>
    <s v="GC00A10100001D"/>
    <x v="0"/>
    <x v="0"/>
    <s v="530404"/>
    <x v="48"/>
    <x v="0"/>
    <x v="1"/>
    <s v="002"/>
    <n v="11937.16"/>
    <n v="0"/>
    <n v="-422.16"/>
    <n v="11515"/>
    <n v="0"/>
    <n v="2865"/>
    <n v="5.2690936072353992E-6"/>
    <n v="2665"/>
    <n v="1.0372035115232047E-5"/>
    <n v="8650"/>
    <n v="8850"/>
    <n v="8650"/>
    <m/>
  </r>
  <r>
    <x v="1"/>
    <x v="11"/>
    <s v="ZM04F040"/>
    <x v="41"/>
    <s v="A101"/>
    <s v="FORTALECIMIENTO INSTITUCIONAL"/>
    <s v="GC00A10100001D"/>
    <x v="0"/>
    <x v="0"/>
    <s v="530404"/>
    <x v="48"/>
    <x v="0"/>
    <x v="1"/>
    <s v="002"/>
    <n v="11690"/>
    <n v="0"/>
    <n v="2996"/>
    <n v="14686"/>
    <n v="0"/>
    <n v="0"/>
    <n v="0"/>
    <n v="0"/>
    <n v="0"/>
    <n v="14686"/>
    <n v="14686"/>
    <n v="14686"/>
    <m/>
  </r>
  <r>
    <x v="3"/>
    <x v="7"/>
    <s v="OL41I060"/>
    <x v="38"/>
    <s v="A101"/>
    <s v="FORTALECIMIENTO INSTITUCIONAL"/>
    <s v="GC00A10100001D"/>
    <x v="0"/>
    <x v="0"/>
    <s v="530404"/>
    <x v="48"/>
    <x v="0"/>
    <x v="1"/>
    <s v="002"/>
    <n v="7681.08"/>
    <n v="0"/>
    <n v="-1666"/>
    <n v="6015.08"/>
    <n v="0"/>
    <n v="0"/>
    <n v="0"/>
    <n v="0"/>
    <n v="0"/>
    <n v="6015.08"/>
    <n v="6015.08"/>
    <n v="6015.08"/>
    <m/>
  </r>
  <r>
    <x v="1"/>
    <x v="11"/>
    <s v="ZV05F050"/>
    <x v="35"/>
    <s v="A101"/>
    <s v="FORTALECIMIENTO INSTITUCIONAL"/>
    <s v="GC00A10100001D"/>
    <x v="0"/>
    <x v="0"/>
    <s v="530404"/>
    <x v="48"/>
    <x v="0"/>
    <x v="1"/>
    <s v="002"/>
    <n v="14076.5"/>
    <n v="0"/>
    <n v="-1600.21"/>
    <n v="12476.29"/>
    <n v="0"/>
    <n v="2284.79"/>
    <n v="4.202014793324735E-6"/>
    <n v="284.79000000000002"/>
    <n v="1.1083871971733339E-6"/>
    <n v="10191.5"/>
    <n v="12191.5"/>
    <n v="10191.5"/>
    <m/>
  </r>
  <r>
    <x v="1"/>
    <x v="11"/>
    <s v="ZQ08F080"/>
    <x v="26"/>
    <s v="A101"/>
    <s v="FORTALECIMIENTO INSTITUCIONAL"/>
    <s v="GC00A10100001D"/>
    <x v="0"/>
    <x v="0"/>
    <s v="530404"/>
    <x v="48"/>
    <x v="0"/>
    <x v="1"/>
    <s v="002"/>
    <n v="15348.39"/>
    <n v="0"/>
    <n v="-224.75"/>
    <n v="15123.64"/>
    <n v="0"/>
    <n v="13538.36"/>
    <n v="2.4898738613770136E-5"/>
    <n v="1279.08"/>
    <n v="4.9781098218352742E-6"/>
    <n v="1585.28"/>
    <n v="13844.56"/>
    <n v="1585.28"/>
    <m/>
  </r>
  <r>
    <x v="3"/>
    <x v="4"/>
    <s v="US33M030"/>
    <x v="4"/>
    <s v="A101"/>
    <s v="FORTALECIMIENTO INSTITUCIONAL"/>
    <s v="GC00A10100001D"/>
    <x v="0"/>
    <x v="0"/>
    <s v="530404"/>
    <x v="48"/>
    <x v="0"/>
    <x v="1"/>
    <s v="002"/>
    <n v="13898"/>
    <n v="0"/>
    <n v="-1492.27"/>
    <n v="12405.73"/>
    <n v="0"/>
    <n v="3622.03"/>
    <n v="6.6613665334083189E-6"/>
    <n v="3002.03"/>
    <n v="1.1683737552337734E-5"/>
    <n v="8783.7000000000007"/>
    <n v="9403.7000000000007"/>
    <n v="8783.7000000000007"/>
    <m/>
  </r>
  <r>
    <x v="0"/>
    <x v="0"/>
    <s v="ZA01A001"/>
    <x v="49"/>
    <s v="A101"/>
    <s v="FORTALECIMIENTO INSTITUCIONAL"/>
    <s v="GC00A10100001D"/>
    <x v="0"/>
    <x v="0"/>
    <s v="530404"/>
    <x v="48"/>
    <x v="0"/>
    <x v="1"/>
    <s v="002"/>
    <n v="85464.14"/>
    <n v="0"/>
    <n v="0"/>
    <n v="85464.14"/>
    <n v="26284.81"/>
    <n v="28468.94"/>
    <n v="5.2357944069378052E-5"/>
    <n v="14025.58"/>
    <n v="5.4586794848591475E-5"/>
    <n v="56995.199999999997"/>
    <n v="71438.559999999998"/>
    <n v="30710.39"/>
    <m/>
  </r>
  <r>
    <x v="3"/>
    <x v="5"/>
    <s v="UP72J010"/>
    <x v="6"/>
    <s v="A101"/>
    <s v="FORTALECIMIENTO INSTITUCIONAL"/>
    <s v="GC00A10100001D"/>
    <x v="0"/>
    <x v="0"/>
    <s v="530404"/>
    <x v="48"/>
    <x v="0"/>
    <x v="1"/>
    <s v="002"/>
    <n v="800"/>
    <n v="0"/>
    <n v="-800"/>
    <n v="0"/>
    <n v="0"/>
    <n v="0"/>
    <n v="0"/>
    <n v="0"/>
    <n v="0"/>
    <n v="0"/>
    <n v="0"/>
    <n v="0"/>
    <m/>
  </r>
  <r>
    <x v="3"/>
    <x v="4"/>
    <s v="ZA01M000"/>
    <x v="12"/>
    <s v="A101"/>
    <s v="FORTALECIMIENTO INSTITUCIONAL"/>
    <s v="GC00A10100001D"/>
    <x v="0"/>
    <x v="0"/>
    <s v="530404"/>
    <x v="48"/>
    <x v="0"/>
    <x v="1"/>
    <s v="002"/>
    <n v="3290"/>
    <n v="0"/>
    <n v="0"/>
    <n v="3290"/>
    <n v="0"/>
    <n v="30"/>
    <n v="5.5173755049585328E-8"/>
    <n v="0"/>
    <n v="0"/>
    <n v="3260"/>
    <n v="3290"/>
    <n v="3260"/>
    <m/>
  </r>
  <r>
    <x v="3"/>
    <x v="7"/>
    <s v="CF22I050"/>
    <x v="24"/>
    <s v="A101"/>
    <s v="FORTALECIMIENTO INSTITUCIONAL"/>
    <s v="GC00A10100001D"/>
    <x v="0"/>
    <x v="0"/>
    <s v="530404"/>
    <x v="48"/>
    <x v="0"/>
    <x v="1"/>
    <s v="002"/>
    <n v="3994.98"/>
    <n v="0"/>
    <n v="-3994.98"/>
    <n v="0"/>
    <n v="0"/>
    <n v="0"/>
    <n v="0"/>
    <n v="0"/>
    <n v="0"/>
    <n v="0"/>
    <n v="0"/>
    <n v="0"/>
    <m/>
  </r>
  <r>
    <x v="3"/>
    <x v="7"/>
    <s v="CB21I040"/>
    <x v="20"/>
    <s v="A101"/>
    <s v="FORTALECIMIENTO INSTITUCIONAL"/>
    <s v="GC00A10100001D"/>
    <x v="0"/>
    <x v="0"/>
    <s v="530404"/>
    <x v="48"/>
    <x v="0"/>
    <x v="1"/>
    <s v="002"/>
    <n v="6312.46"/>
    <n v="0"/>
    <n v="-1161.6199999999999"/>
    <n v="5150.84"/>
    <n v="0"/>
    <n v="0"/>
    <n v="0"/>
    <n v="0"/>
    <n v="0"/>
    <n v="5150.84"/>
    <n v="5150.84"/>
    <n v="5150.84"/>
    <m/>
  </r>
  <r>
    <x v="3"/>
    <x v="7"/>
    <s v="EQ13I030"/>
    <x v="27"/>
    <s v="A101"/>
    <s v="FORTALECIMIENTO INSTITUCIONAL"/>
    <s v="GC00A10100001D"/>
    <x v="0"/>
    <x v="0"/>
    <s v="530404"/>
    <x v="48"/>
    <x v="0"/>
    <x v="1"/>
    <s v="002"/>
    <n v="5500"/>
    <n v="0"/>
    <n v="0"/>
    <n v="5500"/>
    <n v="0"/>
    <n v="0"/>
    <n v="0"/>
    <n v="0"/>
    <n v="0"/>
    <n v="5500"/>
    <n v="5500"/>
    <n v="5500"/>
    <m/>
  </r>
  <r>
    <x v="1"/>
    <x v="11"/>
    <s v="ZN02F020"/>
    <x v="44"/>
    <s v="A101"/>
    <s v="FORTALECIMIENTO INSTITUCIONAL"/>
    <s v="GC00A10100001D"/>
    <x v="0"/>
    <x v="0"/>
    <s v="530404"/>
    <x v="48"/>
    <x v="0"/>
    <x v="1"/>
    <s v="002"/>
    <n v="4891.28"/>
    <n v="0"/>
    <n v="1100"/>
    <n v="5991.28"/>
    <n v="0"/>
    <n v="3400"/>
    <n v="6.2530255722863371E-6"/>
    <n v="0"/>
    <n v="0"/>
    <n v="2591.2800000000002"/>
    <n v="5991.28"/>
    <n v="2591.2800000000002"/>
    <m/>
  </r>
  <r>
    <x v="1"/>
    <x v="11"/>
    <s v="ZS03F030"/>
    <x v="22"/>
    <s v="A101"/>
    <s v="FORTALECIMIENTO INSTITUCIONAL"/>
    <s v="GC00A10100001D"/>
    <x v="0"/>
    <x v="0"/>
    <s v="530404"/>
    <x v="48"/>
    <x v="0"/>
    <x v="1"/>
    <s v="002"/>
    <n v="5596"/>
    <n v="0"/>
    <n v="-3936"/>
    <n v="1660"/>
    <n v="0"/>
    <n v="1660"/>
    <n v="3.0529477794103881E-6"/>
    <n v="0"/>
    <n v="0"/>
    <n v="0"/>
    <n v="1660"/>
    <n v="0"/>
    <m/>
  </r>
  <r>
    <x v="1"/>
    <x v="1"/>
    <s v="AT69K040"/>
    <x v="36"/>
    <s v="A101"/>
    <s v="FORTALECIMIENTO INSTITUCIONAL"/>
    <s v="GC00A10100001D"/>
    <x v="0"/>
    <x v="0"/>
    <s v="530404"/>
    <x v="48"/>
    <x v="0"/>
    <x v="1"/>
    <s v="002"/>
    <n v="131266.13"/>
    <n v="0"/>
    <n v="-63485.13"/>
    <n v="67781"/>
    <n v="0"/>
    <n v="63656"/>
    <n v="1.1707135171454679E-4"/>
    <n v="10043.219999999999"/>
    <n v="3.9087666232645699E-5"/>
    <n v="4125"/>
    <n v="57737.78"/>
    <n v="4125"/>
    <m/>
  </r>
  <r>
    <x v="3"/>
    <x v="7"/>
    <s v="EE11I010"/>
    <x v="25"/>
    <s v="A101"/>
    <s v="FORTALECIMIENTO INSTITUCIONAL"/>
    <s v="GC00A10100001D"/>
    <x v="0"/>
    <x v="0"/>
    <s v="530404"/>
    <x v="48"/>
    <x v="0"/>
    <x v="1"/>
    <s v="002"/>
    <n v="7188.6"/>
    <n v="0"/>
    <n v="0"/>
    <n v="7188.6"/>
    <n v="0"/>
    <n v="0"/>
    <n v="0"/>
    <n v="0"/>
    <n v="0"/>
    <n v="7188.6"/>
    <n v="7188.6"/>
    <n v="7188.6"/>
    <m/>
  </r>
  <r>
    <x v="2"/>
    <x v="10"/>
    <s v="AC67Q000"/>
    <x v="16"/>
    <s v="A101"/>
    <s v="FORTALECIMIENTO INSTITUCIONAL"/>
    <s v="GC00A10100001D"/>
    <x v="0"/>
    <x v="0"/>
    <s v="530405"/>
    <x v="49"/>
    <x v="0"/>
    <x v="1"/>
    <s v="002"/>
    <n v="13050"/>
    <n v="0"/>
    <n v="-3048.88"/>
    <n v="10001.120000000001"/>
    <n v="2935.76"/>
    <n v="6001.12"/>
    <n v="1.1036810830105583E-5"/>
    <n v="6000"/>
    <n v="2.335167380540048E-5"/>
    <n v="4000"/>
    <n v="4001.12"/>
    <n v="1064.24"/>
    <m/>
  </r>
  <r>
    <x v="3"/>
    <x v="7"/>
    <s v="MB42I090"/>
    <x v="32"/>
    <s v="A101"/>
    <s v="FORTALECIMIENTO INSTITUCIONAL"/>
    <s v="GC00A10100001D"/>
    <x v="0"/>
    <x v="0"/>
    <s v="530405"/>
    <x v="49"/>
    <x v="0"/>
    <x v="1"/>
    <s v="002"/>
    <n v="1480"/>
    <n v="0"/>
    <n v="-880"/>
    <n v="600"/>
    <n v="0"/>
    <n v="0"/>
    <n v="0"/>
    <n v="0"/>
    <n v="0"/>
    <n v="600"/>
    <n v="600"/>
    <n v="600"/>
    <m/>
  </r>
  <r>
    <x v="1"/>
    <x v="11"/>
    <s v="ZS03F030"/>
    <x v="22"/>
    <s v="A101"/>
    <s v="FORTALECIMIENTO INSTITUCIONAL"/>
    <s v="GC00A10100001D"/>
    <x v="0"/>
    <x v="0"/>
    <s v="530405"/>
    <x v="49"/>
    <x v="0"/>
    <x v="1"/>
    <s v="002"/>
    <n v="13392.86"/>
    <n v="0"/>
    <n v="16151.68"/>
    <n v="29544.54"/>
    <n v="0"/>
    <n v="29544.54"/>
    <n v="5.4336107100422528E-5"/>
    <n v="0"/>
    <n v="0"/>
    <n v="0"/>
    <n v="29544.54"/>
    <n v="0"/>
    <m/>
  </r>
  <r>
    <x v="0"/>
    <x v="0"/>
    <s v="RP36A010"/>
    <x v="33"/>
    <s v="A101"/>
    <s v="FORTALECIMIENTO INSTITUCIONAL"/>
    <s v="GC00A10100001D"/>
    <x v="0"/>
    <x v="0"/>
    <s v="530405"/>
    <x v="49"/>
    <x v="0"/>
    <x v="1"/>
    <s v="002"/>
    <n v="6514"/>
    <n v="0"/>
    <n v="-2514"/>
    <n v="4000"/>
    <n v="0"/>
    <n v="3359"/>
    <n v="6.1776214403852371E-6"/>
    <n v="484.7"/>
    <n v="1.8864260489129354E-6"/>
    <n v="641"/>
    <n v="3515.3"/>
    <n v="641"/>
    <m/>
  </r>
  <r>
    <x v="3"/>
    <x v="4"/>
    <s v="US33M030"/>
    <x v="4"/>
    <s v="A101"/>
    <s v="FORTALECIMIENTO INSTITUCIONAL"/>
    <s v="GC00A10100001D"/>
    <x v="0"/>
    <x v="0"/>
    <s v="530405"/>
    <x v="49"/>
    <x v="0"/>
    <x v="1"/>
    <s v="002"/>
    <n v="7026.59"/>
    <n v="0"/>
    <n v="0"/>
    <n v="7026.59"/>
    <n v="0"/>
    <n v="2915.17"/>
    <n v="5.3613625169299888E-6"/>
    <n v="848.5"/>
    <n v="3.3023158706470513E-6"/>
    <n v="4111.42"/>
    <n v="6178.09"/>
    <n v="4111.42"/>
    <m/>
  </r>
  <r>
    <x v="1"/>
    <x v="8"/>
    <s v="PM71N010"/>
    <x v="39"/>
    <s v="A101"/>
    <s v="FORTALECIMIENTO INSTITUCIONAL"/>
    <s v="GC00A10100001D"/>
    <x v="0"/>
    <x v="0"/>
    <s v="530405"/>
    <x v="49"/>
    <x v="0"/>
    <x v="1"/>
    <s v="002"/>
    <n v="61146.7"/>
    <n v="0"/>
    <n v="42680.29"/>
    <n v="103826.99"/>
    <n v="0"/>
    <n v="5144.01"/>
    <n v="9.4604782570872475E-6"/>
    <n v="3182.24"/>
    <n v="1.2385105075082936E-5"/>
    <n v="98682.98"/>
    <n v="100644.75"/>
    <n v="98682.98"/>
    <m/>
  </r>
  <r>
    <x v="3"/>
    <x v="7"/>
    <s v="CB21I040"/>
    <x v="20"/>
    <s v="A101"/>
    <s v="FORTALECIMIENTO INSTITUCIONAL"/>
    <s v="GC00A10100001D"/>
    <x v="0"/>
    <x v="0"/>
    <s v="530405"/>
    <x v="49"/>
    <x v="0"/>
    <x v="1"/>
    <s v="002"/>
    <n v="3000"/>
    <n v="0"/>
    <n v="700"/>
    <n v="3700"/>
    <n v="0"/>
    <n v="3694"/>
    <n v="6.7937283717722734E-6"/>
    <n v="3527"/>
    <n v="1.3726892251941248E-5"/>
    <n v="6"/>
    <n v="173"/>
    <n v="6"/>
    <m/>
  </r>
  <r>
    <x v="0"/>
    <x v="14"/>
    <s v="MC37B000"/>
    <x v="34"/>
    <s v="A101"/>
    <s v="FORTALECIMIENTO INSTITUCIONAL"/>
    <s v="GC00A10100001D"/>
    <x v="0"/>
    <x v="0"/>
    <s v="530405"/>
    <x v="49"/>
    <x v="0"/>
    <x v="1"/>
    <s v="002"/>
    <n v="27139.9"/>
    <n v="0"/>
    <n v="0"/>
    <n v="27139.9"/>
    <n v="0"/>
    <n v="23989.68"/>
    <n v="4.4120024267931209E-5"/>
    <n v="1700.6"/>
    <n v="6.6186427455773427E-6"/>
    <n v="3150.22"/>
    <n v="25439.3"/>
    <n v="3150.22"/>
    <m/>
  </r>
  <r>
    <x v="3"/>
    <x v="4"/>
    <s v="UC32M020"/>
    <x v="47"/>
    <s v="A101"/>
    <s v="FORTALECIMIENTO INSTITUCIONAL"/>
    <s v="GC00A10100001D"/>
    <x v="0"/>
    <x v="0"/>
    <s v="530405"/>
    <x v="49"/>
    <x v="0"/>
    <x v="1"/>
    <s v="002"/>
    <n v="0"/>
    <n v="0"/>
    <n v="2327.6999999999998"/>
    <n v="2327.6999999999998"/>
    <n v="1737.5"/>
    <n v="590"/>
    <n v="1.0850838493085114E-6"/>
    <n v="590"/>
    <n v="2.2962479241977139E-6"/>
    <n v="1737.7"/>
    <n v="1737.7"/>
    <n v="0.2"/>
    <m/>
  </r>
  <r>
    <x v="0"/>
    <x v="0"/>
    <s v="ZA01A001"/>
    <x v="49"/>
    <s v="A101"/>
    <s v="FORTALECIMIENTO INSTITUCIONAL"/>
    <s v="GC00A10100001D"/>
    <x v="0"/>
    <x v="0"/>
    <s v="530405"/>
    <x v="49"/>
    <x v="0"/>
    <x v="1"/>
    <s v="002"/>
    <n v="143000"/>
    <n v="0"/>
    <n v="-30000"/>
    <n v="113000"/>
    <n v="0"/>
    <n v="112006.32"/>
    <n v="2.0599364212284902E-4"/>
    <n v="19709.599999999999"/>
    <n v="7.6708691672486875E-5"/>
    <n v="993.68"/>
    <n v="93290.4"/>
    <n v="993.68"/>
    <m/>
  </r>
  <r>
    <x v="1"/>
    <x v="11"/>
    <s v="ZV05F050"/>
    <x v="35"/>
    <s v="A101"/>
    <s v="FORTALECIMIENTO INSTITUCIONAL"/>
    <s v="GC00A10100001D"/>
    <x v="0"/>
    <x v="0"/>
    <s v="530405"/>
    <x v="49"/>
    <x v="0"/>
    <x v="1"/>
    <s v="002"/>
    <n v="4203"/>
    <n v="0"/>
    <n v="0"/>
    <n v="4203"/>
    <n v="0"/>
    <n v="2952.04"/>
    <n v="5.4291710618859291E-6"/>
    <n v="190"/>
    <n v="7.3946967050434857E-7"/>
    <n v="1250.96"/>
    <n v="4013"/>
    <n v="1250.96"/>
    <m/>
  </r>
  <r>
    <x v="1"/>
    <x v="11"/>
    <s v="ZQ08F080"/>
    <x v="26"/>
    <s v="A101"/>
    <s v="FORTALECIMIENTO INSTITUCIONAL"/>
    <s v="GC00A10100001D"/>
    <x v="0"/>
    <x v="0"/>
    <s v="530405"/>
    <x v="49"/>
    <x v="0"/>
    <x v="1"/>
    <s v="002"/>
    <n v="9228.67"/>
    <n v="0"/>
    <n v="1330.64"/>
    <n v="10559.31"/>
    <n v="1334.72"/>
    <n v="9224.59"/>
    <n v="1.6965175636428477E-5"/>
    <n v="2767.51"/>
    <n v="1.0770998462197314E-5"/>
    <n v="1334.72"/>
    <n v="7791.8"/>
    <n v="0"/>
    <m/>
  </r>
  <r>
    <x v="3"/>
    <x v="7"/>
    <s v="EE11I010"/>
    <x v="25"/>
    <s v="A101"/>
    <s v="FORTALECIMIENTO INSTITUCIONAL"/>
    <s v="GC00A10100001D"/>
    <x v="0"/>
    <x v="0"/>
    <s v="530405"/>
    <x v="49"/>
    <x v="0"/>
    <x v="1"/>
    <s v="002"/>
    <n v="2500"/>
    <n v="0"/>
    <n v="0"/>
    <n v="2500"/>
    <n v="2500"/>
    <n v="0"/>
    <n v="0"/>
    <n v="0"/>
    <n v="0"/>
    <n v="2500"/>
    <n v="2500"/>
    <n v="0"/>
    <m/>
  </r>
  <r>
    <x v="1"/>
    <x v="1"/>
    <s v="AT69K040"/>
    <x v="36"/>
    <s v="A101"/>
    <s v="FORTALECIMIENTO INSTITUCIONAL"/>
    <s v="GC00A10100001D"/>
    <x v="0"/>
    <x v="0"/>
    <s v="530405"/>
    <x v="49"/>
    <x v="0"/>
    <x v="1"/>
    <s v="002"/>
    <n v="141493.4"/>
    <n v="0"/>
    <n v="74960.27"/>
    <n v="216453.67"/>
    <n v="82322.05"/>
    <n v="129342.6"/>
    <n v="2.3787723099588317E-4"/>
    <n v="73506.92"/>
    <n v="2.8608493637994475E-4"/>
    <n v="87111.07"/>
    <n v="142946.75"/>
    <n v="4789.0200000000004"/>
    <m/>
  </r>
  <r>
    <x v="1"/>
    <x v="11"/>
    <s v="ZD07F070"/>
    <x v="28"/>
    <s v="A101"/>
    <s v="FORTALECIMIENTO INSTITUCIONAL"/>
    <s v="GC00A10100001D"/>
    <x v="0"/>
    <x v="0"/>
    <s v="530405"/>
    <x v="49"/>
    <x v="0"/>
    <x v="1"/>
    <s v="002"/>
    <n v="6416"/>
    <n v="0"/>
    <n v="0"/>
    <n v="6416"/>
    <n v="0"/>
    <n v="4916"/>
    <n v="9.0411393274587164E-6"/>
    <n v="1696.73"/>
    <n v="6.6035809159728598E-6"/>
    <n v="1500"/>
    <n v="4719.2700000000004"/>
    <n v="1500"/>
    <m/>
  </r>
  <r>
    <x v="1"/>
    <x v="11"/>
    <s v="ZC09F090"/>
    <x v="21"/>
    <s v="A101"/>
    <s v="FORTALECIMIENTO INSTITUCIONAL"/>
    <s v="GC00A10100001D"/>
    <x v="0"/>
    <x v="0"/>
    <s v="530405"/>
    <x v="49"/>
    <x v="0"/>
    <x v="1"/>
    <s v="002"/>
    <n v="3181"/>
    <n v="0"/>
    <n v="709"/>
    <n v="3890"/>
    <n v="3890"/>
    <n v="0"/>
    <n v="0"/>
    <n v="0"/>
    <n v="0"/>
    <n v="3890"/>
    <n v="3890"/>
    <n v="0"/>
    <m/>
  </r>
  <r>
    <x v="3"/>
    <x v="5"/>
    <s v="UP72J010"/>
    <x v="6"/>
    <s v="A101"/>
    <s v="FORTALECIMIENTO INSTITUCIONAL"/>
    <s v="GC00A10100001D"/>
    <x v="0"/>
    <x v="0"/>
    <s v="530405"/>
    <x v="49"/>
    <x v="0"/>
    <x v="1"/>
    <s v="002"/>
    <n v="30200"/>
    <n v="0"/>
    <n v="2500"/>
    <n v="32700"/>
    <n v="0"/>
    <n v="30744.69"/>
    <n v="5.6543333171181179E-5"/>
    <n v="11476.4"/>
    <n v="4.4665524876716343E-5"/>
    <n v="1955.31"/>
    <n v="21223.599999999999"/>
    <n v="1955.31"/>
    <m/>
  </r>
  <r>
    <x v="3"/>
    <x v="7"/>
    <s v="SF43I080"/>
    <x v="45"/>
    <s v="A101"/>
    <s v="FORTALECIMIENTO INSTITUCIONAL"/>
    <s v="GC00A10100001D"/>
    <x v="0"/>
    <x v="0"/>
    <s v="530405"/>
    <x v="49"/>
    <x v="0"/>
    <x v="1"/>
    <s v="002"/>
    <n v="2000"/>
    <n v="0"/>
    <n v="-1500"/>
    <n v="500"/>
    <n v="0"/>
    <n v="0"/>
    <n v="0"/>
    <n v="0"/>
    <n v="0"/>
    <n v="500"/>
    <n v="500"/>
    <n v="500"/>
    <m/>
  </r>
  <r>
    <x v="1"/>
    <x v="11"/>
    <s v="ZN02F020"/>
    <x v="44"/>
    <s v="A101"/>
    <s v="FORTALECIMIENTO INSTITUCIONAL"/>
    <s v="GC00A10100001D"/>
    <x v="0"/>
    <x v="0"/>
    <s v="530405"/>
    <x v="49"/>
    <x v="0"/>
    <x v="1"/>
    <s v="002"/>
    <n v="6000"/>
    <n v="0"/>
    <n v="1987.67"/>
    <n v="7987.67"/>
    <n v="0"/>
    <n v="7987.67"/>
    <n v="1.4690324933230708E-5"/>
    <n v="0"/>
    <n v="0"/>
    <n v="0"/>
    <n v="7987.67"/>
    <n v="0"/>
    <m/>
  </r>
  <r>
    <x v="1"/>
    <x v="11"/>
    <s v="ZT06F060"/>
    <x v="43"/>
    <s v="A101"/>
    <s v="FORTALECIMIENTO INSTITUCIONAL"/>
    <s v="GC00A10100001D"/>
    <x v="0"/>
    <x v="0"/>
    <s v="530405"/>
    <x v="49"/>
    <x v="0"/>
    <x v="1"/>
    <s v="002"/>
    <n v="5000"/>
    <n v="0"/>
    <n v="0"/>
    <n v="5000"/>
    <n v="0"/>
    <n v="0"/>
    <n v="0"/>
    <n v="0"/>
    <n v="0"/>
    <n v="5000"/>
    <n v="5000"/>
    <n v="5000"/>
    <m/>
  </r>
  <r>
    <x v="1"/>
    <x v="11"/>
    <s v="TM68F100"/>
    <x v="18"/>
    <s v="A101"/>
    <s v="FORTALECIMIENTO INSTITUCIONAL"/>
    <s v="GC00A10100001D"/>
    <x v="0"/>
    <x v="0"/>
    <s v="530405"/>
    <x v="49"/>
    <x v="0"/>
    <x v="1"/>
    <s v="002"/>
    <n v="665"/>
    <n v="0"/>
    <n v="0"/>
    <n v="665"/>
    <n v="0"/>
    <n v="0"/>
    <n v="0"/>
    <n v="0"/>
    <n v="0"/>
    <n v="665"/>
    <n v="665"/>
    <n v="665"/>
    <m/>
  </r>
  <r>
    <x v="1"/>
    <x v="11"/>
    <s v="ZM04F040"/>
    <x v="41"/>
    <s v="A101"/>
    <s v="FORTALECIMIENTO INSTITUCIONAL"/>
    <s v="GC00A10100001D"/>
    <x v="0"/>
    <x v="0"/>
    <s v="530405"/>
    <x v="49"/>
    <x v="0"/>
    <x v="1"/>
    <s v="002"/>
    <n v="10918.21"/>
    <n v="0"/>
    <n v="8066.79"/>
    <n v="18985"/>
    <n v="0"/>
    <n v="3985"/>
    <n v="7.3289137957532507E-6"/>
    <n v="3985"/>
    <n v="1.5509403352420152E-5"/>
    <n v="15000"/>
    <n v="15000"/>
    <n v="15000"/>
    <m/>
  </r>
  <r>
    <x v="3"/>
    <x v="4"/>
    <s v="UN31M010"/>
    <x v="48"/>
    <s v="A101"/>
    <s v="FORTALECIMIENTO INSTITUCIONAL"/>
    <s v="GC00A10100001D"/>
    <x v="0"/>
    <x v="0"/>
    <s v="530405"/>
    <x v="49"/>
    <x v="0"/>
    <x v="1"/>
    <s v="002"/>
    <n v="9000"/>
    <n v="0"/>
    <n v="-1709"/>
    <n v="7291"/>
    <n v="7291"/>
    <n v="0"/>
    <n v="0"/>
    <n v="0"/>
    <n v="0"/>
    <n v="7291"/>
    <n v="7291"/>
    <n v="0"/>
    <m/>
  </r>
  <r>
    <x v="3"/>
    <x v="4"/>
    <s v="UA38M040"/>
    <x v="15"/>
    <s v="A101"/>
    <s v="FORTALECIMIENTO INSTITUCIONAL"/>
    <s v="GC00A10100001D"/>
    <x v="0"/>
    <x v="0"/>
    <s v="530405"/>
    <x v="49"/>
    <x v="0"/>
    <x v="1"/>
    <s v="002"/>
    <n v="125"/>
    <n v="0"/>
    <n v="4189.93"/>
    <n v="4314.93"/>
    <n v="3958.93"/>
    <n v="0"/>
    <n v="0"/>
    <n v="0"/>
    <n v="0"/>
    <n v="4314.93"/>
    <n v="4314.93"/>
    <n v="356"/>
    <m/>
  </r>
  <r>
    <x v="3"/>
    <x v="7"/>
    <s v="CF22I050"/>
    <x v="24"/>
    <s v="A101"/>
    <s v="FORTALECIMIENTO INSTITUCIONAL"/>
    <s v="GC00A10100001D"/>
    <x v="0"/>
    <x v="0"/>
    <s v="530405"/>
    <x v="49"/>
    <x v="0"/>
    <x v="1"/>
    <s v="002"/>
    <n v="896"/>
    <n v="0"/>
    <n v="-390"/>
    <n v="506"/>
    <n v="506"/>
    <n v="0"/>
    <n v="0"/>
    <n v="0"/>
    <n v="0"/>
    <n v="506"/>
    <n v="506"/>
    <n v="0"/>
    <m/>
  </r>
  <r>
    <x v="1"/>
    <x v="1"/>
    <s v="ZA01K000"/>
    <x v="1"/>
    <s v="A101"/>
    <s v="FORTALECIMIENTO INSTITUCIONAL"/>
    <s v="GC00A10100001D"/>
    <x v="0"/>
    <x v="0"/>
    <s v="530405"/>
    <x v="49"/>
    <x v="0"/>
    <x v="1"/>
    <s v="002"/>
    <n v="0"/>
    <n v="0"/>
    <n v="14000"/>
    <n v="14000"/>
    <n v="0"/>
    <n v="0"/>
    <n v="0"/>
    <n v="0"/>
    <n v="0"/>
    <n v="14000"/>
    <n v="14000"/>
    <n v="14000"/>
    <m/>
  </r>
  <r>
    <x v="1"/>
    <x v="13"/>
    <s v="FS66P020"/>
    <x v="30"/>
    <s v="A101"/>
    <s v="FORTALECIMIENTO INSTITUCIONAL"/>
    <s v="GC00A10100001D"/>
    <x v="0"/>
    <x v="0"/>
    <s v="530405"/>
    <x v="49"/>
    <x v="0"/>
    <x v="1"/>
    <s v="002"/>
    <n v="3690"/>
    <n v="0"/>
    <n v="5310"/>
    <n v="9000"/>
    <n v="0"/>
    <n v="0"/>
    <n v="0"/>
    <n v="0"/>
    <n v="0"/>
    <n v="9000"/>
    <n v="9000"/>
    <n v="9000"/>
    <m/>
  </r>
  <r>
    <x v="1"/>
    <x v="11"/>
    <s v="ZS03F030"/>
    <x v="22"/>
    <s v="A101"/>
    <s v="FORTALECIMIENTO INSTITUCIONAL"/>
    <s v="GC00A10100001D"/>
    <x v="0"/>
    <x v="0"/>
    <s v="530408"/>
    <x v="50"/>
    <x v="0"/>
    <x v="1"/>
    <s v="002"/>
    <n v="3200"/>
    <n v="0"/>
    <n v="-900"/>
    <n v="2300"/>
    <n v="0"/>
    <n v="2300"/>
    <n v="4.2299878871348755E-6"/>
    <n v="2300"/>
    <n v="8.9514749587368498E-6"/>
    <n v="0"/>
    <n v="0"/>
    <n v="0"/>
    <m/>
  </r>
  <r>
    <x v="1"/>
    <x v="8"/>
    <s v="PM71N010"/>
    <x v="39"/>
    <s v="A101"/>
    <s v="FORTALECIMIENTO INSTITUCIONAL"/>
    <s v="GC00A10100001D"/>
    <x v="0"/>
    <x v="0"/>
    <s v="530415"/>
    <x v="51"/>
    <x v="0"/>
    <x v="1"/>
    <s v="002"/>
    <n v="26400"/>
    <n v="0"/>
    <n v="15910"/>
    <n v="42310"/>
    <n v="15816"/>
    <n v="4320"/>
    <n v="7.9450207271402878E-6"/>
    <n v="3600"/>
    <n v="1.4011004283240289E-5"/>
    <n v="37990"/>
    <n v="38710"/>
    <n v="22174"/>
    <m/>
  </r>
  <r>
    <x v="3"/>
    <x v="4"/>
    <s v="UA38M040"/>
    <x v="15"/>
    <s v="A101"/>
    <s v="FORTALECIMIENTO INSTITUCIONAL"/>
    <s v="GC00A10100001D"/>
    <x v="0"/>
    <x v="0"/>
    <s v="530417"/>
    <x v="52"/>
    <x v="0"/>
    <x v="1"/>
    <s v="002"/>
    <n v="3500"/>
    <n v="0"/>
    <n v="-3500"/>
    <n v="0"/>
    <n v="0"/>
    <n v="0"/>
    <n v="0"/>
    <n v="0"/>
    <n v="0"/>
    <n v="0"/>
    <n v="0"/>
    <n v="0"/>
    <m/>
  </r>
  <r>
    <x v="1"/>
    <x v="11"/>
    <s v="ZV05F050"/>
    <x v="35"/>
    <s v="A101"/>
    <s v="FORTALECIMIENTO INSTITUCIONAL"/>
    <s v="GC00A10100001D"/>
    <x v="0"/>
    <x v="0"/>
    <s v="530417"/>
    <x v="52"/>
    <x v="0"/>
    <x v="1"/>
    <s v="002"/>
    <n v="181945.56"/>
    <n v="0"/>
    <n v="-181945.56"/>
    <n v="0"/>
    <n v="0"/>
    <n v="0"/>
    <n v="0"/>
    <n v="0"/>
    <n v="0"/>
    <n v="0"/>
    <n v="0"/>
    <n v="0"/>
    <m/>
  </r>
  <r>
    <x v="1"/>
    <x v="11"/>
    <s v="ZD07F070"/>
    <x v="28"/>
    <s v="A101"/>
    <s v="FORTALECIMIENTO INSTITUCIONAL"/>
    <s v="GC00A10100001D"/>
    <x v="0"/>
    <x v="0"/>
    <s v="530418"/>
    <x v="53"/>
    <x v="0"/>
    <x v="1"/>
    <s v="002"/>
    <n v="3696"/>
    <n v="0"/>
    <n v="0"/>
    <n v="3696"/>
    <n v="0"/>
    <n v="0"/>
    <n v="0"/>
    <n v="0"/>
    <n v="0"/>
    <n v="3696"/>
    <n v="3696"/>
    <n v="3696"/>
    <m/>
  </r>
  <r>
    <x v="1"/>
    <x v="8"/>
    <s v="PM71N010"/>
    <x v="39"/>
    <s v="A101"/>
    <s v="FORTALECIMIENTO INSTITUCIONAL"/>
    <s v="GC00A10100001D"/>
    <x v="0"/>
    <x v="0"/>
    <s v="530418"/>
    <x v="53"/>
    <x v="0"/>
    <x v="1"/>
    <s v="002"/>
    <n v="0"/>
    <n v="0"/>
    <n v="4549.0200000000004"/>
    <n v="4549.0200000000004"/>
    <n v="0"/>
    <n v="0"/>
    <n v="0"/>
    <n v="0"/>
    <n v="0"/>
    <n v="4549.0200000000004"/>
    <n v="4549.0200000000004"/>
    <n v="4549.0200000000004"/>
    <m/>
  </r>
  <r>
    <x v="3"/>
    <x v="7"/>
    <s v="MB42I090"/>
    <x v="32"/>
    <s v="A101"/>
    <s v="FORTALECIMIENTO INSTITUCIONAL"/>
    <s v="GC00A10100001D"/>
    <x v="0"/>
    <x v="0"/>
    <s v="530418"/>
    <x v="53"/>
    <x v="0"/>
    <x v="1"/>
    <s v="002"/>
    <n v="4500"/>
    <n v="0"/>
    <n v="-4500"/>
    <n v="0"/>
    <n v="0"/>
    <n v="0"/>
    <n v="0"/>
    <n v="0"/>
    <n v="0"/>
    <n v="0"/>
    <n v="0"/>
    <n v="0"/>
    <m/>
  </r>
  <r>
    <x v="1"/>
    <x v="11"/>
    <s v="TM68F100"/>
    <x v="18"/>
    <s v="A101"/>
    <s v="FORTALECIMIENTO INSTITUCIONAL"/>
    <s v="GC00A10100001D"/>
    <x v="0"/>
    <x v="0"/>
    <s v="530418"/>
    <x v="53"/>
    <x v="0"/>
    <x v="1"/>
    <s v="002"/>
    <n v="2577.19"/>
    <n v="0"/>
    <n v="-2577.19"/>
    <n v="0"/>
    <n v="0"/>
    <n v="0"/>
    <n v="0"/>
    <n v="0"/>
    <n v="0"/>
    <n v="0"/>
    <n v="0"/>
    <n v="0"/>
    <m/>
  </r>
  <r>
    <x v="1"/>
    <x v="13"/>
    <s v="FS66P020"/>
    <x v="30"/>
    <s v="A101"/>
    <s v="FORTALECIMIENTO INSTITUCIONAL"/>
    <s v="GC00A10100001D"/>
    <x v="0"/>
    <x v="0"/>
    <s v="530418"/>
    <x v="53"/>
    <x v="0"/>
    <x v="1"/>
    <s v="002"/>
    <n v="31080"/>
    <n v="0"/>
    <n v="-8470"/>
    <n v="22610"/>
    <n v="0"/>
    <n v="22610"/>
    <n v="4.1582620055704145E-5"/>
    <n v="2261"/>
    <n v="8.7996890790017479E-6"/>
    <n v="0"/>
    <n v="20349"/>
    <n v="0"/>
    <m/>
  </r>
  <r>
    <x v="1"/>
    <x v="1"/>
    <s v="AT69K040"/>
    <x v="36"/>
    <s v="A101"/>
    <s v="FORTALECIMIENTO INSTITUCIONAL"/>
    <s v="GC00A10100001D"/>
    <x v="0"/>
    <x v="0"/>
    <s v="530418"/>
    <x v="53"/>
    <x v="0"/>
    <x v="1"/>
    <s v="002"/>
    <n v="38186.410000000003"/>
    <n v="0"/>
    <n v="23944.47"/>
    <n v="62130.879999999997"/>
    <n v="62130.879999999997"/>
    <n v="0"/>
    <n v="0"/>
    <n v="0"/>
    <n v="0"/>
    <n v="62130.879999999997"/>
    <n v="62130.879999999997"/>
    <n v="0"/>
    <m/>
  </r>
  <r>
    <x v="1"/>
    <x v="11"/>
    <s v="ZM04F040"/>
    <x v="41"/>
    <s v="A101"/>
    <s v="FORTALECIMIENTO INSTITUCIONAL"/>
    <s v="GC00A10100001D"/>
    <x v="0"/>
    <x v="0"/>
    <s v="530418"/>
    <x v="53"/>
    <x v="0"/>
    <x v="1"/>
    <s v="002"/>
    <n v="91498.33"/>
    <n v="0"/>
    <n v="56943.6"/>
    <n v="148441.93"/>
    <n v="0"/>
    <n v="137445"/>
    <n v="2.5277855875967519E-4"/>
    <n v="15190"/>
    <n v="5.9118654184005549E-5"/>
    <n v="10996.93"/>
    <n v="133251.93"/>
    <n v="10996.93"/>
    <m/>
  </r>
  <r>
    <x v="1"/>
    <x v="11"/>
    <s v="ZM04F040"/>
    <x v="41"/>
    <s v="A101"/>
    <s v="FORTALECIMIENTO INSTITUCIONAL"/>
    <s v="GC00A10100001D"/>
    <x v="0"/>
    <x v="0"/>
    <s v="530502"/>
    <x v="54"/>
    <x v="0"/>
    <x v="1"/>
    <s v="002"/>
    <n v="31678.240000000002"/>
    <n v="0"/>
    <n v="0"/>
    <n v="31678.240000000002"/>
    <n v="22652.240000000002"/>
    <n v="9026"/>
    <n v="1.6599943769251905E-5"/>
    <n v="9026"/>
    <n v="3.5128701294590785E-5"/>
    <n v="22652.240000000002"/>
    <n v="22652.240000000002"/>
    <n v="0"/>
    <m/>
  </r>
  <r>
    <x v="1"/>
    <x v="11"/>
    <s v="ZN02F020"/>
    <x v="44"/>
    <s v="A101"/>
    <s v="FORTALECIMIENTO INSTITUCIONAL"/>
    <s v="GC00A10100001D"/>
    <x v="0"/>
    <x v="0"/>
    <s v="530502"/>
    <x v="54"/>
    <x v="0"/>
    <x v="1"/>
    <s v="002"/>
    <n v="40.32"/>
    <n v="0"/>
    <n v="-40.32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530502"/>
    <x v="54"/>
    <x v="0"/>
    <x v="1"/>
    <s v="002"/>
    <n v="465482.6"/>
    <n v="0"/>
    <n v="139013.98000000001"/>
    <n v="604496.57999999996"/>
    <n v="223906.46"/>
    <n v="320109.48"/>
    <n v="5.8872140128567109E-4"/>
    <n v="114408.71"/>
    <n v="4.4527247940277667E-4"/>
    <n v="284387.09999999998"/>
    <n v="490087.87"/>
    <n v="60480.639999999999"/>
    <m/>
  </r>
  <r>
    <x v="0"/>
    <x v="0"/>
    <s v="ZA01A008"/>
    <x v="53"/>
    <s v="A101"/>
    <s v="FORTALECIMIENTO INSTITUCIONAL"/>
    <s v="GC00A10100001D"/>
    <x v="0"/>
    <x v="0"/>
    <s v="530502"/>
    <x v="54"/>
    <x v="0"/>
    <x v="1"/>
    <s v="002"/>
    <n v="60000"/>
    <n v="0"/>
    <n v="-19810.5"/>
    <n v="40189.5"/>
    <n v="0"/>
    <n v="40189.5"/>
    <n v="7.3913520952176981E-5"/>
    <n v="32905.279999999999"/>
    <n v="1.2806556083922805E-4"/>
    <n v="0"/>
    <n v="7284.22"/>
    <n v="0"/>
    <m/>
  </r>
  <r>
    <x v="3"/>
    <x v="4"/>
    <s v="UC32M020"/>
    <x v="47"/>
    <s v="A101"/>
    <s v="FORTALECIMIENTO INSTITUCIONAL"/>
    <s v="GC00A10100001D"/>
    <x v="0"/>
    <x v="0"/>
    <s v="530502"/>
    <x v="54"/>
    <x v="0"/>
    <x v="1"/>
    <s v="002"/>
    <n v="2878.45"/>
    <n v="0"/>
    <n v="10849.55"/>
    <n v="13728"/>
    <n v="0"/>
    <n v="13728"/>
    <n v="2.5247510310690248E-5"/>
    <n v="5720"/>
    <n v="2.2261929027815126E-5"/>
    <n v="0"/>
    <n v="8008"/>
    <n v="0"/>
    <m/>
  </r>
  <r>
    <x v="1"/>
    <x v="8"/>
    <s v="PM71N010"/>
    <x v="39"/>
    <s v="A101"/>
    <s v="FORTALECIMIENTO INSTITUCIONAL"/>
    <s v="GC00A10100001D"/>
    <x v="0"/>
    <x v="0"/>
    <s v="530502"/>
    <x v="54"/>
    <x v="0"/>
    <x v="1"/>
    <s v="002"/>
    <n v="6440"/>
    <n v="0"/>
    <n v="0"/>
    <n v="6440"/>
    <n v="0"/>
    <n v="6440"/>
    <n v="1.1843966083977651E-5"/>
    <n v="0"/>
    <n v="0"/>
    <n v="0"/>
    <n v="6440"/>
    <n v="0"/>
    <m/>
  </r>
  <r>
    <x v="1"/>
    <x v="11"/>
    <s v="TM68F100"/>
    <x v="18"/>
    <s v="A101"/>
    <s v="FORTALECIMIENTO INSTITUCIONAL"/>
    <s v="GC00A10100001D"/>
    <x v="0"/>
    <x v="0"/>
    <s v="530502"/>
    <x v="54"/>
    <x v="0"/>
    <x v="1"/>
    <s v="002"/>
    <n v="28755.759999999998"/>
    <n v="0"/>
    <n v="16448.73"/>
    <n v="45204.49"/>
    <n v="0"/>
    <n v="45204.49"/>
    <n v="8.3136715280047647E-5"/>
    <n v="19398.04"/>
    <n v="7.5496117090685126E-5"/>
    <n v="0"/>
    <n v="25806.45"/>
    <n v="0"/>
    <m/>
  </r>
  <r>
    <x v="0"/>
    <x v="0"/>
    <s v="RP36A010"/>
    <x v="33"/>
    <s v="A101"/>
    <s v="FORTALECIMIENTO INSTITUCIONAL"/>
    <s v="GC00A10100001D"/>
    <x v="0"/>
    <x v="0"/>
    <s v="530502"/>
    <x v="54"/>
    <x v="0"/>
    <x v="1"/>
    <s v="002"/>
    <n v="280800"/>
    <n v="0"/>
    <n v="15600"/>
    <n v="296400"/>
    <n v="156000"/>
    <n v="140400"/>
    <n v="2.5821317363205934E-4"/>
    <n v="117000"/>
    <n v="4.5535763920530938E-4"/>
    <n v="156000"/>
    <n v="179400"/>
    <n v="0"/>
    <m/>
  </r>
  <r>
    <x v="1"/>
    <x v="13"/>
    <s v="FS66P020"/>
    <x v="30"/>
    <s v="A101"/>
    <s v="FORTALECIMIENTO INSTITUCIONAL"/>
    <s v="GC00A10100001D"/>
    <x v="0"/>
    <x v="0"/>
    <s v="530502"/>
    <x v="54"/>
    <x v="0"/>
    <x v="1"/>
    <s v="002"/>
    <n v="84.08"/>
    <n v="0"/>
    <n v="0"/>
    <n v="84.08"/>
    <n v="0"/>
    <n v="0"/>
    <n v="0"/>
    <n v="0"/>
    <n v="0"/>
    <n v="84.08"/>
    <n v="84.08"/>
    <n v="84.08"/>
    <m/>
  </r>
  <r>
    <x v="0"/>
    <x v="14"/>
    <s v="MC37B000"/>
    <x v="34"/>
    <s v="A101"/>
    <s v="FORTALECIMIENTO INSTITUCIONAL"/>
    <s v="GC00A10100001D"/>
    <x v="0"/>
    <x v="0"/>
    <s v="530502"/>
    <x v="54"/>
    <x v="0"/>
    <x v="1"/>
    <s v="002"/>
    <n v="223690.27"/>
    <n v="0"/>
    <n v="-29491.01"/>
    <n v="194199.26"/>
    <n v="25126.87"/>
    <n v="157875.46"/>
    <n v="2.9035273194602019E-4"/>
    <n v="85375.13"/>
    <n v="3.3227536447561011E-4"/>
    <n v="36323.800000000003"/>
    <n v="108824.13"/>
    <n v="11196.93"/>
    <m/>
  </r>
  <r>
    <x v="1"/>
    <x v="8"/>
    <s v="PM71N010"/>
    <x v="39"/>
    <s v="A101"/>
    <s v="FORTALECIMIENTO INSTITUCIONAL"/>
    <s v="GC00A10100001D"/>
    <x v="0"/>
    <x v="0"/>
    <s v="530504"/>
    <x v="55"/>
    <x v="0"/>
    <x v="1"/>
    <s v="002"/>
    <n v="0"/>
    <n v="0"/>
    <n v="50000"/>
    <n v="50000"/>
    <n v="0"/>
    <n v="0"/>
    <n v="0"/>
    <n v="0"/>
    <n v="0"/>
    <n v="50000"/>
    <n v="50000"/>
    <n v="50000"/>
    <m/>
  </r>
  <r>
    <x v="0"/>
    <x v="0"/>
    <s v="ZA01A001"/>
    <x v="49"/>
    <s v="A101"/>
    <s v="FORTALECIMIENTO INSTITUCIONAL"/>
    <s v="GC00A10100001D"/>
    <x v="0"/>
    <x v="0"/>
    <s v="530504"/>
    <x v="55"/>
    <x v="0"/>
    <x v="1"/>
    <s v="002"/>
    <n v="60793.26"/>
    <n v="0"/>
    <n v="0"/>
    <n v="60793.26"/>
    <n v="6277.6"/>
    <n v="37721.230000000003"/>
    <n v="6.937406347296899E-5"/>
    <n v="4387.7"/>
    <n v="1.7076689859325949E-5"/>
    <n v="23072.03"/>
    <n v="56405.56"/>
    <n v="16794.43"/>
    <m/>
  </r>
  <r>
    <x v="1"/>
    <x v="11"/>
    <s v="ZM04F040"/>
    <x v="41"/>
    <s v="A101"/>
    <s v="FORTALECIMIENTO INSTITUCIONAL"/>
    <s v="GC00A10100001D"/>
    <x v="0"/>
    <x v="0"/>
    <s v="530504"/>
    <x v="55"/>
    <x v="0"/>
    <x v="1"/>
    <s v="002"/>
    <n v="0"/>
    <n v="0"/>
    <n v="84000"/>
    <n v="84000"/>
    <n v="0"/>
    <n v="0"/>
    <n v="0"/>
    <n v="0"/>
    <n v="0"/>
    <n v="84000"/>
    <n v="84000"/>
    <n v="84000"/>
    <m/>
  </r>
  <r>
    <x v="1"/>
    <x v="11"/>
    <s v="ZD07F070"/>
    <x v="28"/>
    <s v="A101"/>
    <s v="FORTALECIMIENTO INSTITUCIONAL"/>
    <s v="GC00A10100001D"/>
    <x v="0"/>
    <x v="0"/>
    <s v="530505"/>
    <x v="56"/>
    <x v="0"/>
    <x v="1"/>
    <s v="002"/>
    <n v="126000"/>
    <n v="0"/>
    <n v="-59000"/>
    <n v="67000"/>
    <n v="0"/>
    <n v="67000"/>
    <n v="1.2322138627740724E-4"/>
    <n v="6802.64"/>
    <n v="2.6475505049261588E-5"/>
    <n v="0"/>
    <n v="60197.36"/>
    <n v="0"/>
    <m/>
  </r>
  <r>
    <x v="1"/>
    <x v="11"/>
    <s v="ZC09F090"/>
    <x v="21"/>
    <s v="A101"/>
    <s v="FORTALECIMIENTO INSTITUCIONAL"/>
    <s v="GC00A10100001D"/>
    <x v="0"/>
    <x v="0"/>
    <s v="530505"/>
    <x v="56"/>
    <x v="0"/>
    <x v="1"/>
    <s v="002"/>
    <n v="14820.5"/>
    <n v="0"/>
    <n v="0"/>
    <n v="14820.5"/>
    <n v="0"/>
    <n v="14484.6"/>
    <n v="2.6638992413040789E-5"/>
    <n v="0"/>
    <n v="0"/>
    <n v="335.9"/>
    <n v="14820.5"/>
    <n v="335.9"/>
    <m/>
  </r>
  <r>
    <x v="1"/>
    <x v="11"/>
    <s v="ZM04F040"/>
    <x v="41"/>
    <s v="A101"/>
    <s v="FORTALECIMIENTO INSTITUCIONAL"/>
    <s v="GC00A10100001D"/>
    <x v="0"/>
    <x v="0"/>
    <s v="530505"/>
    <x v="56"/>
    <x v="0"/>
    <x v="1"/>
    <s v="002"/>
    <n v="18403"/>
    <n v="0"/>
    <n v="-18403"/>
    <n v="0"/>
    <n v="0"/>
    <n v="0"/>
    <n v="0"/>
    <n v="0"/>
    <n v="0"/>
    <n v="0"/>
    <n v="0"/>
    <n v="0"/>
    <m/>
  </r>
  <r>
    <x v="3"/>
    <x v="4"/>
    <s v="UN31M010"/>
    <x v="48"/>
    <s v="A101"/>
    <s v="FORTALECIMIENTO INSTITUCIONAL"/>
    <s v="GC00A10100001D"/>
    <x v="0"/>
    <x v="0"/>
    <s v="530505"/>
    <x v="56"/>
    <x v="0"/>
    <x v="1"/>
    <s v="002"/>
    <n v="100"/>
    <n v="0"/>
    <n v="-100"/>
    <n v="0"/>
    <n v="0"/>
    <n v="0"/>
    <n v="0"/>
    <n v="0"/>
    <n v="0"/>
    <n v="0"/>
    <n v="0"/>
    <n v="0"/>
    <m/>
  </r>
  <r>
    <x v="1"/>
    <x v="11"/>
    <s v="ZT06F060"/>
    <x v="43"/>
    <s v="A101"/>
    <s v="FORTALECIMIENTO INSTITUCIONAL"/>
    <s v="GC00A10100001D"/>
    <x v="0"/>
    <x v="0"/>
    <s v="530505"/>
    <x v="56"/>
    <x v="0"/>
    <x v="1"/>
    <s v="002"/>
    <n v="97812"/>
    <n v="0"/>
    <n v="0"/>
    <n v="97812"/>
    <n v="7922.78"/>
    <n v="89889.22"/>
    <n v="1.6531752686260956E-4"/>
    <n v="29963.040000000001"/>
    <n v="1.1661452271636114E-4"/>
    <n v="7922.78"/>
    <n v="67848.960000000006"/>
    <n v="0"/>
    <m/>
  </r>
  <r>
    <x v="1"/>
    <x v="11"/>
    <s v="ZM04F040"/>
    <x v="41"/>
    <s v="A101"/>
    <s v="FORTALECIMIENTO INSTITUCIONAL"/>
    <s v="GC00A10100001D"/>
    <x v="0"/>
    <x v="0"/>
    <s v="530601"/>
    <x v="57"/>
    <x v="0"/>
    <x v="1"/>
    <s v="002"/>
    <n v="64570"/>
    <n v="0"/>
    <n v="-64570"/>
    <n v="0"/>
    <n v="0"/>
    <n v="0"/>
    <n v="0"/>
    <n v="0"/>
    <n v="0"/>
    <n v="0"/>
    <n v="0"/>
    <n v="0"/>
    <m/>
  </r>
  <r>
    <x v="0"/>
    <x v="0"/>
    <s v="ZA01A003"/>
    <x v="51"/>
    <s v="A101"/>
    <s v="FORTALECIMIENTO INSTITUCIONAL"/>
    <s v="GC00A10100001D"/>
    <x v="0"/>
    <x v="0"/>
    <s v="530601"/>
    <x v="57"/>
    <x v="0"/>
    <x v="1"/>
    <s v="001"/>
    <n v="13800"/>
    <n v="0"/>
    <n v="0"/>
    <n v="13800"/>
    <n v="0"/>
    <n v="0"/>
    <n v="0"/>
    <n v="0"/>
    <n v="0"/>
    <n v="13800"/>
    <n v="13800"/>
    <n v="13800"/>
    <m/>
  </r>
  <r>
    <x v="0"/>
    <x v="0"/>
    <s v="RP36A010"/>
    <x v="33"/>
    <s v="A101"/>
    <s v="FORTALECIMIENTO INSTITUCIONAL"/>
    <s v="GC00A10100001D"/>
    <x v="0"/>
    <x v="0"/>
    <s v="530601"/>
    <x v="57"/>
    <x v="0"/>
    <x v="1"/>
    <s v="002"/>
    <n v="45000"/>
    <n v="0"/>
    <n v="-1012"/>
    <n v="43988"/>
    <n v="0"/>
    <n v="3988"/>
    <n v="7.3344311712582097E-6"/>
    <n v="3988"/>
    <n v="1.5521079189322854E-5"/>
    <n v="40000"/>
    <n v="40000"/>
    <n v="40000"/>
    <m/>
  </r>
  <r>
    <x v="1"/>
    <x v="1"/>
    <s v="AT69K040"/>
    <x v="36"/>
    <s v="A101"/>
    <s v="FORTALECIMIENTO INSTITUCIONAL"/>
    <s v="GC00A10100001D"/>
    <x v="0"/>
    <x v="0"/>
    <s v="530601"/>
    <x v="57"/>
    <x v="0"/>
    <x v="1"/>
    <s v="002"/>
    <n v="31539.200000000001"/>
    <n v="0"/>
    <n v="-31539.200000000001"/>
    <n v="0"/>
    <n v="0"/>
    <n v="0"/>
    <n v="0"/>
    <n v="0"/>
    <n v="0"/>
    <n v="0"/>
    <n v="0"/>
    <n v="0"/>
    <m/>
  </r>
  <r>
    <x v="0"/>
    <x v="0"/>
    <s v="ZA01A003"/>
    <x v="51"/>
    <s v="A101"/>
    <s v="FORTALECIMIENTO INSTITUCIONAL"/>
    <s v="GC00A10100001D"/>
    <x v="0"/>
    <x v="0"/>
    <s v="530602"/>
    <x v="58"/>
    <x v="0"/>
    <x v="1"/>
    <s v="001"/>
    <n v="650000"/>
    <n v="0"/>
    <n v="0"/>
    <n v="650000"/>
    <n v="0"/>
    <n v="0"/>
    <n v="0"/>
    <n v="0"/>
    <n v="0"/>
    <n v="650000"/>
    <n v="650000"/>
    <n v="650000"/>
    <m/>
  </r>
  <r>
    <x v="1"/>
    <x v="11"/>
    <s v="ZM04F040"/>
    <x v="41"/>
    <s v="A101"/>
    <s v="FORTALECIMIENTO INSTITUCIONAL"/>
    <s v="GC00A10100001D"/>
    <x v="0"/>
    <x v="0"/>
    <s v="530604"/>
    <x v="59"/>
    <x v="0"/>
    <x v="1"/>
    <s v="002"/>
    <n v="0"/>
    <n v="0"/>
    <n v="425"/>
    <n v="425"/>
    <n v="0"/>
    <n v="0"/>
    <n v="0"/>
    <n v="0"/>
    <n v="0"/>
    <n v="425"/>
    <n v="425"/>
    <n v="425"/>
    <m/>
  </r>
  <r>
    <x v="3"/>
    <x v="4"/>
    <s v="UN31M010"/>
    <x v="48"/>
    <s v="A101"/>
    <s v="FORTALECIMIENTO INSTITUCIONAL"/>
    <s v="GC00A10100001D"/>
    <x v="0"/>
    <x v="0"/>
    <s v="530605"/>
    <x v="60"/>
    <x v="0"/>
    <x v="1"/>
    <s v="002"/>
    <n v="0"/>
    <n v="0"/>
    <n v="750"/>
    <n v="750"/>
    <n v="0"/>
    <n v="750"/>
    <n v="1.3793438762396332E-6"/>
    <n v="0"/>
    <n v="0"/>
    <n v="0"/>
    <n v="750"/>
    <n v="0"/>
    <m/>
  </r>
  <r>
    <x v="1"/>
    <x v="8"/>
    <s v="PM71N010"/>
    <x v="39"/>
    <s v="A101"/>
    <s v="FORTALECIMIENTO INSTITUCIONAL"/>
    <s v="GC00A10100001D"/>
    <x v="0"/>
    <x v="0"/>
    <s v="530605"/>
    <x v="60"/>
    <x v="0"/>
    <x v="1"/>
    <s v="002"/>
    <n v="2430"/>
    <n v="0"/>
    <n v="-2430"/>
    <n v="0"/>
    <n v="0"/>
    <n v="0"/>
    <n v="0"/>
    <n v="0"/>
    <n v="0"/>
    <n v="0"/>
    <n v="0"/>
    <n v="0"/>
    <m/>
  </r>
  <r>
    <x v="0"/>
    <x v="3"/>
    <s v="ZA01C000"/>
    <x v="8"/>
    <s v="A101"/>
    <s v="FORTALECIMIENTO INSTITUCIONAL"/>
    <s v="GC00A10100001D"/>
    <x v="0"/>
    <x v="0"/>
    <s v="530606"/>
    <x v="61"/>
    <x v="0"/>
    <x v="1"/>
    <s v="002"/>
    <n v="20000"/>
    <n v="0"/>
    <n v="0"/>
    <n v="20000"/>
    <n v="0"/>
    <n v="0"/>
    <n v="0"/>
    <n v="0"/>
    <n v="0"/>
    <n v="20000"/>
    <n v="20000"/>
    <n v="20000"/>
    <m/>
  </r>
  <r>
    <x v="1"/>
    <x v="1"/>
    <s v="AT69K040"/>
    <x v="36"/>
    <s v="A101"/>
    <s v="FORTALECIMIENTO INSTITUCIONAL"/>
    <s v="GC00A10100001D"/>
    <x v="0"/>
    <x v="0"/>
    <s v="530606"/>
    <x v="61"/>
    <x v="0"/>
    <x v="1"/>
    <s v="002"/>
    <n v="101404.8"/>
    <n v="0"/>
    <n v="-29375.11"/>
    <n v="72029.69"/>
    <n v="19553.3"/>
    <n v="25569.119999999999"/>
    <n v="4.7024812123781773E-5"/>
    <n v="23557.119999999999"/>
    <n v="9.168303033911262E-5"/>
    <n v="46460.57"/>
    <n v="48472.57"/>
    <n v="26907.27"/>
    <m/>
  </r>
  <r>
    <x v="0"/>
    <x v="0"/>
    <s v="RP36A010"/>
    <x v="33"/>
    <s v="A101"/>
    <s v="FORTALECIMIENTO INSTITUCIONAL"/>
    <s v="GC00A10100001D"/>
    <x v="0"/>
    <x v="0"/>
    <s v="530606"/>
    <x v="61"/>
    <x v="0"/>
    <x v="1"/>
    <s v="002"/>
    <n v="102530.57"/>
    <n v="0"/>
    <n v="-102530.57"/>
    <n v="0"/>
    <n v="0"/>
    <n v="0"/>
    <n v="0"/>
    <n v="0"/>
    <n v="0"/>
    <n v="0"/>
    <n v="0"/>
    <n v="0"/>
    <m/>
  </r>
  <r>
    <x v="0"/>
    <x v="0"/>
    <s v="ZA01A008"/>
    <x v="53"/>
    <s v="A101"/>
    <s v="FORTALECIMIENTO INSTITUCIONAL"/>
    <s v="GC00A10100001D"/>
    <x v="0"/>
    <x v="0"/>
    <s v="530606"/>
    <x v="61"/>
    <x v="0"/>
    <x v="1"/>
    <s v="002"/>
    <n v="169097.5"/>
    <n v="0"/>
    <n v="33810.5"/>
    <n v="202908"/>
    <n v="98870.8"/>
    <n v="104037.2"/>
    <n v="1.9133743296149061E-4"/>
    <n v="65233.91"/>
    <n v="2.5388683122847542E-4"/>
    <n v="98870.8"/>
    <n v="137674.09"/>
    <n v="0"/>
    <m/>
  </r>
  <r>
    <x v="3"/>
    <x v="5"/>
    <s v="UP72J010"/>
    <x v="6"/>
    <s v="A101"/>
    <s v="FORTALECIMIENTO INSTITUCIONAL"/>
    <s v="GC00A10100001D"/>
    <x v="0"/>
    <x v="0"/>
    <s v="530606"/>
    <x v="61"/>
    <x v="0"/>
    <x v="1"/>
    <s v="002"/>
    <n v="37033.58"/>
    <n v="0"/>
    <n v="-11800"/>
    <n v="25233.58"/>
    <n v="531.26"/>
    <n v="24601.74"/>
    <n v="4.5245679218452848E-5"/>
    <n v="13588.17"/>
    <n v="5.2884418908721443E-5"/>
    <n v="631.84"/>
    <n v="11645.41"/>
    <n v="100.58"/>
    <m/>
  </r>
  <r>
    <x v="1"/>
    <x v="12"/>
    <s v="ZA01D000"/>
    <x v="19"/>
    <s v="A101"/>
    <s v="FORTALECIMIENTO INSTITUCIONAL"/>
    <s v="GC00A10100001D"/>
    <x v="0"/>
    <x v="0"/>
    <s v="530609"/>
    <x v="62"/>
    <x v="0"/>
    <x v="1"/>
    <s v="002"/>
    <n v="1140"/>
    <n v="0"/>
    <n v="660"/>
    <n v="1800"/>
    <n v="1800"/>
    <n v="0"/>
    <n v="0"/>
    <n v="0"/>
    <n v="0"/>
    <n v="1800"/>
    <n v="1800"/>
    <n v="0"/>
    <m/>
  </r>
  <r>
    <x v="1"/>
    <x v="12"/>
    <s v="ZA01D000"/>
    <x v="19"/>
    <s v="A101"/>
    <s v="FORTALECIMIENTO INSTITUCIONAL"/>
    <s v="GC00A10100001D"/>
    <x v="0"/>
    <x v="0"/>
    <s v="530612"/>
    <x v="63"/>
    <x v="0"/>
    <x v="1"/>
    <s v="002"/>
    <n v="0"/>
    <n v="0"/>
    <n v="6200"/>
    <n v="6200"/>
    <n v="0"/>
    <n v="6200"/>
    <n v="1.1402576043580968E-5"/>
    <n v="6200"/>
    <n v="2.4130062932247163E-5"/>
    <n v="0"/>
    <n v="0"/>
    <n v="0"/>
    <m/>
  </r>
  <r>
    <x v="0"/>
    <x v="0"/>
    <s v="RP36A010"/>
    <x v="33"/>
    <s v="A101"/>
    <s v="FORTALECIMIENTO INSTITUCIONAL"/>
    <s v="GC00A10100001D"/>
    <x v="0"/>
    <x v="0"/>
    <s v="530612"/>
    <x v="63"/>
    <x v="0"/>
    <x v="1"/>
    <s v="002"/>
    <n v="0"/>
    <n v="0"/>
    <n v="20000"/>
    <n v="20000"/>
    <n v="0"/>
    <n v="0"/>
    <n v="0"/>
    <n v="0"/>
    <n v="0"/>
    <n v="20000"/>
    <n v="20000"/>
    <n v="20000"/>
    <m/>
  </r>
  <r>
    <x v="0"/>
    <x v="0"/>
    <s v="ZA01A006"/>
    <x v="52"/>
    <s v="A101"/>
    <s v="FORTALECIMIENTO INSTITUCIONAL"/>
    <s v="GC00A10100001D"/>
    <x v="0"/>
    <x v="0"/>
    <s v="530701"/>
    <x v="64"/>
    <x v="0"/>
    <x v="1"/>
    <s v="002"/>
    <n v="10000"/>
    <n v="0"/>
    <n v="0"/>
    <n v="10000"/>
    <n v="0"/>
    <n v="0"/>
    <n v="0"/>
    <n v="0"/>
    <n v="0"/>
    <n v="10000"/>
    <n v="10000"/>
    <n v="10000"/>
    <m/>
  </r>
  <r>
    <x v="0"/>
    <x v="14"/>
    <s v="MC37B000"/>
    <x v="34"/>
    <s v="A101"/>
    <s v="FORTALECIMIENTO INSTITUCIONAL"/>
    <s v="GC00A10100001D"/>
    <x v="0"/>
    <x v="0"/>
    <s v="530701"/>
    <x v="64"/>
    <x v="0"/>
    <x v="1"/>
    <s v="002"/>
    <n v="0"/>
    <n v="0"/>
    <n v="1000"/>
    <n v="1000"/>
    <n v="0"/>
    <n v="0"/>
    <n v="0"/>
    <n v="0"/>
    <n v="0"/>
    <n v="1000"/>
    <n v="1000"/>
    <n v="1000"/>
    <m/>
  </r>
  <r>
    <x v="1"/>
    <x v="1"/>
    <s v="AT69K040"/>
    <x v="36"/>
    <s v="A101"/>
    <s v="FORTALECIMIENTO INSTITUCIONAL"/>
    <s v="GC00A10100001D"/>
    <x v="0"/>
    <x v="0"/>
    <s v="530701"/>
    <x v="64"/>
    <x v="0"/>
    <x v="1"/>
    <s v="002"/>
    <n v="183722.99"/>
    <n v="0"/>
    <n v="-32386.53"/>
    <n v="151336.46"/>
    <n v="0"/>
    <n v="25950"/>
    <n v="4.7725298117891309E-5"/>
    <n v="450"/>
    <n v="1.7513755354050361E-6"/>
    <n v="125386.46"/>
    <n v="150886.46"/>
    <n v="125386.46"/>
    <m/>
  </r>
  <r>
    <x v="3"/>
    <x v="4"/>
    <s v="UN31M010"/>
    <x v="48"/>
    <s v="A101"/>
    <s v="FORTALECIMIENTO INSTITUCIONAL"/>
    <s v="GC00A10100001D"/>
    <x v="0"/>
    <x v="0"/>
    <s v="530701"/>
    <x v="64"/>
    <x v="0"/>
    <x v="1"/>
    <s v="002"/>
    <n v="15000"/>
    <n v="0"/>
    <n v="-15000"/>
    <n v="0"/>
    <n v="0"/>
    <n v="0"/>
    <n v="0"/>
    <n v="0"/>
    <n v="0"/>
    <n v="0"/>
    <n v="0"/>
    <n v="0"/>
    <m/>
  </r>
  <r>
    <x v="0"/>
    <x v="9"/>
    <s v="ZA01R000"/>
    <x v="14"/>
    <s v="A101"/>
    <s v="FORTALECIMIENTO INSTITUCIONAL"/>
    <s v="GC00A10100001D"/>
    <x v="0"/>
    <x v="0"/>
    <s v="530702"/>
    <x v="65"/>
    <x v="0"/>
    <x v="1"/>
    <s v="002"/>
    <n v="234449.42"/>
    <n v="0"/>
    <n v="-45227.839999999997"/>
    <n v="189221.58"/>
    <n v="0"/>
    <n v="175315.8"/>
    <n v="3.2242770018406971E-4"/>
    <n v="0"/>
    <n v="0"/>
    <n v="13905.78"/>
    <n v="189221.58"/>
    <n v="13905.78"/>
    <m/>
  </r>
  <r>
    <x v="1"/>
    <x v="11"/>
    <s v="ZT06F060"/>
    <x v="43"/>
    <s v="A101"/>
    <s v="FORTALECIMIENTO INSTITUCIONAL"/>
    <s v="GC00A10100001D"/>
    <x v="0"/>
    <x v="0"/>
    <s v="530702"/>
    <x v="65"/>
    <x v="0"/>
    <x v="1"/>
    <s v="002"/>
    <n v="6775"/>
    <n v="0"/>
    <n v="0"/>
    <n v="6775"/>
    <n v="0"/>
    <n v="6300"/>
    <n v="1.1586488560412919E-5"/>
    <n v="6300"/>
    <n v="2.4519257495670504E-5"/>
    <n v="475"/>
    <n v="475"/>
    <n v="475"/>
    <m/>
  </r>
  <r>
    <x v="1"/>
    <x v="13"/>
    <s v="FS66P020"/>
    <x v="30"/>
    <s v="A101"/>
    <s v="FORTALECIMIENTO INSTITUCIONAL"/>
    <s v="GC00A10100001D"/>
    <x v="0"/>
    <x v="0"/>
    <s v="530702"/>
    <x v="65"/>
    <x v="0"/>
    <x v="1"/>
    <s v="002"/>
    <n v="6841.27"/>
    <n v="0"/>
    <n v="0"/>
    <n v="6841.27"/>
    <n v="0"/>
    <n v="1133"/>
    <n v="2.0837288157060059E-6"/>
    <n v="1133"/>
    <n v="4.4095744035864573E-6"/>
    <n v="5708.27"/>
    <n v="5708.27"/>
    <n v="5708.27"/>
    <m/>
  </r>
  <r>
    <x v="0"/>
    <x v="15"/>
    <s v="ZA01L000"/>
    <x v="37"/>
    <s v="A101"/>
    <s v="FORTALECIMIENTO INSTITUCIONAL"/>
    <s v="GC00A10100001D"/>
    <x v="0"/>
    <x v="0"/>
    <s v="530702"/>
    <x v="65"/>
    <x v="0"/>
    <x v="1"/>
    <s v="002"/>
    <n v="115.73"/>
    <n v="0"/>
    <n v="0"/>
    <n v="115.73"/>
    <n v="0"/>
    <n v="0"/>
    <n v="0"/>
    <n v="0"/>
    <n v="0"/>
    <n v="115.73"/>
    <n v="115.73"/>
    <n v="115.73"/>
    <m/>
  </r>
  <r>
    <x v="1"/>
    <x v="11"/>
    <s v="ZD07F070"/>
    <x v="28"/>
    <s v="A101"/>
    <s v="FORTALECIMIENTO INSTITUCIONAL"/>
    <s v="GC00A10100001D"/>
    <x v="0"/>
    <x v="0"/>
    <s v="530702"/>
    <x v="65"/>
    <x v="0"/>
    <x v="1"/>
    <s v="002"/>
    <n v="9530"/>
    <n v="0"/>
    <n v="0"/>
    <n v="9530"/>
    <n v="0"/>
    <n v="9100"/>
    <n v="1.6736039031707551E-5"/>
    <n v="9100"/>
    <n v="3.5416705271524058E-5"/>
    <n v="430"/>
    <n v="430"/>
    <n v="430"/>
    <m/>
  </r>
  <r>
    <x v="1"/>
    <x v="11"/>
    <s v="ZC09F090"/>
    <x v="21"/>
    <s v="A101"/>
    <s v="FORTALECIMIENTO INSTITUCIONAL"/>
    <s v="GC00A10100001D"/>
    <x v="0"/>
    <x v="0"/>
    <s v="530702"/>
    <x v="65"/>
    <x v="0"/>
    <x v="1"/>
    <s v="002"/>
    <n v="6618"/>
    <n v="0"/>
    <n v="0"/>
    <n v="6618"/>
    <n v="0"/>
    <n v="0"/>
    <n v="0"/>
    <n v="0"/>
    <n v="0"/>
    <n v="6618"/>
    <n v="6618"/>
    <n v="6618"/>
    <m/>
  </r>
  <r>
    <x v="3"/>
    <x v="5"/>
    <s v="UP72J010"/>
    <x v="6"/>
    <s v="A101"/>
    <s v="FORTALECIMIENTO INSTITUCIONAL"/>
    <s v="GC00A10100001D"/>
    <x v="0"/>
    <x v="0"/>
    <s v="530702"/>
    <x v="65"/>
    <x v="0"/>
    <x v="1"/>
    <s v="002"/>
    <n v="960"/>
    <n v="0"/>
    <n v="0"/>
    <n v="960"/>
    <n v="0"/>
    <n v="695.88"/>
    <n v="1.2798104221301813E-6"/>
    <n v="695.88"/>
    <n v="2.7083271279503475E-6"/>
    <n v="264.12"/>
    <n v="264.12"/>
    <n v="264.12"/>
    <m/>
  </r>
  <r>
    <x v="3"/>
    <x v="4"/>
    <s v="ZA01M000"/>
    <x v="12"/>
    <s v="A101"/>
    <s v="FORTALECIMIENTO INSTITUCIONAL"/>
    <s v="GC00A10100001D"/>
    <x v="0"/>
    <x v="0"/>
    <s v="530702"/>
    <x v="65"/>
    <x v="0"/>
    <x v="1"/>
    <s v="002"/>
    <n v="4319.38"/>
    <n v="0"/>
    <n v="7680.62"/>
    <n v="12000"/>
    <n v="0"/>
    <n v="0"/>
    <n v="0"/>
    <n v="0"/>
    <n v="0"/>
    <n v="12000"/>
    <n v="12000"/>
    <n v="12000"/>
    <m/>
  </r>
  <r>
    <x v="1"/>
    <x v="1"/>
    <s v="AT69K040"/>
    <x v="36"/>
    <s v="A101"/>
    <s v="FORTALECIMIENTO INSTITUCIONAL"/>
    <s v="GC00A10100001D"/>
    <x v="0"/>
    <x v="0"/>
    <s v="530702"/>
    <x v="65"/>
    <x v="0"/>
    <x v="1"/>
    <s v="002"/>
    <n v="135547.45000000001"/>
    <n v="0"/>
    <n v="-78780.350000000006"/>
    <n v="56767.1"/>
    <n v="0"/>
    <n v="56767.1"/>
    <n v="1.0440180234251051E-4"/>
    <n v="49500"/>
    <n v="1.9265130889455396E-4"/>
    <n v="0"/>
    <n v="7267.1"/>
    <n v="0"/>
    <m/>
  </r>
  <r>
    <x v="3"/>
    <x v="7"/>
    <s v="CB21I040"/>
    <x v="20"/>
    <s v="A101"/>
    <s v="FORTALECIMIENTO INSTITUCIONAL"/>
    <s v="GC00A10100001D"/>
    <x v="0"/>
    <x v="0"/>
    <s v="530702"/>
    <x v="65"/>
    <x v="0"/>
    <x v="1"/>
    <s v="002"/>
    <n v="5803.57"/>
    <n v="0"/>
    <n v="0"/>
    <n v="5803.57"/>
    <n v="0"/>
    <n v="0"/>
    <n v="0"/>
    <n v="0"/>
    <n v="0"/>
    <n v="5803.57"/>
    <n v="5803.57"/>
    <n v="5803.57"/>
    <m/>
  </r>
  <r>
    <x v="0"/>
    <x v="0"/>
    <s v="ZA01A002"/>
    <x v="0"/>
    <s v="A101"/>
    <s v="FORTALECIMIENTO INSTITUCIONAL"/>
    <s v="GC00A10100001D"/>
    <x v="0"/>
    <x v="0"/>
    <s v="530702"/>
    <x v="65"/>
    <x v="0"/>
    <x v="1"/>
    <s v="002"/>
    <n v="2600"/>
    <n v="0"/>
    <n v="0"/>
    <n v="2600"/>
    <n v="0"/>
    <n v="0"/>
    <n v="0"/>
    <n v="0"/>
    <n v="0"/>
    <n v="2600"/>
    <n v="2600"/>
    <n v="2600"/>
    <m/>
  </r>
  <r>
    <x v="1"/>
    <x v="11"/>
    <s v="TM68F100"/>
    <x v="18"/>
    <s v="A101"/>
    <s v="FORTALECIMIENTO INSTITUCIONAL"/>
    <s v="GC00A10100001D"/>
    <x v="0"/>
    <x v="0"/>
    <s v="530702"/>
    <x v="65"/>
    <x v="0"/>
    <x v="1"/>
    <s v="002"/>
    <n v="1338.9"/>
    <n v="0"/>
    <n v="-1338.9"/>
    <n v="0"/>
    <n v="0"/>
    <n v="0"/>
    <n v="0"/>
    <n v="0"/>
    <n v="0"/>
    <n v="0"/>
    <n v="0"/>
    <n v="0"/>
    <m/>
  </r>
  <r>
    <x v="1"/>
    <x v="11"/>
    <s v="ZS03F030"/>
    <x v="22"/>
    <s v="A101"/>
    <s v="FORTALECIMIENTO INSTITUCIONAL"/>
    <s v="GC00A10100001D"/>
    <x v="0"/>
    <x v="0"/>
    <s v="530702"/>
    <x v="65"/>
    <x v="0"/>
    <x v="1"/>
    <s v="002"/>
    <n v="6779.95"/>
    <n v="0"/>
    <n v="0"/>
    <n v="6779.95"/>
    <n v="0"/>
    <n v="0"/>
    <n v="0"/>
    <n v="0"/>
    <n v="0"/>
    <n v="6779.95"/>
    <n v="6779.95"/>
    <n v="6779.95"/>
    <m/>
  </r>
  <r>
    <x v="0"/>
    <x v="0"/>
    <s v="ZA01A009"/>
    <x v="50"/>
    <s v="A101"/>
    <s v="FORTALECIMIENTO INSTITUCIONAL"/>
    <s v="GC00A10100001D"/>
    <x v="0"/>
    <x v="0"/>
    <s v="530702"/>
    <x v="65"/>
    <x v="0"/>
    <x v="1"/>
    <s v="002"/>
    <n v="6215"/>
    <n v="0"/>
    <n v="0"/>
    <n v="6215"/>
    <n v="35"/>
    <n v="6180"/>
    <n v="1.1365793540214578E-5"/>
    <n v="6180"/>
    <n v="2.4052224019562496E-5"/>
    <n v="35"/>
    <n v="35"/>
    <n v="0"/>
    <m/>
  </r>
  <r>
    <x v="0"/>
    <x v="0"/>
    <s v="RP36A010"/>
    <x v="33"/>
    <s v="A101"/>
    <s v="FORTALECIMIENTO INSTITUCIONAL"/>
    <s v="GC00A10100001D"/>
    <x v="0"/>
    <x v="0"/>
    <s v="530702"/>
    <x v="65"/>
    <x v="0"/>
    <x v="1"/>
    <s v="002"/>
    <n v="15084.3"/>
    <n v="0"/>
    <n v="-7684.3"/>
    <n v="7400"/>
    <n v="0"/>
    <n v="2900"/>
    <n v="5.3334629881265821E-6"/>
    <n v="2320"/>
    <n v="9.0293138714215184E-6"/>
    <n v="4500"/>
    <n v="5080"/>
    <n v="4500"/>
    <m/>
  </r>
  <r>
    <x v="1"/>
    <x v="11"/>
    <s v="ZN02F020"/>
    <x v="44"/>
    <s v="A101"/>
    <s v="FORTALECIMIENTO INSTITUCIONAL"/>
    <s v="GC00A10100001D"/>
    <x v="0"/>
    <x v="0"/>
    <s v="530702"/>
    <x v="65"/>
    <x v="0"/>
    <x v="1"/>
    <s v="002"/>
    <n v="6760"/>
    <n v="0"/>
    <n v="-6760"/>
    <n v="0"/>
    <n v="0"/>
    <n v="0"/>
    <n v="0"/>
    <n v="0"/>
    <n v="0"/>
    <n v="0"/>
    <n v="0"/>
    <n v="0"/>
    <m/>
  </r>
  <r>
    <x v="0"/>
    <x v="14"/>
    <s v="MC37B000"/>
    <x v="34"/>
    <s v="A101"/>
    <s v="FORTALECIMIENTO INSTITUCIONAL"/>
    <s v="GC00A10100001D"/>
    <x v="0"/>
    <x v="0"/>
    <s v="530702"/>
    <x v="65"/>
    <x v="0"/>
    <x v="1"/>
    <s v="002"/>
    <n v="5805"/>
    <n v="0"/>
    <n v="0"/>
    <n v="5805"/>
    <n v="1196.3900000000001"/>
    <n v="0"/>
    <n v="0"/>
    <n v="0"/>
    <n v="0"/>
    <n v="5805"/>
    <n v="5805"/>
    <n v="4608.6099999999997"/>
    <m/>
  </r>
  <r>
    <x v="1"/>
    <x v="8"/>
    <s v="PM71N010"/>
    <x v="39"/>
    <s v="A101"/>
    <s v="FORTALECIMIENTO INSTITUCIONAL"/>
    <s v="GC00A10100001D"/>
    <x v="0"/>
    <x v="0"/>
    <s v="530702"/>
    <x v="65"/>
    <x v="0"/>
    <x v="1"/>
    <s v="002"/>
    <n v="0"/>
    <n v="0"/>
    <n v="2000"/>
    <n v="2000"/>
    <n v="0"/>
    <n v="740"/>
    <n v="1.360952624556438E-6"/>
    <n v="740"/>
    <n v="2.8800397693327257E-6"/>
    <n v="1260"/>
    <n v="1260"/>
    <n v="1260"/>
    <m/>
  </r>
  <r>
    <x v="2"/>
    <x v="10"/>
    <s v="AC67Q000"/>
    <x v="16"/>
    <s v="A101"/>
    <s v="FORTALECIMIENTO INSTITUCIONAL"/>
    <s v="GC00A10100001D"/>
    <x v="0"/>
    <x v="0"/>
    <s v="530704"/>
    <x v="66"/>
    <x v="0"/>
    <x v="1"/>
    <s v="002"/>
    <n v="3000"/>
    <n v="0"/>
    <n v="0"/>
    <n v="3000"/>
    <n v="0"/>
    <n v="0"/>
    <n v="0"/>
    <n v="0"/>
    <n v="0"/>
    <n v="3000"/>
    <n v="3000"/>
    <n v="3000"/>
    <m/>
  </r>
  <r>
    <x v="1"/>
    <x v="11"/>
    <s v="ZD07F070"/>
    <x v="28"/>
    <s v="A101"/>
    <s v="FORTALECIMIENTO INSTITUCIONAL"/>
    <s v="GC00A10100001D"/>
    <x v="0"/>
    <x v="0"/>
    <s v="530704"/>
    <x v="66"/>
    <x v="0"/>
    <x v="1"/>
    <s v="002"/>
    <n v="2930"/>
    <n v="0"/>
    <n v="2832.3"/>
    <n v="5762.3"/>
    <n v="34.869999999999997"/>
    <n v="5727.43"/>
    <n v="1.0533460662788217E-5"/>
    <n v="5727.43"/>
    <n v="2.2290846183877479E-5"/>
    <n v="34.869999999999997"/>
    <n v="34.869999999999997"/>
    <n v="0"/>
    <m/>
  </r>
  <r>
    <x v="0"/>
    <x v="9"/>
    <s v="ZA01R000"/>
    <x v="14"/>
    <s v="A101"/>
    <s v="FORTALECIMIENTO INSTITUCIONAL"/>
    <s v="GC00A10100001D"/>
    <x v="0"/>
    <x v="0"/>
    <s v="530704"/>
    <x v="66"/>
    <x v="0"/>
    <x v="1"/>
    <s v="002"/>
    <n v="705224.56"/>
    <n v="0"/>
    <n v="-278500.15999999997"/>
    <n v="426724.4"/>
    <n v="338456.81"/>
    <n v="88267.59"/>
    <n v="1.6233514631590757E-4"/>
    <n v="7329.47"/>
    <n v="2.8525898767744777E-5"/>
    <n v="338456.81"/>
    <n v="419394.93"/>
    <n v="0"/>
    <m/>
  </r>
  <r>
    <x v="3"/>
    <x v="7"/>
    <s v="EE11I010"/>
    <x v="25"/>
    <s v="A101"/>
    <s v="FORTALECIMIENTO INSTITUCIONAL"/>
    <s v="GC00A10100001D"/>
    <x v="0"/>
    <x v="0"/>
    <s v="530704"/>
    <x v="66"/>
    <x v="0"/>
    <x v="1"/>
    <s v="002"/>
    <n v="3000"/>
    <n v="0"/>
    <n v="0"/>
    <n v="3000"/>
    <n v="1600"/>
    <n v="0"/>
    <n v="0"/>
    <n v="0"/>
    <n v="0"/>
    <n v="3000"/>
    <n v="3000"/>
    <n v="1400"/>
    <m/>
  </r>
  <r>
    <x v="3"/>
    <x v="4"/>
    <s v="UC32M020"/>
    <x v="47"/>
    <s v="A101"/>
    <s v="FORTALECIMIENTO INSTITUCIONAL"/>
    <s v="GC00A10100001D"/>
    <x v="0"/>
    <x v="0"/>
    <s v="530704"/>
    <x v="66"/>
    <x v="0"/>
    <x v="1"/>
    <s v="002"/>
    <n v="3845.6"/>
    <n v="0"/>
    <n v="-3845.6"/>
    <n v="0"/>
    <n v="0"/>
    <n v="0"/>
    <n v="0"/>
    <n v="0"/>
    <n v="0"/>
    <n v="0"/>
    <n v="0"/>
    <n v="0"/>
    <m/>
  </r>
  <r>
    <x v="3"/>
    <x v="5"/>
    <s v="UP72J010"/>
    <x v="6"/>
    <s v="A101"/>
    <s v="FORTALECIMIENTO INSTITUCIONAL"/>
    <s v="GC00A10100001D"/>
    <x v="0"/>
    <x v="0"/>
    <s v="530704"/>
    <x v="66"/>
    <x v="0"/>
    <x v="1"/>
    <s v="002"/>
    <n v="1450"/>
    <n v="0"/>
    <n v="-500"/>
    <n v="950"/>
    <n v="0"/>
    <n v="50"/>
    <n v="9.1956258415975554E-8"/>
    <n v="50"/>
    <n v="1.9459728171167067E-7"/>
    <n v="900"/>
    <n v="900"/>
    <n v="900"/>
    <m/>
  </r>
  <r>
    <x v="1"/>
    <x v="1"/>
    <s v="AT69K040"/>
    <x v="36"/>
    <s v="A101"/>
    <s v="FORTALECIMIENTO INSTITUCIONAL"/>
    <s v="GC00A10100001D"/>
    <x v="0"/>
    <x v="0"/>
    <s v="530704"/>
    <x v="66"/>
    <x v="0"/>
    <x v="1"/>
    <s v="002"/>
    <n v="94975.3"/>
    <n v="0"/>
    <n v="-86378.82"/>
    <n v="8596.48"/>
    <n v="0"/>
    <n v="8596.48"/>
    <n v="1.5810002726955309E-5"/>
    <n v="4998.7"/>
    <n v="1.9454668641842561E-5"/>
    <n v="0"/>
    <n v="3597.78"/>
    <n v="0"/>
    <m/>
  </r>
  <r>
    <x v="1"/>
    <x v="12"/>
    <s v="ZA01D000"/>
    <x v="19"/>
    <s v="A101"/>
    <s v="FORTALECIMIENTO INSTITUCIONAL"/>
    <s v="GC00A10100001D"/>
    <x v="0"/>
    <x v="0"/>
    <s v="530704"/>
    <x v="66"/>
    <x v="0"/>
    <x v="1"/>
    <s v="002"/>
    <n v="12968.55"/>
    <n v="0"/>
    <n v="0"/>
    <n v="12968.55"/>
    <n v="7309.45"/>
    <n v="0"/>
    <n v="0"/>
    <n v="0"/>
    <n v="0"/>
    <n v="12968.55"/>
    <n v="12968.55"/>
    <n v="5659.1"/>
    <m/>
  </r>
  <r>
    <x v="3"/>
    <x v="4"/>
    <s v="UA38M040"/>
    <x v="15"/>
    <s v="A101"/>
    <s v="FORTALECIMIENTO INSTITUCIONAL"/>
    <s v="GC00A10100001D"/>
    <x v="0"/>
    <x v="0"/>
    <s v="530704"/>
    <x v="66"/>
    <x v="0"/>
    <x v="1"/>
    <s v="002"/>
    <n v="5357.14"/>
    <n v="0"/>
    <n v="-2374.64"/>
    <n v="2982.5"/>
    <n v="1350"/>
    <n v="0"/>
    <n v="0"/>
    <n v="0"/>
    <n v="0"/>
    <n v="2982.5"/>
    <n v="2982.5"/>
    <n v="1632.5"/>
    <m/>
  </r>
  <r>
    <x v="1"/>
    <x v="8"/>
    <s v="PM71N010"/>
    <x v="39"/>
    <s v="A101"/>
    <s v="FORTALECIMIENTO INSTITUCIONAL"/>
    <s v="GC00A10100001D"/>
    <x v="0"/>
    <x v="0"/>
    <s v="530704"/>
    <x v="66"/>
    <x v="0"/>
    <x v="1"/>
    <s v="002"/>
    <n v="4770"/>
    <n v="0"/>
    <n v="3850.04"/>
    <n v="8620.0400000000009"/>
    <n v="0"/>
    <n v="1650"/>
    <n v="3.0345565277271931E-6"/>
    <n v="476"/>
    <n v="1.8525661218951047E-6"/>
    <n v="6970.04"/>
    <n v="8144.04"/>
    <n v="6970.04"/>
    <m/>
  </r>
  <r>
    <x v="1"/>
    <x v="11"/>
    <s v="ZT06F060"/>
    <x v="43"/>
    <s v="A101"/>
    <s v="FORTALECIMIENTO INSTITUCIONAL"/>
    <s v="GC00A10100001D"/>
    <x v="0"/>
    <x v="0"/>
    <s v="530704"/>
    <x v="66"/>
    <x v="0"/>
    <x v="1"/>
    <s v="002"/>
    <n v="13652.24"/>
    <n v="0"/>
    <n v="0"/>
    <n v="13652.24"/>
    <n v="0"/>
    <n v="0"/>
    <n v="0"/>
    <n v="0"/>
    <n v="0"/>
    <n v="13652.24"/>
    <n v="13652.24"/>
    <n v="13652.24"/>
    <m/>
  </r>
  <r>
    <x v="3"/>
    <x v="4"/>
    <s v="ZA01M000"/>
    <x v="12"/>
    <s v="A101"/>
    <s v="FORTALECIMIENTO INSTITUCIONAL"/>
    <s v="GC00A10100001D"/>
    <x v="0"/>
    <x v="0"/>
    <s v="530704"/>
    <x v="66"/>
    <x v="0"/>
    <x v="1"/>
    <s v="002"/>
    <n v="1190"/>
    <n v="0"/>
    <n v="0"/>
    <n v="1190"/>
    <n v="0"/>
    <n v="216"/>
    <n v="3.9725103635701437E-7"/>
    <n v="0"/>
    <n v="0"/>
    <n v="974"/>
    <n v="1190"/>
    <n v="974"/>
    <m/>
  </r>
  <r>
    <x v="1"/>
    <x v="13"/>
    <s v="FS66P020"/>
    <x v="30"/>
    <s v="A101"/>
    <s v="FORTALECIMIENTO INSTITUCIONAL"/>
    <s v="GC00A10100001D"/>
    <x v="0"/>
    <x v="0"/>
    <s v="530704"/>
    <x v="66"/>
    <x v="0"/>
    <x v="1"/>
    <s v="002"/>
    <n v="12715"/>
    <n v="0"/>
    <n v="0"/>
    <n v="12715"/>
    <n v="0"/>
    <n v="86.4"/>
    <n v="1.5890041454280576E-7"/>
    <n v="77.14"/>
    <n v="3.0022468622476552E-7"/>
    <n v="12628.6"/>
    <n v="12637.86"/>
    <n v="12628.6"/>
    <m/>
  </r>
  <r>
    <x v="3"/>
    <x v="7"/>
    <s v="OL41I060"/>
    <x v="38"/>
    <s v="A101"/>
    <s v="FORTALECIMIENTO INSTITUCIONAL"/>
    <s v="GC00A10100001D"/>
    <x v="0"/>
    <x v="0"/>
    <s v="530704"/>
    <x v="66"/>
    <x v="0"/>
    <x v="1"/>
    <s v="002"/>
    <n v="350"/>
    <n v="0"/>
    <n v="0"/>
    <n v="350"/>
    <n v="0"/>
    <n v="0"/>
    <n v="0"/>
    <n v="0"/>
    <n v="0"/>
    <n v="350"/>
    <n v="350"/>
    <n v="350"/>
    <m/>
  </r>
  <r>
    <x v="3"/>
    <x v="7"/>
    <s v="ES12I020"/>
    <x v="29"/>
    <s v="A101"/>
    <s v="FORTALECIMIENTO INSTITUCIONAL"/>
    <s v="GC00A10100001D"/>
    <x v="0"/>
    <x v="0"/>
    <s v="530704"/>
    <x v="66"/>
    <x v="0"/>
    <x v="1"/>
    <s v="002"/>
    <n v="1200"/>
    <n v="0"/>
    <n v="2500"/>
    <n v="3700"/>
    <n v="0"/>
    <n v="0"/>
    <n v="0"/>
    <n v="0"/>
    <n v="0"/>
    <n v="3700"/>
    <n v="3700"/>
    <n v="3700"/>
    <m/>
  </r>
  <r>
    <x v="1"/>
    <x v="1"/>
    <s v="ZA01K000"/>
    <x v="1"/>
    <s v="A101"/>
    <s v="FORTALECIMIENTO INSTITUCIONAL"/>
    <s v="GC00A10100001D"/>
    <x v="0"/>
    <x v="0"/>
    <s v="530704"/>
    <x v="66"/>
    <x v="0"/>
    <x v="1"/>
    <s v="002"/>
    <n v="18503.2"/>
    <n v="0"/>
    <n v="-16800"/>
    <n v="1703.2"/>
    <n v="0"/>
    <n v="0"/>
    <n v="0"/>
    <n v="0"/>
    <n v="0"/>
    <n v="1703.2"/>
    <n v="1703.2"/>
    <n v="1703.2"/>
    <m/>
  </r>
  <r>
    <x v="3"/>
    <x v="4"/>
    <s v="UN31M010"/>
    <x v="48"/>
    <s v="A101"/>
    <s v="FORTALECIMIENTO INSTITUCIONAL"/>
    <s v="GC00A10100001D"/>
    <x v="0"/>
    <x v="0"/>
    <s v="530704"/>
    <x v="66"/>
    <x v="0"/>
    <x v="1"/>
    <s v="002"/>
    <n v="7168"/>
    <n v="0"/>
    <n v="-7168"/>
    <n v="0"/>
    <n v="0"/>
    <n v="0"/>
    <n v="0"/>
    <n v="0"/>
    <n v="0"/>
    <n v="0"/>
    <n v="0"/>
    <n v="0"/>
    <m/>
  </r>
  <r>
    <x v="1"/>
    <x v="11"/>
    <s v="ZS03F030"/>
    <x v="22"/>
    <s v="A101"/>
    <s v="FORTALECIMIENTO INSTITUCIONAL"/>
    <s v="GC00A10100001D"/>
    <x v="0"/>
    <x v="0"/>
    <s v="530704"/>
    <x v="66"/>
    <x v="0"/>
    <x v="1"/>
    <s v="002"/>
    <n v="10000"/>
    <n v="0"/>
    <n v="-10000"/>
    <n v="0"/>
    <n v="0"/>
    <n v="0"/>
    <n v="0"/>
    <n v="0"/>
    <n v="0"/>
    <n v="0"/>
    <n v="0"/>
    <n v="0"/>
    <m/>
  </r>
  <r>
    <x v="1"/>
    <x v="11"/>
    <s v="ZV05F050"/>
    <x v="35"/>
    <s v="A101"/>
    <s v="FORTALECIMIENTO INSTITUCIONAL"/>
    <s v="GC00A10100001D"/>
    <x v="0"/>
    <x v="0"/>
    <s v="530704"/>
    <x v="66"/>
    <x v="0"/>
    <x v="1"/>
    <s v="002"/>
    <n v="4968.96"/>
    <n v="0"/>
    <n v="1331.04"/>
    <n v="6300"/>
    <n v="0"/>
    <n v="795.42"/>
    <n v="1.4628769413847053E-6"/>
    <n v="0"/>
    <n v="0"/>
    <n v="5504.58"/>
    <n v="6300"/>
    <n v="5504.58"/>
    <m/>
  </r>
  <r>
    <x v="0"/>
    <x v="14"/>
    <s v="MC37B000"/>
    <x v="34"/>
    <s v="A101"/>
    <s v="FORTALECIMIENTO INSTITUCIONAL"/>
    <s v="GC00A10100001D"/>
    <x v="0"/>
    <x v="0"/>
    <s v="530704"/>
    <x v="66"/>
    <x v="0"/>
    <x v="1"/>
    <s v="002"/>
    <n v="3003"/>
    <n v="0"/>
    <n v="981"/>
    <n v="3984"/>
    <n v="0"/>
    <n v="2251.6999999999998"/>
    <n v="4.1411581415050425E-6"/>
    <n v="1714"/>
    <n v="6.6707948170760702E-6"/>
    <n v="1732.3"/>
    <n v="2270"/>
    <n v="1732.3"/>
    <m/>
  </r>
  <r>
    <x v="3"/>
    <x v="7"/>
    <s v="CB21I040"/>
    <x v="20"/>
    <s v="A101"/>
    <s v="FORTALECIMIENTO INSTITUCIONAL"/>
    <s v="GC00A10100001D"/>
    <x v="0"/>
    <x v="0"/>
    <s v="530704"/>
    <x v="66"/>
    <x v="0"/>
    <x v="1"/>
    <s v="002"/>
    <n v="11054"/>
    <n v="0"/>
    <n v="-4415.28"/>
    <n v="6638.72"/>
    <n v="0"/>
    <n v="0"/>
    <n v="0"/>
    <n v="0"/>
    <n v="0"/>
    <n v="6638.72"/>
    <n v="6638.72"/>
    <n v="6638.72"/>
    <m/>
  </r>
  <r>
    <x v="1"/>
    <x v="13"/>
    <s v="ZA01P000"/>
    <x v="40"/>
    <s v="A101"/>
    <s v="FORTALECIMIENTO INSTITUCIONAL"/>
    <s v="GC00A10100001D"/>
    <x v="0"/>
    <x v="0"/>
    <s v="530704"/>
    <x v="66"/>
    <x v="0"/>
    <x v="1"/>
    <s v="002"/>
    <n v="412.68"/>
    <n v="0"/>
    <n v="0"/>
    <n v="412.68"/>
    <n v="0"/>
    <n v="43"/>
    <n v="7.9082382237738976E-8"/>
    <n v="0"/>
    <n v="0"/>
    <n v="369.68"/>
    <n v="412.68"/>
    <n v="369.68"/>
    <m/>
  </r>
  <r>
    <x v="0"/>
    <x v="0"/>
    <s v="ZA01A001"/>
    <x v="49"/>
    <s v="A101"/>
    <s v="FORTALECIMIENTO INSTITUCIONAL"/>
    <s v="GC00A10100001D"/>
    <x v="0"/>
    <x v="0"/>
    <s v="530704"/>
    <x v="66"/>
    <x v="0"/>
    <x v="1"/>
    <s v="002"/>
    <n v="3500"/>
    <n v="0"/>
    <n v="0"/>
    <n v="3500"/>
    <n v="1500"/>
    <n v="2000"/>
    <n v="3.6782503366390218E-6"/>
    <n v="279.02"/>
    <n v="1.0859306708638069E-6"/>
    <n v="1500"/>
    <n v="3220.98"/>
    <n v="0"/>
    <m/>
  </r>
  <r>
    <x v="1"/>
    <x v="11"/>
    <s v="ZM04F040"/>
    <x v="41"/>
    <s v="A101"/>
    <s v="FORTALECIMIENTO INSTITUCIONAL"/>
    <s v="GC00A10100001D"/>
    <x v="0"/>
    <x v="0"/>
    <s v="530704"/>
    <x v="66"/>
    <x v="0"/>
    <x v="1"/>
    <s v="002"/>
    <n v="4428"/>
    <n v="0"/>
    <n v="1872"/>
    <n v="6300"/>
    <n v="0"/>
    <n v="0"/>
    <n v="0"/>
    <n v="0"/>
    <n v="0"/>
    <n v="6300"/>
    <n v="6300"/>
    <n v="6300"/>
    <m/>
  </r>
  <r>
    <x v="3"/>
    <x v="7"/>
    <s v="EQ13I030"/>
    <x v="27"/>
    <s v="A101"/>
    <s v="FORTALECIMIENTO INSTITUCIONAL"/>
    <s v="GC00A10100001D"/>
    <x v="0"/>
    <x v="0"/>
    <s v="530704"/>
    <x v="66"/>
    <x v="0"/>
    <x v="1"/>
    <s v="002"/>
    <n v="2000"/>
    <n v="0"/>
    <n v="0"/>
    <n v="2000"/>
    <n v="0"/>
    <n v="0"/>
    <n v="0"/>
    <n v="0"/>
    <n v="0"/>
    <n v="2000"/>
    <n v="2000"/>
    <n v="2000"/>
    <m/>
  </r>
  <r>
    <x v="1"/>
    <x v="11"/>
    <s v="ZQ08F080"/>
    <x v="26"/>
    <s v="A101"/>
    <s v="FORTALECIMIENTO INSTITUCIONAL"/>
    <s v="GC00A10100001D"/>
    <x v="0"/>
    <x v="0"/>
    <s v="530704"/>
    <x v="66"/>
    <x v="0"/>
    <x v="1"/>
    <s v="002"/>
    <n v="6586"/>
    <n v="0"/>
    <n v="-286"/>
    <n v="6300"/>
    <n v="0"/>
    <n v="0"/>
    <n v="0"/>
    <n v="0"/>
    <n v="0"/>
    <n v="6300"/>
    <n v="6300"/>
    <n v="6300"/>
    <m/>
  </r>
  <r>
    <x v="3"/>
    <x v="7"/>
    <s v="CF22I050"/>
    <x v="24"/>
    <s v="A101"/>
    <s v="FORTALECIMIENTO INSTITUCIONAL"/>
    <s v="GC00A10100001D"/>
    <x v="0"/>
    <x v="0"/>
    <s v="530704"/>
    <x v="66"/>
    <x v="0"/>
    <x v="1"/>
    <s v="002"/>
    <n v="4005"/>
    <n v="0"/>
    <n v="-4005"/>
    <n v="0"/>
    <n v="0"/>
    <n v="0"/>
    <n v="0"/>
    <n v="0"/>
    <n v="0"/>
    <n v="0"/>
    <n v="0"/>
    <n v="0"/>
    <m/>
  </r>
  <r>
    <x v="0"/>
    <x v="16"/>
    <s v="ZA01E000"/>
    <x v="42"/>
    <s v="A101"/>
    <s v="FORTALECIMIENTO INSTITUCIONAL"/>
    <s v="GC00A10100001D"/>
    <x v="0"/>
    <x v="0"/>
    <s v="530704"/>
    <x v="66"/>
    <x v="0"/>
    <x v="1"/>
    <s v="002"/>
    <n v="600"/>
    <n v="0"/>
    <n v="0"/>
    <n v="600"/>
    <n v="0"/>
    <n v="0"/>
    <n v="0"/>
    <n v="0"/>
    <n v="0"/>
    <n v="600"/>
    <n v="600"/>
    <n v="600"/>
    <m/>
  </r>
  <r>
    <x v="0"/>
    <x v="0"/>
    <s v="RP36A010"/>
    <x v="33"/>
    <s v="A101"/>
    <s v="FORTALECIMIENTO INSTITUCIONAL"/>
    <s v="GC00A10100001D"/>
    <x v="0"/>
    <x v="0"/>
    <s v="530704"/>
    <x v="66"/>
    <x v="0"/>
    <x v="1"/>
    <s v="002"/>
    <n v="6749.3"/>
    <n v="0"/>
    <n v="-3249.3"/>
    <n v="3500"/>
    <n v="0"/>
    <n v="0"/>
    <n v="0"/>
    <n v="0"/>
    <n v="0"/>
    <n v="3500"/>
    <n v="3500"/>
    <n v="3500"/>
    <m/>
  </r>
  <r>
    <x v="0"/>
    <x v="0"/>
    <s v="RP36A010"/>
    <x v="33"/>
    <s v="A101"/>
    <s v="FORTALECIMIENTO INSTITUCIONAL"/>
    <s v="GC00A10100001D"/>
    <x v="0"/>
    <x v="0"/>
    <s v="530801"/>
    <x v="67"/>
    <x v="0"/>
    <x v="1"/>
    <s v="002"/>
    <n v="50.93"/>
    <n v="0"/>
    <n v="99.07"/>
    <n v="150"/>
    <n v="0"/>
    <n v="83.42"/>
    <n v="1.534198215412136E-7"/>
    <n v="76.56"/>
    <n v="2.9796735775691013E-7"/>
    <n v="66.58"/>
    <n v="73.44"/>
    <n v="66.58"/>
    <m/>
  </r>
  <r>
    <x v="0"/>
    <x v="0"/>
    <s v="ZA01A001"/>
    <x v="49"/>
    <s v="A101"/>
    <s v="FORTALECIMIENTO INSTITUCIONAL"/>
    <s v="GC00A10100001D"/>
    <x v="0"/>
    <x v="0"/>
    <s v="530801"/>
    <x v="67"/>
    <x v="0"/>
    <x v="1"/>
    <s v="002"/>
    <n v="2000"/>
    <n v="0"/>
    <n v="0"/>
    <n v="2000"/>
    <n v="0"/>
    <n v="2000"/>
    <n v="3.6782503366390218E-6"/>
    <n v="117.58"/>
    <n v="4.5761496767316472E-7"/>
    <n v="0"/>
    <n v="1882.42"/>
    <n v="0"/>
    <m/>
  </r>
  <r>
    <x v="1"/>
    <x v="8"/>
    <s v="PM71N010"/>
    <x v="39"/>
    <s v="A101"/>
    <s v="FORTALECIMIENTO INSTITUCIONAL"/>
    <s v="GC00A10100001D"/>
    <x v="0"/>
    <x v="0"/>
    <s v="530801"/>
    <x v="67"/>
    <x v="0"/>
    <x v="1"/>
    <s v="002"/>
    <n v="200"/>
    <n v="0"/>
    <n v="0"/>
    <n v="200"/>
    <n v="0"/>
    <n v="200"/>
    <n v="3.6782503366390221E-7"/>
    <n v="93.61"/>
    <n v="3.643250308205898E-7"/>
    <n v="0"/>
    <n v="106.39"/>
    <n v="0"/>
    <m/>
  </r>
  <r>
    <x v="2"/>
    <x v="10"/>
    <s v="AC67Q000"/>
    <x v="16"/>
    <s v="A101"/>
    <s v="FORTALECIMIENTO INSTITUCIONAL"/>
    <s v="GC00A10100001D"/>
    <x v="0"/>
    <x v="0"/>
    <s v="530801"/>
    <x v="67"/>
    <x v="0"/>
    <x v="1"/>
    <s v="002"/>
    <n v="300"/>
    <n v="0"/>
    <n v="-300"/>
    <n v="0"/>
    <n v="0"/>
    <n v="0"/>
    <n v="0"/>
    <n v="0"/>
    <n v="0"/>
    <n v="0"/>
    <n v="0"/>
    <n v="0"/>
    <m/>
  </r>
  <r>
    <x v="3"/>
    <x v="5"/>
    <s v="UP72J010"/>
    <x v="6"/>
    <s v="A101"/>
    <s v="FORTALECIMIENTO INSTITUCIONAL"/>
    <s v="GC00A10100001D"/>
    <x v="0"/>
    <x v="0"/>
    <s v="530801"/>
    <x v="67"/>
    <x v="0"/>
    <x v="1"/>
    <s v="002"/>
    <n v="200"/>
    <n v="0"/>
    <n v="0"/>
    <n v="200"/>
    <n v="0"/>
    <n v="23.26"/>
    <n v="4.277805141511183E-8"/>
    <n v="23.25"/>
    <n v="9.0487735995926861E-8"/>
    <n v="176.74"/>
    <n v="176.75"/>
    <n v="176.74"/>
    <m/>
  </r>
  <r>
    <x v="1"/>
    <x v="1"/>
    <s v="AT69K040"/>
    <x v="36"/>
    <s v="A101"/>
    <s v="FORTALECIMIENTO INSTITUCIONAL"/>
    <s v="GC00A10100001D"/>
    <x v="0"/>
    <x v="0"/>
    <s v="530801"/>
    <x v="67"/>
    <x v="0"/>
    <x v="1"/>
    <s v="002"/>
    <n v="600"/>
    <n v="0"/>
    <n v="-600"/>
    <n v="0"/>
    <n v="0"/>
    <n v="0"/>
    <n v="0"/>
    <n v="0"/>
    <n v="0"/>
    <n v="0"/>
    <n v="0"/>
    <n v="0"/>
    <m/>
  </r>
  <r>
    <x v="3"/>
    <x v="7"/>
    <s v="MB42I090"/>
    <x v="32"/>
    <s v="A101"/>
    <s v="FORTALECIMIENTO INSTITUCIONAL"/>
    <s v="GC00A10100001D"/>
    <x v="0"/>
    <x v="0"/>
    <s v="530801"/>
    <x v="67"/>
    <x v="0"/>
    <x v="1"/>
    <s v="002"/>
    <n v="562.5"/>
    <n v="0"/>
    <n v="0"/>
    <n v="562.5"/>
    <n v="0"/>
    <n v="0"/>
    <n v="0"/>
    <n v="0"/>
    <n v="0"/>
    <n v="562.5"/>
    <n v="562.5"/>
    <n v="562.5"/>
    <m/>
  </r>
  <r>
    <x v="1"/>
    <x v="1"/>
    <s v="AT69K040"/>
    <x v="36"/>
    <s v="A101"/>
    <s v="FORTALECIMIENTO INSTITUCIONAL"/>
    <s v="GC00A10100001D"/>
    <x v="0"/>
    <x v="0"/>
    <s v="530802"/>
    <x v="68"/>
    <x v="0"/>
    <x v="1"/>
    <s v="002"/>
    <n v="24165.040000000001"/>
    <n v="0"/>
    <n v="-23860.04"/>
    <n v="305"/>
    <n v="0"/>
    <n v="0"/>
    <n v="0"/>
    <n v="0"/>
    <n v="0"/>
    <n v="305"/>
    <n v="305"/>
    <n v="305"/>
    <m/>
  </r>
  <r>
    <x v="0"/>
    <x v="14"/>
    <s v="MC37B000"/>
    <x v="34"/>
    <s v="A101"/>
    <s v="FORTALECIMIENTO INSTITUCIONAL"/>
    <s v="GC00A10100001D"/>
    <x v="0"/>
    <x v="0"/>
    <s v="530802"/>
    <x v="68"/>
    <x v="0"/>
    <x v="1"/>
    <s v="002"/>
    <n v="20629.64"/>
    <n v="0"/>
    <n v="-20629.64"/>
    <n v="0"/>
    <n v="0"/>
    <n v="0"/>
    <n v="0"/>
    <n v="0"/>
    <n v="0"/>
    <n v="0"/>
    <n v="0"/>
    <n v="0"/>
    <m/>
  </r>
  <r>
    <x v="3"/>
    <x v="5"/>
    <s v="UP72J010"/>
    <x v="6"/>
    <s v="A101"/>
    <s v="FORTALECIMIENTO INSTITUCIONAL"/>
    <s v="GC00A10100001D"/>
    <x v="0"/>
    <x v="0"/>
    <s v="530802"/>
    <x v="68"/>
    <x v="0"/>
    <x v="1"/>
    <s v="002"/>
    <n v="62156.51"/>
    <n v="0"/>
    <n v="-37511.300000000003"/>
    <n v="24645.21"/>
    <n v="0"/>
    <n v="0"/>
    <n v="0"/>
    <n v="0"/>
    <n v="0"/>
    <n v="24645.21"/>
    <n v="24645.21"/>
    <n v="24645.21"/>
    <m/>
  </r>
  <r>
    <x v="3"/>
    <x v="7"/>
    <s v="ES12I020"/>
    <x v="29"/>
    <s v="A101"/>
    <s v="FORTALECIMIENTO INSTITUCIONAL"/>
    <s v="GC00A10100001D"/>
    <x v="0"/>
    <x v="0"/>
    <s v="530802"/>
    <x v="68"/>
    <x v="0"/>
    <x v="1"/>
    <s v="002"/>
    <n v="7896"/>
    <n v="0"/>
    <n v="-1896"/>
    <n v="6000"/>
    <n v="0"/>
    <n v="5225.6499999999996"/>
    <n v="9.6106244358288511E-6"/>
    <n v="150"/>
    <n v="5.8379184513501195E-7"/>
    <n v="774.35"/>
    <n v="5850"/>
    <n v="774.35"/>
    <m/>
  </r>
  <r>
    <x v="3"/>
    <x v="7"/>
    <s v="JM40I070"/>
    <x v="31"/>
    <s v="A101"/>
    <s v="FORTALECIMIENTO INSTITUCIONAL"/>
    <s v="GC00A10100001D"/>
    <x v="0"/>
    <x v="0"/>
    <s v="530802"/>
    <x v="68"/>
    <x v="0"/>
    <x v="1"/>
    <s v="002"/>
    <n v="175"/>
    <n v="0"/>
    <n v="175"/>
    <n v="350"/>
    <n v="0"/>
    <n v="0"/>
    <n v="0"/>
    <n v="0"/>
    <n v="0"/>
    <n v="350"/>
    <n v="350"/>
    <n v="350"/>
    <m/>
  </r>
  <r>
    <x v="0"/>
    <x v="0"/>
    <s v="ZA01A002"/>
    <x v="0"/>
    <s v="A101"/>
    <s v="FORTALECIMIENTO INSTITUCIONAL"/>
    <s v="GC00A10100001D"/>
    <x v="0"/>
    <x v="0"/>
    <s v="530802"/>
    <x v="68"/>
    <x v="0"/>
    <x v="1"/>
    <s v="002"/>
    <n v="638316.22"/>
    <n v="0"/>
    <n v="-9549.31"/>
    <n v="628766.91"/>
    <n v="479.67"/>
    <n v="156020.22"/>
    <n v="2.8694071336874712E-4"/>
    <n v="132629.31"/>
    <n v="5.1618606402589003E-4"/>
    <n v="472746.69"/>
    <n v="496137.6"/>
    <n v="472267.02"/>
    <m/>
  </r>
  <r>
    <x v="3"/>
    <x v="7"/>
    <s v="EE11I010"/>
    <x v="25"/>
    <s v="A101"/>
    <s v="FORTALECIMIENTO INSTITUCIONAL"/>
    <s v="GC00A10100001D"/>
    <x v="0"/>
    <x v="0"/>
    <s v="530802"/>
    <x v="68"/>
    <x v="0"/>
    <x v="1"/>
    <s v="002"/>
    <n v="1241"/>
    <n v="0"/>
    <n v="0"/>
    <n v="1241"/>
    <n v="0"/>
    <n v="0"/>
    <n v="0"/>
    <n v="0"/>
    <n v="0"/>
    <n v="1241"/>
    <n v="1241"/>
    <n v="1241"/>
    <m/>
  </r>
  <r>
    <x v="1"/>
    <x v="11"/>
    <s v="ZM04F040"/>
    <x v="41"/>
    <s v="A101"/>
    <s v="FORTALECIMIENTO INSTITUCIONAL"/>
    <s v="GC00A10100001D"/>
    <x v="0"/>
    <x v="0"/>
    <s v="530803"/>
    <x v="69"/>
    <x v="0"/>
    <x v="1"/>
    <s v="002"/>
    <n v="10422.65"/>
    <n v="0"/>
    <n v="-4350.6499999999996"/>
    <n v="6072"/>
    <n v="0"/>
    <n v="1072"/>
    <n v="1.9715421804385155E-6"/>
    <n v="1072"/>
    <n v="4.1721657198982195E-6"/>
    <n v="5000"/>
    <n v="5000"/>
    <n v="5000"/>
    <m/>
  </r>
  <r>
    <x v="0"/>
    <x v="0"/>
    <s v="ZA01A001"/>
    <x v="49"/>
    <s v="A101"/>
    <s v="FORTALECIMIENTO INSTITUCIONAL"/>
    <s v="GC00A10100001D"/>
    <x v="0"/>
    <x v="0"/>
    <s v="530803"/>
    <x v="69"/>
    <x v="0"/>
    <x v="1"/>
    <s v="002"/>
    <n v="152000"/>
    <n v="0"/>
    <n v="-152000"/>
    <n v="0"/>
    <n v="0"/>
    <n v="0"/>
    <n v="0"/>
    <n v="0"/>
    <n v="0"/>
    <n v="0"/>
    <n v="0"/>
    <n v="0"/>
    <m/>
  </r>
  <r>
    <x v="1"/>
    <x v="11"/>
    <s v="ZT06F060"/>
    <x v="43"/>
    <s v="A101"/>
    <s v="FORTALECIMIENTO INSTITUCIONAL"/>
    <s v="GC00A10100001D"/>
    <x v="0"/>
    <x v="0"/>
    <s v="530803"/>
    <x v="69"/>
    <x v="0"/>
    <x v="1"/>
    <s v="002"/>
    <n v="5100"/>
    <n v="0"/>
    <n v="-4311.6099999999997"/>
    <n v="788.39"/>
    <n v="0"/>
    <n v="249"/>
    <n v="4.5794216691155823E-7"/>
    <n v="249"/>
    <n v="9.6909446292411992E-7"/>
    <n v="539.39"/>
    <n v="539.39"/>
    <n v="539.39"/>
    <m/>
  </r>
  <r>
    <x v="1"/>
    <x v="11"/>
    <s v="ZS03F030"/>
    <x v="22"/>
    <s v="A101"/>
    <s v="FORTALECIMIENTO INSTITUCIONAL"/>
    <s v="GC00A10100001D"/>
    <x v="0"/>
    <x v="0"/>
    <s v="530803"/>
    <x v="69"/>
    <x v="0"/>
    <x v="1"/>
    <s v="002"/>
    <n v="14000"/>
    <n v="0"/>
    <n v="-14000"/>
    <n v="0"/>
    <n v="0"/>
    <n v="0"/>
    <n v="0"/>
    <n v="0"/>
    <n v="0"/>
    <n v="0"/>
    <n v="0"/>
    <n v="0"/>
    <m/>
  </r>
  <r>
    <x v="3"/>
    <x v="4"/>
    <s v="US33M030"/>
    <x v="4"/>
    <s v="A101"/>
    <s v="FORTALECIMIENTO INSTITUCIONAL"/>
    <s v="GC00A10100001D"/>
    <x v="0"/>
    <x v="0"/>
    <s v="530803"/>
    <x v="69"/>
    <x v="0"/>
    <x v="1"/>
    <s v="002"/>
    <n v="12000"/>
    <n v="0"/>
    <n v="0"/>
    <n v="12000"/>
    <n v="0"/>
    <n v="4500.38"/>
    <n v="8.2767621250017608E-6"/>
    <n v="1315.91"/>
    <n v="5.1214501795440914E-6"/>
    <n v="7499.62"/>
    <n v="10684.09"/>
    <n v="7499.62"/>
    <m/>
  </r>
  <r>
    <x v="2"/>
    <x v="10"/>
    <s v="AC67Q000"/>
    <x v="16"/>
    <s v="A101"/>
    <s v="FORTALECIMIENTO INSTITUCIONAL"/>
    <s v="GC00A10100001D"/>
    <x v="0"/>
    <x v="0"/>
    <s v="530803"/>
    <x v="69"/>
    <x v="0"/>
    <x v="1"/>
    <s v="002"/>
    <n v="6700"/>
    <n v="0"/>
    <n v="-4852.5"/>
    <n v="1847.5"/>
    <n v="1300"/>
    <n v="200"/>
    <n v="3.6782503366390221E-7"/>
    <n v="125.45"/>
    <n v="4.8824457981458171E-7"/>
    <n v="1647.5"/>
    <n v="1722.05"/>
    <n v="347.5"/>
    <m/>
  </r>
  <r>
    <x v="1"/>
    <x v="11"/>
    <s v="ZN02F020"/>
    <x v="44"/>
    <s v="A101"/>
    <s v="FORTALECIMIENTO INSTITUCIONAL"/>
    <s v="GC00A10100001D"/>
    <x v="0"/>
    <x v="0"/>
    <s v="530803"/>
    <x v="69"/>
    <x v="0"/>
    <x v="1"/>
    <s v="002"/>
    <n v="22746.240000000002"/>
    <n v="0"/>
    <n v="-17365.43"/>
    <n v="5380.81"/>
    <n v="0"/>
    <n v="5380.81"/>
    <n v="9.8959830969453077E-6"/>
    <n v="0"/>
    <n v="0"/>
    <n v="0"/>
    <n v="5380.81"/>
    <n v="0"/>
    <m/>
  </r>
  <r>
    <x v="1"/>
    <x v="11"/>
    <s v="ZC09F090"/>
    <x v="21"/>
    <s v="A101"/>
    <s v="FORTALECIMIENTO INSTITUCIONAL"/>
    <s v="GC00A10100001D"/>
    <x v="0"/>
    <x v="0"/>
    <s v="530803"/>
    <x v="69"/>
    <x v="0"/>
    <x v="1"/>
    <s v="002"/>
    <n v="17380"/>
    <n v="0"/>
    <n v="-6300"/>
    <n v="11080"/>
    <n v="0"/>
    <n v="0"/>
    <n v="0"/>
    <n v="0"/>
    <n v="0"/>
    <n v="11080"/>
    <n v="11080"/>
    <n v="11080"/>
    <m/>
  </r>
  <r>
    <x v="3"/>
    <x v="4"/>
    <s v="UN31M010"/>
    <x v="48"/>
    <s v="A101"/>
    <s v="FORTALECIMIENTO INSTITUCIONAL"/>
    <s v="GC00A10100001D"/>
    <x v="0"/>
    <x v="0"/>
    <s v="530803"/>
    <x v="69"/>
    <x v="0"/>
    <x v="1"/>
    <s v="002"/>
    <n v="10300"/>
    <n v="0"/>
    <n v="-8470.4"/>
    <n v="1829.6"/>
    <n v="1234"/>
    <n v="0"/>
    <n v="0"/>
    <n v="0"/>
    <n v="0"/>
    <n v="1829.6"/>
    <n v="1829.6"/>
    <n v="595.6"/>
    <m/>
  </r>
  <r>
    <x v="3"/>
    <x v="5"/>
    <s v="UP72J010"/>
    <x v="6"/>
    <s v="A101"/>
    <s v="FORTALECIMIENTO INSTITUCIONAL"/>
    <s v="GC00A10100001D"/>
    <x v="0"/>
    <x v="0"/>
    <s v="530803"/>
    <x v="69"/>
    <x v="0"/>
    <x v="1"/>
    <s v="002"/>
    <n v="34003.18"/>
    <n v="0"/>
    <n v="-25500"/>
    <n v="8503.18"/>
    <n v="0"/>
    <n v="8077.3"/>
    <n v="1.4855165722067185E-5"/>
    <n v="1177.82"/>
    <n v="4.5840114069127989E-6"/>
    <n v="425.88"/>
    <n v="7325.36"/>
    <n v="425.88"/>
    <m/>
  </r>
  <r>
    <x v="1"/>
    <x v="11"/>
    <s v="ZQ08F080"/>
    <x v="26"/>
    <s v="A101"/>
    <s v="FORTALECIMIENTO INSTITUCIONAL"/>
    <s v="GC00A10100001D"/>
    <x v="0"/>
    <x v="0"/>
    <s v="530803"/>
    <x v="69"/>
    <x v="0"/>
    <x v="1"/>
    <s v="002"/>
    <n v="23592.97"/>
    <n v="0"/>
    <n v="-20345.080000000002"/>
    <n v="3247.89"/>
    <n v="409.8"/>
    <n v="2838.09"/>
    <n v="5.2196027489559209E-6"/>
    <n v="424.09"/>
    <n v="1.6505352240220483E-6"/>
    <n v="409.8"/>
    <n v="2823.8"/>
    <n v="0"/>
    <m/>
  </r>
  <r>
    <x v="1"/>
    <x v="11"/>
    <s v="ZV05F050"/>
    <x v="35"/>
    <s v="A101"/>
    <s v="FORTALECIMIENTO INSTITUCIONAL"/>
    <s v="GC00A10100001D"/>
    <x v="0"/>
    <x v="0"/>
    <s v="530803"/>
    <x v="69"/>
    <x v="0"/>
    <x v="1"/>
    <s v="002"/>
    <n v="27848.47"/>
    <n v="0"/>
    <n v="-20000"/>
    <n v="7848.47"/>
    <n v="0"/>
    <n v="4474.26"/>
    <n v="8.2287241756052548E-6"/>
    <n v="62.5"/>
    <n v="2.4324660213958835E-7"/>
    <n v="3374.21"/>
    <n v="7785.97"/>
    <n v="3374.21"/>
    <m/>
  </r>
  <r>
    <x v="0"/>
    <x v="0"/>
    <s v="RP36A010"/>
    <x v="33"/>
    <s v="A101"/>
    <s v="FORTALECIMIENTO INSTITUCIONAL"/>
    <s v="GC00A10100001D"/>
    <x v="0"/>
    <x v="0"/>
    <s v="530803"/>
    <x v="69"/>
    <x v="0"/>
    <x v="1"/>
    <s v="002"/>
    <n v="5000"/>
    <n v="0"/>
    <n v="-2500"/>
    <n v="2500"/>
    <n v="0"/>
    <n v="0"/>
    <n v="0"/>
    <n v="0"/>
    <n v="0"/>
    <n v="2500"/>
    <n v="2500"/>
    <n v="2500"/>
    <m/>
  </r>
  <r>
    <x v="3"/>
    <x v="4"/>
    <s v="UA38M040"/>
    <x v="15"/>
    <s v="A101"/>
    <s v="FORTALECIMIENTO INSTITUCIONAL"/>
    <s v="GC00A10100001D"/>
    <x v="0"/>
    <x v="0"/>
    <s v="530803"/>
    <x v="69"/>
    <x v="0"/>
    <x v="1"/>
    <s v="002"/>
    <n v="7805"/>
    <n v="0"/>
    <n v="-5249.69"/>
    <n v="2555.31"/>
    <n v="2315.81"/>
    <n v="0"/>
    <n v="0"/>
    <n v="0"/>
    <n v="0"/>
    <n v="2555.31"/>
    <n v="2555.31"/>
    <n v="239.5"/>
    <m/>
  </r>
  <r>
    <x v="0"/>
    <x v="14"/>
    <s v="MC37B000"/>
    <x v="34"/>
    <s v="A101"/>
    <s v="FORTALECIMIENTO INSTITUCIONAL"/>
    <s v="GC00A10100001D"/>
    <x v="0"/>
    <x v="0"/>
    <s v="530803"/>
    <x v="69"/>
    <x v="0"/>
    <x v="1"/>
    <s v="002"/>
    <n v="66475.58"/>
    <n v="0"/>
    <n v="-35004.76"/>
    <n v="31470.82"/>
    <n v="0"/>
    <n v="10123.74"/>
    <n v="1.8618825031522965E-5"/>
    <n v="415.18"/>
    <n v="1.6158579884210287E-6"/>
    <n v="21347.08"/>
    <n v="31055.64"/>
    <n v="21347.08"/>
    <m/>
  </r>
  <r>
    <x v="1"/>
    <x v="1"/>
    <s v="AT69K040"/>
    <x v="36"/>
    <s v="A101"/>
    <s v="FORTALECIMIENTO INSTITUCIONAL"/>
    <s v="GC00A10100001D"/>
    <x v="0"/>
    <x v="0"/>
    <s v="530803"/>
    <x v="69"/>
    <x v="0"/>
    <x v="1"/>
    <s v="002"/>
    <n v="307131.34999999998"/>
    <n v="0"/>
    <n v="-274064.12"/>
    <n v="33067.230000000003"/>
    <n v="11425.79"/>
    <n v="21641.439999999999"/>
    <n v="3.9801316982676592E-5"/>
    <n v="10704.39"/>
    <n v="4.1660903927631806E-5"/>
    <n v="11425.79"/>
    <n v="22362.84"/>
    <n v="0"/>
    <m/>
  </r>
  <r>
    <x v="1"/>
    <x v="8"/>
    <s v="PM71N010"/>
    <x v="39"/>
    <s v="A101"/>
    <s v="FORTALECIMIENTO INSTITUCIONAL"/>
    <s v="GC00A10100001D"/>
    <x v="0"/>
    <x v="0"/>
    <s v="530803"/>
    <x v="69"/>
    <x v="0"/>
    <x v="1"/>
    <s v="002"/>
    <n v="170245.74"/>
    <n v="0"/>
    <n v="-146004.38"/>
    <n v="24241.360000000001"/>
    <n v="0"/>
    <n v="6886.1"/>
    <n v="1.2664399821564985E-5"/>
    <n v="4751.34"/>
    <n v="1.8491956969758587E-5"/>
    <n v="17355.259999999998"/>
    <n v="19490.02"/>
    <n v="17355.259999999998"/>
    <m/>
  </r>
  <r>
    <x v="1"/>
    <x v="11"/>
    <s v="TM68F100"/>
    <x v="18"/>
    <s v="A101"/>
    <s v="FORTALECIMIENTO INSTITUCIONAL"/>
    <s v="GC00A10100001D"/>
    <x v="0"/>
    <x v="0"/>
    <s v="530803"/>
    <x v="69"/>
    <x v="0"/>
    <x v="1"/>
    <s v="002"/>
    <n v="1658.57"/>
    <n v="0"/>
    <n v="-1358.57"/>
    <n v="300"/>
    <n v="0"/>
    <n v="0"/>
    <n v="0"/>
    <n v="0"/>
    <n v="0"/>
    <n v="300"/>
    <n v="300"/>
    <n v="300"/>
    <m/>
  </r>
  <r>
    <x v="1"/>
    <x v="13"/>
    <s v="FS66P020"/>
    <x v="30"/>
    <s v="A101"/>
    <s v="FORTALECIMIENTO INSTITUCIONAL"/>
    <s v="GC00A10100001D"/>
    <x v="0"/>
    <x v="0"/>
    <s v="530803"/>
    <x v="69"/>
    <x v="0"/>
    <x v="1"/>
    <s v="002"/>
    <n v="6912.7"/>
    <n v="0"/>
    <n v="-4312.7"/>
    <n v="2600"/>
    <n v="0"/>
    <n v="80"/>
    <n v="1.4713001346556088E-7"/>
    <n v="80"/>
    <n v="3.1135565073867308E-7"/>
    <n v="2520"/>
    <n v="2520"/>
    <n v="2520"/>
    <m/>
  </r>
  <r>
    <x v="3"/>
    <x v="4"/>
    <s v="UC32M020"/>
    <x v="47"/>
    <s v="A101"/>
    <s v="FORTALECIMIENTO INSTITUCIONAL"/>
    <s v="GC00A10100001D"/>
    <x v="0"/>
    <x v="0"/>
    <s v="530803"/>
    <x v="69"/>
    <x v="0"/>
    <x v="1"/>
    <s v="002"/>
    <n v="8448.83"/>
    <n v="0"/>
    <n v="-7821.04"/>
    <n v="627.79"/>
    <n v="526.79"/>
    <n v="101"/>
    <n v="1.8575164200027061E-7"/>
    <n v="101"/>
    <n v="3.9308650905757476E-7"/>
    <n v="526.79"/>
    <n v="526.79"/>
    <n v="0"/>
    <m/>
  </r>
  <r>
    <x v="3"/>
    <x v="7"/>
    <s v="EE11I010"/>
    <x v="25"/>
    <s v="A101"/>
    <s v="FORTALECIMIENTO INSTITUCIONAL"/>
    <s v="GC00A10100001D"/>
    <x v="0"/>
    <x v="0"/>
    <s v="530803"/>
    <x v="69"/>
    <x v="0"/>
    <x v="1"/>
    <s v="002"/>
    <n v="800"/>
    <n v="0"/>
    <n v="-300"/>
    <n v="500"/>
    <n v="500"/>
    <n v="0"/>
    <n v="0"/>
    <n v="0"/>
    <n v="0"/>
    <n v="500"/>
    <n v="500"/>
    <n v="0"/>
    <m/>
  </r>
  <r>
    <x v="1"/>
    <x v="1"/>
    <s v="ZA01K000"/>
    <x v="1"/>
    <s v="A101"/>
    <s v="FORTALECIMIENTO INSTITUCIONAL"/>
    <s v="GC00A10100001D"/>
    <x v="0"/>
    <x v="0"/>
    <s v="530803"/>
    <x v="69"/>
    <x v="0"/>
    <x v="1"/>
    <s v="002"/>
    <n v="0"/>
    <n v="0"/>
    <n v="8500"/>
    <n v="8500"/>
    <n v="0"/>
    <n v="0"/>
    <n v="0"/>
    <n v="0"/>
    <n v="0"/>
    <n v="8500"/>
    <n v="8500"/>
    <n v="8500"/>
    <m/>
  </r>
  <r>
    <x v="3"/>
    <x v="7"/>
    <s v="CB21I040"/>
    <x v="20"/>
    <s v="A101"/>
    <s v="FORTALECIMIENTO INSTITUCIONAL"/>
    <s v="GC00A10100001D"/>
    <x v="0"/>
    <x v="0"/>
    <s v="530803"/>
    <x v="69"/>
    <x v="0"/>
    <x v="1"/>
    <s v="002"/>
    <n v="681.25"/>
    <n v="0"/>
    <n v="318.75"/>
    <n v="1000"/>
    <n v="0"/>
    <n v="1000"/>
    <n v="1.8391251683195109E-6"/>
    <n v="558.5"/>
    <n v="2.1736516367193613E-6"/>
    <n v="0"/>
    <n v="441.5"/>
    <n v="0"/>
    <m/>
  </r>
  <r>
    <x v="3"/>
    <x v="7"/>
    <s v="MB42I090"/>
    <x v="32"/>
    <s v="A101"/>
    <s v="FORTALECIMIENTO INSTITUCIONAL"/>
    <s v="GC00A10100001D"/>
    <x v="0"/>
    <x v="0"/>
    <s v="530803"/>
    <x v="69"/>
    <x v="0"/>
    <x v="1"/>
    <s v="002"/>
    <n v="900"/>
    <n v="0"/>
    <n v="-900"/>
    <n v="0"/>
    <n v="0"/>
    <n v="0"/>
    <n v="0"/>
    <n v="0"/>
    <n v="0"/>
    <n v="0"/>
    <n v="0"/>
    <n v="0"/>
    <m/>
  </r>
  <r>
    <x v="3"/>
    <x v="7"/>
    <s v="CF22I050"/>
    <x v="24"/>
    <s v="A101"/>
    <s v="FORTALECIMIENTO INSTITUCIONAL"/>
    <s v="GC00A10100001D"/>
    <x v="0"/>
    <x v="0"/>
    <s v="530803"/>
    <x v="69"/>
    <x v="0"/>
    <x v="1"/>
    <s v="002"/>
    <n v="9779"/>
    <n v="0"/>
    <n v="-9534"/>
    <n v="245"/>
    <n v="245"/>
    <n v="0"/>
    <n v="0"/>
    <n v="0"/>
    <n v="0"/>
    <n v="245"/>
    <n v="245"/>
    <n v="0"/>
    <m/>
  </r>
  <r>
    <x v="1"/>
    <x v="11"/>
    <s v="ZD07F070"/>
    <x v="28"/>
    <s v="A101"/>
    <s v="FORTALECIMIENTO INSTITUCIONAL"/>
    <s v="GC00A10100001D"/>
    <x v="0"/>
    <x v="0"/>
    <s v="530803"/>
    <x v="69"/>
    <x v="0"/>
    <x v="1"/>
    <s v="002"/>
    <n v="6000"/>
    <n v="0"/>
    <n v="-6000"/>
    <n v="0"/>
    <n v="0"/>
    <n v="0"/>
    <n v="0"/>
    <n v="0"/>
    <n v="0"/>
    <n v="0"/>
    <n v="0"/>
    <n v="0"/>
    <m/>
  </r>
  <r>
    <x v="3"/>
    <x v="4"/>
    <s v="UC32M020"/>
    <x v="47"/>
    <s v="A101"/>
    <s v="FORTALECIMIENTO INSTITUCIONAL"/>
    <s v="GC00A10100001D"/>
    <x v="0"/>
    <x v="0"/>
    <s v="530804"/>
    <x v="70"/>
    <x v="0"/>
    <x v="1"/>
    <s v="002"/>
    <n v="5425.13"/>
    <n v="0"/>
    <n v="2229.5300000000002"/>
    <n v="7654.66"/>
    <n v="551.54999999999995"/>
    <n v="6543.5"/>
    <n v="1.2034315538898719E-5"/>
    <n v="6543.5"/>
    <n v="2.5466946257606339E-5"/>
    <n v="1111.1600000000001"/>
    <n v="1111.1600000000001"/>
    <n v="559.61"/>
    <m/>
  </r>
  <r>
    <x v="1"/>
    <x v="11"/>
    <s v="TM68F100"/>
    <x v="18"/>
    <s v="A101"/>
    <s v="FORTALECIMIENTO INSTITUCIONAL"/>
    <s v="GC00A10100001D"/>
    <x v="0"/>
    <x v="0"/>
    <s v="530804"/>
    <x v="70"/>
    <x v="0"/>
    <x v="1"/>
    <s v="002"/>
    <n v="1411.19"/>
    <n v="0"/>
    <n v="0"/>
    <n v="1411.19"/>
    <n v="779.42"/>
    <n v="128.30000000000001"/>
    <n v="2.3595975909539328E-7"/>
    <n v="0"/>
    <n v="0"/>
    <n v="1282.8900000000001"/>
    <n v="1411.19"/>
    <n v="503.47"/>
    <m/>
  </r>
  <r>
    <x v="3"/>
    <x v="7"/>
    <s v="CF22I050"/>
    <x v="24"/>
    <s v="A101"/>
    <s v="FORTALECIMIENTO INSTITUCIONAL"/>
    <s v="GC00A10100001D"/>
    <x v="0"/>
    <x v="0"/>
    <s v="530804"/>
    <x v="70"/>
    <x v="0"/>
    <x v="1"/>
    <s v="002"/>
    <n v="3034.06"/>
    <n v="0"/>
    <n v="-3034.06"/>
    <n v="0"/>
    <n v="0"/>
    <n v="0"/>
    <n v="0"/>
    <n v="0"/>
    <n v="0"/>
    <n v="0"/>
    <n v="0"/>
    <n v="0"/>
    <m/>
  </r>
  <r>
    <x v="1"/>
    <x v="11"/>
    <s v="ZN02F020"/>
    <x v="44"/>
    <s v="A101"/>
    <s v="FORTALECIMIENTO INSTITUCIONAL"/>
    <s v="GC00A10100001D"/>
    <x v="0"/>
    <x v="0"/>
    <s v="530804"/>
    <x v="70"/>
    <x v="0"/>
    <x v="1"/>
    <s v="002"/>
    <n v="6925.79"/>
    <n v="0"/>
    <n v="-4000"/>
    <n v="2925.79"/>
    <n v="0"/>
    <n v="0"/>
    <n v="0"/>
    <n v="0"/>
    <n v="0"/>
    <n v="2925.79"/>
    <n v="2925.79"/>
    <n v="2925.79"/>
    <m/>
  </r>
  <r>
    <x v="1"/>
    <x v="11"/>
    <s v="ZM04F040"/>
    <x v="41"/>
    <s v="A101"/>
    <s v="FORTALECIMIENTO INSTITUCIONAL"/>
    <s v="GC00A10100001D"/>
    <x v="0"/>
    <x v="0"/>
    <s v="530804"/>
    <x v="70"/>
    <x v="0"/>
    <x v="1"/>
    <s v="002"/>
    <n v="8663.4699999999993"/>
    <n v="0"/>
    <n v="0"/>
    <n v="8663.4699999999993"/>
    <n v="0"/>
    <n v="0"/>
    <n v="0"/>
    <n v="0"/>
    <n v="0"/>
    <n v="8663.4699999999993"/>
    <n v="8663.4699999999993"/>
    <n v="8663.4699999999993"/>
    <m/>
  </r>
  <r>
    <x v="3"/>
    <x v="7"/>
    <s v="CB21I040"/>
    <x v="20"/>
    <s v="A101"/>
    <s v="FORTALECIMIENTO INSTITUCIONAL"/>
    <s v="GC00A10100001D"/>
    <x v="0"/>
    <x v="0"/>
    <s v="530804"/>
    <x v="70"/>
    <x v="0"/>
    <x v="1"/>
    <s v="002"/>
    <n v="3610.21"/>
    <n v="0"/>
    <n v="-3000"/>
    <n v="610.21"/>
    <n v="0"/>
    <n v="314.42"/>
    <n v="5.7825773542302068E-7"/>
    <n v="314.42"/>
    <n v="1.2237055463156699E-6"/>
    <n v="295.79000000000002"/>
    <n v="295.79000000000002"/>
    <n v="295.79000000000002"/>
    <m/>
  </r>
  <r>
    <x v="1"/>
    <x v="11"/>
    <s v="ZV05F050"/>
    <x v="35"/>
    <s v="A101"/>
    <s v="FORTALECIMIENTO INSTITUCIONAL"/>
    <s v="GC00A10100001D"/>
    <x v="0"/>
    <x v="0"/>
    <s v="530804"/>
    <x v="70"/>
    <x v="0"/>
    <x v="1"/>
    <s v="002"/>
    <n v="6759.84"/>
    <n v="0"/>
    <n v="3240.16"/>
    <n v="10000"/>
    <n v="0"/>
    <n v="8321.2800000000007"/>
    <n v="1.5303875480633782E-5"/>
    <n v="8181.54"/>
    <n v="3.1842108884306042E-5"/>
    <n v="1678.72"/>
    <n v="1818.46"/>
    <n v="1678.72"/>
    <m/>
  </r>
  <r>
    <x v="3"/>
    <x v="7"/>
    <s v="JM40I070"/>
    <x v="31"/>
    <s v="A101"/>
    <s v="FORTALECIMIENTO INSTITUCIONAL"/>
    <s v="GC00A10100001D"/>
    <x v="0"/>
    <x v="0"/>
    <s v="530804"/>
    <x v="70"/>
    <x v="0"/>
    <x v="1"/>
    <s v="002"/>
    <n v="580.94000000000005"/>
    <n v="0"/>
    <n v="809.2"/>
    <n v="1390.14"/>
    <n v="141.99"/>
    <n v="998.31"/>
    <n v="1.836017046785051E-6"/>
    <n v="998.31"/>
    <n v="3.8853682461115588E-6"/>
    <n v="391.83"/>
    <n v="391.83"/>
    <n v="249.84"/>
    <m/>
  </r>
  <r>
    <x v="1"/>
    <x v="11"/>
    <s v="ZD07F070"/>
    <x v="28"/>
    <s v="A101"/>
    <s v="FORTALECIMIENTO INSTITUCIONAL"/>
    <s v="GC00A10100001D"/>
    <x v="0"/>
    <x v="0"/>
    <s v="530804"/>
    <x v="70"/>
    <x v="0"/>
    <x v="1"/>
    <s v="002"/>
    <n v="6500"/>
    <n v="0"/>
    <n v="0"/>
    <n v="6500"/>
    <n v="1130.99"/>
    <n v="4178.96"/>
    <n v="7.6856305134005032E-6"/>
    <n v="4178.96"/>
    <n v="1.6264285127636066E-5"/>
    <n v="2321.04"/>
    <n v="2321.04"/>
    <n v="1190.05"/>
    <m/>
  </r>
  <r>
    <x v="3"/>
    <x v="7"/>
    <s v="ES12I020"/>
    <x v="29"/>
    <s v="A101"/>
    <s v="FORTALECIMIENTO INSTITUCIONAL"/>
    <s v="GC00A10100001D"/>
    <x v="0"/>
    <x v="0"/>
    <s v="530804"/>
    <x v="70"/>
    <x v="0"/>
    <x v="1"/>
    <s v="002"/>
    <n v="3186.71"/>
    <n v="0"/>
    <n v="0"/>
    <n v="3186.71"/>
    <n v="373.53"/>
    <n v="2244.4699999999998"/>
    <n v="4.1278612665380927E-6"/>
    <n v="2244.4699999999998"/>
    <n v="8.7353552176678684E-6"/>
    <n v="942.24"/>
    <n v="942.24"/>
    <n v="568.71"/>
    <m/>
  </r>
  <r>
    <x v="3"/>
    <x v="7"/>
    <s v="EE11I010"/>
    <x v="25"/>
    <s v="A101"/>
    <s v="FORTALECIMIENTO INSTITUCIONAL"/>
    <s v="GC00A10100001D"/>
    <x v="0"/>
    <x v="0"/>
    <s v="530804"/>
    <x v="70"/>
    <x v="0"/>
    <x v="1"/>
    <s v="002"/>
    <n v="4482"/>
    <n v="0"/>
    <n v="0"/>
    <n v="4482"/>
    <n v="2588.42"/>
    <n v="1893.58"/>
    <n v="3.4825306362264592E-6"/>
    <n v="1893.58"/>
    <n v="7.3697104140717062E-6"/>
    <n v="2588.42"/>
    <n v="2588.42"/>
    <n v="0"/>
    <m/>
  </r>
  <r>
    <x v="0"/>
    <x v="14"/>
    <s v="MC37B000"/>
    <x v="34"/>
    <s v="A101"/>
    <s v="FORTALECIMIENTO INSTITUCIONAL"/>
    <s v="GC00A10100001D"/>
    <x v="0"/>
    <x v="0"/>
    <s v="530804"/>
    <x v="70"/>
    <x v="0"/>
    <x v="1"/>
    <s v="002"/>
    <n v="18335.28"/>
    <n v="0"/>
    <n v="-100"/>
    <n v="18235.28"/>
    <n v="463.9"/>
    <n v="9009.6"/>
    <n v="1.6569782116491468E-5"/>
    <n v="7867.06"/>
    <n v="3.061816982125232E-5"/>
    <n v="9225.68"/>
    <n v="10368.219999999999"/>
    <n v="8761.7800000000007"/>
    <m/>
  </r>
  <r>
    <x v="1"/>
    <x v="11"/>
    <s v="ZQ08F080"/>
    <x v="26"/>
    <s v="A101"/>
    <s v="FORTALECIMIENTO INSTITUCIONAL"/>
    <s v="GC00A10100001D"/>
    <x v="0"/>
    <x v="0"/>
    <s v="530804"/>
    <x v="70"/>
    <x v="0"/>
    <x v="1"/>
    <s v="002"/>
    <n v="6150.99"/>
    <n v="0"/>
    <n v="1559.5"/>
    <n v="7710.49"/>
    <n v="2323.11"/>
    <n v="0"/>
    <n v="0"/>
    <n v="0"/>
    <n v="0"/>
    <n v="7710.49"/>
    <n v="7710.49"/>
    <n v="5387.38"/>
    <m/>
  </r>
  <r>
    <x v="1"/>
    <x v="11"/>
    <s v="ZC09F090"/>
    <x v="21"/>
    <s v="A101"/>
    <s v="FORTALECIMIENTO INSTITUCIONAL"/>
    <s v="GC00A10100001D"/>
    <x v="0"/>
    <x v="0"/>
    <s v="530804"/>
    <x v="70"/>
    <x v="0"/>
    <x v="1"/>
    <s v="002"/>
    <n v="2709.4"/>
    <n v="0"/>
    <n v="0"/>
    <n v="2709.4"/>
    <n v="358.7"/>
    <n v="641.29999999999995"/>
    <n v="1.1794309704433023E-6"/>
    <n v="641.29999999999995"/>
    <n v="2.4959047352338878E-6"/>
    <n v="2068.1"/>
    <n v="2068.1"/>
    <n v="1709.4"/>
    <m/>
  </r>
  <r>
    <x v="3"/>
    <x v="5"/>
    <s v="UP72J010"/>
    <x v="6"/>
    <s v="A101"/>
    <s v="FORTALECIMIENTO INSTITUCIONAL"/>
    <s v="GC00A10100001D"/>
    <x v="0"/>
    <x v="0"/>
    <s v="530804"/>
    <x v="70"/>
    <x v="0"/>
    <x v="1"/>
    <s v="002"/>
    <n v="9896.24"/>
    <n v="0"/>
    <n v="-3437.88"/>
    <n v="6458.36"/>
    <n v="697.44"/>
    <n v="5049.71"/>
    <n v="9.2870487537147183E-6"/>
    <n v="5049.71"/>
    <n v="1.9653196788644811E-5"/>
    <n v="1408.65"/>
    <n v="1408.65"/>
    <n v="711.21"/>
    <m/>
  </r>
  <r>
    <x v="3"/>
    <x v="4"/>
    <s v="ZA01M000"/>
    <x v="12"/>
    <s v="A101"/>
    <s v="FORTALECIMIENTO INSTITUCIONAL"/>
    <s v="GC00A10100001D"/>
    <x v="0"/>
    <x v="0"/>
    <s v="530804"/>
    <x v="70"/>
    <x v="0"/>
    <x v="1"/>
    <s v="002"/>
    <n v="459"/>
    <n v="0"/>
    <n v="-459"/>
    <n v="0"/>
    <n v="0"/>
    <n v="0"/>
    <n v="0"/>
    <n v="0"/>
    <n v="0"/>
    <n v="0"/>
    <n v="0"/>
    <n v="0"/>
    <m/>
  </r>
  <r>
    <x v="3"/>
    <x v="4"/>
    <s v="UN31M010"/>
    <x v="48"/>
    <s v="A101"/>
    <s v="FORTALECIMIENTO INSTITUCIONAL"/>
    <s v="GC00A10100001D"/>
    <x v="0"/>
    <x v="0"/>
    <s v="530804"/>
    <x v="70"/>
    <x v="0"/>
    <x v="1"/>
    <s v="002"/>
    <n v="8550"/>
    <n v="0"/>
    <n v="393.79"/>
    <n v="8943.7900000000009"/>
    <n v="0"/>
    <n v="3943.79"/>
    <n v="7.2531234475668041E-6"/>
    <n v="3893.79"/>
    <n v="1.5154418991121723E-5"/>
    <n v="5000"/>
    <n v="5050"/>
    <n v="5000"/>
    <m/>
  </r>
  <r>
    <x v="1"/>
    <x v="8"/>
    <s v="PM71N010"/>
    <x v="39"/>
    <s v="A101"/>
    <s v="FORTALECIMIENTO INSTITUCIONAL"/>
    <s v="GC00A10100001D"/>
    <x v="0"/>
    <x v="0"/>
    <s v="530804"/>
    <x v="70"/>
    <x v="0"/>
    <x v="1"/>
    <s v="002"/>
    <n v="15673"/>
    <n v="0"/>
    <n v="0"/>
    <n v="15673"/>
    <n v="446.86"/>
    <n v="4346.87"/>
    <n v="7.9944380204130331E-6"/>
    <n v="4168.87"/>
    <n v="1.622501539618665E-5"/>
    <n v="11326.13"/>
    <n v="11504.13"/>
    <n v="10879.27"/>
    <m/>
  </r>
  <r>
    <x v="3"/>
    <x v="4"/>
    <s v="UA38M040"/>
    <x v="15"/>
    <s v="A101"/>
    <s v="FORTALECIMIENTO INSTITUCIONAL"/>
    <s v="GC00A10100001D"/>
    <x v="0"/>
    <x v="0"/>
    <s v="530804"/>
    <x v="70"/>
    <x v="0"/>
    <x v="1"/>
    <s v="002"/>
    <n v="10042.86"/>
    <n v="0"/>
    <n v="-4482.8599999999997"/>
    <n v="5560"/>
    <n v="1702.8"/>
    <n v="2357.1999999999998"/>
    <n v="4.3351858467627508E-6"/>
    <n v="2357.1999999999998"/>
    <n v="9.1740942490150007E-6"/>
    <n v="3202.8"/>
    <n v="3202.8"/>
    <n v="1500"/>
    <m/>
  </r>
  <r>
    <x v="1"/>
    <x v="1"/>
    <s v="AT69K040"/>
    <x v="36"/>
    <s v="A101"/>
    <s v="FORTALECIMIENTO INSTITUCIONAL"/>
    <s v="GC00A10100001D"/>
    <x v="0"/>
    <x v="0"/>
    <s v="530804"/>
    <x v="70"/>
    <x v="0"/>
    <x v="1"/>
    <s v="002"/>
    <n v="32067.24"/>
    <n v="0"/>
    <n v="-17411.240000000002"/>
    <n v="14656"/>
    <n v="0"/>
    <n v="11480"/>
    <n v="2.1113156932307985E-5"/>
    <n v="11480"/>
    <n v="4.4679535880999586E-5"/>
    <n v="3176"/>
    <n v="3176"/>
    <n v="3176"/>
    <m/>
  </r>
  <r>
    <x v="3"/>
    <x v="7"/>
    <s v="EQ13I030"/>
    <x v="27"/>
    <s v="A101"/>
    <s v="FORTALECIMIENTO INSTITUCIONAL"/>
    <s v="GC00A10100001D"/>
    <x v="0"/>
    <x v="0"/>
    <s v="530804"/>
    <x v="70"/>
    <x v="0"/>
    <x v="1"/>
    <s v="002"/>
    <n v="500"/>
    <n v="0"/>
    <n v="0"/>
    <n v="500"/>
    <n v="0"/>
    <n v="303.3"/>
    <n v="5.5780666355130771E-7"/>
    <n v="303.3"/>
    <n v="1.1804271108629943E-6"/>
    <n v="196.7"/>
    <n v="196.7"/>
    <n v="196.7"/>
    <m/>
  </r>
  <r>
    <x v="1"/>
    <x v="11"/>
    <s v="ZS03F030"/>
    <x v="22"/>
    <s v="A101"/>
    <s v="FORTALECIMIENTO INSTITUCIONAL"/>
    <s v="GC00A10100001D"/>
    <x v="0"/>
    <x v="0"/>
    <s v="530804"/>
    <x v="70"/>
    <x v="0"/>
    <x v="1"/>
    <s v="002"/>
    <n v="6034.27"/>
    <n v="0"/>
    <n v="2088.41"/>
    <n v="8122.68"/>
    <n v="576.13"/>
    <n v="7546.55"/>
    <n v="1.3879050038981605E-5"/>
    <n v="7546.55"/>
    <n v="2.9370762326024167E-5"/>
    <n v="576.13"/>
    <n v="576.13"/>
    <n v="0"/>
    <m/>
  </r>
  <r>
    <x v="1"/>
    <x v="13"/>
    <s v="FS66P020"/>
    <x v="30"/>
    <s v="A101"/>
    <s v="FORTALECIMIENTO INSTITUCIONAL"/>
    <s v="GC00A10100001D"/>
    <x v="0"/>
    <x v="0"/>
    <s v="530804"/>
    <x v="70"/>
    <x v="0"/>
    <x v="1"/>
    <s v="002"/>
    <n v="2993.32"/>
    <n v="0"/>
    <n v="0"/>
    <n v="2993.32"/>
    <n v="0"/>
    <n v="0"/>
    <n v="0"/>
    <n v="0"/>
    <n v="0"/>
    <n v="2993.32"/>
    <n v="2993.32"/>
    <n v="2993.32"/>
    <m/>
  </r>
  <r>
    <x v="3"/>
    <x v="7"/>
    <s v="MB42I090"/>
    <x v="32"/>
    <s v="A101"/>
    <s v="FORTALECIMIENTO INSTITUCIONAL"/>
    <s v="GC00A10100001D"/>
    <x v="0"/>
    <x v="0"/>
    <s v="530804"/>
    <x v="70"/>
    <x v="0"/>
    <x v="1"/>
    <s v="002"/>
    <n v="1097.5999999999999"/>
    <n v="0"/>
    <n v="-1097.5999999999999"/>
    <n v="0"/>
    <n v="0"/>
    <n v="0"/>
    <n v="0"/>
    <n v="0"/>
    <n v="0"/>
    <n v="0"/>
    <n v="0"/>
    <n v="0"/>
    <m/>
  </r>
  <r>
    <x v="1"/>
    <x v="11"/>
    <s v="ZT06F060"/>
    <x v="43"/>
    <s v="A101"/>
    <s v="FORTALECIMIENTO INSTITUCIONAL"/>
    <s v="GC00A10100001D"/>
    <x v="0"/>
    <x v="0"/>
    <s v="530804"/>
    <x v="70"/>
    <x v="0"/>
    <x v="1"/>
    <s v="002"/>
    <n v="9050.94"/>
    <n v="0"/>
    <n v="0"/>
    <n v="9050.94"/>
    <n v="0"/>
    <n v="0"/>
    <n v="0"/>
    <n v="0"/>
    <n v="0"/>
    <n v="9050.94"/>
    <n v="9050.94"/>
    <n v="9050.94"/>
    <m/>
  </r>
  <r>
    <x v="0"/>
    <x v="0"/>
    <s v="RP36A010"/>
    <x v="33"/>
    <s v="A101"/>
    <s v="FORTALECIMIENTO INSTITUCIONAL"/>
    <s v="GC00A10100001D"/>
    <x v="0"/>
    <x v="0"/>
    <s v="530804"/>
    <x v="70"/>
    <x v="0"/>
    <x v="1"/>
    <s v="002"/>
    <n v="3600"/>
    <n v="0"/>
    <n v="2376.9699999999998"/>
    <n v="5976.97"/>
    <n v="0"/>
    <n v="3644.07"/>
    <n v="6.7019008521180809E-6"/>
    <n v="3086.07"/>
    <n v="1.2010816663438711E-5"/>
    <n v="2332.9"/>
    <n v="2890.9"/>
    <n v="2332.9"/>
    <m/>
  </r>
  <r>
    <x v="0"/>
    <x v="0"/>
    <s v="ZA01A001"/>
    <x v="49"/>
    <s v="A101"/>
    <s v="FORTALECIMIENTO INSTITUCIONAL"/>
    <s v="GC00A10100001D"/>
    <x v="0"/>
    <x v="0"/>
    <s v="530804"/>
    <x v="70"/>
    <x v="0"/>
    <x v="1"/>
    <s v="002"/>
    <n v="158571.37"/>
    <n v="0"/>
    <n v="-65672.039999999994"/>
    <n v="92899.33"/>
    <n v="0"/>
    <n v="2000"/>
    <n v="3.6782503366390218E-6"/>
    <n v="462.05"/>
    <n v="1.7982734802975486E-6"/>
    <n v="90899.33"/>
    <n v="92437.28"/>
    <n v="90899.33"/>
    <m/>
  </r>
  <r>
    <x v="3"/>
    <x v="4"/>
    <s v="US33M030"/>
    <x v="4"/>
    <s v="A101"/>
    <s v="FORTALECIMIENTO INSTITUCIONAL"/>
    <s v="GC00A10100001D"/>
    <x v="0"/>
    <x v="0"/>
    <s v="530804"/>
    <x v="70"/>
    <x v="0"/>
    <x v="1"/>
    <s v="002"/>
    <n v="8666.44"/>
    <n v="0"/>
    <n v="0"/>
    <n v="8666.44"/>
    <n v="0"/>
    <n v="1915.9"/>
    <n v="3.5235799099833514E-6"/>
    <n v="430.81"/>
    <n v="1.6766890986840969E-6"/>
    <n v="6750.54"/>
    <n v="8235.6299999999992"/>
    <n v="6750.54"/>
    <m/>
  </r>
  <r>
    <x v="2"/>
    <x v="10"/>
    <s v="AC67Q000"/>
    <x v="16"/>
    <s v="A101"/>
    <s v="FORTALECIMIENTO INSTITUCIONAL"/>
    <s v="GC00A10100001D"/>
    <x v="0"/>
    <x v="0"/>
    <s v="530804"/>
    <x v="70"/>
    <x v="0"/>
    <x v="1"/>
    <s v="002"/>
    <n v="829.5"/>
    <n v="0"/>
    <n v="3700"/>
    <n v="4529.5"/>
    <n v="499.29"/>
    <n v="3263.08"/>
    <n v="6.0012125542400295E-6"/>
    <n v="3263.08"/>
    <n v="1.2699729960154366E-5"/>
    <n v="1266.42"/>
    <n v="1266.42"/>
    <n v="767.13"/>
    <m/>
  </r>
  <r>
    <x v="3"/>
    <x v="7"/>
    <s v="SF43I080"/>
    <x v="45"/>
    <s v="A101"/>
    <s v="FORTALECIMIENTO INSTITUCIONAL"/>
    <s v="GC00A10100001D"/>
    <x v="0"/>
    <x v="0"/>
    <s v="530804"/>
    <x v="70"/>
    <x v="0"/>
    <x v="1"/>
    <s v="002"/>
    <n v="1930"/>
    <n v="0"/>
    <n v="-1930"/>
    <n v="0"/>
    <n v="0"/>
    <n v="0"/>
    <n v="0"/>
    <n v="0"/>
    <n v="0"/>
    <n v="0"/>
    <n v="0"/>
    <n v="0"/>
    <m/>
  </r>
  <r>
    <x v="3"/>
    <x v="7"/>
    <s v="EQ13I030"/>
    <x v="27"/>
    <s v="A101"/>
    <s v="FORTALECIMIENTO INSTITUCIONAL"/>
    <s v="GC00A10100001D"/>
    <x v="0"/>
    <x v="0"/>
    <s v="530805"/>
    <x v="71"/>
    <x v="0"/>
    <x v="1"/>
    <s v="002"/>
    <n v="1000"/>
    <n v="0"/>
    <n v="-1000"/>
    <n v="0"/>
    <n v="0"/>
    <n v="0"/>
    <n v="0"/>
    <n v="0"/>
    <n v="0"/>
    <n v="0"/>
    <n v="0"/>
    <n v="0"/>
    <m/>
  </r>
  <r>
    <x v="1"/>
    <x v="11"/>
    <s v="ZM04F040"/>
    <x v="41"/>
    <s v="A101"/>
    <s v="FORTALECIMIENTO INSTITUCIONAL"/>
    <s v="GC00A10100001D"/>
    <x v="0"/>
    <x v="0"/>
    <s v="530805"/>
    <x v="71"/>
    <x v="0"/>
    <x v="1"/>
    <s v="002"/>
    <n v="1439.08"/>
    <n v="0"/>
    <n v="0"/>
    <n v="1439.08"/>
    <n v="0"/>
    <n v="0"/>
    <n v="0"/>
    <n v="0"/>
    <n v="0"/>
    <n v="1439.08"/>
    <n v="1439.08"/>
    <n v="1439.08"/>
    <m/>
  </r>
  <r>
    <x v="1"/>
    <x v="11"/>
    <s v="ZD07F070"/>
    <x v="28"/>
    <s v="A101"/>
    <s v="FORTALECIMIENTO INSTITUCIONAL"/>
    <s v="GC00A10100001D"/>
    <x v="0"/>
    <x v="0"/>
    <s v="530805"/>
    <x v="71"/>
    <x v="0"/>
    <x v="1"/>
    <s v="002"/>
    <n v="1500"/>
    <n v="0"/>
    <n v="0"/>
    <n v="1500"/>
    <n v="0"/>
    <n v="0"/>
    <n v="0"/>
    <n v="0"/>
    <n v="0"/>
    <n v="1500"/>
    <n v="1500"/>
    <n v="1500"/>
    <m/>
  </r>
  <r>
    <x v="1"/>
    <x v="11"/>
    <s v="ZN02F020"/>
    <x v="44"/>
    <s v="A101"/>
    <s v="FORTALECIMIENTO INSTITUCIONAL"/>
    <s v="GC00A10100001D"/>
    <x v="0"/>
    <x v="0"/>
    <s v="530805"/>
    <x v="71"/>
    <x v="0"/>
    <x v="1"/>
    <s v="002"/>
    <n v="2375.17"/>
    <n v="0"/>
    <n v="-1875.17"/>
    <n v="500"/>
    <n v="0"/>
    <n v="0"/>
    <n v="0"/>
    <n v="0"/>
    <n v="0"/>
    <n v="500"/>
    <n v="500"/>
    <n v="500"/>
    <m/>
  </r>
  <r>
    <x v="1"/>
    <x v="11"/>
    <s v="ZT06F060"/>
    <x v="43"/>
    <s v="A101"/>
    <s v="FORTALECIMIENTO INSTITUCIONAL"/>
    <s v="GC00A10100001D"/>
    <x v="0"/>
    <x v="0"/>
    <s v="530805"/>
    <x v="71"/>
    <x v="0"/>
    <x v="1"/>
    <s v="002"/>
    <n v="238.59"/>
    <n v="0"/>
    <n v="0"/>
    <n v="238.59"/>
    <n v="0"/>
    <n v="0"/>
    <n v="0"/>
    <n v="0"/>
    <n v="0"/>
    <n v="238.59"/>
    <n v="238.59"/>
    <n v="238.59"/>
    <m/>
  </r>
  <r>
    <x v="1"/>
    <x v="11"/>
    <s v="ZC09F090"/>
    <x v="21"/>
    <s v="A101"/>
    <s v="FORTALECIMIENTO INSTITUCIONAL"/>
    <s v="GC00A10100001D"/>
    <x v="0"/>
    <x v="0"/>
    <s v="530805"/>
    <x v="71"/>
    <x v="0"/>
    <x v="1"/>
    <s v="002"/>
    <n v="813.05"/>
    <n v="0"/>
    <n v="225"/>
    <n v="1038.05"/>
    <n v="0"/>
    <n v="0"/>
    <n v="0"/>
    <n v="0"/>
    <n v="0"/>
    <n v="1038.05"/>
    <n v="1038.05"/>
    <n v="1038.05"/>
    <m/>
  </r>
  <r>
    <x v="3"/>
    <x v="7"/>
    <s v="ES12I020"/>
    <x v="29"/>
    <s v="A101"/>
    <s v="FORTALECIMIENTO INSTITUCIONAL"/>
    <s v="GC00A10100001D"/>
    <x v="0"/>
    <x v="0"/>
    <s v="530805"/>
    <x v="71"/>
    <x v="0"/>
    <x v="1"/>
    <s v="002"/>
    <n v="2000"/>
    <n v="0"/>
    <n v="-2000"/>
    <n v="0"/>
    <n v="0"/>
    <n v="0"/>
    <n v="0"/>
    <n v="0"/>
    <n v="0"/>
    <n v="0"/>
    <n v="0"/>
    <n v="0"/>
    <m/>
  </r>
  <r>
    <x v="1"/>
    <x v="8"/>
    <s v="PM71N010"/>
    <x v="39"/>
    <s v="A101"/>
    <s v="FORTALECIMIENTO INSTITUCIONAL"/>
    <s v="GC00A10100001D"/>
    <x v="0"/>
    <x v="0"/>
    <s v="530805"/>
    <x v="71"/>
    <x v="0"/>
    <x v="1"/>
    <s v="002"/>
    <n v="34"/>
    <n v="0"/>
    <n v="5966"/>
    <n v="6000"/>
    <n v="0"/>
    <n v="0"/>
    <n v="0"/>
    <n v="0"/>
    <n v="0"/>
    <n v="6000"/>
    <n v="6000"/>
    <n v="6000"/>
    <m/>
  </r>
  <r>
    <x v="3"/>
    <x v="7"/>
    <s v="OL41I060"/>
    <x v="38"/>
    <s v="A101"/>
    <s v="FORTALECIMIENTO INSTITUCIONAL"/>
    <s v="GC00A10100001D"/>
    <x v="0"/>
    <x v="0"/>
    <s v="530805"/>
    <x v="71"/>
    <x v="0"/>
    <x v="1"/>
    <s v="002"/>
    <n v="1998"/>
    <n v="0"/>
    <n v="0"/>
    <n v="1998"/>
    <n v="0"/>
    <n v="0"/>
    <n v="0"/>
    <n v="0"/>
    <n v="0"/>
    <n v="1998"/>
    <n v="1998"/>
    <n v="1998"/>
    <m/>
  </r>
  <r>
    <x v="3"/>
    <x v="4"/>
    <s v="UA38M040"/>
    <x v="15"/>
    <s v="A101"/>
    <s v="FORTALECIMIENTO INSTITUCIONAL"/>
    <s v="GC00A10100001D"/>
    <x v="0"/>
    <x v="0"/>
    <s v="530805"/>
    <x v="71"/>
    <x v="0"/>
    <x v="1"/>
    <s v="002"/>
    <n v="1785.71"/>
    <n v="0"/>
    <n v="-1685.71"/>
    <n v="100"/>
    <n v="100"/>
    <n v="0"/>
    <n v="0"/>
    <n v="0"/>
    <n v="0"/>
    <n v="100"/>
    <n v="100"/>
    <n v="0"/>
    <m/>
  </r>
  <r>
    <x v="3"/>
    <x v="5"/>
    <s v="UP72J010"/>
    <x v="6"/>
    <s v="A101"/>
    <s v="FORTALECIMIENTO INSTITUCIONAL"/>
    <s v="GC00A10100001D"/>
    <x v="0"/>
    <x v="0"/>
    <s v="530805"/>
    <x v="71"/>
    <x v="0"/>
    <x v="1"/>
    <s v="002"/>
    <n v="2421.04"/>
    <n v="0"/>
    <n v="0"/>
    <n v="2421.04"/>
    <n v="212.2"/>
    <n v="641.24"/>
    <n v="1.1793206229332032E-6"/>
    <n v="641.24"/>
    <n v="2.4956712184958341E-6"/>
    <n v="1779.8"/>
    <n v="1779.8"/>
    <n v="1567.6"/>
    <m/>
  </r>
  <r>
    <x v="1"/>
    <x v="11"/>
    <s v="ZS03F030"/>
    <x v="22"/>
    <s v="A101"/>
    <s v="FORTALECIMIENTO INSTITUCIONAL"/>
    <s v="GC00A10100001D"/>
    <x v="0"/>
    <x v="0"/>
    <s v="530805"/>
    <x v="71"/>
    <x v="0"/>
    <x v="1"/>
    <s v="002"/>
    <n v="8394"/>
    <n v="0"/>
    <n v="-5255.1"/>
    <n v="3138.9"/>
    <n v="823.9"/>
    <n v="2315"/>
    <n v="4.2575747646596676E-6"/>
    <n v="2315"/>
    <n v="9.0098541432503517E-6"/>
    <n v="823.9"/>
    <n v="823.9"/>
    <n v="0"/>
    <m/>
  </r>
  <r>
    <x v="1"/>
    <x v="1"/>
    <s v="AT69K040"/>
    <x v="36"/>
    <s v="A101"/>
    <s v="FORTALECIMIENTO INSTITUCIONAL"/>
    <s v="GC00A10100001D"/>
    <x v="0"/>
    <x v="0"/>
    <s v="530805"/>
    <x v="71"/>
    <x v="0"/>
    <x v="1"/>
    <s v="002"/>
    <n v="349.83"/>
    <n v="0"/>
    <n v="-199.28"/>
    <n v="150.55000000000001"/>
    <n v="0"/>
    <n v="0"/>
    <n v="0"/>
    <n v="0"/>
    <n v="0"/>
    <n v="150.55000000000001"/>
    <n v="150.55000000000001"/>
    <n v="150.55000000000001"/>
    <m/>
  </r>
  <r>
    <x v="3"/>
    <x v="7"/>
    <s v="MB42I090"/>
    <x v="32"/>
    <s v="A101"/>
    <s v="FORTALECIMIENTO INSTITUCIONAL"/>
    <s v="GC00A10100001D"/>
    <x v="0"/>
    <x v="0"/>
    <s v="530805"/>
    <x v="71"/>
    <x v="0"/>
    <x v="1"/>
    <s v="002"/>
    <n v="1242.3599999999999"/>
    <n v="0"/>
    <n v="-1242.3599999999999"/>
    <n v="0"/>
    <n v="0"/>
    <n v="0"/>
    <n v="0"/>
    <n v="0"/>
    <n v="0"/>
    <n v="0"/>
    <n v="0"/>
    <n v="0"/>
    <m/>
  </r>
  <r>
    <x v="0"/>
    <x v="0"/>
    <s v="ZA01A001"/>
    <x v="49"/>
    <s v="A101"/>
    <s v="FORTALECIMIENTO INSTITUCIONAL"/>
    <s v="GC00A10100001D"/>
    <x v="0"/>
    <x v="0"/>
    <s v="530805"/>
    <x v="71"/>
    <x v="0"/>
    <x v="1"/>
    <s v="002"/>
    <n v="5710.12"/>
    <n v="0"/>
    <n v="0"/>
    <n v="5710.12"/>
    <n v="0"/>
    <n v="3987.12"/>
    <n v="7.3328127411100879E-6"/>
    <n v="2987.12"/>
    <n v="1.1625708642931314E-5"/>
    <n v="1723"/>
    <n v="2723"/>
    <n v="1723"/>
    <m/>
  </r>
  <r>
    <x v="3"/>
    <x v="7"/>
    <s v="EE11I010"/>
    <x v="25"/>
    <s v="A101"/>
    <s v="FORTALECIMIENTO INSTITUCIONAL"/>
    <s v="GC00A10100001D"/>
    <x v="0"/>
    <x v="0"/>
    <s v="530805"/>
    <x v="71"/>
    <x v="0"/>
    <x v="1"/>
    <s v="002"/>
    <n v="2192"/>
    <n v="0"/>
    <n v="6000"/>
    <n v="8192"/>
    <n v="2961.4"/>
    <n v="5230.6000000000004"/>
    <n v="9.6197281054120343E-6"/>
    <n v="5230.6000000000004"/>
    <n v="2.0357210834421294E-5"/>
    <n v="2961.4"/>
    <n v="2961.4"/>
    <n v="0"/>
    <m/>
  </r>
  <r>
    <x v="3"/>
    <x v="7"/>
    <s v="JM40I070"/>
    <x v="31"/>
    <s v="A101"/>
    <s v="FORTALECIMIENTO INSTITUCIONAL"/>
    <s v="GC00A10100001D"/>
    <x v="0"/>
    <x v="0"/>
    <s v="530805"/>
    <x v="71"/>
    <x v="0"/>
    <x v="1"/>
    <s v="002"/>
    <n v="923.38"/>
    <n v="0"/>
    <n v="375"/>
    <n v="1298.3800000000001"/>
    <n v="297.24"/>
    <n v="884.86"/>
    <n v="1.6273682964392025E-6"/>
    <n v="884.86"/>
    <n v="3.4438270139077784E-6"/>
    <n v="413.52"/>
    <n v="413.52"/>
    <n v="116.28"/>
    <m/>
  </r>
  <r>
    <x v="0"/>
    <x v="14"/>
    <s v="MC37B000"/>
    <x v="34"/>
    <s v="A101"/>
    <s v="FORTALECIMIENTO INSTITUCIONAL"/>
    <s v="GC00A10100001D"/>
    <x v="0"/>
    <x v="0"/>
    <s v="530805"/>
    <x v="71"/>
    <x v="0"/>
    <x v="1"/>
    <s v="002"/>
    <n v="670"/>
    <n v="0"/>
    <n v="-70"/>
    <n v="600"/>
    <n v="0"/>
    <n v="100"/>
    <n v="1.8391251683195111E-7"/>
    <n v="0"/>
    <n v="0"/>
    <n v="500"/>
    <n v="600"/>
    <n v="500"/>
    <m/>
  </r>
  <r>
    <x v="0"/>
    <x v="0"/>
    <s v="RP36A010"/>
    <x v="33"/>
    <s v="A101"/>
    <s v="FORTALECIMIENTO INSTITUCIONAL"/>
    <s v="GC00A10100001D"/>
    <x v="0"/>
    <x v="0"/>
    <s v="530805"/>
    <x v="71"/>
    <x v="0"/>
    <x v="1"/>
    <s v="002"/>
    <n v="1500"/>
    <n v="0"/>
    <n v="6365.04"/>
    <n v="7865.04"/>
    <n v="0"/>
    <n v="372.18"/>
    <n v="6.8448560514515556E-7"/>
    <n v="371.42"/>
    <n v="1.4455464474669743E-6"/>
    <n v="7492.86"/>
    <n v="7493.62"/>
    <n v="7492.86"/>
    <m/>
  </r>
  <r>
    <x v="3"/>
    <x v="4"/>
    <s v="UC32M020"/>
    <x v="47"/>
    <s v="A101"/>
    <s v="FORTALECIMIENTO INSTITUCIONAL"/>
    <s v="GC00A10100001D"/>
    <x v="0"/>
    <x v="0"/>
    <s v="530805"/>
    <x v="71"/>
    <x v="0"/>
    <x v="1"/>
    <s v="002"/>
    <n v="7331.12"/>
    <n v="0"/>
    <n v="415.46"/>
    <n v="7746.58"/>
    <n v="2154.84"/>
    <n v="5591.74"/>
    <n v="1.0283909768698942E-5"/>
    <n v="5591.74"/>
    <n v="2.1762748080768344E-5"/>
    <n v="2154.84"/>
    <n v="2154.84"/>
    <n v="0"/>
    <m/>
  </r>
  <r>
    <x v="3"/>
    <x v="4"/>
    <s v="US33M030"/>
    <x v="4"/>
    <s v="A101"/>
    <s v="FORTALECIMIENTO INSTITUCIONAL"/>
    <s v="GC00A10100001D"/>
    <x v="0"/>
    <x v="0"/>
    <s v="530805"/>
    <x v="71"/>
    <x v="0"/>
    <x v="1"/>
    <s v="002"/>
    <n v="2172.19"/>
    <n v="0"/>
    <n v="0"/>
    <n v="2172.19"/>
    <n v="0"/>
    <n v="1412.75"/>
    <n v="2.598224081543389E-6"/>
    <n v="1412.75"/>
    <n v="5.4983461947632546E-6"/>
    <n v="759.44"/>
    <n v="759.44"/>
    <n v="759.44"/>
    <m/>
  </r>
  <r>
    <x v="3"/>
    <x v="4"/>
    <s v="UN31M010"/>
    <x v="48"/>
    <s v="A101"/>
    <s v="FORTALECIMIENTO INSTITUCIONAL"/>
    <s v="GC00A10100001D"/>
    <x v="0"/>
    <x v="0"/>
    <s v="530805"/>
    <x v="71"/>
    <x v="0"/>
    <x v="1"/>
    <s v="002"/>
    <n v="13550"/>
    <n v="0"/>
    <n v="-3000"/>
    <n v="10550"/>
    <n v="423.73"/>
    <n v="1736.6"/>
    <n v="3.1938247673036626E-6"/>
    <n v="0"/>
    <n v="0"/>
    <n v="8813.4"/>
    <n v="10550"/>
    <n v="8389.67"/>
    <m/>
  </r>
  <r>
    <x v="1"/>
    <x v="11"/>
    <s v="TM68F100"/>
    <x v="18"/>
    <s v="A101"/>
    <s v="FORTALECIMIENTO INSTITUCIONAL"/>
    <s v="GC00A10100001D"/>
    <x v="0"/>
    <x v="0"/>
    <s v="530805"/>
    <x v="71"/>
    <x v="0"/>
    <x v="1"/>
    <s v="002"/>
    <n v="682.89"/>
    <n v="0"/>
    <n v="0"/>
    <n v="682.89"/>
    <n v="158.1"/>
    <n v="480.45"/>
    <n v="8.8360768711910896E-7"/>
    <n v="168.95"/>
    <n v="6.5754421490373517E-7"/>
    <n v="202.44"/>
    <n v="513.94000000000005"/>
    <n v="44.34"/>
    <m/>
  </r>
  <r>
    <x v="2"/>
    <x v="10"/>
    <s v="AC67Q000"/>
    <x v="16"/>
    <s v="A101"/>
    <s v="FORTALECIMIENTO INSTITUCIONAL"/>
    <s v="GC00A10100001D"/>
    <x v="0"/>
    <x v="0"/>
    <s v="530805"/>
    <x v="71"/>
    <x v="0"/>
    <x v="1"/>
    <s v="002"/>
    <n v="1140.5"/>
    <n v="0"/>
    <n v="300"/>
    <n v="1440.5"/>
    <n v="286.07"/>
    <n v="1115"/>
    <n v="2.0506245626762549E-6"/>
    <n v="1115"/>
    <n v="4.3395193821702561E-6"/>
    <n v="325.5"/>
    <n v="325.5"/>
    <n v="39.43"/>
    <m/>
  </r>
  <r>
    <x v="3"/>
    <x v="7"/>
    <s v="ZA01I000"/>
    <x v="10"/>
    <s v="A101"/>
    <s v="FORTALECIMIENTO INSTITUCIONAL"/>
    <s v="GC00A10100001D"/>
    <x v="0"/>
    <x v="0"/>
    <s v="530805"/>
    <x v="71"/>
    <x v="0"/>
    <x v="1"/>
    <s v="002"/>
    <n v="556"/>
    <n v="0"/>
    <n v="0"/>
    <n v="556"/>
    <n v="0"/>
    <n v="0"/>
    <n v="0"/>
    <n v="0"/>
    <n v="0"/>
    <n v="556"/>
    <n v="556"/>
    <n v="556"/>
    <m/>
  </r>
  <r>
    <x v="3"/>
    <x v="7"/>
    <s v="MB42I090"/>
    <x v="32"/>
    <s v="A101"/>
    <s v="FORTALECIMIENTO INSTITUCIONAL"/>
    <s v="GC00A10100001D"/>
    <x v="0"/>
    <x v="0"/>
    <s v="530807"/>
    <x v="72"/>
    <x v="0"/>
    <x v="1"/>
    <s v="002"/>
    <n v="4342"/>
    <n v="0"/>
    <n v="0"/>
    <n v="4342"/>
    <n v="0"/>
    <n v="0"/>
    <n v="0"/>
    <n v="0"/>
    <n v="0"/>
    <n v="4342"/>
    <n v="4342"/>
    <n v="4342"/>
    <m/>
  </r>
  <r>
    <x v="0"/>
    <x v="14"/>
    <s v="MC37B000"/>
    <x v="34"/>
    <s v="A101"/>
    <s v="FORTALECIMIENTO INSTITUCIONAL"/>
    <s v="GC00A10100001D"/>
    <x v="0"/>
    <x v="0"/>
    <s v="530807"/>
    <x v="72"/>
    <x v="0"/>
    <x v="1"/>
    <s v="002"/>
    <n v="66194.850000000006"/>
    <n v="0"/>
    <n v="-50819.92"/>
    <n v="15374.93"/>
    <n v="0"/>
    <n v="10794.37"/>
    <n v="1.9852197543153082E-5"/>
    <n v="10452.52"/>
    <n v="4.0680639580737442E-5"/>
    <n v="4580.5600000000004"/>
    <n v="4922.41"/>
    <n v="4580.5600000000004"/>
    <m/>
  </r>
  <r>
    <x v="3"/>
    <x v="4"/>
    <s v="UA38M040"/>
    <x v="15"/>
    <s v="A101"/>
    <s v="FORTALECIMIENTO INSTITUCIONAL"/>
    <s v="GC00A10100001D"/>
    <x v="0"/>
    <x v="0"/>
    <s v="530807"/>
    <x v="72"/>
    <x v="0"/>
    <x v="1"/>
    <s v="002"/>
    <n v="6250"/>
    <n v="0"/>
    <n v="10433.469999999999"/>
    <n v="16683.47"/>
    <n v="0"/>
    <n v="15523.5"/>
    <n v="2.8549659550407928E-5"/>
    <n v="15523.5"/>
    <n v="6.0416618053022388E-5"/>
    <n v="1159.97"/>
    <n v="1159.97"/>
    <n v="1159.97"/>
    <m/>
  </r>
  <r>
    <x v="3"/>
    <x v="5"/>
    <s v="UP72J010"/>
    <x v="6"/>
    <s v="A101"/>
    <s v="FORTALECIMIENTO INSTITUCIONAL"/>
    <s v="GC00A10100001D"/>
    <x v="0"/>
    <x v="0"/>
    <s v="530807"/>
    <x v="72"/>
    <x v="0"/>
    <x v="1"/>
    <s v="002"/>
    <n v="1400.1"/>
    <n v="0"/>
    <n v="16471.18"/>
    <n v="17871.28"/>
    <n v="10119"/>
    <n v="0"/>
    <n v="0"/>
    <n v="0"/>
    <n v="0"/>
    <n v="17871.28"/>
    <n v="17871.28"/>
    <n v="7752.28"/>
    <m/>
  </r>
  <r>
    <x v="3"/>
    <x v="7"/>
    <s v="JM40I070"/>
    <x v="31"/>
    <s v="A101"/>
    <s v="FORTALECIMIENTO INSTITUCIONAL"/>
    <s v="GC00A10100001D"/>
    <x v="0"/>
    <x v="0"/>
    <s v="530807"/>
    <x v="72"/>
    <x v="0"/>
    <x v="1"/>
    <s v="002"/>
    <n v="2399.7800000000002"/>
    <n v="0"/>
    <n v="3900.22"/>
    <n v="6300"/>
    <n v="36.6"/>
    <n v="4822.3599999999997"/>
    <n v="8.868923646697277E-6"/>
    <n v="4822.3599999999997"/>
    <n v="1.8768362948701842E-5"/>
    <n v="1477.64"/>
    <n v="1477.64"/>
    <n v="1441.04"/>
    <m/>
  </r>
  <r>
    <x v="3"/>
    <x v="7"/>
    <s v="OL41I060"/>
    <x v="38"/>
    <s v="A101"/>
    <s v="FORTALECIMIENTO INSTITUCIONAL"/>
    <s v="GC00A10100001D"/>
    <x v="0"/>
    <x v="0"/>
    <s v="530807"/>
    <x v="72"/>
    <x v="0"/>
    <x v="1"/>
    <s v="002"/>
    <n v="8718.77"/>
    <n v="0"/>
    <n v="0"/>
    <n v="8718.77"/>
    <n v="0"/>
    <n v="0"/>
    <n v="0"/>
    <n v="0"/>
    <n v="0"/>
    <n v="8718.77"/>
    <n v="8718.77"/>
    <n v="8718.77"/>
    <m/>
  </r>
  <r>
    <x v="3"/>
    <x v="7"/>
    <s v="ES12I020"/>
    <x v="29"/>
    <s v="A101"/>
    <s v="FORTALECIMIENTO INSTITUCIONAL"/>
    <s v="GC00A10100001D"/>
    <x v="0"/>
    <x v="0"/>
    <s v="530807"/>
    <x v="72"/>
    <x v="0"/>
    <x v="1"/>
    <s v="002"/>
    <n v="26548.83"/>
    <n v="0"/>
    <n v="17179"/>
    <n v="43727.83"/>
    <n v="2141.9299999999998"/>
    <n v="35585.9"/>
    <n v="6.5446924327301287E-5"/>
    <n v="35585.9"/>
    <n v="1.3849838814526682E-4"/>
    <n v="8141.93"/>
    <n v="8141.93"/>
    <n v="6000"/>
    <m/>
  </r>
  <r>
    <x v="3"/>
    <x v="7"/>
    <s v="EQ13I030"/>
    <x v="27"/>
    <s v="A101"/>
    <s v="FORTALECIMIENTO INSTITUCIONAL"/>
    <s v="GC00A10100001D"/>
    <x v="0"/>
    <x v="0"/>
    <s v="530807"/>
    <x v="72"/>
    <x v="0"/>
    <x v="1"/>
    <s v="002"/>
    <n v="3500"/>
    <n v="0"/>
    <n v="0"/>
    <n v="3500"/>
    <n v="0"/>
    <n v="0"/>
    <n v="0"/>
    <n v="0"/>
    <n v="0"/>
    <n v="3500"/>
    <n v="3500"/>
    <n v="3500"/>
    <m/>
  </r>
  <r>
    <x v="0"/>
    <x v="0"/>
    <s v="RP36A010"/>
    <x v="33"/>
    <s v="A101"/>
    <s v="FORTALECIMIENTO INSTITUCIONAL"/>
    <s v="GC00A10100001D"/>
    <x v="0"/>
    <x v="0"/>
    <s v="530807"/>
    <x v="72"/>
    <x v="0"/>
    <x v="1"/>
    <s v="002"/>
    <n v="9430"/>
    <n v="0"/>
    <n v="-2126.81"/>
    <n v="7303.19"/>
    <n v="0"/>
    <n v="3437.89"/>
    <n v="6.3227100249139634E-6"/>
    <n v="3401.74"/>
    <n v="1.3239387141797171E-5"/>
    <n v="3865.3"/>
    <n v="3901.45"/>
    <n v="3865.3"/>
    <m/>
  </r>
  <r>
    <x v="3"/>
    <x v="7"/>
    <s v="EE11I010"/>
    <x v="25"/>
    <s v="A101"/>
    <s v="FORTALECIMIENTO INSTITUCIONAL"/>
    <s v="GC00A10100001D"/>
    <x v="0"/>
    <x v="0"/>
    <s v="530807"/>
    <x v="72"/>
    <x v="0"/>
    <x v="1"/>
    <s v="002"/>
    <n v="7512.61"/>
    <n v="0"/>
    <n v="0"/>
    <n v="7512.61"/>
    <n v="0"/>
    <n v="0"/>
    <n v="0"/>
    <n v="0"/>
    <n v="0"/>
    <n v="7512.61"/>
    <n v="7512.61"/>
    <n v="7512.61"/>
    <m/>
  </r>
  <r>
    <x v="3"/>
    <x v="7"/>
    <s v="CF22I050"/>
    <x v="24"/>
    <s v="A101"/>
    <s v="FORTALECIMIENTO INSTITUCIONAL"/>
    <s v="GC00A10100001D"/>
    <x v="0"/>
    <x v="0"/>
    <s v="530807"/>
    <x v="72"/>
    <x v="0"/>
    <x v="1"/>
    <s v="002"/>
    <n v="10155"/>
    <n v="0"/>
    <n v="-10155"/>
    <n v="0"/>
    <n v="0"/>
    <n v="0"/>
    <n v="0"/>
    <n v="0"/>
    <n v="0"/>
    <n v="0"/>
    <n v="0"/>
    <n v="0"/>
    <m/>
  </r>
  <r>
    <x v="3"/>
    <x v="7"/>
    <s v="SF43I080"/>
    <x v="45"/>
    <s v="A101"/>
    <s v="FORTALECIMIENTO INSTITUCIONAL"/>
    <s v="GC00A10100001D"/>
    <x v="0"/>
    <x v="0"/>
    <s v="530807"/>
    <x v="72"/>
    <x v="0"/>
    <x v="1"/>
    <s v="002"/>
    <n v="700"/>
    <n v="0"/>
    <n v="-700"/>
    <n v="0"/>
    <n v="0"/>
    <n v="0"/>
    <n v="0"/>
    <n v="0"/>
    <n v="0"/>
    <n v="0"/>
    <n v="0"/>
    <n v="0"/>
    <m/>
  </r>
  <r>
    <x v="0"/>
    <x v="0"/>
    <s v="ZA01A001"/>
    <x v="49"/>
    <s v="A101"/>
    <s v="FORTALECIMIENTO INSTITUCIONAL"/>
    <s v="GC00A10100001D"/>
    <x v="0"/>
    <x v="0"/>
    <s v="530807"/>
    <x v="72"/>
    <x v="0"/>
    <x v="1"/>
    <s v="002"/>
    <n v="275476.19"/>
    <n v="0"/>
    <n v="46469.64"/>
    <n v="321945.83"/>
    <n v="319945.83"/>
    <n v="2000"/>
    <n v="3.6782503366390218E-6"/>
    <n v="8.1999999999999993"/>
    <n v="3.1913954200713988E-8"/>
    <n v="319945.83"/>
    <n v="321937.63"/>
    <n v="0"/>
    <m/>
  </r>
  <r>
    <x v="3"/>
    <x v="4"/>
    <s v="US33M030"/>
    <x v="4"/>
    <s v="A101"/>
    <s v="FORTALECIMIENTO INSTITUCIONAL"/>
    <s v="GC00A10100001D"/>
    <x v="0"/>
    <x v="0"/>
    <s v="530807"/>
    <x v="72"/>
    <x v="0"/>
    <x v="1"/>
    <s v="002"/>
    <n v="19759"/>
    <n v="0"/>
    <n v="-19759"/>
    <n v="0"/>
    <n v="0"/>
    <n v="0"/>
    <n v="0"/>
    <n v="0"/>
    <n v="0"/>
    <n v="0"/>
    <n v="0"/>
    <n v="0"/>
    <m/>
  </r>
  <r>
    <x v="3"/>
    <x v="7"/>
    <s v="CB21I040"/>
    <x v="20"/>
    <s v="A101"/>
    <s v="FORTALECIMIENTO INSTITUCIONAL"/>
    <s v="GC00A10100001D"/>
    <x v="0"/>
    <x v="0"/>
    <s v="530807"/>
    <x v="72"/>
    <x v="0"/>
    <x v="1"/>
    <s v="002"/>
    <n v="847.89"/>
    <n v="0"/>
    <n v="-500"/>
    <n v="347.89"/>
    <n v="0"/>
    <n v="0"/>
    <n v="0"/>
    <n v="0"/>
    <n v="0"/>
    <n v="347.89"/>
    <n v="347.89"/>
    <n v="347.89"/>
    <m/>
  </r>
  <r>
    <x v="1"/>
    <x v="11"/>
    <s v="ZT06F060"/>
    <x v="43"/>
    <s v="A101"/>
    <s v="FORTALECIMIENTO INSTITUCIONAL"/>
    <s v="GC00A10100001D"/>
    <x v="0"/>
    <x v="0"/>
    <s v="530807"/>
    <x v="72"/>
    <x v="0"/>
    <x v="1"/>
    <s v="002"/>
    <n v="15785.33"/>
    <n v="0"/>
    <n v="0"/>
    <n v="15785.33"/>
    <n v="0"/>
    <n v="0"/>
    <n v="0"/>
    <n v="0"/>
    <n v="0"/>
    <n v="15785.33"/>
    <n v="15785.33"/>
    <n v="15785.33"/>
    <m/>
  </r>
  <r>
    <x v="1"/>
    <x v="11"/>
    <s v="ZV05F050"/>
    <x v="35"/>
    <s v="A101"/>
    <s v="FORTALECIMIENTO INSTITUCIONAL"/>
    <s v="GC00A10100001D"/>
    <x v="0"/>
    <x v="0"/>
    <s v="530807"/>
    <x v="72"/>
    <x v="0"/>
    <x v="1"/>
    <s v="002"/>
    <n v="13560"/>
    <n v="0"/>
    <n v="-9560"/>
    <n v="4000"/>
    <n v="119.42"/>
    <n v="3880.58"/>
    <n v="7.1368723456773275E-6"/>
    <n v="3880.58"/>
    <n v="1.5103006389293499E-5"/>
    <n v="119.42"/>
    <n v="119.42"/>
    <n v="0"/>
    <m/>
  </r>
  <r>
    <x v="1"/>
    <x v="1"/>
    <s v="AT69K040"/>
    <x v="36"/>
    <s v="A101"/>
    <s v="FORTALECIMIENTO INSTITUCIONAL"/>
    <s v="GC00A10100001D"/>
    <x v="0"/>
    <x v="0"/>
    <s v="530807"/>
    <x v="72"/>
    <x v="0"/>
    <x v="1"/>
    <s v="002"/>
    <n v="0"/>
    <n v="0"/>
    <n v="10000"/>
    <n v="10000"/>
    <n v="0"/>
    <n v="0"/>
    <n v="0"/>
    <n v="0"/>
    <n v="0"/>
    <n v="10000"/>
    <n v="10000"/>
    <n v="10000"/>
    <m/>
  </r>
  <r>
    <x v="1"/>
    <x v="11"/>
    <s v="TM68F100"/>
    <x v="18"/>
    <s v="A101"/>
    <s v="FORTALECIMIENTO INSTITUCIONAL"/>
    <s v="GC00A10100001D"/>
    <x v="0"/>
    <x v="0"/>
    <s v="530807"/>
    <x v="72"/>
    <x v="0"/>
    <x v="1"/>
    <s v="002"/>
    <n v="3853"/>
    <n v="0"/>
    <n v="-1800"/>
    <n v="2053"/>
    <n v="0"/>
    <n v="0"/>
    <n v="0"/>
    <n v="0"/>
    <n v="0"/>
    <n v="2053"/>
    <n v="2053"/>
    <n v="2053"/>
    <m/>
  </r>
  <r>
    <x v="3"/>
    <x v="4"/>
    <s v="UN31M010"/>
    <x v="48"/>
    <s v="A101"/>
    <s v="FORTALECIMIENTO INSTITUCIONAL"/>
    <s v="GC00A10100001D"/>
    <x v="0"/>
    <x v="0"/>
    <s v="530807"/>
    <x v="72"/>
    <x v="0"/>
    <x v="1"/>
    <s v="002"/>
    <n v="32636.94"/>
    <n v="0"/>
    <n v="-16636.939999999999"/>
    <n v="16000"/>
    <n v="300.16000000000003"/>
    <n v="15021.09"/>
    <n v="2.7625664674592523E-5"/>
    <n v="15021.09"/>
    <n v="5.846126564692718E-5"/>
    <n v="978.91"/>
    <n v="978.91"/>
    <n v="678.75"/>
    <m/>
  </r>
  <r>
    <x v="1"/>
    <x v="11"/>
    <s v="ZS03F030"/>
    <x v="22"/>
    <s v="A101"/>
    <s v="FORTALECIMIENTO INSTITUCIONAL"/>
    <s v="GC00A10100001D"/>
    <x v="0"/>
    <x v="0"/>
    <s v="530807"/>
    <x v="72"/>
    <x v="0"/>
    <x v="1"/>
    <s v="002"/>
    <n v="27607.34"/>
    <n v="0"/>
    <n v="-6304.02"/>
    <n v="21303.32"/>
    <n v="504.42"/>
    <n v="20798.900000000001"/>
    <n v="3.8251780463360677E-5"/>
    <n v="20798.900000000001"/>
    <n v="8.0948188051857342E-5"/>
    <n v="504.42"/>
    <n v="504.42"/>
    <n v="0"/>
    <m/>
  </r>
  <r>
    <x v="1"/>
    <x v="11"/>
    <s v="ZM04F040"/>
    <x v="41"/>
    <s v="A101"/>
    <s v="FORTALECIMIENTO INSTITUCIONAL"/>
    <s v="GC00A10100001D"/>
    <x v="0"/>
    <x v="0"/>
    <s v="530807"/>
    <x v="72"/>
    <x v="0"/>
    <x v="1"/>
    <s v="002"/>
    <n v="5562.7"/>
    <n v="0"/>
    <n v="32000"/>
    <n v="37562.699999999997"/>
    <n v="0"/>
    <n v="0"/>
    <n v="0"/>
    <n v="0"/>
    <n v="0"/>
    <n v="37562.699999999997"/>
    <n v="37562.699999999997"/>
    <n v="37562.699999999997"/>
    <m/>
  </r>
  <r>
    <x v="1"/>
    <x v="11"/>
    <s v="ZQ08F080"/>
    <x v="26"/>
    <s v="A101"/>
    <s v="FORTALECIMIENTO INSTITUCIONAL"/>
    <s v="GC00A10100001D"/>
    <x v="0"/>
    <x v="0"/>
    <s v="530807"/>
    <x v="72"/>
    <x v="0"/>
    <x v="1"/>
    <s v="002"/>
    <n v="13282"/>
    <n v="0"/>
    <n v="8155.49"/>
    <n v="21437.49"/>
    <n v="254.47"/>
    <n v="17722.22"/>
    <n v="3.2593380840495409E-5"/>
    <n v="0"/>
    <n v="0"/>
    <n v="3715.27"/>
    <n v="21437.49"/>
    <n v="3460.8"/>
    <m/>
  </r>
  <r>
    <x v="2"/>
    <x v="10"/>
    <s v="AC67Q000"/>
    <x v="16"/>
    <s v="A101"/>
    <s v="FORTALECIMIENTO INSTITUCIONAL"/>
    <s v="GC00A10100001D"/>
    <x v="0"/>
    <x v="0"/>
    <s v="530807"/>
    <x v="72"/>
    <x v="0"/>
    <x v="1"/>
    <s v="002"/>
    <n v="4250.04"/>
    <n v="0"/>
    <n v="1729.96"/>
    <n v="5980"/>
    <n v="79.22"/>
    <n v="4284.04"/>
    <n v="7.878885786087518E-6"/>
    <n v="4104.04"/>
    <n v="1.5972700560719298E-5"/>
    <n v="1695.96"/>
    <n v="1875.96"/>
    <n v="1616.74"/>
    <m/>
  </r>
  <r>
    <x v="1"/>
    <x v="11"/>
    <s v="ZD07F070"/>
    <x v="28"/>
    <s v="A101"/>
    <s v="FORTALECIMIENTO INSTITUCIONAL"/>
    <s v="GC00A10100001D"/>
    <x v="0"/>
    <x v="0"/>
    <s v="530807"/>
    <x v="72"/>
    <x v="0"/>
    <x v="1"/>
    <s v="002"/>
    <n v="17069.86"/>
    <n v="0"/>
    <n v="0"/>
    <n v="17069.86"/>
    <n v="4806.97"/>
    <n v="9392"/>
    <n v="1.7273063580856846E-5"/>
    <n v="9392"/>
    <n v="3.6553153396720219E-5"/>
    <n v="7677.86"/>
    <n v="7677.86"/>
    <n v="2870.89"/>
    <m/>
  </r>
  <r>
    <x v="3"/>
    <x v="4"/>
    <s v="ZA01M000"/>
    <x v="12"/>
    <s v="A101"/>
    <s v="FORTALECIMIENTO INSTITUCIONAL"/>
    <s v="GC00A10100001D"/>
    <x v="0"/>
    <x v="0"/>
    <s v="530807"/>
    <x v="72"/>
    <x v="0"/>
    <x v="1"/>
    <s v="002"/>
    <n v="1651"/>
    <n v="0"/>
    <n v="-1651"/>
    <n v="0"/>
    <n v="0"/>
    <n v="0"/>
    <n v="0"/>
    <n v="0"/>
    <n v="0"/>
    <n v="0"/>
    <n v="0"/>
    <n v="0"/>
    <m/>
  </r>
  <r>
    <x v="1"/>
    <x v="11"/>
    <s v="ZC09F090"/>
    <x v="21"/>
    <s v="A101"/>
    <s v="FORTALECIMIENTO INSTITUCIONAL"/>
    <s v="GC00A10100001D"/>
    <x v="0"/>
    <x v="0"/>
    <s v="530807"/>
    <x v="72"/>
    <x v="0"/>
    <x v="1"/>
    <s v="002"/>
    <n v="1845"/>
    <n v="0"/>
    <n v="0"/>
    <n v="1845"/>
    <n v="0"/>
    <n v="0"/>
    <n v="0"/>
    <n v="0"/>
    <n v="0"/>
    <n v="1845"/>
    <n v="1845"/>
    <n v="1845"/>
    <m/>
  </r>
  <r>
    <x v="1"/>
    <x v="8"/>
    <s v="PM71N010"/>
    <x v="39"/>
    <s v="A101"/>
    <s v="FORTALECIMIENTO INSTITUCIONAL"/>
    <s v="GC00A10100001D"/>
    <x v="0"/>
    <x v="0"/>
    <s v="530809"/>
    <x v="73"/>
    <x v="0"/>
    <x v="1"/>
    <s v="002"/>
    <n v="228.36"/>
    <n v="0"/>
    <n v="-228.36"/>
    <n v="0"/>
    <n v="0"/>
    <n v="0"/>
    <n v="0"/>
    <n v="0"/>
    <n v="0"/>
    <n v="0"/>
    <n v="0"/>
    <n v="0"/>
    <m/>
  </r>
  <r>
    <x v="3"/>
    <x v="4"/>
    <s v="UN31M010"/>
    <x v="48"/>
    <s v="A101"/>
    <s v="FORTALECIMIENTO INSTITUCIONAL"/>
    <s v="GC00A10100001D"/>
    <x v="0"/>
    <x v="0"/>
    <s v="530809"/>
    <x v="73"/>
    <x v="0"/>
    <x v="1"/>
    <s v="002"/>
    <n v="7612.5"/>
    <n v="0"/>
    <n v="-354.3"/>
    <n v="7258.2"/>
    <n v="0"/>
    <n v="7258.2"/>
    <n v="1.3348738296696673E-5"/>
    <n v="3063.5"/>
    <n v="1.1922975450474062E-5"/>
    <n v="0"/>
    <n v="4194.7"/>
    <n v="0"/>
    <m/>
  </r>
  <r>
    <x v="1"/>
    <x v="12"/>
    <s v="ZA01D000"/>
    <x v="19"/>
    <s v="A101"/>
    <s v="FORTALECIMIENTO INSTITUCIONAL"/>
    <s v="GC00A10100001D"/>
    <x v="0"/>
    <x v="0"/>
    <s v="530810"/>
    <x v="74"/>
    <x v="0"/>
    <x v="1"/>
    <s v="002"/>
    <n v="5941"/>
    <n v="0"/>
    <n v="0"/>
    <n v="5941"/>
    <n v="5600"/>
    <n v="334.3"/>
    <n v="6.1481954376921252E-7"/>
    <n v="334.3"/>
    <n v="1.30107742552423E-6"/>
    <n v="5606.7"/>
    <n v="5606.7"/>
    <n v="6.7"/>
    <m/>
  </r>
  <r>
    <x v="1"/>
    <x v="11"/>
    <s v="ZN02F020"/>
    <x v="44"/>
    <s v="A101"/>
    <s v="FORTALECIMIENTO INSTITUCIONAL"/>
    <s v="GC00A10100001D"/>
    <x v="0"/>
    <x v="0"/>
    <s v="530810"/>
    <x v="74"/>
    <x v="0"/>
    <x v="1"/>
    <s v="002"/>
    <n v="600"/>
    <n v="0"/>
    <n v="-600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530810"/>
    <x v="74"/>
    <x v="0"/>
    <x v="1"/>
    <s v="002"/>
    <n v="0"/>
    <n v="0"/>
    <n v="32500"/>
    <n v="32500"/>
    <n v="0"/>
    <n v="0"/>
    <n v="0"/>
    <n v="0"/>
    <n v="0"/>
    <n v="32500"/>
    <n v="32500"/>
    <n v="32500"/>
    <m/>
  </r>
  <r>
    <x v="3"/>
    <x v="7"/>
    <s v="CF22I050"/>
    <x v="24"/>
    <s v="A101"/>
    <s v="FORTALECIMIENTO INSTITUCIONAL"/>
    <s v="GC00A10100001D"/>
    <x v="0"/>
    <x v="0"/>
    <s v="530810"/>
    <x v="74"/>
    <x v="0"/>
    <x v="1"/>
    <s v="002"/>
    <n v="571.29999999999995"/>
    <n v="0"/>
    <n v="-571.19000000000005"/>
    <n v="0.11"/>
    <n v="0"/>
    <n v="0"/>
    <n v="0"/>
    <n v="0"/>
    <n v="0"/>
    <n v="0.11"/>
    <n v="0.11"/>
    <n v="0.11"/>
    <m/>
  </r>
  <r>
    <x v="3"/>
    <x v="5"/>
    <s v="UP72J010"/>
    <x v="6"/>
    <s v="A101"/>
    <s v="FORTALECIMIENTO INSTITUCIONAL"/>
    <s v="GC00A10100001D"/>
    <x v="0"/>
    <x v="0"/>
    <s v="530811"/>
    <x v="75"/>
    <x v="0"/>
    <x v="1"/>
    <s v="002"/>
    <n v="200"/>
    <n v="0"/>
    <n v="9300"/>
    <n v="9500"/>
    <n v="0"/>
    <n v="5954.62"/>
    <n v="1.0951291509778726E-5"/>
    <n v="92.21"/>
    <n v="3.5887630693266304E-7"/>
    <n v="3545.38"/>
    <n v="9407.7900000000009"/>
    <n v="3545.38"/>
    <m/>
  </r>
  <r>
    <x v="1"/>
    <x v="13"/>
    <s v="ZA01P000"/>
    <x v="40"/>
    <s v="A101"/>
    <s v="FORTALECIMIENTO INSTITUCIONAL"/>
    <s v="GC00A10100001D"/>
    <x v="0"/>
    <x v="0"/>
    <s v="530811"/>
    <x v="75"/>
    <x v="0"/>
    <x v="1"/>
    <s v="002"/>
    <n v="775.13"/>
    <n v="0"/>
    <n v="0"/>
    <n v="775.13"/>
    <n v="0"/>
    <n v="0"/>
    <n v="0"/>
    <n v="0"/>
    <n v="0"/>
    <n v="775.13"/>
    <n v="775.13"/>
    <n v="775.13"/>
    <m/>
  </r>
  <r>
    <x v="3"/>
    <x v="4"/>
    <s v="US33M030"/>
    <x v="4"/>
    <s v="A101"/>
    <s v="FORTALECIMIENTO INSTITUCIONAL"/>
    <s v="GC00A10100001D"/>
    <x v="0"/>
    <x v="0"/>
    <s v="530811"/>
    <x v="75"/>
    <x v="0"/>
    <x v="1"/>
    <s v="002"/>
    <n v="632.13"/>
    <n v="0"/>
    <n v="0"/>
    <n v="632.13"/>
    <n v="0"/>
    <n v="111"/>
    <n v="2.0414289368346571E-7"/>
    <n v="111"/>
    <n v="4.3200596539990886E-7"/>
    <n v="521.13"/>
    <n v="521.13"/>
    <n v="521.13"/>
    <m/>
  </r>
  <r>
    <x v="1"/>
    <x v="12"/>
    <s v="ZA01D000"/>
    <x v="19"/>
    <s v="A101"/>
    <s v="FORTALECIMIENTO INSTITUCIONAL"/>
    <s v="GC00A10100001D"/>
    <x v="0"/>
    <x v="0"/>
    <s v="530811"/>
    <x v="75"/>
    <x v="0"/>
    <x v="1"/>
    <s v="002"/>
    <n v="22315"/>
    <n v="0"/>
    <n v="-22315"/>
    <n v="0"/>
    <n v="0"/>
    <n v="0"/>
    <n v="0"/>
    <n v="0"/>
    <n v="0"/>
    <n v="0"/>
    <n v="0"/>
    <n v="0"/>
    <m/>
  </r>
  <r>
    <x v="2"/>
    <x v="10"/>
    <s v="AC67Q000"/>
    <x v="16"/>
    <s v="A101"/>
    <s v="FORTALECIMIENTO INSTITUCIONAL"/>
    <s v="GC00A10100001D"/>
    <x v="0"/>
    <x v="0"/>
    <s v="530811"/>
    <x v="75"/>
    <x v="0"/>
    <x v="1"/>
    <s v="002"/>
    <n v="6045.5"/>
    <n v="0"/>
    <n v="-5429.96"/>
    <n v="615.54"/>
    <n v="0"/>
    <n v="0"/>
    <n v="0"/>
    <n v="0"/>
    <n v="0"/>
    <n v="615.54"/>
    <n v="615.54"/>
    <n v="615.54"/>
    <m/>
  </r>
  <r>
    <x v="1"/>
    <x v="11"/>
    <s v="ZN02F020"/>
    <x v="44"/>
    <s v="A101"/>
    <s v="FORTALECIMIENTO INSTITUCIONAL"/>
    <s v="GC00A10100001D"/>
    <x v="0"/>
    <x v="0"/>
    <s v="530811"/>
    <x v="75"/>
    <x v="0"/>
    <x v="1"/>
    <s v="002"/>
    <n v="14157.86"/>
    <n v="0"/>
    <n v="-13157.86"/>
    <n v="1000"/>
    <n v="0"/>
    <n v="0"/>
    <n v="0"/>
    <n v="0"/>
    <n v="0"/>
    <n v="1000"/>
    <n v="1000"/>
    <n v="1000"/>
    <m/>
  </r>
  <r>
    <x v="1"/>
    <x v="11"/>
    <s v="ZT06F060"/>
    <x v="43"/>
    <s v="A101"/>
    <s v="FORTALECIMIENTO INSTITUCIONAL"/>
    <s v="GC00A10100001D"/>
    <x v="0"/>
    <x v="0"/>
    <s v="530811"/>
    <x v="75"/>
    <x v="0"/>
    <x v="1"/>
    <s v="002"/>
    <n v="300"/>
    <n v="0"/>
    <n v="0"/>
    <n v="300"/>
    <n v="0"/>
    <n v="0"/>
    <n v="0"/>
    <n v="0"/>
    <n v="0"/>
    <n v="300"/>
    <n v="300"/>
    <n v="300"/>
    <m/>
  </r>
  <r>
    <x v="3"/>
    <x v="4"/>
    <s v="UN31M010"/>
    <x v="48"/>
    <s v="A101"/>
    <s v="FORTALECIMIENTO INSTITUCIONAL"/>
    <s v="GC00A10100001D"/>
    <x v="0"/>
    <x v="0"/>
    <s v="530811"/>
    <x v="75"/>
    <x v="0"/>
    <x v="1"/>
    <s v="002"/>
    <n v="6762.25"/>
    <n v="0"/>
    <n v="3250.74"/>
    <n v="10012.99"/>
    <n v="0"/>
    <n v="8540.33"/>
    <n v="1.5706735848754168E-5"/>
    <n v="8315.33"/>
    <n v="3.2362812290710131E-5"/>
    <n v="1472.66"/>
    <n v="1697.66"/>
    <n v="1472.66"/>
    <m/>
  </r>
  <r>
    <x v="1"/>
    <x v="11"/>
    <s v="ZV05F050"/>
    <x v="35"/>
    <s v="A101"/>
    <s v="FORTALECIMIENTO INSTITUCIONAL"/>
    <s v="GC00A10100001D"/>
    <x v="0"/>
    <x v="0"/>
    <s v="530811"/>
    <x v="75"/>
    <x v="0"/>
    <x v="1"/>
    <s v="002"/>
    <n v="656.69"/>
    <n v="0"/>
    <n v="3043.31"/>
    <n v="3700"/>
    <n v="0"/>
    <n v="3602.07"/>
    <n v="6.6246575950486611E-6"/>
    <n v="3602.06"/>
    <n v="1.4019021691246808E-5"/>
    <n v="97.93"/>
    <n v="97.94"/>
    <n v="97.93"/>
    <m/>
  </r>
  <r>
    <x v="3"/>
    <x v="7"/>
    <s v="CB21I040"/>
    <x v="20"/>
    <s v="A101"/>
    <s v="FORTALECIMIENTO INSTITUCIONAL"/>
    <s v="GC00A10100001D"/>
    <x v="0"/>
    <x v="0"/>
    <s v="530811"/>
    <x v="75"/>
    <x v="0"/>
    <x v="1"/>
    <s v="002"/>
    <n v="2889"/>
    <n v="0"/>
    <n v="-2689"/>
    <n v="200"/>
    <n v="0"/>
    <n v="0"/>
    <n v="0"/>
    <n v="0"/>
    <n v="0"/>
    <n v="200"/>
    <n v="200"/>
    <n v="200"/>
    <m/>
  </r>
  <r>
    <x v="1"/>
    <x v="1"/>
    <s v="AT69K040"/>
    <x v="36"/>
    <s v="A101"/>
    <s v="FORTALECIMIENTO INSTITUCIONAL"/>
    <s v="GC00A10100001D"/>
    <x v="0"/>
    <x v="0"/>
    <s v="530811"/>
    <x v="75"/>
    <x v="0"/>
    <x v="1"/>
    <s v="002"/>
    <n v="72189.98"/>
    <n v="0"/>
    <n v="-40149.339999999997"/>
    <n v="32040.639999999999"/>
    <n v="0"/>
    <n v="28382.9"/>
    <n v="5.2199705739895851E-5"/>
    <n v="0"/>
    <n v="0"/>
    <n v="3657.74"/>
    <n v="32040.639999999999"/>
    <n v="3657.74"/>
    <m/>
  </r>
  <r>
    <x v="3"/>
    <x v="7"/>
    <s v="SF43I080"/>
    <x v="45"/>
    <s v="A101"/>
    <s v="FORTALECIMIENTO INSTITUCIONAL"/>
    <s v="GC00A10100001D"/>
    <x v="0"/>
    <x v="0"/>
    <s v="530811"/>
    <x v="75"/>
    <x v="0"/>
    <x v="1"/>
    <s v="002"/>
    <n v="1400"/>
    <n v="0"/>
    <n v="-1400"/>
    <n v="0"/>
    <n v="0"/>
    <n v="0"/>
    <n v="0"/>
    <n v="0"/>
    <n v="0"/>
    <n v="0"/>
    <n v="0"/>
    <n v="0"/>
    <m/>
  </r>
  <r>
    <x v="3"/>
    <x v="4"/>
    <s v="UA38M040"/>
    <x v="15"/>
    <s v="A101"/>
    <s v="FORTALECIMIENTO INSTITUCIONAL"/>
    <s v="GC00A10100001D"/>
    <x v="0"/>
    <x v="0"/>
    <s v="530811"/>
    <x v="75"/>
    <x v="0"/>
    <x v="1"/>
    <s v="002"/>
    <n v="4481.62"/>
    <n v="0"/>
    <n v="-4081.62"/>
    <n v="400"/>
    <n v="129"/>
    <n v="271"/>
    <n v="4.9840292061458749E-7"/>
    <n v="243.56"/>
    <n v="9.4792227867389019E-7"/>
    <n v="129"/>
    <n v="156.44"/>
    <n v="0"/>
    <m/>
  </r>
  <r>
    <x v="1"/>
    <x v="11"/>
    <s v="ZS03F030"/>
    <x v="22"/>
    <s v="A101"/>
    <s v="FORTALECIMIENTO INSTITUCIONAL"/>
    <s v="GC00A10100001D"/>
    <x v="0"/>
    <x v="0"/>
    <s v="530811"/>
    <x v="75"/>
    <x v="0"/>
    <x v="1"/>
    <s v="002"/>
    <n v="12000"/>
    <n v="0"/>
    <n v="-12000"/>
    <n v="0"/>
    <n v="0"/>
    <n v="0"/>
    <n v="0"/>
    <n v="0"/>
    <n v="0"/>
    <n v="0"/>
    <n v="0"/>
    <n v="0"/>
    <m/>
  </r>
  <r>
    <x v="1"/>
    <x v="13"/>
    <s v="FS66P020"/>
    <x v="30"/>
    <s v="A101"/>
    <s v="FORTALECIMIENTO INSTITUCIONAL"/>
    <s v="GC00A10100001D"/>
    <x v="0"/>
    <x v="0"/>
    <s v="530811"/>
    <x v="75"/>
    <x v="0"/>
    <x v="1"/>
    <s v="002"/>
    <n v="2357.46"/>
    <n v="0"/>
    <n v="0"/>
    <n v="2357.46"/>
    <n v="0"/>
    <n v="16.399999999999999"/>
    <n v="3.0161652760439979E-8"/>
    <n v="16.399999999999999"/>
    <n v="6.3827908401427977E-8"/>
    <n v="2341.06"/>
    <n v="2341.06"/>
    <n v="2341.06"/>
    <m/>
  </r>
  <r>
    <x v="3"/>
    <x v="7"/>
    <s v="EE11I010"/>
    <x v="25"/>
    <s v="A101"/>
    <s v="FORTALECIMIENTO INSTITUCIONAL"/>
    <s v="GC00A10100001D"/>
    <x v="0"/>
    <x v="0"/>
    <s v="530811"/>
    <x v="75"/>
    <x v="0"/>
    <x v="1"/>
    <s v="002"/>
    <n v="6000"/>
    <n v="0"/>
    <n v="0"/>
    <n v="6000"/>
    <n v="0"/>
    <n v="0"/>
    <n v="0"/>
    <n v="0"/>
    <n v="0"/>
    <n v="6000"/>
    <n v="6000"/>
    <n v="6000"/>
    <m/>
  </r>
  <r>
    <x v="1"/>
    <x v="11"/>
    <s v="ZM04F040"/>
    <x v="41"/>
    <s v="A101"/>
    <s v="FORTALECIMIENTO INSTITUCIONAL"/>
    <s v="GC00A10100001D"/>
    <x v="0"/>
    <x v="0"/>
    <s v="530811"/>
    <x v="75"/>
    <x v="0"/>
    <x v="1"/>
    <s v="002"/>
    <n v="0"/>
    <n v="0"/>
    <n v="6068.33"/>
    <n v="6068.33"/>
    <n v="0"/>
    <n v="0"/>
    <n v="0"/>
    <n v="0"/>
    <n v="0"/>
    <n v="6068.33"/>
    <n v="6068.33"/>
    <n v="6068.33"/>
    <m/>
  </r>
  <r>
    <x v="3"/>
    <x v="7"/>
    <s v="MB42I090"/>
    <x v="32"/>
    <s v="A101"/>
    <s v="FORTALECIMIENTO INSTITUCIONAL"/>
    <s v="GC00A10100001D"/>
    <x v="0"/>
    <x v="0"/>
    <s v="530811"/>
    <x v="75"/>
    <x v="0"/>
    <x v="1"/>
    <s v="002"/>
    <n v="3692.62"/>
    <n v="0"/>
    <n v="-1318.04"/>
    <n v="2374.58"/>
    <n v="0"/>
    <n v="0"/>
    <n v="0"/>
    <n v="0"/>
    <n v="0"/>
    <n v="2374.58"/>
    <n v="2374.58"/>
    <n v="2374.58"/>
    <m/>
  </r>
  <r>
    <x v="1"/>
    <x v="8"/>
    <s v="PM71N010"/>
    <x v="39"/>
    <s v="A101"/>
    <s v="FORTALECIMIENTO INSTITUCIONAL"/>
    <s v="GC00A10100001D"/>
    <x v="0"/>
    <x v="0"/>
    <s v="530811"/>
    <x v="75"/>
    <x v="0"/>
    <x v="1"/>
    <s v="002"/>
    <n v="198254.78"/>
    <n v="0"/>
    <n v="-191014.78"/>
    <n v="7240"/>
    <n v="264.93"/>
    <n v="6776.07"/>
    <n v="1.2462040879294789E-5"/>
    <n v="977.15"/>
    <n v="3.8030146764911797E-6"/>
    <n v="463.93"/>
    <n v="6262.85"/>
    <n v="199"/>
    <m/>
  </r>
  <r>
    <x v="0"/>
    <x v="14"/>
    <s v="MC37B000"/>
    <x v="34"/>
    <s v="A101"/>
    <s v="FORTALECIMIENTO INSTITUCIONAL"/>
    <s v="GC00A10100001D"/>
    <x v="0"/>
    <x v="0"/>
    <s v="530811"/>
    <x v="75"/>
    <x v="0"/>
    <x v="1"/>
    <s v="002"/>
    <n v="12999.06"/>
    <n v="0"/>
    <n v="-842.5"/>
    <n v="12156.56"/>
    <n v="0"/>
    <n v="0"/>
    <n v="0"/>
    <n v="0"/>
    <n v="0"/>
    <n v="12156.56"/>
    <n v="12156.56"/>
    <n v="12156.56"/>
    <m/>
  </r>
  <r>
    <x v="0"/>
    <x v="0"/>
    <s v="ZA01A001"/>
    <x v="49"/>
    <s v="A101"/>
    <s v="FORTALECIMIENTO INSTITUCIONAL"/>
    <s v="GC00A10100001D"/>
    <x v="0"/>
    <x v="0"/>
    <s v="530811"/>
    <x v="75"/>
    <x v="0"/>
    <x v="1"/>
    <s v="002"/>
    <n v="92000"/>
    <n v="0"/>
    <n v="-88167.65"/>
    <n v="3832.35"/>
    <n v="0"/>
    <n v="2000"/>
    <n v="3.6782503366390218E-6"/>
    <n v="0"/>
    <n v="0"/>
    <n v="1832.35"/>
    <n v="3832.35"/>
    <n v="1832.35"/>
    <m/>
  </r>
  <r>
    <x v="0"/>
    <x v="9"/>
    <s v="ZA01R000"/>
    <x v="14"/>
    <s v="A101"/>
    <s v="FORTALECIMIENTO INSTITUCIONAL"/>
    <s v="GC00A10100001D"/>
    <x v="0"/>
    <x v="0"/>
    <s v="530811"/>
    <x v="75"/>
    <x v="0"/>
    <x v="1"/>
    <s v="002"/>
    <n v="5753.78"/>
    <n v="0"/>
    <n v="0"/>
    <n v="5753.78"/>
    <n v="0"/>
    <n v="0"/>
    <n v="0"/>
    <n v="0"/>
    <n v="0"/>
    <n v="5753.78"/>
    <n v="5753.78"/>
    <n v="5753.78"/>
    <m/>
  </r>
  <r>
    <x v="0"/>
    <x v="0"/>
    <s v="RP36A010"/>
    <x v="33"/>
    <s v="A101"/>
    <s v="FORTALECIMIENTO INSTITUCIONAL"/>
    <s v="GC00A10100001D"/>
    <x v="0"/>
    <x v="0"/>
    <s v="530811"/>
    <x v="75"/>
    <x v="0"/>
    <x v="1"/>
    <s v="002"/>
    <n v="3000"/>
    <n v="0"/>
    <n v="-2129.4699999999998"/>
    <n v="870.53"/>
    <n v="0"/>
    <n v="870.53"/>
    <n v="1.6010136327771838E-6"/>
    <n v="870.53"/>
    <n v="3.3880554329692131E-6"/>
    <n v="0"/>
    <n v="0"/>
    <n v="0"/>
    <m/>
  </r>
  <r>
    <x v="3"/>
    <x v="7"/>
    <s v="ES12I020"/>
    <x v="29"/>
    <s v="A101"/>
    <s v="FORTALECIMIENTO INSTITUCIONAL"/>
    <s v="GC00A10100001D"/>
    <x v="0"/>
    <x v="0"/>
    <s v="530811"/>
    <x v="75"/>
    <x v="0"/>
    <x v="1"/>
    <s v="002"/>
    <n v="6169.37"/>
    <n v="0"/>
    <n v="-800"/>
    <n v="5369.37"/>
    <n v="0"/>
    <n v="4872.54"/>
    <n v="8.9612109476435501E-6"/>
    <n v="4732.54"/>
    <n v="1.8418788391834996E-5"/>
    <n v="496.83"/>
    <n v="636.83000000000004"/>
    <n v="496.83"/>
    <m/>
  </r>
  <r>
    <x v="3"/>
    <x v="7"/>
    <s v="MB42I090"/>
    <x v="32"/>
    <s v="A101"/>
    <s v="FORTALECIMIENTO INSTITUCIONAL"/>
    <s v="GC00A10100001D"/>
    <x v="0"/>
    <x v="0"/>
    <s v="530812"/>
    <x v="76"/>
    <x v="0"/>
    <x v="1"/>
    <s v="002"/>
    <n v="2445.5"/>
    <n v="0"/>
    <n v="-2445.5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530812"/>
    <x v="76"/>
    <x v="0"/>
    <x v="1"/>
    <s v="002"/>
    <n v="5505"/>
    <n v="0"/>
    <n v="-5505"/>
    <n v="0"/>
    <n v="0"/>
    <n v="0"/>
    <n v="0"/>
    <n v="0"/>
    <n v="0"/>
    <n v="0"/>
    <n v="0"/>
    <n v="0"/>
    <m/>
  </r>
  <r>
    <x v="3"/>
    <x v="7"/>
    <s v="SF43I080"/>
    <x v="45"/>
    <s v="A101"/>
    <s v="FORTALECIMIENTO INSTITUCIONAL"/>
    <s v="GC00A10100001D"/>
    <x v="0"/>
    <x v="0"/>
    <s v="530812"/>
    <x v="76"/>
    <x v="0"/>
    <x v="1"/>
    <s v="002"/>
    <n v="4500"/>
    <n v="0"/>
    <n v="1130.24"/>
    <n v="5630.24"/>
    <n v="5580.3"/>
    <n v="0"/>
    <n v="0"/>
    <n v="0"/>
    <n v="0"/>
    <n v="5630.24"/>
    <n v="5630.24"/>
    <n v="49.94"/>
    <m/>
  </r>
  <r>
    <x v="3"/>
    <x v="7"/>
    <s v="ES12I020"/>
    <x v="29"/>
    <s v="A101"/>
    <s v="FORTALECIMIENTO INSTITUCIONAL"/>
    <s v="GC00A10100001D"/>
    <x v="0"/>
    <x v="0"/>
    <s v="530812"/>
    <x v="76"/>
    <x v="0"/>
    <x v="1"/>
    <s v="002"/>
    <n v="0"/>
    <n v="0"/>
    <n v="200"/>
    <n v="200"/>
    <n v="0"/>
    <n v="75.5"/>
    <n v="1.3885395020812307E-7"/>
    <n v="75.5"/>
    <n v="2.9384189538462271E-7"/>
    <n v="124.5"/>
    <n v="124.5"/>
    <n v="124.5"/>
    <m/>
  </r>
  <r>
    <x v="2"/>
    <x v="10"/>
    <s v="AC67Q000"/>
    <x v="16"/>
    <s v="A101"/>
    <s v="FORTALECIMIENTO INSTITUCIONAL"/>
    <s v="GC00A10100001D"/>
    <x v="0"/>
    <x v="0"/>
    <s v="530813"/>
    <x v="77"/>
    <x v="0"/>
    <x v="1"/>
    <s v="002"/>
    <n v="1067.96"/>
    <n v="0"/>
    <n v="5248.88"/>
    <n v="6316.84"/>
    <n v="3882.92"/>
    <n v="1993.48"/>
    <n v="3.6662592405415788E-6"/>
    <n v="1993.48"/>
    <n v="7.7585157829316246E-6"/>
    <n v="4323.3599999999997"/>
    <n v="4323.3599999999997"/>
    <n v="440.44"/>
    <m/>
  </r>
  <r>
    <x v="0"/>
    <x v="16"/>
    <s v="ZA01E000"/>
    <x v="42"/>
    <s v="A101"/>
    <s v="FORTALECIMIENTO INSTITUCIONAL"/>
    <s v="GC00A10100001D"/>
    <x v="0"/>
    <x v="0"/>
    <s v="530813"/>
    <x v="77"/>
    <x v="0"/>
    <x v="1"/>
    <s v="002"/>
    <n v="700"/>
    <n v="0"/>
    <n v="0"/>
    <n v="700"/>
    <n v="0"/>
    <n v="0"/>
    <n v="0"/>
    <n v="0"/>
    <n v="0"/>
    <n v="700"/>
    <n v="700"/>
    <n v="700"/>
    <m/>
  </r>
  <r>
    <x v="3"/>
    <x v="7"/>
    <s v="EE11I010"/>
    <x v="25"/>
    <s v="A101"/>
    <s v="FORTALECIMIENTO INSTITUCIONAL"/>
    <s v="GC00A10100001D"/>
    <x v="0"/>
    <x v="0"/>
    <s v="530813"/>
    <x v="77"/>
    <x v="0"/>
    <x v="1"/>
    <s v="002"/>
    <n v="3000"/>
    <n v="0"/>
    <n v="-500"/>
    <n v="2500"/>
    <n v="2500"/>
    <n v="0"/>
    <n v="0"/>
    <n v="0"/>
    <n v="0"/>
    <n v="2500"/>
    <n v="2500"/>
    <n v="0"/>
    <m/>
  </r>
  <r>
    <x v="3"/>
    <x v="7"/>
    <s v="MB42I090"/>
    <x v="32"/>
    <s v="A101"/>
    <s v="FORTALECIMIENTO INSTITUCIONAL"/>
    <s v="GC00A10100001D"/>
    <x v="0"/>
    <x v="0"/>
    <s v="530813"/>
    <x v="77"/>
    <x v="0"/>
    <x v="1"/>
    <s v="002"/>
    <n v="1419.25"/>
    <n v="0"/>
    <n v="-1419.25"/>
    <n v="0"/>
    <n v="0"/>
    <n v="0"/>
    <n v="0"/>
    <n v="0"/>
    <n v="0"/>
    <n v="0"/>
    <n v="0"/>
    <n v="0"/>
    <m/>
  </r>
  <r>
    <x v="1"/>
    <x v="12"/>
    <s v="ZA01D000"/>
    <x v="19"/>
    <s v="A101"/>
    <s v="FORTALECIMIENTO INSTITUCIONAL"/>
    <s v="GC00A10100001D"/>
    <x v="0"/>
    <x v="0"/>
    <s v="530813"/>
    <x v="77"/>
    <x v="0"/>
    <x v="1"/>
    <s v="002"/>
    <n v="26466"/>
    <n v="0"/>
    <n v="-10000"/>
    <n v="16466"/>
    <n v="0"/>
    <n v="0"/>
    <n v="0"/>
    <n v="0"/>
    <n v="0"/>
    <n v="16466"/>
    <n v="16466"/>
    <n v="16466"/>
    <m/>
  </r>
  <r>
    <x v="3"/>
    <x v="5"/>
    <s v="UP72J010"/>
    <x v="6"/>
    <s v="A101"/>
    <s v="FORTALECIMIENTO INSTITUCIONAL"/>
    <s v="GC00A10100001D"/>
    <x v="0"/>
    <x v="0"/>
    <s v="530813"/>
    <x v="77"/>
    <x v="0"/>
    <x v="1"/>
    <s v="002"/>
    <n v="37400"/>
    <n v="0"/>
    <n v="19232.72"/>
    <n v="56632.72"/>
    <n v="0"/>
    <n v="37807.65"/>
    <n v="6.9533000670015164E-5"/>
    <n v="24789.97"/>
    <n v="9.6481215514277295E-5"/>
    <n v="18825.07"/>
    <n v="31842.75"/>
    <n v="18825.07"/>
    <m/>
  </r>
  <r>
    <x v="1"/>
    <x v="8"/>
    <s v="PM71N010"/>
    <x v="39"/>
    <s v="A101"/>
    <s v="FORTALECIMIENTO INSTITUCIONAL"/>
    <s v="GC00A10100001D"/>
    <x v="0"/>
    <x v="0"/>
    <s v="530813"/>
    <x v="77"/>
    <x v="0"/>
    <x v="1"/>
    <s v="002"/>
    <n v="228068.24"/>
    <n v="0"/>
    <n v="36170.35"/>
    <n v="264238.59000000003"/>
    <n v="0"/>
    <n v="40527.81"/>
    <n v="7.4535715387871152E-5"/>
    <n v="30371.84"/>
    <n v="1.1820555009163575E-4"/>
    <n v="223710.78"/>
    <n v="233866.75"/>
    <n v="223710.78"/>
    <m/>
  </r>
  <r>
    <x v="3"/>
    <x v="4"/>
    <s v="US33M030"/>
    <x v="4"/>
    <s v="A101"/>
    <s v="FORTALECIMIENTO INSTITUCIONAL"/>
    <s v="GC00A10100001D"/>
    <x v="0"/>
    <x v="0"/>
    <s v="530813"/>
    <x v="77"/>
    <x v="0"/>
    <x v="1"/>
    <s v="002"/>
    <n v="22924.080000000002"/>
    <n v="0"/>
    <n v="-3373.5"/>
    <n v="19550.580000000002"/>
    <n v="0"/>
    <n v="2770.69"/>
    <n v="5.0956457126111857E-6"/>
    <n v="531.5"/>
    <n v="2.068569104595059E-6"/>
    <n v="16779.89"/>
    <n v="19019.080000000002"/>
    <n v="16779.89"/>
    <m/>
  </r>
  <r>
    <x v="1"/>
    <x v="13"/>
    <s v="FS66P020"/>
    <x v="30"/>
    <s v="A101"/>
    <s v="FORTALECIMIENTO INSTITUCIONAL"/>
    <s v="GC00A10100001D"/>
    <x v="0"/>
    <x v="0"/>
    <s v="530813"/>
    <x v="77"/>
    <x v="0"/>
    <x v="1"/>
    <s v="002"/>
    <n v="13192.21"/>
    <n v="0"/>
    <n v="5617.79"/>
    <n v="18810"/>
    <n v="0"/>
    <n v="1207.25"/>
    <n v="2.2202838594537294E-6"/>
    <n v="1207.25"/>
    <n v="4.6985513669282882E-6"/>
    <n v="17602.75"/>
    <n v="17602.75"/>
    <n v="17602.75"/>
    <m/>
  </r>
  <r>
    <x v="0"/>
    <x v="0"/>
    <s v="RP36A010"/>
    <x v="33"/>
    <s v="A101"/>
    <s v="FORTALECIMIENTO INSTITUCIONAL"/>
    <s v="GC00A10100001D"/>
    <x v="0"/>
    <x v="0"/>
    <s v="530813"/>
    <x v="77"/>
    <x v="0"/>
    <x v="1"/>
    <s v="002"/>
    <n v="3285"/>
    <n v="0"/>
    <n v="541.79"/>
    <n v="3826.79"/>
    <n v="0"/>
    <n v="3430.95"/>
    <n v="6.3099464962458255E-6"/>
    <n v="595.54"/>
    <n v="2.3178093030113668E-6"/>
    <n v="395.84"/>
    <n v="3231.25"/>
    <n v="395.84"/>
    <m/>
  </r>
  <r>
    <x v="1"/>
    <x v="11"/>
    <s v="ZM04F040"/>
    <x v="41"/>
    <s v="A101"/>
    <s v="FORTALECIMIENTO INSTITUCIONAL"/>
    <s v="GC00A10100001D"/>
    <x v="0"/>
    <x v="0"/>
    <s v="530813"/>
    <x v="77"/>
    <x v="0"/>
    <x v="1"/>
    <s v="002"/>
    <n v="8041.82"/>
    <n v="0"/>
    <n v="5876.18"/>
    <n v="13918"/>
    <n v="0"/>
    <n v="3918"/>
    <n v="7.2056924094758438E-6"/>
    <n v="3918"/>
    <n v="1.5248642994926514E-5"/>
    <n v="10000"/>
    <n v="10000"/>
    <n v="10000"/>
    <m/>
  </r>
  <r>
    <x v="1"/>
    <x v="11"/>
    <s v="ZD07F070"/>
    <x v="28"/>
    <s v="A101"/>
    <s v="FORTALECIMIENTO INSTITUCIONAL"/>
    <s v="GC00A10100001D"/>
    <x v="0"/>
    <x v="0"/>
    <s v="530813"/>
    <x v="77"/>
    <x v="0"/>
    <x v="1"/>
    <s v="002"/>
    <n v="1590"/>
    <n v="0"/>
    <n v="0"/>
    <n v="1590"/>
    <n v="0"/>
    <n v="0"/>
    <n v="0"/>
    <n v="0"/>
    <n v="0"/>
    <n v="1590"/>
    <n v="1590"/>
    <n v="1590"/>
    <m/>
  </r>
  <r>
    <x v="0"/>
    <x v="14"/>
    <s v="MC37B000"/>
    <x v="34"/>
    <s v="A101"/>
    <s v="FORTALECIMIENTO INSTITUCIONAL"/>
    <s v="GC00A10100001D"/>
    <x v="0"/>
    <x v="0"/>
    <s v="530813"/>
    <x v="77"/>
    <x v="0"/>
    <x v="1"/>
    <s v="002"/>
    <n v="54844.24"/>
    <n v="0"/>
    <n v="-14264.87"/>
    <n v="40579.370000000003"/>
    <n v="0"/>
    <n v="33667.839999999997"/>
    <n v="6.1919371906954358E-5"/>
    <n v="6055.69"/>
    <n v="2.3568416257770937E-5"/>
    <n v="6911.53"/>
    <n v="34523.68"/>
    <n v="6911.53"/>
    <m/>
  </r>
  <r>
    <x v="3"/>
    <x v="4"/>
    <s v="UC32M020"/>
    <x v="47"/>
    <s v="A101"/>
    <s v="FORTALECIMIENTO INSTITUCIONAL"/>
    <s v="GC00A10100001D"/>
    <x v="0"/>
    <x v="0"/>
    <s v="530813"/>
    <x v="77"/>
    <x v="0"/>
    <x v="1"/>
    <s v="002"/>
    <n v="2943.35"/>
    <n v="0"/>
    <n v="401.93"/>
    <n v="3345.28"/>
    <n v="2663.71"/>
    <n v="535"/>
    <n v="9.8393196505093826E-7"/>
    <n v="535"/>
    <n v="2.082190914314876E-6"/>
    <n v="2810.28"/>
    <n v="2810.28"/>
    <n v="146.57"/>
    <m/>
  </r>
  <r>
    <x v="0"/>
    <x v="3"/>
    <s v="ZA01C030"/>
    <x v="5"/>
    <s v="A101"/>
    <s v="FORTALECIMIENTO INSTITUCIONAL"/>
    <s v="GC00A10100001D"/>
    <x v="0"/>
    <x v="0"/>
    <s v="530813"/>
    <x v="77"/>
    <x v="0"/>
    <x v="1"/>
    <s v="002"/>
    <n v="1900"/>
    <n v="0"/>
    <n v="-1900"/>
    <n v="0"/>
    <n v="0"/>
    <n v="0"/>
    <n v="0"/>
    <n v="0"/>
    <n v="0"/>
    <n v="0"/>
    <n v="0"/>
    <n v="0"/>
    <m/>
  </r>
  <r>
    <x v="1"/>
    <x v="11"/>
    <s v="ZN02F020"/>
    <x v="44"/>
    <s v="A101"/>
    <s v="FORTALECIMIENTO INSTITUCIONAL"/>
    <s v="GC00A10100001D"/>
    <x v="0"/>
    <x v="0"/>
    <s v="530813"/>
    <x v="77"/>
    <x v="0"/>
    <x v="1"/>
    <s v="002"/>
    <n v="29059.5"/>
    <n v="0"/>
    <n v="-6000"/>
    <n v="23059.5"/>
    <n v="0"/>
    <n v="18200"/>
    <n v="3.3472078063415101E-5"/>
    <n v="0"/>
    <n v="0"/>
    <n v="4859.5"/>
    <n v="23059.5"/>
    <n v="4859.5"/>
    <m/>
  </r>
  <r>
    <x v="1"/>
    <x v="11"/>
    <s v="ZC09F090"/>
    <x v="21"/>
    <s v="A101"/>
    <s v="FORTALECIMIENTO INSTITUCIONAL"/>
    <s v="GC00A10100001D"/>
    <x v="0"/>
    <x v="0"/>
    <s v="530813"/>
    <x v="77"/>
    <x v="0"/>
    <x v="1"/>
    <s v="002"/>
    <n v="15562"/>
    <n v="0"/>
    <n v="0"/>
    <n v="15562"/>
    <n v="0"/>
    <n v="0"/>
    <n v="0"/>
    <n v="0"/>
    <n v="0"/>
    <n v="15562"/>
    <n v="15562"/>
    <n v="15562"/>
    <m/>
  </r>
  <r>
    <x v="1"/>
    <x v="11"/>
    <s v="ZT06F060"/>
    <x v="43"/>
    <s v="A101"/>
    <s v="FORTALECIMIENTO INSTITUCIONAL"/>
    <s v="GC00A10100001D"/>
    <x v="0"/>
    <x v="0"/>
    <s v="530813"/>
    <x v="77"/>
    <x v="0"/>
    <x v="1"/>
    <s v="002"/>
    <n v="10313.379999999999"/>
    <n v="0"/>
    <n v="0"/>
    <n v="10313.379999999999"/>
    <n v="0"/>
    <n v="0"/>
    <n v="0"/>
    <n v="0"/>
    <n v="0"/>
    <n v="10313.379999999999"/>
    <n v="10313.379999999999"/>
    <n v="10313.379999999999"/>
    <m/>
  </r>
  <r>
    <x v="1"/>
    <x v="11"/>
    <s v="TM68F100"/>
    <x v="18"/>
    <s v="A101"/>
    <s v="FORTALECIMIENTO INSTITUCIONAL"/>
    <s v="GC00A10100001D"/>
    <x v="0"/>
    <x v="0"/>
    <s v="530813"/>
    <x v="77"/>
    <x v="0"/>
    <x v="1"/>
    <s v="002"/>
    <n v="1254"/>
    <n v="0"/>
    <n v="0"/>
    <n v="1254"/>
    <n v="0"/>
    <n v="0"/>
    <n v="0"/>
    <n v="0"/>
    <n v="0"/>
    <n v="1254"/>
    <n v="1254"/>
    <n v="1254"/>
    <m/>
  </r>
  <r>
    <x v="3"/>
    <x v="7"/>
    <s v="CF22I050"/>
    <x v="24"/>
    <s v="A101"/>
    <s v="FORTALECIMIENTO INSTITUCIONAL"/>
    <s v="GC00A10100001D"/>
    <x v="0"/>
    <x v="0"/>
    <s v="530813"/>
    <x v="77"/>
    <x v="0"/>
    <x v="1"/>
    <s v="002"/>
    <n v="4915"/>
    <n v="0"/>
    <n v="-4855"/>
    <n v="60"/>
    <n v="60"/>
    <n v="0"/>
    <n v="0"/>
    <n v="0"/>
    <n v="0"/>
    <n v="60"/>
    <n v="60"/>
    <n v="0"/>
    <m/>
  </r>
  <r>
    <x v="0"/>
    <x v="0"/>
    <s v="ZA01A001"/>
    <x v="49"/>
    <s v="A101"/>
    <s v="FORTALECIMIENTO INSTITUCIONAL"/>
    <s v="GC00A10100001D"/>
    <x v="0"/>
    <x v="0"/>
    <s v="530813"/>
    <x v="77"/>
    <x v="0"/>
    <x v="1"/>
    <s v="002"/>
    <n v="503331.52"/>
    <n v="0"/>
    <n v="-62851.81"/>
    <n v="440479.71"/>
    <n v="35130.769999999997"/>
    <n v="401370.84"/>
    <n v="7.3817121367354352E-4"/>
    <n v="91998.61"/>
    <n v="3.5805358854504245E-4"/>
    <n v="39108.870000000003"/>
    <n v="348481.1"/>
    <n v="3978.1"/>
    <m/>
  </r>
  <r>
    <x v="3"/>
    <x v="7"/>
    <s v="ES12I020"/>
    <x v="29"/>
    <s v="A101"/>
    <s v="FORTALECIMIENTO INSTITUCIONAL"/>
    <s v="GC00A10100001D"/>
    <x v="0"/>
    <x v="0"/>
    <s v="530813"/>
    <x v="77"/>
    <x v="0"/>
    <x v="1"/>
    <s v="002"/>
    <n v="1062.98"/>
    <n v="0"/>
    <n v="800"/>
    <n v="1862.98"/>
    <n v="0.8"/>
    <n v="385.2"/>
    <n v="7.0843101483667556E-7"/>
    <n v="385.2"/>
    <n v="1.4991774583067108E-6"/>
    <n v="1477.78"/>
    <n v="1477.78"/>
    <n v="1476.98"/>
    <m/>
  </r>
  <r>
    <x v="1"/>
    <x v="1"/>
    <s v="ZA01K000"/>
    <x v="1"/>
    <s v="A101"/>
    <s v="FORTALECIMIENTO INSTITUCIONAL"/>
    <s v="GC00A10100001D"/>
    <x v="0"/>
    <x v="0"/>
    <s v="530813"/>
    <x v="77"/>
    <x v="0"/>
    <x v="1"/>
    <s v="002"/>
    <n v="0"/>
    <n v="0"/>
    <n v="7500"/>
    <n v="7500"/>
    <n v="0"/>
    <n v="0"/>
    <n v="0"/>
    <n v="0"/>
    <n v="0"/>
    <n v="7500"/>
    <n v="7500"/>
    <n v="7500"/>
    <m/>
  </r>
  <r>
    <x v="3"/>
    <x v="4"/>
    <s v="UN31M010"/>
    <x v="48"/>
    <s v="A101"/>
    <s v="FORTALECIMIENTO INSTITUCIONAL"/>
    <s v="GC00A10100001D"/>
    <x v="0"/>
    <x v="0"/>
    <s v="530813"/>
    <x v="77"/>
    <x v="0"/>
    <x v="1"/>
    <s v="002"/>
    <n v="63533.49"/>
    <n v="0"/>
    <n v="-12295.62"/>
    <n v="51237.87"/>
    <n v="11212.44"/>
    <n v="33763.4"/>
    <n v="6.2095118708038985E-5"/>
    <n v="20423.400000000001"/>
    <n v="7.9486762466202701E-5"/>
    <n v="17474.47"/>
    <n v="30814.47"/>
    <n v="6262.03"/>
    <m/>
  </r>
  <r>
    <x v="1"/>
    <x v="11"/>
    <s v="ZV05F050"/>
    <x v="35"/>
    <s v="A101"/>
    <s v="FORTALECIMIENTO INSTITUCIONAL"/>
    <s v="GC00A10100001D"/>
    <x v="0"/>
    <x v="0"/>
    <s v="530813"/>
    <x v="77"/>
    <x v="0"/>
    <x v="1"/>
    <s v="002"/>
    <n v="19831.03"/>
    <n v="0"/>
    <n v="9168.9699999999993"/>
    <n v="29000"/>
    <n v="205.6"/>
    <n v="4987.43"/>
    <n v="9.1725080382317783E-6"/>
    <n v="31.93"/>
    <n v="1.2426982410107288E-7"/>
    <n v="24012.57"/>
    <n v="28968.07"/>
    <n v="23806.97"/>
    <m/>
  </r>
  <r>
    <x v="1"/>
    <x v="11"/>
    <s v="ZQ08F080"/>
    <x v="26"/>
    <s v="A101"/>
    <s v="FORTALECIMIENTO INSTITUCIONAL"/>
    <s v="GC00A10100001D"/>
    <x v="0"/>
    <x v="0"/>
    <s v="530813"/>
    <x v="77"/>
    <x v="0"/>
    <x v="1"/>
    <s v="002"/>
    <n v="29095.56"/>
    <n v="0"/>
    <n v="5676.63"/>
    <n v="34772.19"/>
    <n v="691.24"/>
    <n v="27783.91"/>
    <n v="5.1098088155324143E-5"/>
    <n v="5732.27"/>
    <n v="2.2309683200747169E-5"/>
    <n v="6988.28"/>
    <n v="29039.919999999998"/>
    <n v="6297.04"/>
    <m/>
  </r>
  <r>
    <x v="3"/>
    <x v="4"/>
    <s v="ZA01M000"/>
    <x v="12"/>
    <s v="A101"/>
    <s v="FORTALECIMIENTO INSTITUCIONAL"/>
    <s v="GC00A10100001D"/>
    <x v="0"/>
    <x v="0"/>
    <s v="530813"/>
    <x v="77"/>
    <x v="0"/>
    <x v="1"/>
    <s v="002"/>
    <n v="6280"/>
    <n v="0"/>
    <n v="-3280"/>
    <n v="3000"/>
    <n v="0"/>
    <n v="0"/>
    <n v="0"/>
    <n v="0"/>
    <n v="0"/>
    <n v="3000"/>
    <n v="3000"/>
    <n v="3000"/>
    <m/>
  </r>
  <r>
    <x v="3"/>
    <x v="4"/>
    <s v="UA38M040"/>
    <x v="15"/>
    <s v="A101"/>
    <s v="FORTALECIMIENTO INSTITUCIONAL"/>
    <s v="GC00A10100001D"/>
    <x v="0"/>
    <x v="0"/>
    <s v="530813"/>
    <x v="77"/>
    <x v="0"/>
    <x v="1"/>
    <s v="002"/>
    <n v="8928.57"/>
    <n v="0"/>
    <n v="65.31"/>
    <n v="8993.8799999999992"/>
    <n v="5067.5600000000004"/>
    <n v="0"/>
    <n v="0"/>
    <n v="0"/>
    <n v="0"/>
    <n v="8993.8799999999992"/>
    <n v="8993.8799999999992"/>
    <n v="3926.32"/>
    <m/>
  </r>
  <r>
    <x v="3"/>
    <x v="7"/>
    <s v="CB21I040"/>
    <x v="20"/>
    <s v="A101"/>
    <s v="FORTALECIMIENTO INSTITUCIONAL"/>
    <s v="GC00A10100001D"/>
    <x v="0"/>
    <x v="0"/>
    <s v="530813"/>
    <x v="77"/>
    <x v="0"/>
    <x v="1"/>
    <s v="002"/>
    <n v="6230.5"/>
    <n v="0"/>
    <n v="-4730.5"/>
    <n v="1500"/>
    <n v="0"/>
    <n v="1500"/>
    <n v="2.7586877524792665E-6"/>
    <n v="339.5"/>
    <n v="1.3213155428222439E-6"/>
    <n v="0"/>
    <n v="1160.5"/>
    <n v="0"/>
    <m/>
  </r>
  <r>
    <x v="1"/>
    <x v="13"/>
    <s v="ZA01P000"/>
    <x v="40"/>
    <s v="A101"/>
    <s v="FORTALECIMIENTO INSTITUCIONAL"/>
    <s v="GC00A10100001D"/>
    <x v="0"/>
    <x v="0"/>
    <s v="530813"/>
    <x v="77"/>
    <x v="0"/>
    <x v="1"/>
    <s v="002"/>
    <n v="13"/>
    <n v="0"/>
    <n v="0"/>
    <n v="13"/>
    <n v="0"/>
    <n v="0"/>
    <n v="0"/>
    <n v="0"/>
    <n v="0"/>
    <n v="13"/>
    <n v="13"/>
    <n v="13"/>
    <m/>
  </r>
  <r>
    <x v="0"/>
    <x v="9"/>
    <s v="ZA01R000"/>
    <x v="14"/>
    <s v="A101"/>
    <s v="FORTALECIMIENTO INSTITUCIONAL"/>
    <s v="GC00A10100001D"/>
    <x v="0"/>
    <x v="0"/>
    <s v="530813"/>
    <x v="77"/>
    <x v="0"/>
    <x v="1"/>
    <s v="002"/>
    <n v="27910.720000000001"/>
    <n v="0"/>
    <n v="0"/>
    <n v="27910.720000000001"/>
    <n v="0"/>
    <n v="15755.6"/>
    <n v="2.8976520501974887E-5"/>
    <n v="1795.5"/>
    <n v="6.9879883862660936E-6"/>
    <n v="12155.12"/>
    <n v="26115.22"/>
    <n v="12155.12"/>
    <m/>
  </r>
  <r>
    <x v="1"/>
    <x v="1"/>
    <s v="AT69K040"/>
    <x v="36"/>
    <s v="A101"/>
    <s v="FORTALECIMIENTO INSTITUCIONAL"/>
    <s v="GC00A10100001D"/>
    <x v="0"/>
    <x v="0"/>
    <s v="530813"/>
    <x v="77"/>
    <x v="0"/>
    <x v="1"/>
    <s v="002"/>
    <n v="542230.88"/>
    <n v="0"/>
    <n v="93553.16"/>
    <n v="635784.04"/>
    <n v="124690.39"/>
    <n v="463730.53"/>
    <n v="8.5285848904114608E-4"/>
    <n v="286623.65999999997"/>
    <n v="1.115523702205002E-3"/>
    <n v="172053.51"/>
    <n v="349160.38"/>
    <n v="47363.12"/>
    <m/>
  </r>
  <r>
    <x v="0"/>
    <x v="0"/>
    <s v="ZA01A001"/>
    <x v="49"/>
    <s v="A101"/>
    <s v="FORTALECIMIENTO INSTITUCIONAL"/>
    <s v="GC00A10100001D"/>
    <x v="0"/>
    <x v="0"/>
    <s v="530814"/>
    <x v="78"/>
    <x v="0"/>
    <x v="1"/>
    <s v="002"/>
    <n v="1925"/>
    <n v="0"/>
    <n v="0"/>
    <n v="1925"/>
    <n v="0"/>
    <n v="0"/>
    <n v="0"/>
    <n v="0"/>
    <n v="0"/>
    <n v="1925"/>
    <n v="1925"/>
    <n v="1925"/>
    <m/>
  </r>
  <r>
    <x v="3"/>
    <x v="7"/>
    <s v="CF22I050"/>
    <x v="24"/>
    <s v="A101"/>
    <s v="FORTALECIMIENTO INSTITUCIONAL"/>
    <s v="GC00A10100001D"/>
    <x v="0"/>
    <x v="0"/>
    <s v="530814"/>
    <x v="78"/>
    <x v="0"/>
    <x v="1"/>
    <s v="002"/>
    <n v="128.94999999999999"/>
    <n v="0"/>
    <n v="-128.94999999999999"/>
    <n v="0"/>
    <n v="0"/>
    <n v="0"/>
    <n v="0"/>
    <n v="0"/>
    <n v="0"/>
    <n v="0"/>
    <n v="0"/>
    <n v="0"/>
    <m/>
  </r>
  <r>
    <x v="3"/>
    <x v="7"/>
    <s v="ES12I020"/>
    <x v="29"/>
    <s v="A101"/>
    <s v="FORTALECIMIENTO INSTITUCIONAL"/>
    <s v="GC00A10100001D"/>
    <x v="0"/>
    <x v="0"/>
    <s v="530814"/>
    <x v="78"/>
    <x v="0"/>
    <x v="1"/>
    <s v="002"/>
    <n v="82"/>
    <n v="0"/>
    <n v="200"/>
    <n v="282"/>
    <n v="0"/>
    <n v="0"/>
    <n v="0"/>
    <n v="0"/>
    <n v="0"/>
    <n v="282"/>
    <n v="282"/>
    <n v="282"/>
    <m/>
  </r>
  <r>
    <x v="1"/>
    <x v="11"/>
    <s v="ZN02F020"/>
    <x v="44"/>
    <s v="A101"/>
    <s v="FORTALECIMIENTO INSTITUCIONAL"/>
    <s v="GC00A10100001D"/>
    <x v="0"/>
    <x v="0"/>
    <s v="530814"/>
    <x v="78"/>
    <x v="0"/>
    <x v="1"/>
    <s v="002"/>
    <n v="0"/>
    <n v="0"/>
    <n v="550"/>
    <n v="550"/>
    <n v="402.44"/>
    <n v="147.56"/>
    <n v="2.7138130983722703E-7"/>
    <n v="147.56"/>
    <n v="5.7429549778748243E-7"/>
    <n v="402.44"/>
    <n v="402.44"/>
    <n v="0"/>
    <m/>
  </r>
  <r>
    <x v="1"/>
    <x v="11"/>
    <s v="ZV05F050"/>
    <x v="35"/>
    <s v="A101"/>
    <s v="FORTALECIMIENTO INSTITUCIONAL"/>
    <s v="GC00A10100001D"/>
    <x v="0"/>
    <x v="0"/>
    <s v="530819"/>
    <x v="79"/>
    <x v="0"/>
    <x v="1"/>
    <s v="002"/>
    <n v="4759.6000000000004"/>
    <n v="0"/>
    <n v="4240.3999999999996"/>
    <n v="9000"/>
    <n v="0"/>
    <n v="0"/>
    <n v="0"/>
    <n v="0"/>
    <n v="0"/>
    <n v="9000"/>
    <n v="9000"/>
    <n v="9000"/>
    <m/>
  </r>
  <r>
    <x v="1"/>
    <x v="1"/>
    <s v="AT69K040"/>
    <x v="36"/>
    <s v="A101"/>
    <s v="FORTALECIMIENTO INSTITUCIONAL"/>
    <s v="GC00A10100001D"/>
    <x v="0"/>
    <x v="0"/>
    <s v="530819"/>
    <x v="79"/>
    <x v="0"/>
    <x v="1"/>
    <s v="002"/>
    <n v="20.18"/>
    <n v="0"/>
    <n v="-20.18"/>
    <n v="0"/>
    <n v="0"/>
    <n v="0"/>
    <n v="0"/>
    <n v="0"/>
    <n v="0"/>
    <n v="0"/>
    <n v="0"/>
    <n v="0"/>
    <m/>
  </r>
  <r>
    <x v="1"/>
    <x v="12"/>
    <s v="ZA01D000"/>
    <x v="19"/>
    <s v="A101"/>
    <s v="FORTALECIMIENTO INSTITUCIONAL"/>
    <s v="GC00A10100001D"/>
    <x v="0"/>
    <x v="0"/>
    <s v="530819"/>
    <x v="79"/>
    <x v="0"/>
    <x v="1"/>
    <s v="002"/>
    <n v="2500"/>
    <n v="0"/>
    <n v="0"/>
    <n v="2500"/>
    <n v="0"/>
    <n v="2440.13"/>
    <n v="4.4877044969714888E-6"/>
    <n v="2440.13"/>
    <n v="9.4968533004619786E-6"/>
    <n v="59.87"/>
    <n v="59.87"/>
    <n v="59.87"/>
    <m/>
  </r>
  <r>
    <x v="1"/>
    <x v="8"/>
    <s v="PM71N010"/>
    <x v="39"/>
    <s v="A101"/>
    <s v="FORTALECIMIENTO INSTITUCIONAL"/>
    <s v="GC00A10100001D"/>
    <x v="0"/>
    <x v="0"/>
    <s v="530819"/>
    <x v="79"/>
    <x v="0"/>
    <x v="1"/>
    <s v="002"/>
    <n v="52.25"/>
    <n v="0"/>
    <n v="-52.25"/>
    <n v="0"/>
    <n v="0"/>
    <n v="0"/>
    <n v="0"/>
    <n v="0"/>
    <n v="0"/>
    <n v="0"/>
    <n v="0"/>
    <n v="0"/>
    <m/>
  </r>
  <r>
    <x v="3"/>
    <x v="7"/>
    <s v="ZA01I000"/>
    <x v="10"/>
    <s v="A101"/>
    <s v="FORTALECIMIENTO INSTITUCIONAL"/>
    <s v="GC00A10100001D"/>
    <x v="0"/>
    <x v="0"/>
    <s v="530819"/>
    <x v="79"/>
    <x v="0"/>
    <x v="1"/>
    <s v="002"/>
    <n v="6500"/>
    <n v="0"/>
    <n v="0"/>
    <n v="6500"/>
    <n v="0"/>
    <n v="0"/>
    <n v="0"/>
    <n v="0"/>
    <n v="0"/>
    <n v="6500"/>
    <n v="6500"/>
    <n v="6500"/>
    <m/>
  </r>
  <r>
    <x v="1"/>
    <x v="11"/>
    <s v="ZN02F020"/>
    <x v="44"/>
    <s v="A101"/>
    <s v="FORTALECIMIENTO INSTITUCIONAL"/>
    <s v="GC00A10100001D"/>
    <x v="0"/>
    <x v="0"/>
    <s v="530819"/>
    <x v="79"/>
    <x v="0"/>
    <x v="1"/>
    <s v="002"/>
    <n v="0"/>
    <n v="0"/>
    <n v="1300"/>
    <n v="1300"/>
    <n v="77.7"/>
    <n v="1222.3"/>
    <n v="2.247962693236938E-6"/>
    <n v="1222.3"/>
    <n v="4.7571251487235007E-6"/>
    <n v="77.7"/>
    <n v="77.7"/>
    <n v="0"/>
    <m/>
  </r>
  <r>
    <x v="3"/>
    <x v="7"/>
    <s v="CF22I050"/>
    <x v="24"/>
    <s v="A101"/>
    <s v="FORTALECIMIENTO INSTITUCIONAL"/>
    <s v="GC00A10100001D"/>
    <x v="0"/>
    <x v="0"/>
    <s v="530819"/>
    <x v="79"/>
    <x v="0"/>
    <x v="1"/>
    <s v="002"/>
    <n v="483.78"/>
    <n v="0"/>
    <n v="-483.78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530820"/>
    <x v="80"/>
    <x v="0"/>
    <x v="1"/>
    <s v="002"/>
    <n v="540.17999999999995"/>
    <n v="0"/>
    <n v="-540.17999999999995"/>
    <n v="0"/>
    <n v="0"/>
    <n v="0"/>
    <n v="0"/>
    <n v="0"/>
    <n v="0"/>
    <n v="0"/>
    <n v="0"/>
    <n v="0"/>
    <m/>
  </r>
  <r>
    <x v="3"/>
    <x v="7"/>
    <s v="JM40I070"/>
    <x v="31"/>
    <s v="A101"/>
    <s v="FORTALECIMIENTO INSTITUCIONAL"/>
    <s v="GC00A10100001D"/>
    <x v="0"/>
    <x v="0"/>
    <s v="530820"/>
    <x v="80"/>
    <x v="0"/>
    <x v="1"/>
    <s v="002"/>
    <n v="1359.2"/>
    <n v="0"/>
    <n v="-1359.2"/>
    <n v="0"/>
    <n v="0"/>
    <n v="0"/>
    <n v="0"/>
    <n v="0"/>
    <n v="0"/>
    <n v="0"/>
    <n v="0"/>
    <n v="0"/>
    <m/>
  </r>
  <r>
    <x v="0"/>
    <x v="0"/>
    <s v="RP36A010"/>
    <x v="33"/>
    <s v="A101"/>
    <s v="FORTALECIMIENTO INSTITUCIONAL"/>
    <s v="GC00A10100001D"/>
    <x v="0"/>
    <x v="0"/>
    <s v="530820"/>
    <x v="80"/>
    <x v="0"/>
    <x v="1"/>
    <s v="002"/>
    <n v="0"/>
    <n v="0"/>
    <n v="736.61"/>
    <n v="736.61"/>
    <n v="0"/>
    <n v="736.61"/>
    <n v="1.3547179902358349E-6"/>
    <n v="736.61"/>
    <n v="2.8668460736326747E-6"/>
    <n v="0"/>
    <n v="0"/>
    <n v="0"/>
    <m/>
  </r>
  <r>
    <x v="0"/>
    <x v="14"/>
    <s v="MC37B000"/>
    <x v="34"/>
    <s v="A101"/>
    <s v="FORTALECIMIENTO INSTITUCIONAL"/>
    <s v="GC00A10100001D"/>
    <x v="0"/>
    <x v="0"/>
    <s v="530820"/>
    <x v="80"/>
    <x v="0"/>
    <x v="1"/>
    <s v="002"/>
    <n v="50"/>
    <n v="0"/>
    <n v="0"/>
    <n v="50"/>
    <n v="0"/>
    <n v="0"/>
    <n v="0"/>
    <n v="0"/>
    <n v="0"/>
    <n v="50"/>
    <n v="50"/>
    <n v="50"/>
    <m/>
  </r>
  <r>
    <x v="3"/>
    <x v="7"/>
    <s v="ES12I020"/>
    <x v="29"/>
    <s v="A101"/>
    <s v="FORTALECIMIENTO INSTITUCIONAL"/>
    <s v="GC00A10100001D"/>
    <x v="0"/>
    <x v="0"/>
    <s v="530820"/>
    <x v="80"/>
    <x v="0"/>
    <x v="1"/>
    <s v="002"/>
    <n v="0"/>
    <n v="0"/>
    <n v="572"/>
    <n v="572"/>
    <n v="0"/>
    <n v="572"/>
    <n v="1.0519795962787602E-6"/>
    <n v="0"/>
    <n v="0"/>
    <n v="0"/>
    <n v="572"/>
    <n v="0"/>
    <m/>
  </r>
  <r>
    <x v="3"/>
    <x v="7"/>
    <s v="ZA01I000"/>
    <x v="10"/>
    <s v="A101"/>
    <s v="FORTALECIMIENTO INSTITUCIONAL"/>
    <s v="GC00A10100001D"/>
    <x v="0"/>
    <x v="0"/>
    <s v="530822"/>
    <x v="81"/>
    <x v="0"/>
    <x v="1"/>
    <s v="002"/>
    <n v="6406.4"/>
    <n v="0"/>
    <n v="0"/>
    <n v="6406.4"/>
    <n v="0"/>
    <n v="0"/>
    <n v="0"/>
    <n v="0"/>
    <n v="0"/>
    <n v="6406.4"/>
    <n v="6406.4"/>
    <n v="6406.4"/>
    <m/>
  </r>
  <r>
    <x v="0"/>
    <x v="3"/>
    <s v="ZA01C030"/>
    <x v="5"/>
    <s v="A101"/>
    <s v="FORTALECIMIENTO INSTITUCIONAL"/>
    <s v="GC00A10100001D"/>
    <x v="0"/>
    <x v="0"/>
    <s v="530822"/>
    <x v="81"/>
    <x v="0"/>
    <x v="1"/>
    <s v="002"/>
    <n v="0"/>
    <n v="0"/>
    <n v="3355"/>
    <n v="3355"/>
    <n v="3355"/>
    <n v="0"/>
    <n v="0"/>
    <n v="0"/>
    <n v="0"/>
    <n v="3355"/>
    <n v="3355"/>
    <n v="0"/>
    <m/>
  </r>
  <r>
    <x v="0"/>
    <x v="0"/>
    <s v="ZA01A001"/>
    <x v="49"/>
    <s v="A101"/>
    <s v="FORTALECIMIENTO INSTITUCIONAL"/>
    <s v="GC00A10100001D"/>
    <x v="0"/>
    <x v="0"/>
    <s v="530822"/>
    <x v="81"/>
    <x v="0"/>
    <x v="1"/>
    <s v="002"/>
    <n v="2000"/>
    <n v="0"/>
    <n v="0"/>
    <n v="2000"/>
    <n v="0"/>
    <n v="2000"/>
    <n v="3.6782503366390218E-6"/>
    <n v="35"/>
    <n v="1.3621809719816946E-7"/>
    <n v="0"/>
    <n v="1965"/>
    <n v="0"/>
    <m/>
  </r>
  <r>
    <x v="0"/>
    <x v="3"/>
    <s v="ZA01C000"/>
    <x v="8"/>
    <s v="A101"/>
    <s v="FORTALECIMIENTO INSTITUCIONAL"/>
    <s v="GC00A10100001D"/>
    <x v="0"/>
    <x v="0"/>
    <s v="530822"/>
    <x v="81"/>
    <x v="0"/>
    <x v="1"/>
    <s v="002"/>
    <n v="6500"/>
    <n v="0"/>
    <n v="-6500"/>
    <n v="0"/>
    <n v="0"/>
    <n v="0"/>
    <n v="0"/>
    <n v="0"/>
    <n v="0"/>
    <n v="0"/>
    <n v="0"/>
    <n v="0"/>
    <m/>
  </r>
  <r>
    <x v="3"/>
    <x v="7"/>
    <s v="ES12I020"/>
    <x v="29"/>
    <s v="A101"/>
    <s v="FORTALECIMIENTO INSTITUCIONAL"/>
    <s v="GC00A10100001D"/>
    <x v="0"/>
    <x v="0"/>
    <s v="530822"/>
    <x v="81"/>
    <x v="0"/>
    <x v="1"/>
    <s v="002"/>
    <n v="0"/>
    <n v="0"/>
    <n v="3410"/>
    <n v="3410"/>
    <n v="0"/>
    <n v="3410"/>
    <n v="6.2714168239695321E-6"/>
    <n v="0"/>
    <n v="0"/>
    <n v="0"/>
    <n v="3410"/>
    <n v="0"/>
    <m/>
  </r>
  <r>
    <x v="0"/>
    <x v="0"/>
    <s v="RP36A010"/>
    <x v="33"/>
    <s v="A101"/>
    <s v="FORTALECIMIENTO INSTITUCIONAL"/>
    <s v="GC00A10100001D"/>
    <x v="0"/>
    <x v="0"/>
    <s v="530823"/>
    <x v="82"/>
    <x v="0"/>
    <x v="1"/>
    <s v="002"/>
    <n v="344"/>
    <n v="0"/>
    <n v="136"/>
    <n v="480"/>
    <n v="0"/>
    <n v="240"/>
    <n v="4.4139004039668263E-7"/>
    <n v="0"/>
    <n v="0"/>
    <n v="240"/>
    <n v="480"/>
    <n v="240"/>
    <m/>
  </r>
  <r>
    <x v="1"/>
    <x v="8"/>
    <s v="PM71N010"/>
    <x v="39"/>
    <s v="A101"/>
    <s v="FORTALECIMIENTO INSTITUCIONAL"/>
    <s v="GC00A10100001D"/>
    <x v="0"/>
    <x v="0"/>
    <s v="530823"/>
    <x v="82"/>
    <x v="0"/>
    <x v="1"/>
    <s v="002"/>
    <n v="120100"/>
    <n v="0"/>
    <n v="-36823.01"/>
    <n v="83276.990000000005"/>
    <n v="12409.26"/>
    <n v="34864.97"/>
    <n v="6.4121043819704706E-5"/>
    <n v="24249.759999999998"/>
    <n v="9.4378747563208056E-5"/>
    <n v="48412.02"/>
    <n v="59027.23"/>
    <n v="36002.76"/>
    <m/>
  </r>
  <r>
    <x v="3"/>
    <x v="7"/>
    <s v="ES12I020"/>
    <x v="29"/>
    <s v="A101"/>
    <s v="FORTALECIMIENTO INSTITUCIONAL"/>
    <s v="GC00A10100001D"/>
    <x v="0"/>
    <x v="0"/>
    <s v="530824"/>
    <x v="83"/>
    <x v="0"/>
    <x v="1"/>
    <s v="002"/>
    <n v="705.4"/>
    <n v="0"/>
    <n v="2000"/>
    <n v="2705.4"/>
    <n v="0"/>
    <n v="0"/>
    <n v="0"/>
    <n v="0"/>
    <n v="0"/>
    <n v="2705.4"/>
    <n v="2705.4"/>
    <n v="2705.4"/>
    <m/>
  </r>
  <r>
    <x v="0"/>
    <x v="3"/>
    <s v="ZA01C000"/>
    <x v="8"/>
    <s v="A101"/>
    <s v="FORTALECIMIENTO INSTITUCIONAL"/>
    <s v="GC00A10100001D"/>
    <x v="0"/>
    <x v="0"/>
    <s v="530824"/>
    <x v="83"/>
    <x v="0"/>
    <x v="1"/>
    <s v="002"/>
    <n v="4000"/>
    <n v="0"/>
    <n v="0"/>
    <n v="4000"/>
    <n v="0"/>
    <n v="3983"/>
    <n v="7.3252355454166117E-6"/>
    <n v="3983"/>
    <n v="1.5501619461151685E-5"/>
    <n v="17"/>
    <n v="17"/>
    <n v="17"/>
    <m/>
  </r>
  <r>
    <x v="3"/>
    <x v="7"/>
    <s v="EE11I010"/>
    <x v="25"/>
    <s v="A101"/>
    <s v="FORTALECIMIENTO INSTITUCIONAL"/>
    <s v="GC00A10100001D"/>
    <x v="0"/>
    <x v="0"/>
    <s v="530824"/>
    <x v="83"/>
    <x v="0"/>
    <x v="1"/>
    <s v="002"/>
    <n v="5659"/>
    <n v="0"/>
    <n v="0"/>
    <n v="5659"/>
    <n v="0"/>
    <n v="0"/>
    <n v="0"/>
    <n v="0"/>
    <n v="0"/>
    <n v="5659"/>
    <n v="5659"/>
    <n v="5659"/>
    <m/>
  </r>
  <r>
    <x v="3"/>
    <x v="7"/>
    <s v="CB21I040"/>
    <x v="20"/>
    <s v="A101"/>
    <s v="FORTALECIMIENTO INSTITUCIONAL"/>
    <s v="GC00A10100001D"/>
    <x v="0"/>
    <x v="0"/>
    <s v="530826"/>
    <x v="84"/>
    <x v="0"/>
    <x v="1"/>
    <s v="002"/>
    <n v="463.09"/>
    <n v="0"/>
    <n v="-463.09"/>
    <n v="0"/>
    <n v="0"/>
    <n v="0"/>
    <n v="0"/>
    <n v="0"/>
    <n v="0"/>
    <n v="0"/>
    <n v="0"/>
    <n v="0"/>
    <m/>
  </r>
  <r>
    <x v="3"/>
    <x v="4"/>
    <s v="UN31M010"/>
    <x v="48"/>
    <s v="A101"/>
    <s v="FORTALECIMIENTO INSTITUCIONAL"/>
    <s v="GC00A10100001D"/>
    <x v="0"/>
    <x v="0"/>
    <s v="530826"/>
    <x v="84"/>
    <x v="0"/>
    <x v="1"/>
    <s v="002"/>
    <n v="23636.5"/>
    <n v="0"/>
    <n v="-23387.5"/>
    <n v="249"/>
    <n v="0"/>
    <n v="249"/>
    <n v="4.5794216691155823E-7"/>
    <n v="0"/>
    <n v="0"/>
    <n v="0"/>
    <n v="249"/>
    <n v="0"/>
    <m/>
  </r>
  <r>
    <x v="1"/>
    <x v="1"/>
    <s v="AT69K040"/>
    <x v="36"/>
    <s v="A101"/>
    <s v="FORTALECIMIENTO INSTITUCIONAL"/>
    <s v="GC00A10100001D"/>
    <x v="0"/>
    <x v="0"/>
    <s v="530826"/>
    <x v="84"/>
    <x v="0"/>
    <x v="1"/>
    <s v="002"/>
    <n v="3947.42"/>
    <n v="0"/>
    <n v="-3502.44"/>
    <n v="444.98"/>
    <n v="0"/>
    <n v="0"/>
    <n v="0"/>
    <n v="0"/>
    <n v="0"/>
    <n v="444.98"/>
    <n v="444.98"/>
    <n v="444.98"/>
    <m/>
  </r>
  <r>
    <x v="3"/>
    <x v="7"/>
    <s v="CF22I050"/>
    <x v="24"/>
    <s v="A101"/>
    <s v="FORTALECIMIENTO INSTITUCIONAL"/>
    <s v="GC00A10100001D"/>
    <x v="0"/>
    <x v="0"/>
    <s v="530826"/>
    <x v="84"/>
    <x v="0"/>
    <x v="1"/>
    <s v="002"/>
    <n v="30"/>
    <n v="0"/>
    <n v="-30"/>
    <n v="0"/>
    <n v="0"/>
    <n v="0"/>
    <n v="0"/>
    <n v="0"/>
    <n v="0"/>
    <n v="0"/>
    <n v="0"/>
    <n v="0"/>
    <m/>
  </r>
  <r>
    <x v="1"/>
    <x v="8"/>
    <s v="PM71N010"/>
    <x v="39"/>
    <s v="A101"/>
    <s v="FORTALECIMIENTO INSTITUCIONAL"/>
    <s v="GC00A10100001D"/>
    <x v="0"/>
    <x v="0"/>
    <s v="530826"/>
    <x v="84"/>
    <x v="0"/>
    <x v="1"/>
    <s v="002"/>
    <n v="846.27"/>
    <n v="0"/>
    <n v="5153.7299999999996"/>
    <n v="6000"/>
    <n v="0"/>
    <n v="0"/>
    <n v="0"/>
    <n v="0"/>
    <n v="0"/>
    <n v="6000"/>
    <n v="6000"/>
    <n v="6000"/>
    <m/>
  </r>
  <r>
    <x v="1"/>
    <x v="11"/>
    <s v="ZT06F060"/>
    <x v="43"/>
    <s v="A101"/>
    <s v="FORTALECIMIENTO INSTITUCIONAL"/>
    <s v="GC00A10100001D"/>
    <x v="0"/>
    <x v="0"/>
    <s v="530826"/>
    <x v="84"/>
    <x v="0"/>
    <x v="1"/>
    <s v="002"/>
    <n v="69.599999999999994"/>
    <n v="0"/>
    <n v="0"/>
    <n v="69.599999999999994"/>
    <n v="0"/>
    <n v="0"/>
    <n v="0"/>
    <n v="0"/>
    <n v="0"/>
    <n v="69.599999999999994"/>
    <n v="69.599999999999994"/>
    <n v="69.599999999999994"/>
    <m/>
  </r>
  <r>
    <x v="1"/>
    <x v="12"/>
    <s v="ZA01D000"/>
    <x v="19"/>
    <s v="A101"/>
    <s v="FORTALECIMIENTO INSTITUCIONAL"/>
    <s v="GC00A10100001D"/>
    <x v="0"/>
    <x v="0"/>
    <s v="530826"/>
    <x v="84"/>
    <x v="0"/>
    <x v="1"/>
    <s v="002"/>
    <n v="1690"/>
    <n v="0"/>
    <n v="0"/>
    <n v="1690"/>
    <n v="0"/>
    <n v="0"/>
    <n v="0"/>
    <n v="0"/>
    <n v="0"/>
    <n v="1690"/>
    <n v="1690"/>
    <n v="1690"/>
    <m/>
  </r>
  <r>
    <x v="3"/>
    <x v="7"/>
    <s v="CF22I050"/>
    <x v="24"/>
    <s v="A101"/>
    <s v="FORTALECIMIENTO INSTITUCIONAL"/>
    <s v="GC00A10100001D"/>
    <x v="0"/>
    <x v="0"/>
    <s v="530829"/>
    <x v="85"/>
    <x v="0"/>
    <x v="1"/>
    <s v="002"/>
    <n v="20"/>
    <n v="0"/>
    <n v="-20"/>
    <n v="0"/>
    <n v="0"/>
    <n v="0"/>
    <n v="0"/>
    <n v="0"/>
    <n v="0"/>
    <n v="0"/>
    <n v="0"/>
    <n v="0"/>
    <m/>
  </r>
  <r>
    <x v="1"/>
    <x v="8"/>
    <s v="PM71N010"/>
    <x v="39"/>
    <s v="A101"/>
    <s v="FORTALECIMIENTO INSTITUCIONAL"/>
    <s v="GC00A10100001D"/>
    <x v="0"/>
    <x v="0"/>
    <s v="530832"/>
    <x v="86"/>
    <x v="0"/>
    <x v="1"/>
    <s v="002"/>
    <n v="3643.77"/>
    <n v="0"/>
    <n v="-3643.77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530832"/>
    <x v="86"/>
    <x v="0"/>
    <x v="1"/>
    <s v="002"/>
    <n v="0"/>
    <n v="0"/>
    <n v="997.25"/>
    <n v="997.25"/>
    <n v="0"/>
    <n v="0"/>
    <n v="0"/>
    <n v="0"/>
    <n v="0"/>
    <n v="997.25"/>
    <n v="997.25"/>
    <n v="997.25"/>
    <m/>
  </r>
  <r>
    <x v="3"/>
    <x v="4"/>
    <s v="ZA01M000"/>
    <x v="12"/>
    <s v="A101"/>
    <s v="FORTALECIMIENTO INSTITUCIONAL"/>
    <s v="GC00A10100001D"/>
    <x v="0"/>
    <x v="0"/>
    <s v="531403"/>
    <x v="87"/>
    <x v="0"/>
    <x v="1"/>
    <s v="002"/>
    <n v="341.14"/>
    <n v="0"/>
    <n v="3750.86"/>
    <n v="4092"/>
    <n v="0"/>
    <n v="3143.13"/>
    <n v="5.7806094903001043E-6"/>
    <n v="0"/>
    <n v="0"/>
    <n v="948.87"/>
    <n v="4092"/>
    <n v="948.87"/>
    <m/>
  </r>
  <r>
    <x v="1"/>
    <x v="1"/>
    <s v="AT69K040"/>
    <x v="36"/>
    <s v="A101"/>
    <s v="FORTALECIMIENTO INSTITUCIONAL"/>
    <s v="GC00A10100001D"/>
    <x v="0"/>
    <x v="0"/>
    <s v="531403"/>
    <x v="87"/>
    <x v="0"/>
    <x v="1"/>
    <s v="002"/>
    <n v="5736"/>
    <n v="0"/>
    <n v="-3561"/>
    <n v="2175"/>
    <n v="0"/>
    <n v="1680"/>
    <n v="3.0897302827767785E-6"/>
    <n v="1680"/>
    <n v="6.5384686655121342E-6"/>
    <n v="495"/>
    <n v="495"/>
    <n v="495"/>
    <m/>
  </r>
  <r>
    <x v="0"/>
    <x v="0"/>
    <s v="RP36A010"/>
    <x v="33"/>
    <s v="A101"/>
    <s v="FORTALECIMIENTO INSTITUCIONAL"/>
    <s v="GC00A10100001D"/>
    <x v="0"/>
    <x v="0"/>
    <s v="531403"/>
    <x v="87"/>
    <x v="0"/>
    <x v="1"/>
    <s v="002"/>
    <n v="0"/>
    <n v="0"/>
    <n v="474.1"/>
    <n v="474.1"/>
    <n v="0.01"/>
    <n v="474.09"/>
    <n v="8.7191085104859687E-7"/>
    <n v="474.09"/>
    <n v="1.8451325057337188E-6"/>
    <n v="0.01"/>
    <n v="0.01"/>
    <n v="0"/>
    <m/>
  </r>
  <r>
    <x v="3"/>
    <x v="4"/>
    <s v="UN31M010"/>
    <x v="48"/>
    <s v="A101"/>
    <s v="FORTALECIMIENTO INSTITUCIONAL"/>
    <s v="GC00A10100001D"/>
    <x v="0"/>
    <x v="0"/>
    <s v="531403"/>
    <x v="87"/>
    <x v="0"/>
    <x v="1"/>
    <s v="002"/>
    <n v="11286.46"/>
    <n v="0"/>
    <n v="980"/>
    <n v="12266.46"/>
    <n v="0.1"/>
    <n v="10678.46"/>
    <n v="1.9639024544893163E-5"/>
    <n v="9766.4599999999991"/>
    <n v="3.8010531358915259E-5"/>
    <n v="1588"/>
    <n v="2500"/>
    <n v="1587.9"/>
    <m/>
  </r>
  <r>
    <x v="0"/>
    <x v="0"/>
    <s v="ZA01A009"/>
    <x v="50"/>
    <s v="A101"/>
    <s v="FORTALECIMIENTO INSTITUCIONAL"/>
    <s v="GC00A10100001D"/>
    <x v="0"/>
    <x v="0"/>
    <s v="531403"/>
    <x v="87"/>
    <x v="0"/>
    <x v="1"/>
    <s v="002"/>
    <n v="5000"/>
    <n v="0"/>
    <n v="-5000"/>
    <n v="0"/>
    <n v="0"/>
    <n v="0"/>
    <n v="0"/>
    <n v="0"/>
    <n v="0"/>
    <n v="0"/>
    <n v="0"/>
    <n v="0"/>
    <m/>
  </r>
  <r>
    <x v="3"/>
    <x v="4"/>
    <s v="UA38M040"/>
    <x v="15"/>
    <s v="A101"/>
    <s v="FORTALECIMIENTO INSTITUCIONAL"/>
    <s v="GC00A10100001D"/>
    <x v="0"/>
    <x v="0"/>
    <s v="531403"/>
    <x v="87"/>
    <x v="0"/>
    <x v="1"/>
    <s v="002"/>
    <n v="11052.15"/>
    <n v="0"/>
    <n v="-11052.15"/>
    <n v="0"/>
    <n v="0"/>
    <n v="0"/>
    <n v="0"/>
    <n v="0"/>
    <n v="0"/>
    <n v="0"/>
    <n v="0"/>
    <n v="0"/>
    <m/>
  </r>
  <r>
    <x v="3"/>
    <x v="7"/>
    <s v="ES12I020"/>
    <x v="29"/>
    <s v="A101"/>
    <s v="FORTALECIMIENTO INSTITUCIONAL"/>
    <s v="GC00A10100001D"/>
    <x v="0"/>
    <x v="0"/>
    <s v="531403"/>
    <x v="87"/>
    <x v="0"/>
    <x v="1"/>
    <s v="002"/>
    <n v="4417.8"/>
    <n v="0"/>
    <n v="-3917.8"/>
    <n v="500"/>
    <n v="0"/>
    <n v="0"/>
    <n v="0"/>
    <n v="0"/>
    <n v="0"/>
    <n v="500"/>
    <n v="500"/>
    <n v="500"/>
    <m/>
  </r>
  <r>
    <x v="0"/>
    <x v="0"/>
    <s v="ZA01A001"/>
    <x v="49"/>
    <s v="A101"/>
    <s v="FORTALECIMIENTO INSTITUCIONAL"/>
    <s v="GC00A10100001D"/>
    <x v="0"/>
    <x v="0"/>
    <s v="531403"/>
    <x v="87"/>
    <x v="0"/>
    <x v="1"/>
    <s v="002"/>
    <n v="48999.38"/>
    <n v="0"/>
    <n v="0"/>
    <n v="48999.38"/>
    <n v="4644.24"/>
    <n v="0"/>
    <n v="0"/>
    <n v="0"/>
    <n v="0"/>
    <n v="48999.38"/>
    <n v="48999.38"/>
    <n v="44355.14"/>
    <m/>
  </r>
  <r>
    <x v="1"/>
    <x v="11"/>
    <s v="ZC09F090"/>
    <x v="21"/>
    <s v="A101"/>
    <s v="FORTALECIMIENTO INSTITUCIONAL"/>
    <s v="GC00A10100001D"/>
    <x v="0"/>
    <x v="0"/>
    <s v="531403"/>
    <x v="87"/>
    <x v="0"/>
    <x v="1"/>
    <s v="002"/>
    <n v="0"/>
    <n v="0"/>
    <n v="778.3"/>
    <n v="778.3"/>
    <n v="0"/>
    <n v="778.3"/>
    <n v="1.4313911185030752E-6"/>
    <n v="778.3"/>
    <n v="3.0291012871238655E-6"/>
    <n v="0"/>
    <n v="0"/>
    <n v="0"/>
    <m/>
  </r>
  <r>
    <x v="0"/>
    <x v="0"/>
    <s v="ZA01A006"/>
    <x v="52"/>
    <s v="A101"/>
    <s v="FORTALECIMIENTO INSTITUCIONAL"/>
    <s v="GC00A10100001D"/>
    <x v="0"/>
    <x v="0"/>
    <s v="531403"/>
    <x v="87"/>
    <x v="0"/>
    <x v="1"/>
    <s v="002"/>
    <n v="2000"/>
    <n v="0"/>
    <n v="0"/>
    <n v="2000"/>
    <n v="0"/>
    <n v="1271.04"/>
    <n v="2.3376016539408311E-6"/>
    <n v="1271.04"/>
    <n v="4.9468185789360375E-6"/>
    <n v="728.96"/>
    <n v="728.96"/>
    <n v="728.96"/>
    <m/>
  </r>
  <r>
    <x v="1"/>
    <x v="13"/>
    <s v="ZA01P000"/>
    <x v="40"/>
    <s v="A101"/>
    <s v="FORTALECIMIENTO INSTITUCIONAL"/>
    <s v="GC00A10100001D"/>
    <x v="0"/>
    <x v="0"/>
    <s v="531403"/>
    <x v="87"/>
    <x v="0"/>
    <x v="1"/>
    <s v="002"/>
    <n v="850"/>
    <n v="0"/>
    <n v="0"/>
    <n v="850"/>
    <n v="0"/>
    <n v="0"/>
    <n v="0"/>
    <n v="0"/>
    <n v="0"/>
    <n v="850"/>
    <n v="850"/>
    <n v="850"/>
    <m/>
  </r>
  <r>
    <x v="1"/>
    <x v="1"/>
    <s v="ZA01K000"/>
    <x v="1"/>
    <s v="A101"/>
    <s v="FORTALECIMIENTO INSTITUCIONAL"/>
    <s v="GC00A10100001D"/>
    <x v="0"/>
    <x v="0"/>
    <s v="531403"/>
    <x v="87"/>
    <x v="0"/>
    <x v="1"/>
    <s v="002"/>
    <n v="5596.8"/>
    <n v="0"/>
    <n v="-5596.8"/>
    <n v="0"/>
    <n v="0"/>
    <n v="0"/>
    <n v="0"/>
    <n v="0"/>
    <n v="0"/>
    <n v="0"/>
    <n v="0"/>
    <n v="0"/>
    <m/>
  </r>
  <r>
    <x v="3"/>
    <x v="6"/>
    <s v="ZA01G000"/>
    <x v="9"/>
    <s v="A101"/>
    <s v="FORTALECIMIENTO INSTITUCIONAL"/>
    <s v="GC00A10100001D"/>
    <x v="0"/>
    <x v="0"/>
    <s v="531403"/>
    <x v="87"/>
    <x v="0"/>
    <x v="1"/>
    <s v="002"/>
    <n v="2567"/>
    <n v="0"/>
    <n v="0"/>
    <n v="2567"/>
    <n v="0"/>
    <n v="0"/>
    <n v="0"/>
    <n v="0"/>
    <n v="0"/>
    <n v="2567"/>
    <n v="2567"/>
    <n v="2567"/>
    <m/>
  </r>
  <r>
    <x v="0"/>
    <x v="0"/>
    <s v="RP36A010"/>
    <x v="33"/>
    <s v="A101"/>
    <s v="FORTALECIMIENTO INSTITUCIONAL"/>
    <s v="GC00A10100001D"/>
    <x v="0"/>
    <x v="0"/>
    <s v="531404"/>
    <x v="88"/>
    <x v="0"/>
    <x v="1"/>
    <s v="002"/>
    <n v="180"/>
    <n v="0"/>
    <n v="-180"/>
    <n v="0"/>
    <n v="0"/>
    <n v="0"/>
    <n v="0"/>
    <n v="0"/>
    <n v="0"/>
    <n v="0"/>
    <n v="0"/>
    <n v="0"/>
    <m/>
  </r>
  <r>
    <x v="1"/>
    <x v="11"/>
    <s v="ZM04F040"/>
    <x v="41"/>
    <s v="A101"/>
    <s v="FORTALECIMIENTO INSTITUCIONAL"/>
    <s v="GC00A10100001D"/>
    <x v="0"/>
    <x v="0"/>
    <s v="531404"/>
    <x v="88"/>
    <x v="0"/>
    <x v="1"/>
    <s v="002"/>
    <n v="0"/>
    <n v="0"/>
    <n v="1400"/>
    <n v="1400"/>
    <n v="0"/>
    <n v="0"/>
    <n v="0"/>
    <n v="0"/>
    <n v="0"/>
    <n v="1400"/>
    <n v="1400"/>
    <n v="1400"/>
    <m/>
  </r>
  <r>
    <x v="0"/>
    <x v="9"/>
    <s v="ZA01R000"/>
    <x v="14"/>
    <s v="A101"/>
    <s v="FORTALECIMIENTO INSTITUCIONAL"/>
    <s v="GC00A10100001D"/>
    <x v="0"/>
    <x v="0"/>
    <s v="531404"/>
    <x v="88"/>
    <x v="0"/>
    <x v="1"/>
    <s v="002"/>
    <n v="3057.5"/>
    <n v="0"/>
    <n v="0"/>
    <n v="3057.5"/>
    <n v="0"/>
    <n v="2890"/>
    <n v="5.3150717364433863E-6"/>
    <n v="2890"/>
    <n v="1.1247722882934565E-5"/>
    <n v="167.5"/>
    <n v="167.5"/>
    <n v="167.5"/>
    <m/>
  </r>
  <r>
    <x v="1"/>
    <x v="13"/>
    <s v="ZA01P000"/>
    <x v="40"/>
    <s v="A101"/>
    <s v="FORTALECIMIENTO INSTITUCIONAL"/>
    <s v="GC00A10100001D"/>
    <x v="0"/>
    <x v="0"/>
    <s v="531404"/>
    <x v="88"/>
    <x v="0"/>
    <x v="1"/>
    <s v="002"/>
    <n v="110.4"/>
    <n v="0"/>
    <n v="0"/>
    <n v="110.4"/>
    <n v="0"/>
    <n v="0"/>
    <n v="0"/>
    <n v="0"/>
    <n v="0"/>
    <n v="110.4"/>
    <n v="110.4"/>
    <n v="110.4"/>
    <m/>
  </r>
  <r>
    <x v="3"/>
    <x v="7"/>
    <s v="CF22I050"/>
    <x v="24"/>
    <s v="A101"/>
    <s v="FORTALECIMIENTO INSTITUCIONAL"/>
    <s v="GC00A10100001D"/>
    <x v="0"/>
    <x v="0"/>
    <s v="531404"/>
    <x v="88"/>
    <x v="0"/>
    <x v="1"/>
    <s v="002"/>
    <n v="648"/>
    <n v="0"/>
    <n v="-648"/>
    <n v="0"/>
    <n v="0"/>
    <n v="0"/>
    <n v="0"/>
    <n v="0"/>
    <n v="0"/>
    <n v="0"/>
    <n v="0"/>
    <n v="0"/>
    <m/>
  </r>
  <r>
    <x v="3"/>
    <x v="5"/>
    <s v="UP72J010"/>
    <x v="6"/>
    <s v="A101"/>
    <s v="FORTALECIMIENTO INSTITUCIONAL"/>
    <s v="GC00A10100001D"/>
    <x v="0"/>
    <x v="0"/>
    <s v="531404"/>
    <x v="88"/>
    <x v="0"/>
    <x v="1"/>
    <s v="002"/>
    <n v="696"/>
    <n v="0"/>
    <n v="-696"/>
    <n v="0"/>
    <n v="0"/>
    <n v="0"/>
    <n v="0"/>
    <n v="0"/>
    <n v="0"/>
    <n v="0"/>
    <n v="0"/>
    <n v="0"/>
    <m/>
  </r>
  <r>
    <x v="3"/>
    <x v="7"/>
    <s v="EQ13I030"/>
    <x v="27"/>
    <s v="A101"/>
    <s v="FORTALECIMIENTO INSTITUCIONAL"/>
    <s v="GC00A10100001D"/>
    <x v="0"/>
    <x v="0"/>
    <s v="531404"/>
    <x v="88"/>
    <x v="0"/>
    <x v="1"/>
    <s v="002"/>
    <n v="1500"/>
    <n v="0"/>
    <n v="-1500"/>
    <n v="0"/>
    <n v="0"/>
    <n v="0"/>
    <n v="0"/>
    <n v="0"/>
    <n v="0"/>
    <n v="0"/>
    <n v="0"/>
    <n v="0"/>
    <m/>
  </r>
  <r>
    <x v="3"/>
    <x v="7"/>
    <s v="ES12I020"/>
    <x v="29"/>
    <s v="A101"/>
    <s v="FORTALECIMIENTO INSTITUCIONAL"/>
    <s v="GC00A10100001D"/>
    <x v="0"/>
    <x v="0"/>
    <s v="531404"/>
    <x v="88"/>
    <x v="0"/>
    <x v="1"/>
    <s v="002"/>
    <n v="1100"/>
    <n v="0"/>
    <n v="-600"/>
    <n v="500"/>
    <n v="0"/>
    <n v="0"/>
    <n v="0"/>
    <n v="0"/>
    <n v="0"/>
    <n v="500"/>
    <n v="500"/>
    <n v="500"/>
    <m/>
  </r>
  <r>
    <x v="3"/>
    <x v="4"/>
    <s v="ZA01M000"/>
    <x v="12"/>
    <s v="A101"/>
    <s v="FORTALECIMIENTO INSTITUCIONAL"/>
    <s v="GC00A10100001D"/>
    <x v="0"/>
    <x v="0"/>
    <s v="531404"/>
    <x v="88"/>
    <x v="0"/>
    <x v="1"/>
    <s v="002"/>
    <n v="140"/>
    <n v="0"/>
    <n v="-140"/>
    <n v="0"/>
    <n v="0"/>
    <n v="0"/>
    <n v="0"/>
    <n v="0"/>
    <n v="0"/>
    <n v="0"/>
    <n v="0"/>
    <n v="0"/>
    <m/>
  </r>
  <r>
    <x v="1"/>
    <x v="8"/>
    <s v="PM71N010"/>
    <x v="39"/>
    <s v="A101"/>
    <s v="FORTALECIMIENTO INSTITUCIONAL"/>
    <s v="GC00A10100001D"/>
    <x v="0"/>
    <x v="0"/>
    <s v="531404"/>
    <x v="88"/>
    <x v="0"/>
    <x v="1"/>
    <s v="002"/>
    <n v="4890.26"/>
    <n v="0"/>
    <n v="-4890.26"/>
    <n v="0"/>
    <n v="0"/>
    <n v="0"/>
    <n v="0"/>
    <n v="0"/>
    <n v="0"/>
    <n v="0"/>
    <n v="0"/>
    <n v="0"/>
    <m/>
  </r>
  <r>
    <x v="1"/>
    <x v="11"/>
    <s v="ZV05F050"/>
    <x v="35"/>
    <s v="A101"/>
    <s v="FORTALECIMIENTO INSTITUCIONAL"/>
    <s v="GC00A10100001D"/>
    <x v="0"/>
    <x v="0"/>
    <s v="531404"/>
    <x v="88"/>
    <x v="0"/>
    <x v="1"/>
    <s v="002"/>
    <n v="86.35"/>
    <n v="0"/>
    <n v="-86.35"/>
    <n v="0"/>
    <n v="0"/>
    <n v="0"/>
    <n v="0"/>
    <n v="0"/>
    <n v="0"/>
    <n v="0"/>
    <n v="0"/>
    <n v="0"/>
    <m/>
  </r>
  <r>
    <x v="3"/>
    <x v="4"/>
    <s v="UN31M010"/>
    <x v="48"/>
    <s v="A101"/>
    <s v="FORTALECIMIENTO INSTITUCIONAL"/>
    <s v="GC00A10100001D"/>
    <x v="0"/>
    <x v="0"/>
    <s v="531404"/>
    <x v="88"/>
    <x v="0"/>
    <x v="1"/>
    <s v="002"/>
    <n v="635"/>
    <n v="0"/>
    <n v="-295.41000000000003"/>
    <n v="339.59"/>
    <n v="0"/>
    <n v="0"/>
    <n v="0"/>
    <n v="0"/>
    <n v="0"/>
    <n v="339.59"/>
    <n v="339.59"/>
    <n v="339.59"/>
    <m/>
  </r>
  <r>
    <x v="0"/>
    <x v="3"/>
    <s v="ZA01C030"/>
    <x v="5"/>
    <s v="A101"/>
    <s v="FORTALECIMIENTO INSTITUCIONAL"/>
    <s v="GC00A10100001D"/>
    <x v="0"/>
    <x v="0"/>
    <s v="531404"/>
    <x v="88"/>
    <x v="0"/>
    <x v="1"/>
    <s v="002"/>
    <n v="1115"/>
    <n v="0"/>
    <n v="-1115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531404"/>
    <x v="88"/>
    <x v="0"/>
    <x v="1"/>
    <s v="002"/>
    <n v="3836.9"/>
    <n v="0"/>
    <n v="-3836.9"/>
    <n v="0"/>
    <n v="0"/>
    <n v="0"/>
    <n v="0"/>
    <n v="0"/>
    <n v="0"/>
    <n v="0"/>
    <n v="0"/>
    <n v="0"/>
    <m/>
  </r>
  <r>
    <x v="1"/>
    <x v="11"/>
    <s v="TM68F100"/>
    <x v="18"/>
    <s v="A101"/>
    <s v="FORTALECIMIENTO INSTITUCIONAL"/>
    <s v="GC00A10100001D"/>
    <x v="0"/>
    <x v="0"/>
    <s v="531406"/>
    <x v="89"/>
    <x v="0"/>
    <x v="1"/>
    <s v="002"/>
    <n v="591"/>
    <n v="0"/>
    <n v="-591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531406"/>
    <x v="89"/>
    <x v="0"/>
    <x v="1"/>
    <s v="002"/>
    <n v="787"/>
    <n v="0"/>
    <n v="-307"/>
    <n v="480"/>
    <n v="0"/>
    <n v="0"/>
    <n v="0"/>
    <n v="0"/>
    <n v="0"/>
    <n v="480"/>
    <n v="480"/>
    <n v="480"/>
    <m/>
  </r>
  <r>
    <x v="0"/>
    <x v="0"/>
    <s v="RP36A010"/>
    <x v="33"/>
    <s v="A101"/>
    <s v="FORTALECIMIENTO INSTITUCIONAL"/>
    <s v="GC00A10100001D"/>
    <x v="0"/>
    <x v="0"/>
    <s v="531406"/>
    <x v="89"/>
    <x v="0"/>
    <x v="1"/>
    <s v="002"/>
    <n v="350"/>
    <n v="0"/>
    <n v="2150"/>
    <n v="2500"/>
    <n v="0"/>
    <n v="0"/>
    <n v="0"/>
    <n v="0"/>
    <n v="0"/>
    <n v="2500"/>
    <n v="2500"/>
    <n v="2500"/>
    <m/>
  </r>
  <r>
    <x v="1"/>
    <x v="8"/>
    <s v="PM71N010"/>
    <x v="39"/>
    <s v="A101"/>
    <s v="FORTALECIMIENTO INSTITUCIONAL"/>
    <s v="GC00A10100001D"/>
    <x v="0"/>
    <x v="0"/>
    <s v="531406"/>
    <x v="89"/>
    <x v="0"/>
    <x v="1"/>
    <s v="002"/>
    <n v="1613.29"/>
    <n v="0"/>
    <n v="-1613.29"/>
    <n v="0"/>
    <n v="0"/>
    <n v="0"/>
    <n v="0"/>
    <n v="0"/>
    <n v="0"/>
    <n v="0"/>
    <n v="0"/>
    <n v="0"/>
    <m/>
  </r>
  <r>
    <x v="1"/>
    <x v="11"/>
    <s v="ZS03F030"/>
    <x v="22"/>
    <s v="A101"/>
    <s v="FORTALECIMIENTO INSTITUCIONAL"/>
    <s v="GC00A10100001D"/>
    <x v="0"/>
    <x v="0"/>
    <s v="531406"/>
    <x v="89"/>
    <x v="0"/>
    <x v="1"/>
    <s v="002"/>
    <n v="400"/>
    <n v="0"/>
    <n v="-400"/>
    <n v="0"/>
    <n v="0"/>
    <n v="0"/>
    <n v="0"/>
    <n v="0"/>
    <n v="0"/>
    <n v="0"/>
    <n v="0"/>
    <n v="0"/>
    <m/>
  </r>
  <r>
    <x v="2"/>
    <x v="10"/>
    <s v="AC67Q000"/>
    <x v="16"/>
    <s v="A101"/>
    <s v="FORTALECIMIENTO INSTITUCIONAL"/>
    <s v="GC00A10100001D"/>
    <x v="0"/>
    <x v="0"/>
    <s v="531406"/>
    <x v="89"/>
    <x v="0"/>
    <x v="1"/>
    <s v="002"/>
    <n v="16.5"/>
    <n v="0"/>
    <n v="0"/>
    <n v="16.5"/>
    <n v="0"/>
    <n v="0"/>
    <n v="0"/>
    <n v="0"/>
    <n v="0"/>
    <n v="16.5"/>
    <n v="16.5"/>
    <n v="16.5"/>
    <m/>
  </r>
  <r>
    <x v="1"/>
    <x v="13"/>
    <s v="ZA01P000"/>
    <x v="40"/>
    <s v="A101"/>
    <s v="FORTALECIMIENTO INSTITUCIONAL"/>
    <s v="GC00A10100001D"/>
    <x v="0"/>
    <x v="0"/>
    <s v="531406"/>
    <x v="89"/>
    <x v="0"/>
    <x v="1"/>
    <s v="002"/>
    <n v="570.1"/>
    <n v="0"/>
    <n v="0"/>
    <n v="570.1"/>
    <n v="0"/>
    <n v="0"/>
    <n v="0"/>
    <n v="0"/>
    <n v="0"/>
    <n v="570.1"/>
    <n v="570.1"/>
    <n v="570.1"/>
    <m/>
  </r>
  <r>
    <x v="3"/>
    <x v="7"/>
    <s v="MB42I090"/>
    <x v="32"/>
    <s v="A101"/>
    <s v="FORTALECIMIENTO INSTITUCIONAL"/>
    <s v="GC00A10100001D"/>
    <x v="0"/>
    <x v="0"/>
    <s v="531406"/>
    <x v="89"/>
    <x v="0"/>
    <x v="1"/>
    <s v="002"/>
    <n v="252.22"/>
    <n v="0"/>
    <n v="-252.22"/>
    <n v="0"/>
    <n v="0"/>
    <n v="0"/>
    <n v="0"/>
    <n v="0"/>
    <n v="0"/>
    <n v="0"/>
    <n v="0"/>
    <n v="0"/>
    <m/>
  </r>
  <r>
    <x v="3"/>
    <x v="4"/>
    <s v="UA38M040"/>
    <x v="15"/>
    <s v="A101"/>
    <s v="FORTALECIMIENTO INSTITUCIONAL"/>
    <s v="GC00A10100001D"/>
    <x v="0"/>
    <x v="0"/>
    <s v="531406"/>
    <x v="89"/>
    <x v="0"/>
    <x v="1"/>
    <s v="002"/>
    <n v="1785.71"/>
    <n v="0"/>
    <n v="-1325.01"/>
    <n v="460.7"/>
    <n v="0"/>
    <n v="460.7"/>
    <n v="8.4728496504479863E-7"/>
    <n v="460.7"/>
    <n v="1.7930193536913335E-6"/>
    <n v="0"/>
    <n v="0"/>
    <n v="0"/>
    <m/>
  </r>
  <r>
    <x v="1"/>
    <x v="11"/>
    <s v="ZN02F020"/>
    <x v="44"/>
    <s v="A101"/>
    <s v="FORTALECIMIENTO INSTITUCIONAL"/>
    <s v="GC00A10100001D"/>
    <x v="0"/>
    <x v="0"/>
    <s v="531406"/>
    <x v="89"/>
    <x v="0"/>
    <x v="1"/>
    <s v="002"/>
    <n v="179.8"/>
    <n v="0"/>
    <n v="-179.8"/>
    <n v="0"/>
    <n v="0"/>
    <n v="0"/>
    <n v="0"/>
    <n v="0"/>
    <n v="0"/>
    <n v="0"/>
    <n v="0"/>
    <n v="0"/>
    <m/>
  </r>
  <r>
    <x v="1"/>
    <x v="11"/>
    <s v="ZT06F060"/>
    <x v="43"/>
    <s v="A101"/>
    <s v="FORTALECIMIENTO INSTITUCIONAL"/>
    <s v="GC00A10100001D"/>
    <x v="0"/>
    <x v="0"/>
    <s v="531406"/>
    <x v="89"/>
    <x v="0"/>
    <x v="1"/>
    <s v="002"/>
    <n v="866.83"/>
    <n v="0"/>
    <n v="0"/>
    <n v="866.83"/>
    <n v="0"/>
    <n v="0"/>
    <n v="0"/>
    <n v="0"/>
    <n v="0"/>
    <n v="866.83"/>
    <n v="866.83"/>
    <n v="866.83"/>
    <m/>
  </r>
  <r>
    <x v="0"/>
    <x v="14"/>
    <s v="MC37B000"/>
    <x v="34"/>
    <s v="A101"/>
    <s v="FORTALECIMIENTO INSTITUCIONAL"/>
    <s v="GC00A10100001D"/>
    <x v="0"/>
    <x v="0"/>
    <s v="531406"/>
    <x v="89"/>
    <x v="0"/>
    <x v="1"/>
    <s v="002"/>
    <n v="443.8"/>
    <n v="0"/>
    <n v="-235"/>
    <n v="208.8"/>
    <n v="0"/>
    <n v="0"/>
    <n v="0"/>
    <n v="0"/>
    <n v="0"/>
    <n v="208.8"/>
    <n v="208.8"/>
    <n v="208.8"/>
    <m/>
  </r>
  <r>
    <x v="3"/>
    <x v="4"/>
    <s v="ZA01M000"/>
    <x v="12"/>
    <s v="A101"/>
    <s v="FORTALECIMIENTO INSTITUCIONAL"/>
    <s v="GC00A10100001D"/>
    <x v="0"/>
    <x v="0"/>
    <s v="531407"/>
    <x v="90"/>
    <x v="0"/>
    <x v="1"/>
    <s v="002"/>
    <n v="790"/>
    <n v="0"/>
    <n v="-790"/>
    <n v="0"/>
    <n v="0"/>
    <n v="0"/>
    <n v="0"/>
    <n v="0"/>
    <n v="0"/>
    <n v="0"/>
    <n v="0"/>
    <n v="0"/>
    <m/>
  </r>
  <r>
    <x v="3"/>
    <x v="4"/>
    <s v="UN31M010"/>
    <x v="48"/>
    <s v="A101"/>
    <s v="FORTALECIMIENTO INSTITUCIONAL"/>
    <s v="GC00A10100001D"/>
    <x v="0"/>
    <x v="0"/>
    <s v="531407"/>
    <x v="90"/>
    <x v="0"/>
    <x v="1"/>
    <s v="002"/>
    <n v="6700"/>
    <n v="0"/>
    <n v="-3097.92"/>
    <n v="3602.08"/>
    <n v="0"/>
    <n v="2721"/>
    <n v="5.0042595829973896E-6"/>
    <n v="2721"/>
    <n v="1.0589984070749118E-5"/>
    <n v="881.08"/>
    <n v="881.08"/>
    <n v="881.08"/>
    <m/>
  </r>
  <r>
    <x v="1"/>
    <x v="1"/>
    <s v="AT69K040"/>
    <x v="36"/>
    <s v="A101"/>
    <s v="FORTALECIMIENTO INSTITUCIONAL"/>
    <s v="GC00A10100001D"/>
    <x v="0"/>
    <x v="0"/>
    <s v="531407"/>
    <x v="90"/>
    <x v="0"/>
    <x v="1"/>
    <s v="002"/>
    <n v="7305.26"/>
    <n v="0"/>
    <n v="-547.36"/>
    <n v="6757.9"/>
    <n v="0"/>
    <n v="6757.9"/>
    <n v="1.2428623974986423E-5"/>
    <n v="6757.9"/>
    <n v="2.6301379401585982E-5"/>
    <n v="0"/>
    <n v="0"/>
    <n v="0"/>
    <m/>
  </r>
  <r>
    <x v="1"/>
    <x v="12"/>
    <s v="ZA01D000"/>
    <x v="19"/>
    <s v="A101"/>
    <s v="FORTALECIMIENTO INSTITUCIONAL"/>
    <s v="GC00A10100001D"/>
    <x v="0"/>
    <x v="0"/>
    <s v="531407"/>
    <x v="90"/>
    <x v="0"/>
    <x v="1"/>
    <s v="002"/>
    <n v="7598.58"/>
    <n v="0"/>
    <n v="0"/>
    <n v="7598.58"/>
    <n v="7598.58"/>
    <n v="0"/>
    <n v="0"/>
    <n v="0"/>
    <n v="0"/>
    <n v="7598.58"/>
    <n v="7598.58"/>
    <n v="0"/>
    <m/>
  </r>
  <r>
    <x v="1"/>
    <x v="11"/>
    <s v="ZM04F040"/>
    <x v="41"/>
    <s v="A101"/>
    <s v="FORTALECIMIENTO INSTITUCIONAL"/>
    <s v="GC00A10100001D"/>
    <x v="0"/>
    <x v="0"/>
    <s v="531407"/>
    <x v="90"/>
    <x v="0"/>
    <x v="1"/>
    <s v="002"/>
    <n v="0"/>
    <n v="0"/>
    <n v="700"/>
    <n v="700"/>
    <n v="0"/>
    <n v="0"/>
    <n v="0"/>
    <n v="0"/>
    <n v="0"/>
    <n v="700"/>
    <n v="700"/>
    <n v="700"/>
    <m/>
  </r>
  <r>
    <x v="3"/>
    <x v="4"/>
    <s v="UC32M020"/>
    <x v="47"/>
    <s v="A101"/>
    <s v="FORTALECIMIENTO INSTITUCIONAL"/>
    <s v="GC00A10100001D"/>
    <x v="0"/>
    <x v="0"/>
    <s v="531407"/>
    <x v="90"/>
    <x v="0"/>
    <x v="1"/>
    <s v="002"/>
    <n v="6727.2"/>
    <n v="0"/>
    <n v="-6487.91"/>
    <n v="239.29"/>
    <n v="0"/>
    <n v="0"/>
    <n v="0"/>
    <n v="0"/>
    <n v="0"/>
    <n v="239.29"/>
    <n v="239.29"/>
    <n v="239.29"/>
    <m/>
  </r>
  <r>
    <x v="1"/>
    <x v="13"/>
    <s v="ZA01P000"/>
    <x v="40"/>
    <s v="A101"/>
    <s v="FORTALECIMIENTO INSTITUCIONAL"/>
    <s v="GC00A10100001D"/>
    <x v="0"/>
    <x v="0"/>
    <s v="531407"/>
    <x v="90"/>
    <x v="0"/>
    <x v="1"/>
    <s v="002"/>
    <n v="271.57"/>
    <n v="0"/>
    <n v="0"/>
    <n v="271.57"/>
    <n v="0"/>
    <n v="0"/>
    <n v="0"/>
    <n v="0"/>
    <n v="0"/>
    <n v="271.57"/>
    <n v="271.57"/>
    <n v="271.57"/>
    <m/>
  </r>
  <r>
    <x v="0"/>
    <x v="0"/>
    <s v="RP36A010"/>
    <x v="33"/>
    <s v="A101"/>
    <s v="FORTALECIMIENTO INSTITUCIONAL"/>
    <s v="GC00A10100001D"/>
    <x v="0"/>
    <x v="0"/>
    <s v="531407"/>
    <x v="90"/>
    <x v="0"/>
    <x v="1"/>
    <s v="002"/>
    <n v="42056.71"/>
    <n v="0"/>
    <n v="-42056.71"/>
    <n v="0"/>
    <n v="0"/>
    <n v="0"/>
    <n v="0"/>
    <n v="0"/>
    <n v="0"/>
    <n v="0"/>
    <n v="0"/>
    <n v="0"/>
    <m/>
  </r>
  <r>
    <x v="1"/>
    <x v="11"/>
    <s v="ZT06F060"/>
    <x v="43"/>
    <s v="A101"/>
    <s v="FORTALECIMIENTO INSTITUCIONAL"/>
    <s v="GC00A10100001D"/>
    <x v="0"/>
    <x v="0"/>
    <s v="531408"/>
    <x v="91"/>
    <x v="0"/>
    <x v="1"/>
    <s v="002"/>
    <n v="540"/>
    <n v="0"/>
    <n v="0"/>
    <n v="540"/>
    <n v="0"/>
    <n v="0"/>
    <n v="0"/>
    <n v="0"/>
    <n v="0"/>
    <n v="540"/>
    <n v="540"/>
    <n v="540"/>
    <m/>
  </r>
  <r>
    <x v="1"/>
    <x v="1"/>
    <s v="AT69K040"/>
    <x v="36"/>
    <s v="A101"/>
    <s v="FORTALECIMIENTO INSTITUCIONAL"/>
    <s v="GC00A10100001D"/>
    <x v="0"/>
    <x v="0"/>
    <s v="531408"/>
    <x v="91"/>
    <x v="0"/>
    <x v="1"/>
    <s v="002"/>
    <n v="1695.36"/>
    <n v="0"/>
    <n v="0"/>
    <n v="1695.36"/>
    <n v="0"/>
    <n v="1695.36"/>
    <n v="3.1179792453621659E-6"/>
    <n v="1695.36"/>
    <n v="6.5982489504539594E-6"/>
    <n v="0"/>
    <n v="0"/>
    <n v="0"/>
    <m/>
  </r>
  <r>
    <x v="3"/>
    <x v="7"/>
    <s v="EE11I010"/>
    <x v="25"/>
    <s v="A101"/>
    <s v="FORTALECIMIENTO INSTITUCIONAL"/>
    <s v="GC00A10100001D"/>
    <x v="0"/>
    <x v="0"/>
    <s v="531408"/>
    <x v="91"/>
    <x v="0"/>
    <x v="1"/>
    <s v="002"/>
    <n v="7200"/>
    <n v="0"/>
    <n v="-6500"/>
    <n v="700"/>
    <n v="0"/>
    <n v="0"/>
    <n v="0"/>
    <n v="0"/>
    <n v="0"/>
    <n v="700"/>
    <n v="700"/>
    <n v="700"/>
    <m/>
  </r>
  <r>
    <x v="0"/>
    <x v="0"/>
    <s v="RP36A010"/>
    <x v="33"/>
    <s v="A101"/>
    <s v="FORTALECIMIENTO INSTITUCIONAL"/>
    <s v="GC00A10100001D"/>
    <x v="0"/>
    <x v="0"/>
    <s v="531408"/>
    <x v="91"/>
    <x v="0"/>
    <x v="1"/>
    <s v="002"/>
    <n v="53.76"/>
    <n v="0"/>
    <n v="-53.76"/>
    <n v="0"/>
    <n v="0"/>
    <n v="0"/>
    <n v="0"/>
    <n v="0"/>
    <n v="0"/>
    <n v="0"/>
    <n v="0"/>
    <n v="0"/>
    <m/>
  </r>
  <r>
    <x v="0"/>
    <x v="0"/>
    <s v="RP36A010"/>
    <x v="33"/>
    <s v="A101"/>
    <s v="FORTALECIMIENTO INSTITUCIONAL"/>
    <s v="GC00A10100001D"/>
    <x v="0"/>
    <x v="0"/>
    <s v="531411"/>
    <x v="92"/>
    <x v="0"/>
    <x v="1"/>
    <s v="002"/>
    <n v="70"/>
    <n v="0"/>
    <n v="-70"/>
    <n v="0"/>
    <n v="0"/>
    <n v="0"/>
    <n v="0"/>
    <n v="0"/>
    <n v="0"/>
    <n v="0"/>
    <n v="0"/>
    <n v="0"/>
    <m/>
  </r>
  <r>
    <x v="0"/>
    <x v="14"/>
    <s v="MC37B000"/>
    <x v="34"/>
    <s v="A101"/>
    <s v="FORTALECIMIENTO INSTITUCIONAL"/>
    <s v="GC00A10100001D"/>
    <x v="0"/>
    <x v="0"/>
    <s v="531411"/>
    <x v="92"/>
    <x v="0"/>
    <x v="1"/>
    <s v="002"/>
    <n v="806"/>
    <n v="0"/>
    <n v="-806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531411"/>
    <x v="92"/>
    <x v="0"/>
    <x v="1"/>
    <s v="002"/>
    <n v="85"/>
    <n v="0"/>
    <n v="-85"/>
    <n v="0"/>
    <n v="0"/>
    <n v="0"/>
    <n v="0"/>
    <n v="0"/>
    <n v="0"/>
    <n v="0"/>
    <n v="0"/>
    <n v="0"/>
    <m/>
  </r>
  <r>
    <x v="0"/>
    <x v="0"/>
    <s v="ZA01A003"/>
    <x v="51"/>
    <s v="A101"/>
    <s v="FORTALECIMIENTO INSTITUCIONAL"/>
    <s v="GC00A10100001D"/>
    <x v="0"/>
    <x v="0"/>
    <s v="560201"/>
    <x v="93"/>
    <x v="0"/>
    <x v="2"/>
    <s v="001"/>
    <n v="99822.23"/>
    <n v="0"/>
    <n v="0"/>
    <n v="99822.23"/>
    <n v="0"/>
    <n v="0"/>
    <n v="0"/>
    <n v="0"/>
    <n v="0"/>
    <n v="99822.23"/>
    <n v="99822.23"/>
    <n v="99822.23"/>
    <m/>
  </r>
  <r>
    <x v="0"/>
    <x v="0"/>
    <s v="ZA01A003"/>
    <x v="51"/>
    <s v="A101"/>
    <s v="FORTALECIMIENTO INSTITUCIONAL"/>
    <s v="GC00A10100001D"/>
    <x v="0"/>
    <x v="0"/>
    <s v="560301"/>
    <x v="94"/>
    <x v="0"/>
    <x v="2"/>
    <s v="001"/>
    <n v="1665564.94"/>
    <n v="0"/>
    <n v="0"/>
    <n v="1665564.94"/>
    <n v="0"/>
    <n v="1535371.2"/>
    <n v="2.8237398166329293E-3"/>
    <n v="1535371.2"/>
    <n v="5.9755812387677163E-3"/>
    <n v="130193.74"/>
    <n v="130193.74"/>
    <n v="130193.74"/>
    <m/>
  </r>
  <r>
    <x v="0"/>
    <x v="0"/>
    <s v="ZA01A003"/>
    <x v="51"/>
    <s v="A101"/>
    <s v="FORTALECIMIENTO INSTITUCIONAL"/>
    <s v="GC00A10100001D"/>
    <x v="0"/>
    <x v="0"/>
    <s v="560301"/>
    <x v="94"/>
    <x v="0"/>
    <x v="2"/>
    <s v="002"/>
    <n v="22452847.809999999"/>
    <n v="0"/>
    <n v="0"/>
    <n v="22452847.809999999"/>
    <n v="0"/>
    <n v="22363005.050000001"/>
    <n v="4.1128365426711326E-2"/>
    <n v="22363005.050000001"/>
    <n v="8.7035599872687275E-2"/>
    <n v="89842.76"/>
    <n v="89842.76"/>
    <n v="89842.76"/>
    <m/>
  </r>
  <r>
    <x v="0"/>
    <x v="0"/>
    <s v="ZA01A003"/>
    <x v="51"/>
    <s v="A101"/>
    <s v="FORTALECIMIENTO INSTITUCIONAL"/>
    <s v="GC00A10100001D"/>
    <x v="0"/>
    <x v="0"/>
    <s v="560304"/>
    <x v="95"/>
    <x v="0"/>
    <x v="2"/>
    <s v="001"/>
    <n v="571832"/>
    <n v="0"/>
    <n v="0"/>
    <n v="571832"/>
    <n v="0"/>
    <n v="114366"/>
    <n v="2.1033338900002918E-4"/>
    <n v="114366"/>
    <n v="4.4510625440473856E-4"/>
    <n v="457466"/>
    <n v="457466"/>
    <n v="457466"/>
    <m/>
  </r>
  <r>
    <x v="3"/>
    <x v="4"/>
    <s v="UA38M040"/>
    <x v="15"/>
    <s v="A101"/>
    <s v="FORTALECIMIENTO INSTITUCIONAL"/>
    <s v="GC00A10100001D"/>
    <x v="0"/>
    <x v="0"/>
    <s v="570102"/>
    <x v="96"/>
    <x v="0"/>
    <x v="3"/>
    <s v="002"/>
    <n v="6500"/>
    <n v="0"/>
    <n v="-5800"/>
    <n v="700"/>
    <n v="250"/>
    <n v="0"/>
    <n v="0"/>
    <n v="0"/>
    <n v="0"/>
    <n v="700"/>
    <n v="700"/>
    <n v="450"/>
    <m/>
  </r>
  <r>
    <x v="0"/>
    <x v="0"/>
    <s v="ZA01A001"/>
    <x v="49"/>
    <s v="A101"/>
    <s v="FORTALECIMIENTO INSTITUCIONAL"/>
    <s v="GC00A10100001D"/>
    <x v="0"/>
    <x v="0"/>
    <s v="570102"/>
    <x v="96"/>
    <x v="0"/>
    <x v="3"/>
    <s v="002"/>
    <n v="14896.6"/>
    <n v="0"/>
    <n v="2657.94"/>
    <n v="17554.54"/>
    <n v="605.28"/>
    <n v="16949.259999999998"/>
    <n v="3.1171810650391151E-5"/>
    <n v="16949.259999999998"/>
    <n v="6.5965598460487014E-5"/>
    <n v="605.28"/>
    <n v="605.28"/>
    <n v="0"/>
    <m/>
  </r>
  <r>
    <x v="3"/>
    <x v="4"/>
    <s v="UN31M010"/>
    <x v="48"/>
    <s v="A101"/>
    <s v="FORTALECIMIENTO INSTITUCIONAL"/>
    <s v="GC00A10100001D"/>
    <x v="0"/>
    <x v="0"/>
    <s v="570102"/>
    <x v="96"/>
    <x v="0"/>
    <x v="3"/>
    <s v="002"/>
    <n v="3600"/>
    <n v="0"/>
    <n v="-2100"/>
    <n v="1500"/>
    <n v="0"/>
    <n v="745.4"/>
    <n v="1.3708839004653634E-6"/>
    <n v="745.4"/>
    <n v="2.9010562757575862E-6"/>
    <n v="754.6"/>
    <n v="754.6"/>
    <n v="754.6"/>
    <m/>
  </r>
  <r>
    <x v="3"/>
    <x v="4"/>
    <s v="UC32M020"/>
    <x v="47"/>
    <s v="A101"/>
    <s v="FORTALECIMIENTO INSTITUCIONAL"/>
    <s v="GC00A10100001D"/>
    <x v="0"/>
    <x v="0"/>
    <s v="570102"/>
    <x v="96"/>
    <x v="0"/>
    <x v="3"/>
    <s v="002"/>
    <n v="1500"/>
    <n v="0"/>
    <n v="-26.76"/>
    <n v="1473.24"/>
    <n v="19.420000000000002"/>
    <n v="1303.82"/>
    <n v="2.3978881769583448E-6"/>
    <n v="1303.82"/>
    <n v="5.0743965568262085E-6"/>
    <n v="169.42"/>
    <n v="169.42"/>
    <n v="150"/>
    <m/>
  </r>
  <r>
    <x v="1"/>
    <x v="11"/>
    <s v="TM68F100"/>
    <x v="18"/>
    <s v="A101"/>
    <s v="FORTALECIMIENTO INSTITUCIONAL"/>
    <s v="GC00A10100001D"/>
    <x v="0"/>
    <x v="0"/>
    <s v="570102"/>
    <x v="96"/>
    <x v="0"/>
    <x v="3"/>
    <s v="002"/>
    <n v="250"/>
    <n v="0"/>
    <n v="405"/>
    <n v="655"/>
    <n v="0"/>
    <n v="490.56"/>
    <n v="9.0220124257081929E-7"/>
    <n v="464.43"/>
    <n v="1.8075363109070241E-6"/>
    <n v="164.44"/>
    <n v="190.57"/>
    <n v="164.44"/>
    <m/>
  </r>
  <r>
    <x v="3"/>
    <x v="7"/>
    <s v="CF22I050"/>
    <x v="24"/>
    <s v="A101"/>
    <s v="FORTALECIMIENTO INSTITUCIONAL"/>
    <s v="GC00A10100001D"/>
    <x v="0"/>
    <x v="0"/>
    <s v="570102"/>
    <x v="96"/>
    <x v="0"/>
    <x v="3"/>
    <s v="002"/>
    <n v="490"/>
    <n v="0"/>
    <n v="0"/>
    <n v="490"/>
    <n v="0"/>
    <n v="488.28"/>
    <n v="8.9800803718705077E-7"/>
    <n v="488.28"/>
    <n v="1.900359214283491E-6"/>
    <n v="1.72"/>
    <n v="1.72"/>
    <n v="1.72"/>
    <m/>
  </r>
  <r>
    <x v="3"/>
    <x v="7"/>
    <s v="CB21I040"/>
    <x v="20"/>
    <s v="A101"/>
    <s v="FORTALECIMIENTO INSTITUCIONAL"/>
    <s v="GC00A10100001D"/>
    <x v="0"/>
    <x v="0"/>
    <s v="570102"/>
    <x v="96"/>
    <x v="0"/>
    <x v="3"/>
    <s v="002"/>
    <n v="937.62"/>
    <n v="0"/>
    <n v="0"/>
    <n v="937.62"/>
    <n v="0"/>
    <n v="935.01"/>
    <n v="1.7196004236304258E-6"/>
    <n v="935.01"/>
    <n v="3.6390080874645836E-6"/>
    <n v="2.61"/>
    <n v="2.61"/>
    <n v="2.61"/>
    <m/>
  </r>
  <r>
    <x v="3"/>
    <x v="4"/>
    <s v="US33M030"/>
    <x v="4"/>
    <s v="A101"/>
    <s v="FORTALECIMIENTO INSTITUCIONAL"/>
    <s v="GC00A10100001D"/>
    <x v="0"/>
    <x v="0"/>
    <s v="570102"/>
    <x v="96"/>
    <x v="0"/>
    <x v="3"/>
    <s v="002"/>
    <n v="2500"/>
    <n v="0"/>
    <n v="-920"/>
    <n v="1580"/>
    <n v="0"/>
    <n v="1172.42"/>
    <n v="2.1562271298411611E-6"/>
    <n v="1172.42"/>
    <n v="4.5629949004879383E-6"/>
    <n v="407.58"/>
    <n v="407.58"/>
    <n v="407.58"/>
    <m/>
  </r>
  <r>
    <x v="1"/>
    <x v="11"/>
    <s v="ZS03F030"/>
    <x v="22"/>
    <s v="A101"/>
    <s v="FORTALECIMIENTO INSTITUCIONAL"/>
    <s v="GC00A10100001D"/>
    <x v="0"/>
    <x v="0"/>
    <s v="570102"/>
    <x v="96"/>
    <x v="0"/>
    <x v="3"/>
    <s v="002"/>
    <n v="6000"/>
    <n v="0"/>
    <n v="0"/>
    <n v="6000"/>
    <n v="2000"/>
    <n v="1974.88"/>
    <n v="3.6320515124108362E-6"/>
    <n v="0"/>
    <n v="0"/>
    <n v="4025.12"/>
    <n v="6000"/>
    <n v="2025.12"/>
    <m/>
  </r>
  <r>
    <x v="3"/>
    <x v="7"/>
    <s v="EE11I010"/>
    <x v="25"/>
    <s v="A101"/>
    <s v="FORTALECIMIENTO INSTITUCIONAL"/>
    <s v="GC00A10100001D"/>
    <x v="0"/>
    <x v="0"/>
    <s v="570102"/>
    <x v="96"/>
    <x v="0"/>
    <x v="3"/>
    <s v="002"/>
    <n v="200"/>
    <n v="0"/>
    <n v="0"/>
    <n v="200"/>
    <n v="0"/>
    <n v="0"/>
    <n v="0"/>
    <n v="0"/>
    <n v="0"/>
    <n v="200"/>
    <n v="200"/>
    <n v="200"/>
    <m/>
  </r>
  <r>
    <x v="0"/>
    <x v="0"/>
    <s v="ZA01A003"/>
    <x v="51"/>
    <s v="A101"/>
    <s v="FORTALECIMIENTO INSTITUCIONAL"/>
    <s v="GC00A10100001D"/>
    <x v="0"/>
    <x v="0"/>
    <s v="570102"/>
    <x v="96"/>
    <x v="0"/>
    <x v="3"/>
    <s v="001"/>
    <n v="1200"/>
    <n v="0"/>
    <n v="0"/>
    <n v="1200"/>
    <n v="0"/>
    <n v="0"/>
    <n v="0"/>
    <n v="0"/>
    <n v="0"/>
    <n v="1200"/>
    <n v="1200"/>
    <n v="1200"/>
    <m/>
  </r>
  <r>
    <x v="1"/>
    <x v="11"/>
    <s v="ZD07F070"/>
    <x v="28"/>
    <s v="A101"/>
    <s v="FORTALECIMIENTO INSTITUCIONAL"/>
    <s v="GC00A10100001D"/>
    <x v="0"/>
    <x v="0"/>
    <s v="570102"/>
    <x v="96"/>
    <x v="0"/>
    <x v="3"/>
    <s v="002"/>
    <n v="3000"/>
    <n v="0"/>
    <n v="300"/>
    <n v="3300"/>
    <n v="0"/>
    <n v="3193.29"/>
    <n v="5.8728600087430113E-6"/>
    <n v="0"/>
    <n v="0"/>
    <n v="106.71"/>
    <n v="3300"/>
    <n v="106.71"/>
    <m/>
  </r>
  <r>
    <x v="3"/>
    <x v="7"/>
    <s v="SF43I080"/>
    <x v="45"/>
    <s v="A101"/>
    <s v="FORTALECIMIENTO INSTITUCIONAL"/>
    <s v="GC00A10100001D"/>
    <x v="0"/>
    <x v="0"/>
    <s v="570102"/>
    <x v="96"/>
    <x v="0"/>
    <x v="3"/>
    <s v="002"/>
    <n v="350"/>
    <n v="0"/>
    <n v="0"/>
    <n v="350"/>
    <n v="0"/>
    <n v="0"/>
    <n v="0"/>
    <n v="0"/>
    <n v="0"/>
    <n v="350"/>
    <n v="350"/>
    <n v="350"/>
    <m/>
  </r>
  <r>
    <x v="0"/>
    <x v="0"/>
    <s v="RP36A010"/>
    <x v="33"/>
    <s v="A101"/>
    <s v="FORTALECIMIENTO INSTITUCIONAL"/>
    <s v="GC00A10100001D"/>
    <x v="0"/>
    <x v="0"/>
    <s v="570102"/>
    <x v="96"/>
    <x v="0"/>
    <x v="3"/>
    <s v="002"/>
    <n v="250"/>
    <n v="0"/>
    <n v="50"/>
    <n v="300"/>
    <n v="0"/>
    <n v="149.22999999999999"/>
    <n v="2.7445264886832058E-7"/>
    <n v="149.22999999999999"/>
    <n v="5.8079504699665225E-7"/>
    <n v="150.77000000000001"/>
    <n v="150.77000000000001"/>
    <n v="150.77000000000001"/>
    <m/>
  </r>
  <r>
    <x v="1"/>
    <x v="11"/>
    <s v="ZV05F050"/>
    <x v="35"/>
    <s v="A101"/>
    <s v="FORTALECIMIENTO INSTITUCIONAL"/>
    <s v="GC00A10100001D"/>
    <x v="0"/>
    <x v="0"/>
    <s v="570102"/>
    <x v="96"/>
    <x v="0"/>
    <x v="3"/>
    <s v="002"/>
    <n v="2609.86"/>
    <n v="0"/>
    <n v="5656.11"/>
    <n v="8265.9699999999993"/>
    <n v="1198.32"/>
    <n v="3388.56"/>
    <n v="6.2319859803607617E-6"/>
    <n v="3386.27"/>
    <n v="1.3179178742835581E-5"/>
    <n v="4877.41"/>
    <n v="4879.7"/>
    <n v="3679.09"/>
    <m/>
  </r>
  <r>
    <x v="1"/>
    <x v="11"/>
    <s v="ZT06F060"/>
    <x v="43"/>
    <s v="A101"/>
    <s v="FORTALECIMIENTO INSTITUCIONAL"/>
    <s v="GC00A10100001D"/>
    <x v="0"/>
    <x v="0"/>
    <s v="570102"/>
    <x v="96"/>
    <x v="0"/>
    <x v="3"/>
    <s v="002"/>
    <n v="893.64"/>
    <n v="0"/>
    <n v="0"/>
    <n v="893.64"/>
    <n v="813.76"/>
    <n v="79.239999999999995"/>
    <n v="1.4573227833763803E-7"/>
    <n v="79.239999999999995"/>
    <n v="3.0839777205665565E-7"/>
    <n v="814.4"/>
    <n v="814.4"/>
    <n v="0.64"/>
    <m/>
  </r>
  <r>
    <x v="1"/>
    <x v="1"/>
    <s v="ZA01K000"/>
    <x v="1"/>
    <s v="A101"/>
    <s v="FORTALECIMIENTO INSTITUCIONAL"/>
    <s v="GC00A10100001D"/>
    <x v="0"/>
    <x v="0"/>
    <s v="570102"/>
    <x v="96"/>
    <x v="0"/>
    <x v="3"/>
    <s v="002"/>
    <n v="0"/>
    <n v="0"/>
    <n v="10000"/>
    <n v="10000"/>
    <n v="0"/>
    <n v="791.2"/>
    <n v="1.4551158331743971E-6"/>
    <n v="0"/>
    <n v="0"/>
    <n v="9208.7999999999993"/>
    <n v="10000"/>
    <n v="9208.7999999999993"/>
    <m/>
  </r>
  <r>
    <x v="0"/>
    <x v="14"/>
    <s v="MC37B000"/>
    <x v="34"/>
    <s v="A101"/>
    <s v="FORTALECIMIENTO INSTITUCIONAL"/>
    <s v="GC00A10100001D"/>
    <x v="0"/>
    <x v="0"/>
    <s v="570102"/>
    <x v="96"/>
    <x v="0"/>
    <x v="3"/>
    <s v="002"/>
    <n v="10451.66"/>
    <n v="0"/>
    <n v="0"/>
    <n v="10451.66"/>
    <n v="0"/>
    <n v="3087.82"/>
    <n v="5.6788874772403525E-6"/>
    <n v="2560.42"/>
    <n v="9.965015440803916E-6"/>
    <n v="7363.84"/>
    <n v="7891.24"/>
    <n v="7363.84"/>
    <m/>
  </r>
  <r>
    <x v="2"/>
    <x v="10"/>
    <s v="AC67Q000"/>
    <x v="16"/>
    <s v="A101"/>
    <s v="FORTALECIMIENTO INSTITUCIONAL"/>
    <s v="GC00A10100001D"/>
    <x v="0"/>
    <x v="0"/>
    <s v="570102"/>
    <x v="96"/>
    <x v="0"/>
    <x v="3"/>
    <s v="002"/>
    <n v="1540"/>
    <n v="0"/>
    <n v="899"/>
    <n v="2439"/>
    <n v="0"/>
    <n v="835.53"/>
    <n v="1.5366442518860008E-6"/>
    <n v="735.53"/>
    <n v="2.8626427723477024E-6"/>
    <n v="1603.47"/>
    <n v="1703.47"/>
    <n v="1603.47"/>
    <m/>
  </r>
  <r>
    <x v="3"/>
    <x v="5"/>
    <s v="UP72J010"/>
    <x v="6"/>
    <s v="A101"/>
    <s v="FORTALECIMIENTO INSTITUCIONAL"/>
    <s v="GC00A10100001D"/>
    <x v="0"/>
    <x v="0"/>
    <s v="570102"/>
    <x v="96"/>
    <x v="0"/>
    <x v="3"/>
    <s v="002"/>
    <n v="5826.39"/>
    <n v="0"/>
    <n v="5093.88"/>
    <n v="10920.27"/>
    <n v="5096.4799999999996"/>
    <n v="4194.28"/>
    <n v="7.7138059109791584E-6"/>
    <n v="4194.28"/>
    <n v="1.6323909734752519E-5"/>
    <n v="6725.99"/>
    <n v="6725.99"/>
    <n v="1629.51"/>
    <m/>
  </r>
  <r>
    <x v="1"/>
    <x v="11"/>
    <s v="ZN02F020"/>
    <x v="44"/>
    <s v="A101"/>
    <s v="FORTALECIMIENTO INSTITUCIONAL"/>
    <s v="GC00A10100001D"/>
    <x v="0"/>
    <x v="0"/>
    <s v="570102"/>
    <x v="96"/>
    <x v="0"/>
    <x v="3"/>
    <s v="002"/>
    <n v="5500"/>
    <n v="0"/>
    <n v="-2269.98"/>
    <n v="3230.02"/>
    <n v="0"/>
    <n v="3230.02"/>
    <n v="5.9404110761753865E-6"/>
    <n v="0"/>
    <n v="0"/>
    <n v="0"/>
    <n v="3230.02"/>
    <n v="0"/>
    <m/>
  </r>
  <r>
    <x v="1"/>
    <x v="11"/>
    <s v="ZQ08F080"/>
    <x v="26"/>
    <s v="A101"/>
    <s v="FORTALECIMIENTO INSTITUCIONAL"/>
    <s v="GC00A10100001D"/>
    <x v="0"/>
    <x v="0"/>
    <s v="570102"/>
    <x v="96"/>
    <x v="0"/>
    <x v="3"/>
    <s v="002"/>
    <n v="1727.93"/>
    <n v="0"/>
    <n v="482.01"/>
    <n v="2209.94"/>
    <n v="1714.41"/>
    <n v="0"/>
    <n v="0"/>
    <n v="0"/>
    <n v="0"/>
    <n v="2209.94"/>
    <n v="2209.94"/>
    <n v="495.53"/>
    <m/>
  </r>
  <r>
    <x v="3"/>
    <x v="7"/>
    <s v="MB42I090"/>
    <x v="32"/>
    <s v="A101"/>
    <s v="FORTALECIMIENTO INSTITUCIONAL"/>
    <s v="GC00A10100001D"/>
    <x v="0"/>
    <x v="0"/>
    <s v="570102"/>
    <x v="96"/>
    <x v="0"/>
    <x v="3"/>
    <s v="002"/>
    <n v="166.56"/>
    <n v="0"/>
    <n v="0"/>
    <n v="166.56"/>
    <n v="0"/>
    <n v="0"/>
    <n v="0"/>
    <n v="0"/>
    <n v="0"/>
    <n v="166.56"/>
    <n v="166.56"/>
    <n v="166.56"/>
    <m/>
  </r>
  <r>
    <x v="3"/>
    <x v="7"/>
    <s v="ES12I020"/>
    <x v="29"/>
    <s v="A101"/>
    <s v="FORTALECIMIENTO INSTITUCIONAL"/>
    <s v="GC00A10100001D"/>
    <x v="0"/>
    <x v="0"/>
    <s v="570102"/>
    <x v="96"/>
    <x v="0"/>
    <x v="3"/>
    <s v="002"/>
    <n v="500"/>
    <n v="0"/>
    <n v="0"/>
    <n v="500"/>
    <n v="0"/>
    <n v="0"/>
    <n v="0"/>
    <n v="0"/>
    <n v="0"/>
    <n v="500"/>
    <n v="500"/>
    <n v="500"/>
    <m/>
  </r>
  <r>
    <x v="1"/>
    <x v="1"/>
    <s v="AT69K040"/>
    <x v="36"/>
    <s v="A101"/>
    <s v="FORTALECIMIENTO INSTITUCIONAL"/>
    <s v="GC00A10100001D"/>
    <x v="0"/>
    <x v="0"/>
    <s v="570102"/>
    <x v="96"/>
    <x v="0"/>
    <x v="3"/>
    <s v="002"/>
    <n v="120000"/>
    <n v="0"/>
    <n v="-11425.79"/>
    <n v="108574.21"/>
    <n v="385.8"/>
    <n v="19902.169999999998"/>
    <n v="3.6602581751173519E-5"/>
    <n v="19902.169999999998"/>
    <n v="7.7458163643271205E-5"/>
    <n v="88672.04"/>
    <n v="88672.04"/>
    <n v="88286.24"/>
    <m/>
  </r>
  <r>
    <x v="1"/>
    <x v="8"/>
    <s v="PM71N010"/>
    <x v="39"/>
    <s v="A101"/>
    <s v="FORTALECIMIENTO INSTITUCIONAL"/>
    <s v="GC00A10100001D"/>
    <x v="0"/>
    <x v="0"/>
    <s v="570102"/>
    <x v="96"/>
    <x v="0"/>
    <x v="3"/>
    <s v="002"/>
    <n v="33360.46"/>
    <n v="0"/>
    <n v="13482.4"/>
    <n v="46842.86"/>
    <n v="25139.439999999999"/>
    <n v="5467.25"/>
    <n v="1.0054957076494846E-5"/>
    <n v="5267.25"/>
    <n v="2.0499850641915947E-5"/>
    <n v="41375.61"/>
    <n v="41575.61"/>
    <n v="16236.17"/>
    <m/>
  </r>
  <r>
    <x v="1"/>
    <x v="11"/>
    <s v="ZC09F090"/>
    <x v="21"/>
    <s v="A101"/>
    <s v="FORTALECIMIENTO INSTITUCIONAL"/>
    <s v="GC00A10100001D"/>
    <x v="0"/>
    <x v="0"/>
    <s v="570102"/>
    <x v="96"/>
    <x v="0"/>
    <x v="3"/>
    <s v="002"/>
    <n v="2000"/>
    <n v="0"/>
    <n v="0"/>
    <n v="2000"/>
    <n v="0"/>
    <n v="0"/>
    <n v="0"/>
    <n v="0"/>
    <n v="0"/>
    <n v="2000"/>
    <n v="2000"/>
    <n v="2000"/>
    <m/>
  </r>
  <r>
    <x v="1"/>
    <x v="13"/>
    <s v="FS66P020"/>
    <x v="30"/>
    <s v="A101"/>
    <s v="FORTALECIMIENTO INSTITUCIONAL"/>
    <s v="GC00A10100001D"/>
    <x v="0"/>
    <x v="0"/>
    <s v="570102"/>
    <x v="96"/>
    <x v="0"/>
    <x v="3"/>
    <s v="002"/>
    <n v="1478.23"/>
    <n v="0"/>
    <n v="16.260000000000002"/>
    <n v="1494.49"/>
    <n v="0"/>
    <n v="1494.49"/>
    <n v="2.748554172801826E-6"/>
    <n v="1494.49"/>
    <n v="5.8164738309054937E-6"/>
    <n v="0"/>
    <n v="0"/>
    <n v="0"/>
    <m/>
  </r>
  <r>
    <x v="1"/>
    <x v="11"/>
    <s v="ZM04F040"/>
    <x v="41"/>
    <s v="A101"/>
    <s v="FORTALECIMIENTO INSTITUCIONAL"/>
    <s v="GC00A10100001D"/>
    <x v="0"/>
    <x v="0"/>
    <s v="570102"/>
    <x v="96"/>
    <x v="0"/>
    <x v="3"/>
    <s v="002"/>
    <n v="3780.28"/>
    <n v="0"/>
    <n v="0"/>
    <n v="3780.28"/>
    <n v="0"/>
    <n v="3127.69"/>
    <n v="5.7522133977012509E-6"/>
    <n v="3063.13"/>
    <n v="1.1921535430589395E-5"/>
    <n v="652.59"/>
    <n v="717.15"/>
    <n v="652.59"/>
    <m/>
  </r>
  <r>
    <x v="1"/>
    <x v="8"/>
    <s v="PM71N010"/>
    <x v="39"/>
    <s v="A101"/>
    <s v="FORTALECIMIENTO INSTITUCIONAL"/>
    <s v="GC00A10100001D"/>
    <x v="0"/>
    <x v="0"/>
    <s v="570201"/>
    <x v="97"/>
    <x v="0"/>
    <x v="3"/>
    <s v="002"/>
    <n v="8000"/>
    <n v="0"/>
    <n v="-6000"/>
    <n v="2000"/>
    <n v="0"/>
    <n v="200"/>
    <n v="3.6782503366390221E-7"/>
    <n v="200"/>
    <n v="7.7838912684668268E-7"/>
    <n v="1800"/>
    <n v="1800"/>
    <n v="1800"/>
    <m/>
  </r>
  <r>
    <x v="0"/>
    <x v="0"/>
    <s v="ZA01A001"/>
    <x v="49"/>
    <s v="A101"/>
    <s v="FORTALECIMIENTO INSTITUCIONAL"/>
    <s v="GC00A10100001D"/>
    <x v="0"/>
    <x v="0"/>
    <s v="570201"/>
    <x v="97"/>
    <x v="0"/>
    <x v="3"/>
    <s v="002"/>
    <n v="9764139.9100000001"/>
    <n v="0"/>
    <n v="3439933.68"/>
    <n v="13204073.59"/>
    <n v="16688.5"/>
    <n v="8429079.8300000001"/>
    <n v="1.5502132861127345E-2"/>
    <n v="8429079.8300000001"/>
    <n v="3.2805520444973424E-2"/>
    <n v="4774993.76"/>
    <n v="4774993.76"/>
    <n v="4758305.26"/>
    <m/>
  </r>
  <r>
    <x v="3"/>
    <x v="4"/>
    <s v="UN31M010"/>
    <x v="48"/>
    <s v="A101"/>
    <s v="FORTALECIMIENTO INSTITUCIONAL"/>
    <s v="GC00A10100001D"/>
    <x v="0"/>
    <x v="0"/>
    <s v="570203"/>
    <x v="98"/>
    <x v="0"/>
    <x v="3"/>
    <s v="002"/>
    <n v="100"/>
    <n v="0"/>
    <n v="-100"/>
    <n v="0"/>
    <n v="0"/>
    <n v="0"/>
    <n v="0"/>
    <n v="0"/>
    <n v="0"/>
    <n v="0"/>
    <n v="0"/>
    <n v="0"/>
    <m/>
  </r>
  <r>
    <x v="1"/>
    <x v="8"/>
    <s v="PM71N010"/>
    <x v="39"/>
    <s v="A101"/>
    <s v="FORTALECIMIENTO INSTITUCIONAL"/>
    <s v="GC00A10100001D"/>
    <x v="0"/>
    <x v="0"/>
    <s v="570203"/>
    <x v="98"/>
    <x v="0"/>
    <x v="3"/>
    <s v="002"/>
    <n v="300.16000000000003"/>
    <n v="0"/>
    <n v="-300.16000000000003"/>
    <n v="0"/>
    <n v="0"/>
    <n v="0"/>
    <n v="0"/>
    <n v="0"/>
    <n v="0"/>
    <n v="0"/>
    <n v="0"/>
    <n v="0"/>
    <m/>
  </r>
  <r>
    <x v="3"/>
    <x v="4"/>
    <s v="US33M030"/>
    <x v="4"/>
    <s v="A101"/>
    <s v="FORTALECIMIENTO INSTITUCIONAL"/>
    <s v="GC00A10100001D"/>
    <x v="0"/>
    <x v="0"/>
    <s v="570203"/>
    <x v="98"/>
    <x v="0"/>
    <x v="3"/>
    <s v="002"/>
    <n v="50"/>
    <n v="0"/>
    <n v="0"/>
    <n v="50"/>
    <n v="0"/>
    <n v="13.68"/>
    <n v="2.515923230261091E-8"/>
    <n v="13.68"/>
    <n v="5.3241816276313095E-8"/>
    <n v="36.32"/>
    <n v="36.32"/>
    <n v="36.32"/>
    <m/>
  </r>
  <r>
    <x v="0"/>
    <x v="0"/>
    <s v="RP36A010"/>
    <x v="33"/>
    <s v="A101"/>
    <s v="FORTALECIMIENTO INSTITUCIONAL"/>
    <s v="GC00A10100001D"/>
    <x v="0"/>
    <x v="0"/>
    <s v="570203"/>
    <x v="98"/>
    <x v="0"/>
    <x v="3"/>
    <s v="002"/>
    <n v="10"/>
    <n v="0"/>
    <n v="0"/>
    <n v="10"/>
    <n v="0"/>
    <n v="2.1"/>
    <n v="3.862162853470973E-9"/>
    <n v="2.1"/>
    <n v="8.1730858318901691E-9"/>
    <n v="7.9"/>
    <n v="7.9"/>
    <n v="7.9"/>
    <m/>
  </r>
  <r>
    <x v="1"/>
    <x v="13"/>
    <s v="FS66P020"/>
    <x v="30"/>
    <s v="A101"/>
    <s v="FORTALECIMIENTO INSTITUCIONAL"/>
    <s v="GC00A10100001D"/>
    <x v="0"/>
    <x v="0"/>
    <s v="570203"/>
    <x v="98"/>
    <x v="0"/>
    <x v="3"/>
    <s v="002"/>
    <n v="19.86"/>
    <n v="0"/>
    <n v="40"/>
    <n v="59.86"/>
    <n v="0"/>
    <n v="41.17"/>
    <n v="7.5716783179714275E-8"/>
    <n v="22.17"/>
    <n v="8.6284434710954781E-8"/>
    <n v="18.690000000000001"/>
    <n v="37.69"/>
    <n v="18.690000000000001"/>
    <m/>
  </r>
  <r>
    <x v="1"/>
    <x v="1"/>
    <s v="AT69K040"/>
    <x v="36"/>
    <s v="A101"/>
    <s v="FORTALECIMIENTO INSTITUCIONAL"/>
    <s v="GC00A10100001D"/>
    <x v="0"/>
    <x v="0"/>
    <s v="570203"/>
    <x v="98"/>
    <x v="0"/>
    <x v="3"/>
    <s v="002"/>
    <n v="500"/>
    <n v="0"/>
    <n v="0"/>
    <n v="500"/>
    <n v="0"/>
    <n v="0"/>
    <n v="0"/>
    <n v="0"/>
    <n v="0"/>
    <n v="500"/>
    <n v="500"/>
    <n v="500"/>
    <m/>
  </r>
  <r>
    <x v="1"/>
    <x v="11"/>
    <s v="ZM04F040"/>
    <x v="41"/>
    <s v="A101"/>
    <s v="FORTALECIMIENTO INSTITUCIONAL"/>
    <s v="GC00A10100001D"/>
    <x v="0"/>
    <x v="0"/>
    <s v="570203"/>
    <x v="98"/>
    <x v="0"/>
    <x v="3"/>
    <s v="002"/>
    <n v="147"/>
    <n v="0"/>
    <n v="0"/>
    <n v="147"/>
    <n v="0"/>
    <n v="0"/>
    <n v="0"/>
    <n v="0"/>
    <n v="0"/>
    <n v="147"/>
    <n v="147"/>
    <n v="147"/>
    <m/>
  </r>
  <r>
    <x v="1"/>
    <x v="11"/>
    <s v="ZN02F020"/>
    <x v="44"/>
    <s v="A101"/>
    <s v="FORTALECIMIENTO INSTITUCIONAL"/>
    <s v="GC00A10100001D"/>
    <x v="0"/>
    <x v="0"/>
    <s v="570203"/>
    <x v="98"/>
    <x v="0"/>
    <x v="3"/>
    <s v="002"/>
    <n v="200"/>
    <n v="0"/>
    <n v="0"/>
    <n v="200"/>
    <n v="0"/>
    <n v="200"/>
    <n v="3.6782503366390221E-7"/>
    <n v="16.2"/>
    <n v="6.3049519274581295E-8"/>
    <n v="0"/>
    <n v="183.8"/>
    <n v="0"/>
    <m/>
  </r>
  <r>
    <x v="2"/>
    <x v="10"/>
    <s v="AC67Q000"/>
    <x v="16"/>
    <s v="A101"/>
    <s v="FORTALECIMIENTO INSTITUCIONAL"/>
    <s v="GC00A10100001D"/>
    <x v="0"/>
    <x v="0"/>
    <s v="570203"/>
    <x v="98"/>
    <x v="0"/>
    <x v="3"/>
    <s v="002"/>
    <n v="15"/>
    <n v="0"/>
    <n v="50"/>
    <n v="65"/>
    <n v="0"/>
    <n v="9.69"/>
    <n v="1.7821122881016062E-8"/>
    <n v="2.85"/>
    <n v="1.1092045057565228E-8"/>
    <n v="55.31"/>
    <n v="62.15"/>
    <n v="55.31"/>
    <m/>
  </r>
  <r>
    <x v="0"/>
    <x v="14"/>
    <s v="MC37B000"/>
    <x v="34"/>
    <s v="A101"/>
    <s v="FORTALECIMIENTO INSTITUCIONAL"/>
    <s v="GC00A10100001D"/>
    <x v="0"/>
    <x v="0"/>
    <s v="570203"/>
    <x v="98"/>
    <x v="0"/>
    <x v="3"/>
    <s v="002"/>
    <n v="45"/>
    <n v="0"/>
    <n v="0"/>
    <n v="45"/>
    <n v="0"/>
    <n v="42.75"/>
    <n v="7.8622600945659088E-8"/>
    <n v="22.2"/>
    <n v="8.6401193079981767E-8"/>
    <n v="2.25"/>
    <n v="22.8"/>
    <n v="2.25"/>
    <m/>
  </r>
  <r>
    <x v="3"/>
    <x v="4"/>
    <s v="UA38M040"/>
    <x v="15"/>
    <s v="A101"/>
    <s v="FORTALECIMIENTO INSTITUCIONAL"/>
    <s v="GC00A10100001D"/>
    <x v="0"/>
    <x v="0"/>
    <s v="570203"/>
    <x v="98"/>
    <x v="0"/>
    <x v="3"/>
    <s v="002"/>
    <n v="100"/>
    <n v="0"/>
    <n v="0"/>
    <n v="100"/>
    <n v="100"/>
    <n v="0"/>
    <n v="0"/>
    <n v="0"/>
    <n v="0"/>
    <n v="100"/>
    <n v="100"/>
    <n v="0"/>
    <m/>
  </r>
  <r>
    <x v="3"/>
    <x v="4"/>
    <s v="UC32M020"/>
    <x v="47"/>
    <s v="A101"/>
    <s v="FORTALECIMIENTO INSTITUCIONAL"/>
    <s v="GC00A10100001D"/>
    <x v="0"/>
    <x v="0"/>
    <s v="570203"/>
    <x v="98"/>
    <x v="0"/>
    <x v="3"/>
    <s v="002"/>
    <n v="0"/>
    <n v="0"/>
    <n v="26.76"/>
    <n v="26.76"/>
    <n v="7.38"/>
    <n v="19.38"/>
    <n v="3.5642245762032123E-8"/>
    <n v="19.38"/>
    <n v="7.5425906391443551E-8"/>
    <n v="7.38"/>
    <n v="7.38"/>
    <n v="0"/>
    <m/>
  </r>
  <r>
    <x v="0"/>
    <x v="0"/>
    <s v="ZA01A001"/>
    <x v="49"/>
    <s v="A101"/>
    <s v="FORTALECIMIENTO INSTITUCIONAL"/>
    <s v="GC00A10100001D"/>
    <x v="0"/>
    <x v="0"/>
    <s v="570203"/>
    <x v="98"/>
    <x v="0"/>
    <x v="3"/>
    <s v="002"/>
    <n v="0"/>
    <n v="0"/>
    <n v="8.2799999999999994"/>
    <n v="8.2799999999999994"/>
    <n v="8.2799999999999994"/>
    <n v="0"/>
    <n v="0"/>
    <n v="0"/>
    <n v="0"/>
    <n v="8.2799999999999994"/>
    <n v="8.2799999999999994"/>
    <n v="0"/>
    <m/>
  </r>
  <r>
    <x v="0"/>
    <x v="0"/>
    <s v="ZA01A003"/>
    <x v="51"/>
    <s v="A101"/>
    <s v="FORTALECIMIENTO INSTITUCIONAL"/>
    <s v="GC00A10100001D"/>
    <x v="0"/>
    <x v="0"/>
    <s v="570203"/>
    <x v="98"/>
    <x v="0"/>
    <x v="3"/>
    <s v="001"/>
    <n v="285827.23"/>
    <n v="0"/>
    <n v="0"/>
    <n v="285827.23"/>
    <n v="0"/>
    <n v="163193.96"/>
    <n v="3.0013411915372754E-4"/>
    <n v="163193.96"/>
    <n v="6.3514202015526222E-4"/>
    <n v="122633.27"/>
    <n v="122633.27"/>
    <n v="122633.27"/>
    <m/>
  </r>
  <r>
    <x v="1"/>
    <x v="11"/>
    <s v="ZT06F060"/>
    <x v="43"/>
    <s v="A101"/>
    <s v="FORTALECIMIENTO INSTITUCIONAL"/>
    <s v="GC00A10100001D"/>
    <x v="0"/>
    <x v="0"/>
    <s v="570203"/>
    <x v="98"/>
    <x v="0"/>
    <x v="3"/>
    <s v="002"/>
    <n v="150"/>
    <n v="0"/>
    <n v="0"/>
    <n v="150"/>
    <n v="0"/>
    <n v="0"/>
    <n v="0"/>
    <n v="0"/>
    <n v="0"/>
    <n v="150"/>
    <n v="150"/>
    <n v="150"/>
    <m/>
  </r>
  <r>
    <x v="0"/>
    <x v="0"/>
    <s v="ZA01A003"/>
    <x v="51"/>
    <s v="A101"/>
    <s v="FORTALECIMIENTO INSTITUCIONAL"/>
    <s v="GC00A10100001D"/>
    <x v="0"/>
    <x v="0"/>
    <s v="570203"/>
    <x v="98"/>
    <x v="0"/>
    <x v="3"/>
    <s v="002"/>
    <n v="70229.81"/>
    <n v="0"/>
    <n v="0"/>
    <n v="70229.81"/>
    <n v="0"/>
    <n v="66777.8"/>
    <n v="1.2281273266500666E-4"/>
    <n v="30307.38"/>
    <n v="1.1795467527605307E-4"/>
    <n v="3452.01"/>
    <n v="39922.43"/>
    <n v="3452.01"/>
    <m/>
  </r>
  <r>
    <x v="2"/>
    <x v="10"/>
    <s v="AC67Q000"/>
    <x v="16"/>
    <s v="A101"/>
    <s v="FORTALECIMIENTO INSTITUCIONAL"/>
    <s v="GC00A10100001D"/>
    <x v="0"/>
    <x v="0"/>
    <s v="570206"/>
    <x v="99"/>
    <x v="0"/>
    <x v="3"/>
    <s v="002"/>
    <n v="1049"/>
    <n v="0"/>
    <n v="-949"/>
    <n v="100"/>
    <n v="0"/>
    <n v="0"/>
    <n v="0"/>
    <n v="0"/>
    <n v="0"/>
    <n v="100"/>
    <n v="100"/>
    <n v="100"/>
    <m/>
  </r>
  <r>
    <x v="0"/>
    <x v="0"/>
    <s v="RP36A010"/>
    <x v="33"/>
    <s v="A101"/>
    <s v="FORTALECIMIENTO INSTITUCIONAL"/>
    <s v="GC00A10100001D"/>
    <x v="0"/>
    <x v="0"/>
    <s v="570206"/>
    <x v="99"/>
    <x v="0"/>
    <x v="3"/>
    <s v="002"/>
    <n v="200"/>
    <n v="0"/>
    <n v="-100"/>
    <n v="100"/>
    <n v="0"/>
    <n v="45.94"/>
    <n v="8.4489410232598332E-8"/>
    <n v="45.14"/>
    <n v="1.7568242592929629E-7"/>
    <n v="54.06"/>
    <n v="54.86"/>
    <n v="54.06"/>
    <m/>
  </r>
  <r>
    <x v="0"/>
    <x v="0"/>
    <s v="ZA01A008"/>
    <x v="53"/>
    <s v="A101"/>
    <s v="FORTALECIMIENTO INSTITUCIONAL"/>
    <s v="GC00A10100001D"/>
    <x v="0"/>
    <x v="0"/>
    <s v="570206"/>
    <x v="99"/>
    <x v="0"/>
    <x v="3"/>
    <s v="002"/>
    <n v="15000"/>
    <n v="0"/>
    <n v="-14000"/>
    <n v="1000"/>
    <n v="0"/>
    <n v="0"/>
    <n v="0"/>
    <n v="0"/>
    <n v="0"/>
    <n v="1000"/>
    <n v="1000"/>
    <n v="1000"/>
    <m/>
  </r>
  <r>
    <x v="0"/>
    <x v="0"/>
    <s v="ZA01A001"/>
    <x v="49"/>
    <s v="A101"/>
    <s v="FORTALECIMIENTO INSTITUCIONAL"/>
    <s v="GC00A10100001D"/>
    <x v="0"/>
    <x v="0"/>
    <s v="570206"/>
    <x v="99"/>
    <x v="0"/>
    <x v="3"/>
    <s v="002"/>
    <n v="5000"/>
    <n v="0"/>
    <n v="0"/>
    <n v="5000"/>
    <n v="0"/>
    <n v="2000"/>
    <n v="3.6782503366390218E-6"/>
    <n v="400.33"/>
    <n v="1.5580625957526624E-6"/>
    <n v="3000"/>
    <n v="4599.67"/>
    <n v="3000"/>
    <m/>
  </r>
  <r>
    <x v="1"/>
    <x v="1"/>
    <s v="AT69K040"/>
    <x v="36"/>
    <s v="A101"/>
    <s v="FORTALECIMIENTO INSTITUCIONAL"/>
    <s v="GC00A10100001D"/>
    <x v="0"/>
    <x v="0"/>
    <s v="570206"/>
    <x v="99"/>
    <x v="0"/>
    <x v="3"/>
    <s v="002"/>
    <n v="2000"/>
    <n v="0"/>
    <n v="2000"/>
    <n v="4000"/>
    <n v="0"/>
    <n v="150"/>
    <n v="2.7586877524792665E-7"/>
    <n v="150"/>
    <n v="5.8379184513501195E-7"/>
    <n v="3850"/>
    <n v="3850"/>
    <n v="3850"/>
    <m/>
  </r>
  <r>
    <x v="3"/>
    <x v="6"/>
    <s v="ZA01G000"/>
    <x v="9"/>
    <s v="A101"/>
    <s v="FORTALECIMIENTO INSTITUCIONAL"/>
    <s v="GC00A10100001D"/>
    <x v="0"/>
    <x v="0"/>
    <s v="570206"/>
    <x v="99"/>
    <x v="0"/>
    <x v="3"/>
    <s v="002"/>
    <n v="1000"/>
    <n v="0"/>
    <n v="0"/>
    <n v="1000"/>
    <n v="0"/>
    <n v="0"/>
    <n v="0"/>
    <n v="0"/>
    <n v="0"/>
    <n v="1000"/>
    <n v="1000"/>
    <n v="1000"/>
    <m/>
  </r>
  <r>
    <x v="1"/>
    <x v="8"/>
    <s v="PM71N010"/>
    <x v="39"/>
    <s v="A101"/>
    <s v="FORTALECIMIENTO INSTITUCIONAL"/>
    <s v="GC00A10100001D"/>
    <x v="0"/>
    <x v="0"/>
    <s v="570206"/>
    <x v="99"/>
    <x v="0"/>
    <x v="3"/>
    <s v="002"/>
    <n v="200"/>
    <n v="0"/>
    <n v="0"/>
    <n v="200"/>
    <n v="0"/>
    <n v="200"/>
    <n v="3.6782503366390221E-7"/>
    <n v="87.84"/>
    <n v="3.4186850451106305E-7"/>
    <n v="0"/>
    <n v="112.16"/>
    <n v="0"/>
    <m/>
  </r>
  <r>
    <x v="3"/>
    <x v="4"/>
    <s v="US33M030"/>
    <x v="4"/>
    <s v="A101"/>
    <s v="FORTALECIMIENTO INSTITUCIONAL"/>
    <s v="GC00A10100001D"/>
    <x v="0"/>
    <x v="0"/>
    <s v="570206"/>
    <x v="99"/>
    <x v="0"/>
    <x v="3"/>
    <s v="002"/>
    <n v="0"/>
    <n v="0"/>
    <n v="360"/>
    <n v="360"/>
    <n v="0"/>
    <n v="360"/>
    <n v="6.6208506059502391E-7"/>
    <n v="360"/>
    <n v="1.4011004283240287E-6"/>
    <n v="0"/>
    <n v="0"/>
    <n v="0"/>
    <m/>
  </r>
  <r>
    <x v="0"/>
    <x v="14"/>
    <s v="MC37B000"/>
    <x v="34"/>
    <s v="A101"/>
    <s v="FORTALECIMIENTO INSTITUCIONAL"/>
    <s v="GC00A10100001D"/>
    <x v="0"/>
    <x v="0"/>
    <s v="570206"/>
    <x v="99"/>
    <x v="0"/>
    <x v="3"/>
    <s v="002"/>
    <n v="900"/>
    <n v="0"/>
    <n v="0"/>
    <n v="900"/>
    <n v="0"/>
    <n v="0"/>
    <n v="0"/>
    <n v="0"/>
    <n v="0"/>
    <n v="900"/>
    <n v="900"/>
    <n v="900"/>
    <m/>
  </r>
  <r>
    <x v="1"/>
    <x v="11"/>
    <s v="ZS03F030"/>
    <x v="22"/>
    <s v="A101"/>
    <s v="FORTALECIMIENTO INSTITUCIONAL"/>
    <s v="GC00A10100001D"/>
    <x v="0"/>
    <x v="0"/>
    <s v="570206"/>
    <x v="99"/>
    <x v="0"/>
    <x v="3"/>
    <s v="002"/>
    <n v="200"/>
    <n v="0"/>
    <n v="0"/>
    <n v="200"/>
    <n v="200"/>
    <n v="0"/>
    <n v="0"/>
    <n v="0"/>
    <n v="0"/>
    <n v="200"/>
    <n v="200"/>
    <n v="0"/>
    <m/>
  </r>
  <r>
    <x v="1"/>
    <x v="13"/>
    <s v="FS66P020"/>
    <x v="30"/>
    <s v="A101"/>
    <s v="FORTALECIMIENTO INSTITUCIONAL"/>
    <s v="GC00A10100001D"/>
    <x v="0"/>
    <x v="0"/>
    <s v="570206"/>
    <x v="99"/>
    <x v="0"/>
    <x v="3"/>
    <s v="002"/>
    <n v="201053.2"/>
    <n v="0"/>
    <n v="-102234.45"/>
    <n v="98818.75"/>
    <n v="0"/>
    <n v="98625.75"/>
    <n v="1.81385099069388E-4"/>
    <n v="98625.75"/>
    <n v="3.8384605713549607E-4"/>
    <n v="193"/>
    <n v="193"/>
    <n v="193"/>
    <m/>
  </r>
  <r>
    <x v="0"/>
    <x v="0"/>
    <s v="ZA01A003"/>
    <x v="51"/>
    <s v="A101"/>
    <s v="FORTALECIMIENTO INSTITUCIONAL"/>
    <s v="GC00A10100001D"/>
    <x v="0"/>
    <x v="0"/>
    <s v="570206"/>
    <x v="99"/>
    <x v="0"/>
    <x v="3"/>
    <s v="001"/>
    <n v="1205251.6599999999"/>
    <n v="0"/>
    <n v="0"/>
    <n v="1205251.6599999999"/>
    <n v="0"/>
    <n v="1016720.86"/>
    <n v="1.8698769227814579E-3"/>
    <n v="132177.28"/>
    <n v="5.1442678784084748E-4"/>
    <n v="188530.8"/>
    <n v="1073074.3799999999"/>
    <n v="188530.8"/>
    <m/>
  </r>
  <r>
    <x v="0"/>
    <x v="0"/>
    <s v="ZA01A000"/>
    <x v="46"/>
    <s v="A101"/>
    <s v="FORTALECIMIENTO INSTITUCIONAL"/>
    <s v="GC00A10100001D"/>
    <x v="0"/>
    <x v="0"/>
    <s v="570206"/>
    <x v="99"/>
    <x v="0"/>
    <x v="3"/>
    <s v="002"/>
    <n v="2150"/>
    <n v="0"/>
    <n v="0"/>
    <n v="2150"/>
    <n v="0"/>
    <n v="332.29"/>
    <n v="6.1112290218089037E-7"/>
    <n v="253.25"/>
    <n v="9.8563523186961203E-7"/>
    <n v="1817.71"/>
    <n v="1896.75"/>
    <n v="1817.71"/>
    <m/>
  </r>
  <r>
    <x v="0"/>
    <x v="3"/>
    <s v="ZA01C010"/>
    <x v="54"/>
    <s v="A101"/>
    <s v="FORTALECIMIENTO INSTITUCIONAL"/>
    <s v="GC00A10100001D"/>
    <x v="0"/>
    <x v="0"/>
    <s v="570206"/>
    <x v="99"/>
    <x v="0"/>
    <x v="3"/>
    <s v="002"/>
    <n v="4000"/>
    <n v="0"/>
    <n v="0"/>
    <n v="4000"/>
    <n v="270"/>
    <n v="493.2"/>
    <n v="9.0705653301518279E-7"/>
    <n v="493.2"/>
    <n v="1.9195075868039196E-6"/>
    <n v="3506.8"/>
    <n v="3506.8"/>
    <n v="3236.8"/>
    <m/>
  </r>
  <r>
    <x v="1"/>
    <x v="11"/>
    <s v="ZT06F060"/>
    <x v="43"/>
    <s v="A101"/>
    <s v="FORTALECIMIENTO INSTITUCIONAL"/>
    <s v="GC00A10100001D"/>
    <x v="0"/>
    <x v="0"/>
    <s v="570206"/>
    <x v="99"/>
    <x v="0"/>
    <x v="3"/>
    <s v="002"/>
    <n v="30"/>
    <n v="0"/>
    <n v="0"/>
    <n v="30"/>
    <n v="0"/>
    <n v="0"/>
    <n v="0"/>
    <n v="0"/>
    <n v="0"/>
    <n v="30"/>
    <n v="30"/>
    <n v="30"/>
    <m/>
  </r>
  <r>
    <x v="3"/>
    <x v="5"/>
    <s v="UP72J010"/>
    <x v="6"/>
    <s v="A101"/>
    <s v="FORTALECIMIENTO INSTITUCIONAL"/>
    <s v="GC00A10100001D"/>
    <x v="0"/>
    <x v="0"/>
    <s v="570215"/>
    <x v="100"/>
    <x v="0"/>
    <x v="3"/>
    <s v="002"/>
    <n v="17269.71"/>
    <n v="0"/>
    <n v="-17269.71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570215"/>
    <x v="100"/>
    <x v="0"/>
    <x v="3"/>
    <s v="002"/>
    <n v="99"/>
    <n v="0"/>
    <n v="0"/>
    <n v="99"/>
    <n v="0"/>
    <n v="0"/>
    <n v="0"/>
    <n v="0"/>
    <n v="0"/>
    <n v="99"/>
    <n v="99"/>
    <n v="99"/>
    <m/>
  </r>
  <r>
    <x v="0"/>
    <x v="14"/>
    <s v="MC37B000"/>
    <x v="34"/>
    <s v="A101"/>
    <s v="FORTALECIMIENTO INSTITUCIONAL"/>
    <s v="GC00A10100001D"/>
    <x v="0"/>
    <x v="0"/>
    <s v="570215"/>
    <x v="100"/>
    <x v="0"/>
    <x v="3"/>
    <s v="002"/>
    <n v="0"/>
    <n v="0"/>
    <n v="207800"/>
    <n v="207800"/>
    <n v="0"/>
    <n v="207800"/>
    <n v="3.821702099767944E-4"/>
    <n v="207800"/>
    <n v="8.0874630279370325E-4"/>
    <n v="0"/>
    <n v="0"/>
    <n v="0"/>
    <m/>
  </r>
  <r>
    <x v="0"/>
    <x v="0"/>
    <s v="ZA01A002"/>
    <x v="0"/>
    <s v="A101"/>
    <s v="FORTALECIMIENTO INSTITUCIONAL"/>
    <s v="GC00A10100001D"/>
    <x v="0"/>
    <x v="0"/>
    <s v="570215"/>
    <x v="100"/>
    <x v="0"/>
    <x v="3"/>
    <s v="002"/>
    <n v="1444889.62"/>
    <n v="0"/>
    <n v="-1340000"/>
    <n v="104889.62"/>
    <n v="0"/>
    <n v="54570.79"/>
    <n v="1.0036251334407868E-4"/>
    <n v="54570.79"/>
    <n v="2.123865478971684E-4"/>
    <n v="50318.83"/>
    <n v="50318.83"/>
    <n v="50318.83"/>
    <m/>
  </r>
  <r>
    <x v="3"/>
    <x v="4"/>
    <s v="US33M030"/>
    <x v="4"/>
    <s v="A101"/>
    <s v="FORTALECIMIENTO INSTITUCIONAL"/>
    <s v="GC00A10100001D"/>
    <x v="0"/>
    <x v="0"/>
    <s v="570215"/>
    <x v="100"/>
    <x v="0"/>
    <x v="3"/>
    <s v="002"/>
    <n v="0"/>
    <n v="0"/>
    <n v="12555.01"/>
    <n v="12555.01"/>
    <n v="0"/>
    <n v="12555.01"/>
    <n v="2.3090234879503143E-5"/>
    <n v="12555.01"/>
    <n v="4.8863416357256848E-5"/>
    <n v="0"/>
    <n v="0"/>
    <n v="0"/>
    <m/>
  </r>
  <r>
    <x v="0"/>
    <x v="0"/>
    <s v="ZA01A003"/>
    <x v="51"/>
    <s v="A101"/>
    <s v="FORTALECIMIENTO INSTITUCIONAL"/>
    <s v="GC00A10100001D"/>
    <x v="0"/>
    <x v="0"/>
    <s v="570219"/>
    <x v="101"/>
    <x v="0"/>
    <x v="3"/>
    <s v="001"/>
    <n v="300000"/>
    <n v="0"/>
    <n v="0"/>
    <n v="300000"/>
    <n v="0"/>
    <n v="0"/>
    <n v="0"/>
    <n v="0"/>
    <n v="0"/>
    <n v="300000"/>
    <n v="300000"/>
    <n v="300000"/>
    <m/>
  </r>
  <r>
    <x v="0"/>
    <x v="0"/>
    <s v="ZA01A003"/>
    <x v="51"/>
    <s v="A101"/>
    <s v="FORTALECIMIENTO INSTITUCIONAL"/>
    <s v="GC00A10100001D"/>
    <x v="0"/>
    <x v="0"/>
    <s v="570219"/>
    <x v="101"/>
    <x v="0"/>
    <x v="3"/>
    <s v="002"/>
    <n v="2290537.2000000002"/>
    <n v="0"/>
    <n v="-5000"/>
    <n v="2285537.2000000002"/>
    <n v="0"/>
    <n v="1500000"/>
    <n v="2.7586877524792665E-3"/>
    <n v="995225.17"/>
    <n v="3.8733622554607068E-3"/>
    <n v="785537.2"/>
    <n v="1290312.03"/>
    <n v="785537.2"/>
    <m/>
  </r>
  <r>
    <x v="0"/>
    <x v="0"/>
    <s v="ZA01A003"/>
    <x v="51"/>
    <s v="A101"/>
    <s v="FORTALECIMIENTO INSTITUCIONAL"/>
    <s v="GC00A10100001D"/>
    <x v="0"/>
    <x v="0"/>
    <s v="580101"/>
    <x v="102"/>
    <x v="0"/>
    <x v="4"/>
    <s v="001"/>
    <n v="4350000"/>
    <n v="0"/>
    <n v="0"/>
    <n v="4350000"/>
    <n v="0"/>
    <n v="4300000"/>
    <n v="7.9082382237738967E-3"/>
    <n v="1176706.77"/>
    <n v="4.5796787762744009E-3"/>
    <n v="50000"/>
    <n v="3173293.23"/>
    <n v="50000"/>
    <m/>
  </r>
  <r>
    <x v="0"/>
    <x v="0"/>
    <s v="ZA01A003"/>
    <x v="51"/>
    <s v="A101"/>
    <s v="FORTALECIMIENTO INSTITUCIONAL"/>
    <s v="GC00A10100001D"/>
    <x v="0"/>
    <x v="0"/>
    <s v="580102"/>
    <x v="103"/>
    <x v="0"/>
    <x v="4"/>
    <s v="001"/>
    <n v="1680000"/>
    <n v="0"/>
    <n v="0"/>
    <n v="1680000"/>
    <n v="0"/>
    <n v="1680000"/>
    <n v="3.0897302827767783E-3"/>
    <n v="150525.38"/>
    <n v="5.8583659553232555E-4"/>
    <n v="0"/>
    <n v="1529474.62"/>
    <n v="0"/>
    <m/>
  </r>
  <r>
    <x v="1"/>
    <x v="11"/>
    <s v="ZC09F090"/>
    <x v="21"/>
    <s v="A101"/>
    <s v="FORTALECIMIENTO INSTITUCIONAL"/>
    <s v="GC00A10100001D"/>
    <x v="0"/>
    <x v="0"/>
    <s v="580103"/>
    <x v="104"/>
    <x v="0"/>
    <x v="4"/>
    <s v="002"/>
    <n v="14585"/>
    <n v="0"/>
    <n v="-14585"/>
    <n v="0"/>
    <n v="0"/>
    <n v="0"/>
    <n v="0"/>
    <n v="0"/>
    <n v="0"/>
    <n v="0"/>
    <n v="0"/>
    <n v="0"/>
    <m/>
  </r>
  <r>
    <x v="0"/>
    <x v="0"/>
    <s v="ZA01A003"/>
    <x v="51"/>
    <s v="A101"/>
    <s v="FORTALECIMIENTO INSTITUCIONAL"/>
    <s v="GC00A10100001D"/>
    <x v="0"/>
    <x v="0"/>
    <s v="580103"/>
    <x v="104"/>
    <x v="0"/>
    <x v="4"/>
    <s v="001"/>
    <n v="1845377.25"/>
    <n v="0"/>
    <n v="0"/>
    <n v="1845377.25"/>
    <n v="0"/>
    <n v="0"/>
    <n v="0"/>
    <n v="0"/>
    <n v="0"/>
    <n v="1845377.25"/>
    <n v="1845377.25"/>
    <n v="1845377.25"/>
    <m/>
  </r>
  <r>
    <x v="0"/>
    <x v="0"/>
    <s v="ZA01A002"/>
    <x v="0"/>
    <s v="A101"/>
    <s v="FORTALECIMIENTO INSTITUCIONAL"/>
    <s v="GC00A10100001D"/>
    <x v="0"/>
    <x v="0"/>
    <s v="580209"/>
    <x v="105"/>
    <x v="0"/>
    <x v="4"/>
    <s v="002"/>
    <n v="2969832.77"/>
    <n v="0"/>
    <n v="0"/>
    <n v="2969832.77"/>
    <n v="0"/>
    <n v="1083530.46"/>
    <n v="1.992748139626817E-3"/>
    <n v="1083530.46"/>
    <n v="4.2170416433559219E-3"/>
    <n v="1886302.31"/>
    <n v="1886302.31"/>
    <n v="1886302.31"/>
    <m/>
  </r>
  <r>
    <x v="2"/>
    <x v="2"/>
    <s v="ZA01H040"/>
    <x v="55"/>
    <s v="A102"/>
    <s v="TRANSFERENCIA"/>
    <s v="GI00A10200002T"/>
    <x v="2"/>
    <x v="2"/>
    <s v="580103"/>
    <x v="104"/>
    <x v="1"/>
    <x v="4"/>
    <s v="001"/>
    <n v="484545.34"/>
    <n v="0"/>
    <n v="0"/>
    <n v="484545.34"/>
    <n v="0"/>
    <n v="484545.34"/>
    <n v="8.9113952998593469E-4"/>
    <n v="0"/>
    <n v="0"/>
    <n v="0"/>
    <n v="484545.34"/>
    <n v="0"/>
    <m/>
  </r>
  <r>
    <x v="0"/>
    <x v="3"/>
    <s v="ZA01C050"/>
    <x v="56"/>
    <s v="A102"/>
    <s v="TRANSFERENCIA"/>
    <s v="GI00A10200005T"/>
    <x v="3"/>
    <x v="3"/>
    <s v="580102"/>
    <x v="103"/>
    <x v="1"/>
    <x v="4"/>
    <s v="001"/>
    <n v="1054424.54"/>
    <n v="0"/>
    <n v="0"/>
    <n v="1054424.54"/>
    <n v="0"/>
    <n v="1054424.54"/>
    <n v="1.939218709607723E-3"/>
    <n v="666384.24"/>
    <n v="2.5935312335899512E-3"/>
    <n v="0"/>
    <n v="388040.3"/>
    <n v="0"/>
    <m/>
  </r>
  <r>
    <x v="1"/>
    <x v="1"/>
    <s v="ZA01K010"/>
    <x v="57"/>
    <s v="A102"/>
    <s v="TRANSFERENCIA"/>
    <s v="GI00A10200011T"/>
    <x v="4"/>
    <x v="4"/>
    <s v="580103"/>
    <x v="104"/>
    <x v="1"/>
    <x v="4"/>
    <s v="002"/>
    <n v="4329139.07"/>
    <n v="0"/>
    <n v="0"/>
    <n v="4329139.07"/>
    <n v="0"/>
    <n v="4329139.07"/>
    <n v="7.961828620792321E-3"/>
    <n v="0"/>
    <n v="0"/>
    <n v="0"/>
    <n v="4329139.07"/>
    <n v="0"/>
    <m/>
  </r>
  <r>
    <x v="1"/>
    <x v="1"/>
    <s v="ZA01K010"/>
    <x v="57"/>
    <s v="A102"/>
    <s v="TRANSFERENCIA"/>
    <s v="GI00A10200011T"/>
    <x v="4"/>
    <x v="4"/>
    <s v="580103"/>
    <x v="104"/>
    <x v="1"/>
    <x v="4"/>
    <s v="001"/>
    <n v="932149.76000000001"/>
    <n v="0"/>
    <n v="0"/>
    <n v="932149.76000000001"/>
    <n v="0"/>
    <n v="932149.76000000001"/>
    <n v="1.7143400842589917E-3"/>
    <n v="0"/>
    <n v="0"/>
    <n v="0"/>
    <n v="932149.76000000001"/>
    <n v="0"/>
    <m/>
  </r>
  <r>
    <x v="1"/>
    <x v="13"/>
    <s v="ZA01P050"/>
    <x v="58"/>
    <s v="A102"/>
    <s v="TRANSFERENCIA"/>
    <s v="GI00A10200016T"/>
    <x v="5"/>
    <x v="5"/>
    <s v="580103"/>
    <x v="104"/>
    <x v="1"/>
    <x v="4"/>
    <s v="001"/>
    <n v="796678.08"/>
    <n v="0"/>
    <n v="0"/>
    <n v="796678.08"/>
    <n v="0"/>
    <n v="796678.08"/>
    <n v="1.4651907079764647E-3"/>
    <n v="0"/>
    <n v="0"/>
    <n v="0"/>
    <n v="796678.08"/>
    <n v="0"/>
    <m/>
  </r>
  <r>
    <x v="2"/>
    <x v="2"/>
    <s v="ZA01H020"/>
    <x v="59"/>
    <s v="A102"/>
    <s v="TRANSFERENCIA"/>
    <s v="GI00A10200017T"/>
    <x v="6"/>
    <x v="6"/>
    <s v="580103"/>
    <x v="104"/>
    <x v="1"/>
    <x v="4"/>
    <s v="001"/>
    <n v="2131931.4500000002"/>
    <n v="0"/>
    <n v="0"/>
    <n v="2131931.4500000002"/>
    <n v="0"/>
    <n v="2131931.4500000002"/>
    <n v="3.9208887868269092E-3"/>
    <n v="495907.65"/>
    <n v="1.9300456134004516E-3"/>
    <n v="0"/>
    <n v="1636023.8"/>
    <n v="0"/>
    <m/>
  </r>
  <r>
    <x v="3"/>
    <x v="4"/>
    <s v="UN31M010"/>
    <x v="48"/>
    <s v="M402"/>
    <s v="SALUD AL DIA"/>
    <s v="GI22M40200005D"/>
    <x v="7"/>
    <x v="7"/>
    <s v="710203"/>
    <x v="106"/>
    <x v="1"/>
    <x v="5"/>
    <s v="001"/>
    <n v="171440"/>
    <n v="0"/>
    <n v="0"/>
    <n v="171440"/>
    <n v="128775.51"/>
    <n v="33643.160000000003"/>
    <n v="6.1873982297800238E-5"/>
    <n v="33643.160000000003"/>
    <n v="1.3093734968381622E-4"/>
    <n v="137796.84"/>
    <n v="137796.84"/>
    <n v="9021.33"/>
    <m/>
  </r>
  <r>
    <x v="3"/>
    <x v="4"/>
    <s v="UC32M020"/>
    <x v="47"/>
    <s v="M402"/>
    <s v="SALUD AL DIA"/>
    <s v="GI22M40200005D"/>
    <x v="7"/>
    <x v="7"/>
    <s v="710203"/>
    <x v="106"/>
    <x v="1"/>
    <x v="5"/>
    <s v="001"/>
    <n v="84762"/>
    <n v="0"/>
    <n v="0"/>
    <n v="84762"/>
    <n v="72649.990000000005"/>
    <n v="12112.01"/>
    <n v="2.2275502429937599E-5"/>
    <n v="12112.01"/>
    <n v="4.7139284441291447E-5"/>
    <n v="72649.990000000005"/>
    <n v="72649.990000000005"/>
    <n v="0"/>
    <m/>
  </r>
  <r>
    <x v="3"/>
    <x v="4"/>
    <s v="UN31M010"/>
    <x v="48"/>
    <s v="M402"/>
    <s v="SALUD AL DIA"/>
    <s v="GI22M40200005D"/>
    <x v="7"/>
    <x v="7"/>
    <s v="710204"/>
    <x v="107"/>
    <x v="1"/>
    <x v="5"/>
    <s v="001"/>
    <n v="56700"/>
    <n v="0"/>
    <n v="0"/>
    <n v="56700"/>
    <n v="43083.75"/>
    <n v="10128.75"/>
    <n v="1.8628039048616247E-5"/>
    <n v="10128.75"/>
    <n v="3.9420544342741684E-5"/>
    <n v="46571.25"/>
    <n v="46571.25"/>
    <n v="3487.5"/>
    <m/>
  </r>
  <r>
    <x v="3"/>
    <x v="4"/>
    <s v="UC32M020"/>
    <x v="47"/>
    <s v="M402"/>
    <s v="SALUD AL DIA"/>
    <s v="GI22M40200005D"/>
    <x v="7"/>
    <x v="7"/>
    <s v="710204"/>
    <x v="107"/>
    <x v="1"/>
    <x v="5"/>
    <s v="001"/>
    <n v="32400"/>
    <n v="0"/>
    <n v="0"/>
    <n v="32400"/>
    <n v="27730"/>
    <n v="4670"/>
    <n v="8.5887145360521169E-6"/>
    <n v="4670"/>
    <n v="1.8175386111870041E-5"/>
    <n v="27730"/>
    <n v="27730"/>
    <n v="0"/>
    <m/>
  </r>
  <r>
    <x v="3"/>
    <x v="4"/>
    <s v="UN31M010"/>
    <x v="48"/>
    <s v="M402"/>
    <s v="SALUD AL DIA"/>
    <s v="GI22M40200005D"/>
    <x v="7"/>
    <x v="7"/>
    <s v="710510"/>
    <x v="108"/>
    <x v="1"/>
    <x v="5"/>
    <s v="001"/>
    <n v="2057280"/>
    <n v="0"/>
    <n v="0"/>
    <n v="2057280"/>
    <n v="1142347.32"/>
    <n v="806676.68"/>
    <n v="1.4835793848844243E-3"/>
    <n v="806676.68"/>
    <n v="3.1395417829639042E-3"/>
    <n v="1250603.32"/>
    <n v="1250603.32"/>
    <n v="108256"/>
    <m/>
  </r>
  <r>
    <x v="3"/>
    <x v="4"/>
    <s v="UC32M020"/>
    <x v="47"/>
    <s v="M402"/>
    <s v="SALUD AL DIA"/>
    <s v="GI22M40200005D"/>
    <x v="7"/>
    <x v="7"/>
    <s v="710510"/>
    <x v="108"/>
    <x v="1"/>
    <x v="5"/>
    <s v="001"/>
    <n v="1017144"/>
    <n v="0"/>
    <n v="0"/>
    <n v="1017144"/>
    <n v="602294"/>
    <n v="414850"/>
    <n v="7.6296107607734911E-4"/>
    <n v="414850"/>
    <n v="1.6145736463617315E-3"/>
    <n v="602294"/>
    <n v="602294"/>
    <n v="0"/>
    <m/>
  </r>
  <r>
    <x v="3"/>
    <x v="4"/>
    <s v="UN31M010"/>
    <x v="48"/>
    <s v="M402"/>
    <s v="SALUD AL DIA"/>
    <s v="GI22M40200005D"/>
    <x v="7"/>
    <x v="7"/>
    <s v="710601"/>
    <x v="109"/>
    <x v="1"/>
    <x v="5"/>
    <s v="001"/>
    <n v="260245.92"/>
    <n v="0"/>
    <n v="0"/>
    <n v="260245.92"/>
    <n v="144507.16"/>
    <n v="102044.38"/>
    <n v="1.8767238754356015E-4"/>
    <n v="102044.38"/>
    <n v="3.9715117923905545E-4"/>
    <n v="158201.54"/>
    <n v="158201.54"/>
    <n v="13694.38"/>
    <m/>
  </r>
  <r>
    <x v="3"/>
    <x v="4"/>
    <s v="UC32M020"/>
    <x v="47"/>
    <s v="M402"/>
    <s v="SALUD AL DIA"/>
    <s v="GI22M40200005D"/>
    <x v="7"/>
    <x v="7"/>
    <s v="710601"/>
    <x v="109"/>
    <x v="1"/>
    <x v="5"/>
    <s v="001"/>
    <n v="128668.72"/>
    <n v="0"/>
    <n v="0"/>
    <n v="128668.72"/>
    <n v="76190.16"/>
    <n v="52478.559999999998"/>
    <n v="9.6514640493165549E-5"/>
    <n v="52478.559999999998"/>
    <n v="2.0424370248285623E-4"/>
    <n v="76190.16"/>
    <n v="76190.16"/>
    <n v="0"/>
    <m/>
  </r>
  <r>
    <x v="3"/>
    <x v="4"/>
    <s v="UN31M010"/>
    <x v="48"/>
    <s v="M402"/>
    <s v="SALUD AL DIA"/>
    <s v="GI22M40200005D"/>
    <x v="7"/>
    <x v="7"/>
    <s v="710602"/>
    <x v="110"/>
    <x v="1"/>
    <x v="5"/>
    <s v="001"/>
    <n v="171440"/>
    <n v="0"/>
    <n v="0"/>
    <n v="171440"/>
    <n v="115884.32"/>
    <n v="46534.35"/>
    <n v="8.5582494276389032E-5"/>
    <n v="46534.35"/>
    <n v="1.8110916032438963E-4"/>
    <n v="124905.65"/>
    <n v="124905.65"/>
    <n v="9021.33"/>
    <m/>
  </r>
  <r>
    <x v="3"/>
    <x v="4"/>
    <s v="UC32M020"/>
    <x v="47"/>
    <s v="M402"/>
    <s v="SALUD AL DIA"/>
    <s v="GI22M40200005D"/>
    <x v="7"/>
    <x v="7"/>
    <s v="710602"/>
    <x v="110"/>
    <x v="1"/>
    <x v="5"/>
    <s v="001"/>
    <n v="84762"/>
    <n v="0"/>
    <n v="0"/>
    <n v="84762"/>
    <n v="76075.350000000006"/>
    <n v="8686.65"/>
    <n v="1.5975836643382678E-5"/>
    <n v="8686.65"/>
    <n v="3.3807969543613678E-5"/>
    <n v="76075.350000000006"/>
    <n v="76075.350000000006"/>
    <n v="0"/>
    <m/>
  </r>
  <r>
    <x v="3"/>
    <x v="4"/>
    <s v="UN31M010"/>
    <x v="48"/>
    <s v="M402"/>
    <s v="SALUD AL DIA"/>
    <s v="GI22M40200005D"/>
    <x v="7"/>
    <x v="7"/>
    <s v="710707"/>
    <x v="111"/>
    <x v="1"/>
    <x v="5"/>
    <s v="001"/>
    <n v="128580"/>
    <n v="0"/>
    <n v="0"/>
    <n v="128580"/>
    <n v="0"/>
    <n v="0"/>
    <n v="0"/>
    <n v="0"/>
    <n v="0"/>
    <n v="128580"/>
    <n v="128580"/>
    <n v="128580"/>
    <m/>
  </r>
  <r>
    <x v="3"/>
    <x v="4"/>
    <s v="UC32M020"/>
    <x v="47"/>
    <s v="M402"/>
    <s v="SALUD AL DIA"/>
    <s v="GI22M40200005D"/>
    <x v="7"/>
    <x v="7"/>
    <s v="710707"/>
    <x v="111"/>
    <x v="1"/>
    <x v="5"/>
    <s v="001"/>
    <n v="84762"/>
    <n v="0"/>
    <n v="0"/>
    <n v="84762"/>
    <n v="0"/>
    <n v="0"/>
    <n v="0"/>
    <n v="0"/>
    <n v="0"/>
    <n v="84762"/>
    <n v="84762"/>
    <n v="84762"/>
    <m/>
  </r>
  <r>
    <x v="1"/>
    <x v="12"/>
    <s v="ZA01D000"/>
    <x v="19"/>
    <s v="D201"/>
    <s v="CALIDAD AMBIENTAL"/>
    <s v="GI22D20100001D"/>
    <x v="8"/>
    <x v="8"/>
    <s v="730205"/>
    <x v="112"/>
    <x v="1"/>
    <x v="6"/>
    <s v="001"/>
    <n v="15500"/>
    <n v="0"/>
    <n v="0"/>
    <n v="15500"/>
    <n v="0"/>
    <n v="0"/>
    <n v="0"/>
    <n v="0"/>
    <n v="0"/>
    <n v="15500"/>
    <n v="15500"/>
    <n v="15500"/>
    <m/>
  </r>
  <r>
    <x v="1"/>
    <x v="12"/>
    <s v="ZA01D000"/>
    <x v="19"/>
    <s v="D201"/>
    <s v="CALIDAD AMBIENTAL"/>
    <s v="GI22D20100002D"/>
    <x v="9"/>
    <x v="9"/>
    <s v="730105"/>
    <x v="113"/>
    <x v="1"/>
    <x v="6"/>
    <s v="001"/>
    <n v="0"/>
    <n v="0"/>
    <n v="3500"/>
    <n v="3500"/>
    <n v="0"/>
    <n v="0"/>
    <n v="0"/>
    <n v="0"/>
    <n v="0"/>
    <n v="3500"/>
    <n v="3500"/>
    <n v="3500"/>
    <m/>
  </r>
  <r>
    <x v="1"/>
    <x v="12"/>
    <s v="ZA01D000"/>
    <x v="19"/>
    <s v="D201"/>
    <s v="CALIDAD AMBIENTAL"/>
    <s v="GI22D20100002D"/>
    <x v="9"/>
    <x v="9"/>
    <s v="730203"/>
    <x v="114"/>
    <x v="1"/>
    <x v="6"/>
    <s v="001"/>
    <n v="0"/>
    <n v="0"/>
    <n v="3500"/>
    <n v="3500"/>
    <n v="936"/>
    <n v="0"/>
    <n v="0"/>
    <n v="0"/>
    <n v="0"/>
    <n v="3500"/>
    <n v="3500"/>
    <n v="2564"/>
    <m/>
  </r>
  <r>
    <x v="1"/>
    <x v="12"/>
    <s v="ZA01D000"/>
    <x v="19"/>
    <s v="D201"/>
    <s v="CALIDAD AMBIENTAL"/>
    <s v="GI22D20100002D"/>
    <x v="9"/>
    <x v="9"/>
    <s v="730225"/>
    <x v="115"/>
    <x v="1"/>
    <x v="6"/>
    <s v="001"/>
    <n v="0"/>
    <n v="0"/>
    <n v="1500"/>
    <n v="1500"/>
    <n v="0"/>
    <n v="0"/>
    <n v="0"/>
    <n v="0"/>
    <n v="0"/>
    <n v="1500"/>
    <n v="1500"/>
    <n v="1500"/>
    <m/>
  </r>
  <r>
    <x v="1"/>
    <x v="12"/>
    <s v="ZA01D000"/>
    <x v="19"/>
    <s v="D201"/>
    <s v="CALIDAD AMBIENTAL"/>
    <s v="GI22D20100002D"/>
    <x v="9"/>
    <x v="9"/>
    <s v="730404"/>
    <x v="116"/>
    <x v="1"/>
    <x v="6"/>
    <s v="001"/>
    <n v="49697.71"/>
    <n v="0"/>
    <n v="100168.02"/>
    <n v="149865.73000000001"/>
    <n v="18801"/>
    <n v="18593.419999999998"/>
    <n v="3.4195626687135359E-5"/>
    <n v="18593.419999999998"/>
    <n v="7.2364579794468228E-5"/>
    <n v="131272.31"/>
    <n v="131272.31"/>
    <n v="112471.31"/>
    <m/>
  </r>
  <r>
    <x v="1"/>
    <x v="12"/>
    <s v="ZA01D000"/>
    <x v="19"/>
    <s v="D201"/>
    <s v="CALIDAD AMBIENTAL"/>
    <s v="GI22D20100002D"/>
    <x v="9"/>
    <x v="9"/>
    <s v="730505"/>
    <x v="117"/>
    <x v="1"/>
    <x v="6"/>
    <s v="001"/>
    <n v="18480"/>
    <n v="0"/>
    <n v="0"/>
    <n v="18480"/>
    <n v="13200"/>
    <n v="5280"/>
    <n v="9.7105808887270177E-6"/>
    <n v="5280"/>
    <n v="2.0549472948752423E-5"/>
    <n v="13200"/>
    <n v="13200"/>
    <n v="0"/>
    <m/>
  </r>
  <r>
    <x v="1"/>
    <x v="12"/>
    <s v="ZA01D000"/>
    <x v="19"/>
    <s v="D201"/>
    <s v="CALIDAD AMBIENTAL"/>
    <s v="GI22D20100002D"/>
    <x v="9"/>
    <x v="9"/>
    <s v="730602"/>
    <x v="118"/>
    <x v="1"/>
    <x v="6"/>
    <s v="001"/>
    <n v="1600"/>
    <n v="0"/>
    <n v="2500"/>
    <n v="4100"/>
    <n v="0"/>
    <n v="1600"/>
    <n v="2.9426002693112177E-6"/>
    <n v="1600"/>
    <n v="6.2271130147734614E-6"/>
    <n v="2500"/>
    <n v="2500"/>
    <n v="2500"/>
    <m/>
  </r>
  <r>
    <x v="1"/>
    <x v="12"/>
    <s v="ZA01D000"/>
    <x v="19"/>
    <s v="D201"/>
    <s v="CALIDAD AMBIENTAL"/>
    <s v="GI22D20100002D"/>
    <x v="9"/>
    <x v="9"/>
    <s v="730701"/>
    <x v="119"/>
    <x v="1"/>
    <x v="6"/>
    <s v="001"/>
    <n v="35300"/>
    <n v="0"/>
    <n v="0"/>
    <n v="35300"/>
    <n v="300"/>
    <n v="0"/>
    <n v="0"/>
    <n v="0"/>
    <n v="0"/>
    <n v="35300"/>
    <n v="35300"/>
    <n v="35000"/>
    <m/>
  </r>
  <r>
    <x v="1"/>
    <x v="12"/>
    <s v="ZA01D000"/>
    <x v="19"/>
    <s v="D201"/>
    <s v="CALIDAD AMBIENTAL"/>
    <s v="GI22D20100002D"/>
    <x v="9"/>
    <x v="9"/>
    <s v="730704"/>
    <x v="120"/>
    <x v="1"/>
    <x v="6"/>
    <s v="001"/>
    <n v="7600"/>
    <n v="0"/>
    <n v="-7480"/>
    <n v="120"/>
    <n v="0"/>
    <n v="120"/>
    <n v="2.2069502019834131E-7"/>
    <n v="0"/>
    <n v="0"/>
    <n v="0"/>
    <n v="120"/>
    <n v="0"/>
    <m/>
  </r>
  <r>
    <x v="1"/>
    <x v="12"/>
    <s v="ZA01D000"/>
    <x v="19"/>
    <s v="D201"/>
    <s v="CALIDAD AMBIENTAL"/>
    <s v="GI22D20100002D"/>
    <x v="9"/>
    <x v="9"/>
    <s v="730804"/>
    <x v="121"/>
    <x v="1"/>
    <x v="6"/>
    <s v="001"/>
    <n v="179"/>
    <n v="0"/>
    <n v="321"/>
    <n v="500"/>
    <n v="0"/>
    <n v="0"/>
    <n v="0"/>
    <n v="0"/>
    <n v="0"/>
    <n v="500"/>
    <n v="500"/>
    <n v="500"/>
    <m/>
  </r>
  <r>
    <x v="1"/>
    <x v="12"/>
    <s v="ZA01D000"/>
    <x v="19"/>
    <s v="D201"/>
    <s v="CALIDAD AMBIENTAL"/>
    <s v="GI22D20100002D"/>
    <x v="9"/>
    <x v="9"/>
    <s v="730810"/>
    <x v="122"/>
    <x v="1"/>
    <x v="6"/>
    <s v="001"/>
    <n v="5500"/>
    <n v="0"/>
    <n v="16741.099999999999"/>
    <n v="22241.1"/>
    <n v="3455.22"/>
    <n v="4649"/>
    <n v="8.5500929075174061E-6"/>
    <n v="4649"/>
    <n v="1.809365525355114E-5"/>
    <n v="17592.099999999999"/>
    <n v="17592.099999999999"/>
    <n v="14136.88"/>
    <m/>
  </r>
  <r>
    <x v="1"/>
    <x v="12"/>
    <s v="ZA01D000"/>
    <x v="19"/>
    <s v="D201"/>
    <s v="CALIDAD AMBIENTAL"/>
    <s v="GI22D20100002D"/>
    <x v="9"/>
    <x v="9"/>
    <s v="730811"/>
    <x v="123"/>
    <x v="1"/>
    <x v="6"/>
    <s v="001"/>
    <n v="10000"/>
    <n v="0"/>
    <n v="-10000"/>
    <n v="0"/>
    <n v="0"/>
    <n v="0"/>
    <n v="0"/>
    <n v="0"/>
    <n v="0"/>
    <n v="0"/>
    <n v="0"/>
    <n v="0"/>
    <m/>
  </r>
  <r>
    <x v="1"/>
    <x v="12"/>
    <s v="ZA01D000"/>
    <x v="19"/>
    <s v="D201"/>
    <s v="CALIDAD AMBIENTAL"/>
    <s v="GI22D20100002D"/>
    <x v="9"/>
    <x v="9"/>
    <s v="730813"/>
    <x v="124"/>
    <x v="1"/>
    <x v="6"/>
    <s v="001"/>
    <n v="156632.82"/>
    <n v="0"/>
    <n v="-27019.5"/>
    <n v="129613.32"/>
    <n v="1048.32"/>
    <n v="4000"/>
    <n v="7.3565006732780437E-6"/>
    <n v="827.88"/>
    <n v="3.2220639516691584E-6"/>
    <n v="125613.32"/>
    <n v="128785.44"/>
    <n v="124565"/>
    <m/>
  </r>
  <r>
    <x v="1"/>
    <x v="12"/>
    <s v="ZA01D000"/>
    <x v="19"/>
    <s v="D201"/>
    <s v="CALIDAD AMBIENTAL"/>
    <s v="GI22D20100002D"/>
    <x v="9"/>
    <x v="9"/>
    <s v="730819"/>
    <x v="125"/>
    <x v="1"/>
    <x v="6"/>
    <s v="001"/>
    <n v="6500"/>
    <n v="0"/>
    <n v="8528.73"/>
    <n v="15028.73"/>
    <n v="155"/>
    <n v="4836.7299999999996"/>
    <n v="8.8953518753660271E-6"/>
    <n v="4836.7299999999996"/>
    <n v="1.8824290207465777E-5"/>
    <n v="10192"/>
    <n v="10192"/>
    <n v="10037"/>
    <m/>
  </r>
  <r>
    <x v="1"/>
    <x v="12"/>
    <s v="ZA01D000"/>
    <x v="19"/>
    <s v="D201"/>
    <s v="CALIDAD AMBIENTAL"/>
    <s v="GI22D20100002D"/>
    <x v="9"/>
    <x v="9"/>
    <s v="730826"/>
    <x v="126"/>
    <x v="1"/>
    <x v="6"/>
    <s v="001"/>
    <n v="6175"/>
    <n v="0"/>
    <n v="18375.66"/>
    <n v="24550.66"/>
    <n v="23050.66"/>
    <n v="0"/>
    <n v="0"/>
    <n v="0"/>
    <n v="0"/>
    <n v="24550.66"/>
    <n v="24550.66"/>
    <n v="1500"/>
    <m/>
  </r>
  <r>
    <x v="1"/>
    <x v="12"/>
    <s v="ZA01D000"/>
    <x v="19"/>
    <s v="D201"/>
    <s v="CALIDAD AMBIENTAL"/>
    <s v="GI22D20100002D"/>
    <x v="9"/>
    <x v="9"/>
    <s v="730829"/>
    <x v="127"/>
    <x v="1"/>
    <x v="6"/>
    <s v="001"/>
    <n v="0"/>
    <n v="0"/>
    <n v="2471.92"/>
    <n v="2471.92"/>
    <n v="2271.92"/>
    <n v="0"/>
    <n v="0"/>
    <n v="0"/>
    <n v="0"/>
    <n v="2471.92"/>
    <n v="2471.92"/>
    <n v="200"/>
    <m/>
  </r>
  <r>
    <x v="1"/>
    <x v="12"/>
    <s v="ZA01D000"/>
    <x v="19"/>
    <s v="D201"/>
    <s v="CALIDAD AMBIENTAL"/>
    <s v="GI22D20100002D"/>
    <x v="9"/>
    <x v="9"/>
    <s v="731406"/>
    <x v="128"/>
    <x v="1"/>
    <x v="6"/>
    <s v="001"/>
    <n v="7297.57"/>
    <n v="0"/>
    <n v="-7297.57"/>
    <n v="0"/>
    <n v="0"/>
    <n v="0"/>
    <n v="0"/>
    <n v="0"/>
    <n v="0"/>
    <n v="0"/>
    <n v="0"/>
    <n v="0"/>
    <m/>
  </r>
  <r>
    <x v="1"/>
    <x v="12"/>
    <s v="ZA01D000"/>
    <x v="19"/>
    <s v="D203"/>
    <s v="PATRIMONIO NATURAL"/>
    <s v="GI22D20300001D"/>
    <x v="10"/>
    <x v="10"/>
    <s v="730601"/>
    <x v="129"/>
    <x v="1"/>
    <x v="6"/>
    <s v="001"/>
    <n v="77891"/>
    <n v="0"/>
    <n v="32600"/>
    <n v="110491"/>
    <n v="0"/>
    <n v="13681.85"/>
    <n v="2.5162634684172301E-5"/>
    <n v="0"/>
    <n v="0"/>
    <n v="96809.15"/>
    <n v="110491"/>
    <n v="96809.15"/>
    <m/>
  </r>
  <r>
    <x v="1"/>
    <x v="12"/>
    <s v="ZA01D000"/>
    <x v="19"/>
    <s v="D203"/>
    <s v="PATRIMONIO NATURAL"/>
    <s v="GI22D20300001D"/>
    <x v="10"/>
    <x v="10"/>
    <s v="731404"/>
    <x v="130"/>
    <x v="1"/>
    <x v="6"/>
    <s v="001"/>
    <n v="200"/>
    <n v="0"/>
    <n v="-200"/>
    <n v="0"/>
    <n v="0"/>
    <n v="0"/>
    <n v="0"/>
    <n v="0"/>
    <n v="0"/>
    <n v="0"/>
    <n v="0"/>
    <n v="0"/>
    <m/>
  </r>
  <r>
    <x v="1"/>
    <x v="12"/>
    <s v="ZA01D000"/>
    <x v="19"/>
    <s v="D203"/>
    <s v="PATRIMONIO NATURAL"/>
    <s v="GI22D20300002D"/>
    <x v="11"/>
    <x v="11"/>
    <s v="730236"/>
    <x v="131"/>
    <x v="1"/>
    <x v="6"/>
    <s v="001"/>
    <n v="50000"/>
    <n v="0"/>
    <n v="0"/>
    <n v="50000"/>
    <n v="0"/>
    <n v="0"/>
    <n v="0"/>
    <n v="0"/>
    <n v="0"/>
    <n v="50000"/>
    <n v="50000"/>
    <n v="50000"/>
    <m/>
  </r>
  <r>
    <x v="1"/>
    <x v="11"/>
    <s v="ZM04F040"/>
    <x v="41"/>
    <s v="D203"/>
    <s v="PATRIMONIO NATURAL"/>
    <s v="GI22D20300002D"/>
    <x v="11"/>
    <x v="11"/>
    <s v="730236"/>
    <x v="131"/>
    <x v="1"/>
    <x v="6"/>
    <s v="001"/>
    <n v="15000"/>
    <n v="0"/>
    <n v="0"/>
    <n v="15000"/>
    <n v="0"/>
    <n v="0"/>
    <n v="0"/>
    <n v="0"/>
    <n v="0"/>
    <n v="15000"/>
    <n v="15000"/>
    <n v="15000"/>
    <m/>
  </r>
  <r>
    <x v="1"/>
    <x v="11"/>
    <s v="ZC09F090"/>
    <x v="21"/>
    <s v="D203"/>
    <s v="PATRIMONIO NATURAL"/>
    <s v="GI22D20300002D"/>
    <x v="11"/>
    <x v="11"/>
    <s v="730236"/>
    <x v="131"/>
    <x v="1"/>
    <x v="6"/>
    <s v="001"/>
    <n v="15000"/>
    <n v="0"/>
    <n v="0"/>
    <n v="15000"/>
    <n v="0"/>
    <n v="0"/>
    <n v="0"/>
    <n v="0"/>
    <n v="0"/>
    <n v="15000"/>
    <n v="15000"/>
    <n v="15000"/>
    <m/>
  </r>
  <r>
    <x v="1"/>
    <x v="11"/>
    <s v="ZV05F050"/>
    <x v="35"/>
    <s v="D203"/>
    <s v="PATRIMONIO NATURAL"/>
    <s v="GI22D20300002D"/>
    <x v="11"/>
    <x v="11"/>
    <s v="730236"/>
    <x v="131"/>
    <x v="1"/>
    <x v="6"/>
    <s v="001"/>
    <n v="13790"/>
    <n v="0"/>
    <n v="1210"/>
    <n v="15000"/>
    <n v="0"/>
    <n v="0"/>
    <n v="0"/>
    <n v="0"/>
    <n v="0"/>
    <n v="15000"/>
    <n v="15000"/>
    <n v="15000"/>
    <m/>
  </r>
  <r>
    <x v="1"/>
    <x v="11"/>
    <s v="ZN02F020"/>
    <x v="44"/>
    <s v="D203"/>
    <s v="PATRIMONIO NATURAL"/>
    <s v="GI22D20300002D"/>
    <x v="11"/>
    <x v="11"/>
    <s v="730236"/>
    <x v="131"/>
    <x v="1"/>
    <x v="6"/>
    <s v="001"/>
    <n v="13392.86"/>
    <n v="0"/>
    <n v="0"/>
    <n v="13392.86"/>
    <n v="0"/>
    <n v="0"/>
    <n v="0"/>
    <n v="0"/>
    <n v="0"/>
    <n v="13392.86"/>
    <n v="13392.86"/>
    <n v="13392.86"/>
    <m/>
  </r>
  <r>
    <x v="1"/>
    <x v="12"/>
    <s v="ZA01D000"/>
    <x v="19"/>
    <s v="D203"/>
    <s v="PATRIMONIO NATURAL"/>
    <s v="GI22D20300002D"/>
    <x v="11"/>
    <x v="11"/>
    <s v="730605"/>
    <x v="132"/>
    <x v="1"/>
    <x v="6"/>
    <s v="001"/>
    <n v="0"/>
    <n v="0"/>
    <n v="20000"/>
    <n v="20000"/>
    <n v="0"/>
    <n v="0"/>
    <n v="0"/>
    <n v="0"/>
    <n v="0"/>
    <n v="20000"/>
    <n v="20000"/>
    <n v="20000"/>
    <m/>
  </r>
  <r>
    <x v="1"/>
    <x v="11"/>
    <s v="ZV05F050"/>
    <x v="35"/>
    <s v="D203"/>
    <s v="PATRIMONIO NATURAL"/>
    <s v="GI22D20300002D"/>
    <x v="11"/>
    <x v="11"/>
    <s v="730811"/>
    <x v="123"/>
    <x v="1"/>
    <x v="6"/>
    <s v="001"/>
    <n v="350"/>
    <n v="0"/>
    <n v="-350"/>
    <n v="0"/>
    <n v="0"/>
    <n v="0"/>
    <n v="0"/>
    <n v="0"/>
    <n v="0"/>
    <n v="0"/>
    <n v="0"/>
    <n v="0"/>
    <m/>
  </r>
  <r>
    <x v="1"/>
    <x v="12"/>
    <s v="ZA01D000"/>
    <x v="19"/>
    <s v="D203"/>
    <s v="PATRIMONIO NATURAL"/>
    <s v="GI22D20300002D"/>
    <x v="11"/>
    <x v="11"/>
    <s v="730814"/>
    <x v="133"/>
    <x v="1"/>
    <x v="6"/>
    <s v="001"/>
    <n v="225000"/>
    <n v="0"/>
    <n v="-160000"/>
    <n v="65000"/>
    <n v="0"/>
    <n v="0"/>
    <n v="0"/>
    <n v="0"/>
    <n v="0"/>
    <n v="65000"/>
    <n v="65000"/>
    <n v="65000"/>
    <m/>
  </r>
  <r>
    <x v="1"/>
    <x v="11"/>
    <s v="ZN02F020"/>
    <x v="44"/>
    <s v="D203"/>
    <s v="PATRIMONIO NATURAL"/>
    <s v="GI22D20300002D"/>
    <x v="11"/>
    <x v="11"/>
    <s v="731406"/>
    <x v="128"/>
    <x v="1"/>
    <x v="6"/>
    <s v="001"/>
    <n v="255"/>
    <n v="0"/>
    <n v="0"/>
    <n v="255"/>
    <n v="0"/>
    <n v="0"/>
    <n v="0"/>
    <n v="0"/>
    <n v="0"/>
    <n v="255"/>
    <n v="255"/>
    <n v="255"/>
    <m/>
  </r>
  <r>
    <x v="1"/>
    <x v="12"/>
    <s v="ZA01D000"/>
    <x v="19"/>
    <s v="D203"/>
    <s v="PATRIMONIO NATURAL"/>
    <s v="GI22D20300003D"/>
    <x v="12"/>
    <x v="12"/>
    <s v="730204"/>
    <x v="134"/>
    <x v="1"/>
    <x v="6"/>
    <s v="001"/>
    <n v="8000"/>
    <n v="0"/>
    <n v="0"/>
    <n v="8000"/>
    <n v="0"/>
    <n v="7331.06"/>
    <n v="1.3482736956460435E-5"/>
    <n v="7331.06"/>
    <n v="2.853208696130321E-5"/>
    <n v="668.94"/>
    <n v="668.94"/>
    <n v="668.94"/>
    <m/>
  </r>
  <r>
    <x v="1"/>
    <x v="12"/>
    <s v="ZA01D000"/>
    <x v="19"/>
    <s v="D203"/>
    <s v="PATRIMONIO NATURAL"/>
    <s v="GI22D20300003D"/>
    <x v="12"/>
    <x v="12"/>
    <s v="730207"/>
    <x v="135"/>
    <x v="1"/>
    <x v="6"/>
    <s v="001"/>
    <n v="0"/>
    <n v="0"/>
    <n v="28000"/>
    <n v="28000"/>
    <n v="0"/>
    <n v="0"/>
    <n v="0"/>
    <n v="0"/>
    <n v="0"/>
    <n v="28000"/>
    <n v="28000"/>
    <n v="28000"/>
    <m/>
  </r>
  <r>
    <x v="1"/>
    <x v="12"/>
    <s v="ZA01D000"/>
    <x v="19"/>
    <s v="D203"/>
    <s v="PATRIMONIO NATURAL"/>
    <s v="GI22D20300003D"/>
    <x v="12"/>
    <x v="12"/>
    <s v="730236"/>
    <x v="131"/>
    <x v="1"/>
    <x v="6"/>
    <s v="001"/>
    <n v="0"/>
    <n v="0"/>
    <n v="20000"/>
    <n v="20000"/>
    <n v="0"/>
    <n v="0"/>
    <n v="0"/>
    <n v="0"/>
    <n v="0"/>
    <n v="20000"/>
    <n v="20000"/>
    <n v="20000"/>
    <m/>
  </r>
  <r>
    <x v="1"/>
    <x v="12"/>
    <s v="ZA01D000"/>
    <x v="19"/>
    <s v="D203"/>
    <s v="PATRIMONIO NATURAL"/>
    <s v="GI22D20300003D"/>
    <x v="12"/>
    <x v="12"/>
    <s v="730601"/>
    <x v="129"/>
    <x v="1"/>
    <x v="6"/>
    <s v="001"/>
    <n v="0"/>
    <n v="0"/>
    <n v="5000"/>
    <n v="5000"/>
    <n v="0"/>
    <n v="0"/>
    <n v="0"/>
    <n v="0"/>
    <n v="0"/>
    <n v="5000"/>
    <n v="5000"/>
    <n v="5000"/>
    <m/>
  </r>
  <r>
    <x v="1"/>
    <x v="12"/>
    <s v="ZA01D000"/>
    <x v="19"/>
    <s v="D203"/>
    <s v="PATRIMONIO NATURAL"/>
    <s v="GI22D20300003D"/>
    <x v="12"/>
    <x v="12"/>
    <s v="730613"/>
    <x v="136"/>
    <x v="1"/>
    <x v="6"/>
    <s v="001"/>
    <n v="12000"/>
    <n v="0"/>
    <n v="0"/>
    <n v="12000"/>
    <n v="716.7"/>
    <n v="11283.3"/>
    <n v="2.0751401011699536E-5"/>
    <n v="0"/>
    <n v="0"/>
    <n v="716.7"/>
    <n v="12000"/>
    <n v="0"/>
    <m/>
  </r>
  <r>
    <x v="1"/>
    <x v="11"/>
    <s v="ZQ08F080"/>
    <x v="26"/>
    <s v="D203"/>
    <s v="PATRIMONIO NATURAL"/>
    <s v="GI22D20300004D"/>
    <x v="13"/>
    <x v="13"/>
    <s v="730236"/>
    <x v="131"/>
    <x v="1"/>
    <x v="6"/>
    <s v="001"/>
    <n v="12200"/>
    <n v="0"/>
    <n v="2800"/>
    <n v="15000"/>
    <n v="0"/>
    <n v="0"/>
    <n v="0"/>
    <n v="0"/>
    <n v="0"/>
    <n v="15000"/>
    <n v="15000"/>
    <n v="15000"/>
    <m/>
  </r>
  <r>
    <x v="1"/>
    <x v="12"/>
    <s v="ZA01D000"/>
    <x v="19"/>
    <s v="D203"/>
    <s v="PATRIMONIO NATURAL"/>
    <s v="GI22D20300004D"/>
    <x v="13"/>
    <x v="13"/>
    <s v="730236"/>
    <x v="131"/>
    <x v="1"/>
    <x v="6"/>
    <s v="001"/>
    <n v="55000"/>
    <n v="0"/>
    <n v="0"/>
    <n v="55000"/>
    <n v="0"/>
    <n v="0"/>
    <n v="0"/>
    <n v="0"/>
    <n v="0"/>
    <n v="55000"/>
    <n v="55000"/>
    <n v="55000"/>
    <m/>
  </r>
  <r>
    <x v="1"/>
    <x v="11"/>
    <s v="ZS03F030"/>
    <x v="22"/>
    <s v="D203"/>
    <s v="PATRIMONIO NATURAL"/>
    <s v="GI22D20300004D"/>
    <x v="13"/>
    <x v="13"/>
    <s v="730236"/>
    <x v="131"/>
    <x v="1"/>
    <x v="6"/>
    <s v="001"/>
    <n v="13000"/>
    <n v="0"/>
    <n v="2000"/>
    <n v="15000"/>
    <n v="0"/>
    <n v="0"/>
    <n v="0"/>
    <n v="0"/>
    <n v="0"/>
    <n v="15000"/>
    <n v="15000"/>
    <n v="15000"/>
    <m/>
  </r>
  <r>
    <x v="1"/>
    <x v="11"/>
    <s v="ZD07F070"/>
    <x v="28"/>
    <s v="D203"/>
    <s v="PATRIMONIO NATURAL"/>
    <s v="GI22D20300004D"/>
    <x v="13"/>
    <x v="13"/>
    <s v="730236"/>
    <x v="131"/>
    <x v="1"/>
    <x v="6"/>
    <s v="001"/>
    <n v="15000"/>
    <n v="0"/>
    <n v="0"/>
    <n v="15000"/>
    <n v="0"/>
    <n v="15000"/>
    <n v="2.7586877524792665E-5"/>
    <n v="3750"/>
    <n v="1.4594796128375301E-5"/>
    <n v="0"/>
    <n v="11250"/>
    <n v="0"/>
    <m/>
  </r>
  <r>
    <x v="1"/>
    <x v="11"/>
    <s v="ZT06F060"/>
    <x v="43"/>
    <s v="D203"/>
    <s v="PATRIMONIO NATURAL"/>
    <s v="GI22D20300004D"/>
    <x v="13"/>
    <x v="13"/>
    <s v="730236"/>
    <x v="131"/>
    <x v="1"/>
    <x v="6"/>
    <s v="001"/>
    <n v="15000"/>
    <n v="0"/>
    <n v="0"/>
    <n v="15000"/>
    <n v="15000"/>
    <n v="0"/>
    <n v="0"/>
    <n v="0"/>
    <n v="0"/>
    <n v="15000"/>
    <n v="15000"/>
    <n v="0"/>
    <m/>
  </r>
  <r>
    <x v="1"/>
    <x v="11"/>
    <s v="ZS03F030"/>
    <x v="22"/>
    <s v="D203"/>
    <s v="PATRIMONIO NATURAL"/>
    <s v="GI22D20300004D"/>
    <x v="13"/>
    <x v="13"/>
    <s v="731406"/>
    <x v="128"/>
    <x v="1"/>
    <x v="6"/>
    <s v="001"/>
    <n v="240"/>
    <n v="0"/>
    <n v="-240"/>
    <n v="0"/>
    <n v="0"/>
    <n v="0"/>
    <n v="0"/>
    <n v="0"/>
    <n v="0"/>
    <n v="0"/>
    <n v="0"/>
    <n v="0"/>
    <m/>
  </r>
  <r>
    <x v="1"/>
    <x v="12"/>
    <s v="ZA01D000"/>
    <x v="19"/>
    <s v="F101"/>
    <s v="CORRESPONSABILIDAD CIUDADANA"/>
    <s v="GI22F10100001D"/>
    <x v="14"/>
    <x v="14"/>
    <s v="730207"/>
    <x v="135"/>
    <x v="1"/>
    <x v="6"/>
    <s v="001"/>
    <n v="78380"/>
    <n v="0"/>
    <n v="-28500"/>
    <n v="49880"/>
    <n v="0"/>
    <n v="0"/>
    <n v="0"/>
    <n v="0"/>
    <n v="0"/>
    <n v="49880"/>
    <n v="49880"/>
    <n v="49880"/>
    <m/>
  </r>
  <r>
    <x v="1"/>
    <x v="12"/>
    <s v="ZA01D000"/>
    <x v="19"/>
    <s v="F101"/>
    <s v="CORRESPONSABILIDAD CIUDADANA"/>
    <s v="GI22F10100001D"/>
    <x v="14"/>
    <x v="14"/>
    <s v="730249"/>
    <x v="137"/>
    <x v="1"/>
    <x v="6"/>
    <s v="001"/>
    <n v="20000"/>
    <n v="0"/>
    <n v="0"/>
    <n v="20000"/>
    <n v="0"/>
    <n v="0"/>
    <n v="0"/>
    <n v="0"/>
    <n v="0"/>
    <n v="20000"/>
    <n v="20000"/>
    <n v="20000"/>
    <m/>
  </r>
  <r>
    <x v="1"/>
    <x v="12"/>
    <s v="ZA01D000"/>
    <x v="19"/>
    <s v="F101"/>
    <s v="CORRESPONSABILIDAD CIUDADANA"/>
    <s v="GI22F10100001D"/>
    <x v="14"/>
    <x v="14"/>
    <s v="730601"/>
    <x v="129"/>
    <x v="1"/>
    <x v="6"/>
    <s v="001"/>
    <n v="0"/>
    <n v="0"/>
    <n v="12500"/>
    <n v="12500"/>
    <n v="0"/>
    <n v="0"/>
    <n v="0"/>
    <n v="0"/>
    <n v="0"/>
    <n v="12500"/>
    <n v="12500"/>
    <n v="12500"/>
    <m/>
  </r>
  <r>
    <x v="1"/>
    <x v="11"/>
    <s v="ZV05F050"/>
    <x v="35"/>
    <s v="F101"/>
    <s v="CORRESPONSABILIDAD CIUDADANA"/>
    <s v="GI22F10100001D"/>
    <x v="14"/>
    <x v="14"/>
    <s v="730804"/>
    <x v="121"/>
    <x v="1"/>
    <x v="6"/>
    <s v="001"/>
    <n v="0"/>
    <n v="0"/>
    <n v="500"/>
    <n v="500"/>
    <n v="0"/>
    <n v="0"/>
    <n v="0"/>
    <n v="0"/>
    <n v="0"/>
    <n v="500"/>
    <n v="500"/>
    <n v="500"/>
    <m/>
  </r>
  <r>
    <x v="1"/>
    <x v="11"/>
    <s v="ZC09F090"/>
    <x v="21"/>
    <s v="F101"/>
    <s v="CORRESPONSABILIDAD CIUDADANA"/>
    <s v="GI22F10100001D"/>
    <x v="14"/>
    <x v="14"/>
    <s v="730804"/>
    <x v="121"/>
    <x v="1"/>
    <x v="6"/>
    <s v="001"/>
    <n v="0"/>
    <n v="0"/>
    <n v="500"/>
    <n v="500"/>
    <n v="0"/>
    <n v="0"/>
    <n v="0"/>
    <n v="0"/>
    <n v="0"/>
    <n v="500"/>
    <n v="500"/>
    <n v="500"/>
    <m/>
  </r>
  <r>
    <x v="1"/>
    <x v="11"/>
    <s v="ZM04F040"/>
    <x v="41"/>
    <s v="F101"/>
    <s v="CORRESPONSABILIDAD CIUDADANA"/>
    <s v="GI22F10100001D"/>
    <x v="14"/>
    <x v="14"/>
    <s v="730804"/>
    <x v="121"/>
    <x v="1"/>
    <x v="6"/>
    <s v="001"/>
    <n v="0"/>
    <n v="0"/>
    <n v="500"/>
    <n v="500"/>
    <n v="0"/>
    <n v="0"/>
    <n v="0"/>
    <n v="0"/>
    <n v="0"/>
    <n v="500"/>
    <n v="500"/>
    <n v="500"/>
    <m/>
  </r>
  <r>
    <x v="1"/>
    <x v="11"/>
    <s v="ZN02F020"/>
    <x v="44"/>
    <s v="F101"/>
    <s v="CORRESPONSABILIDAD CIUDADANA"/>
    <s v="GI22F10100001D"/>
    <x v="14"/>
    <x v="14"/>
    <s v="730804"/>
    <x v="121"/>
    <x v="1"/>
    <x v="6"/>
    <s v="001"/>
    <n v="0"/>
    <n v="0"/>
    <n v="500"/>
    <n v="500"/>
    <n v="0"/>
    <n v="0"/>
    <n v="0"/>
    <n v="0"/>
    <n v="0"/>
    <n v="500"/>
    <n v="500"/>
    <n v="500"/>
    <m/>
  </r>
  <r>
    <x v="1"/>
    <x v="11"/>
    <s v="ZT06F060"/>
    <x v="43"/>
    <s v="F101"/>
    <s v="CORRESPONSABILIDAD CIUDADANA"/>
    <s v="GI22F10100001D"/>
    <x v="14"/>
    <x v="14"/>
    <s v="730804"/>
    <x v="121"/>
    <x v="1"/>
    <x v="6"/>
    <s v="001"/>
    <n v="0"/>
    <n v="0"/>
    <n v="500"/>
    <n v="500"/>
    <n v="0"/>
    <n v="0"/>
    <n v="0"/>
    <n v="0"/>
    <n v="0"/>
    <n v="500"/>
    <n v="500"/>
    <n v="500"/>
    <m/>
  </r>
  <r>
    <x v="1"/>
    <x v="11"/>
    <s v="ZS03F030"/>
    <x v="22"/>
    <s v="F101"/>
    <s v="CORRESPONSABILIDAD CIUDADANA"/>
    <s v="GI22F10100001D"/>
    <x v="14"/>
    <x v="14"/>
    <s v="730804"/>
    <x v="121"/>
    <x v="1"/>
    <x v="6"/>
    <s v="001"/>
    <n v="0"/>
    <n v="0"/>
    <n v="500"/>
    <n v="500"/>
    <n v="0"/>
    <n v="0"/>
    <n v="0"/>
    <n v="0"/>
    <n v="0"/>
    <n v="500"/>
    <n v="500"/>
    <n v="500"/>
    <m/>
  </r>
  <r>
    <x v="1"/>
    <x v="11"/>
    <s v="ZD07F070"/>
    <x v="28"/>
    <s v="F101"/>
    <s v="CORRESPONSABILIDAD CIUDADANA"/>
    <s v="GI22F10100001D"/>
    <x v="14"/>
    <x v="14"/>
    <s v="730804"/>
    <x v="121"/>
    <x v="1"/>
    <x v="6"/>
    <s v="001"/>
    <n v="0"/>
    <n v="0"/>
    <n v="500"/>
    <n v="500"/>
    <n v="0"/>
    <n v="0"/>
    <n v="0"/>
    <n v="0"/>
    <n v="0"/>
    <n v="500"/>
    <n v="500"/>
    <n v="500"/>
    <m/>
  </r>
  <r>
    <x v="1"/>
    <x v="11"/>
    <s v="ZQ08F080"/>
    <x v="26"/>
    <s v="F101"/>
    <s v="CORRESPONSABILIDAD CIUDADANA"/>
    <s v="GI22F10100001D"/>
    <x v="14"/>
    <x v="14"/>
    <s v="730804"/>
    <x v="121"/>
    <x v="1"/>
    <x v="6"/>
    <s v="001"/>
    <n v="0"/>
    <n v="0"/>
    <n v="500"/>
    <n v="500"/>
    <n v="0"/>
    <n v="0"/>
    <n v="0"/>
    <n v="0"/>
    <n v="0"/>
    <n v="500"/>
    <n v="500"/>
    <n v="500"/>
    <m/>
  </r>
  <r>
    <x v="1"/>
    <x v="11"/>
    <s v="ZV05F050"/>
    <x v="35"/>
    <s v="F101"/>
    <s v="CORRESPONSABILIDAD CIUDADANA"/>
    <s v="GI22F10100002D"/>
    <x v="15"/>
    <x v="15"/>
    <s v="730204"/>
    <x v="134"/>
    <x v="1"/>
    <x v="6"/>
    <s v="001"/>
    <n v="5000"/>
    <n v="0"/>
    <n v="0"/>
    <n v="5000"/>
    <n v="0"/>
    <n v="0"/>
    <n v="0"/>
    <n v="0"/>
    <n v="0"/>
    <n v="5000"/>
    <n v="5000"/>
    <n v="5000"/>
    <m/>
  </r>
  <r>
    <x v="1"/>
    <x v="11"/>
    <s v="ZV05F050"/>
    <x v="35"/>
    <s v="F101"/>
    <s v="CORRESPONSABILIDAD CIUDADANA"/>
    <s v="GI22F10100002D"/>
    <x v="15"/>
    <x v="15"/>
    <s v="730418"/>
    <x v="138"/>
    <x v="1"/>
    <x v="6"/>
    <s v="001"/>
    <n v="30717.98"/>
    <n v="0"/>
    <n v="0"/>
    <n v="30717.98"/>
    <n v="20478.66"/>
    <n v="10239.32"/>
    <n v="1.8831391118477334E-5"/>
    <n v="10239.32"/>
    <n v="3.9850876771518872E-5"/>
    <n v="20478.66"/>
    <n v="20478.66"/>
    <n v="0"/>
    <m/>
  </r>
  <r>
    <x v="1"/>
    <x v="11"/>
    <s v="ZD07F070"/>
    <x v="28"/>
    <s v="F101"/>
    <s v="CORRESPONSABILIDAD CIUDADANA"/>
    <s v="GI22F10100002D"/>
    <x v="15"/>
    <x v="15"/>
    <s v="730418"/>
    <x v="138"/>
    <x v="1"/>
    <x v="6"/>
    <s v="001"/>
    <n v="70000"/>
    <n v="0"/>
    <n v="0"/>
    <n v="70000"/>
    <n v="0.49"/>
    <n v="52264.800000000003"/>
    <n v="9.6121509097185575E-5"/>
    <n v="9634.1"/>
    <n v="3.7495393434768128E-5"/>
    <n v="17735.2"/>
    <n v="60365.9"/>
    <n v="17734.71"/>
    <m/>
  </r>
  <r>
    <x v="1"/>
    <x v="11"/>
    <s v="ZQ08F080"/>
    <x v="26"/>
    <s v="F101"/>
    <s v="CORRESPONSABILIDAD CIUDADANA"/>
    <s v="GI22F10100002D"/>
    <x v="15"/>
    <x v="15"/>
    <s v="730418"/>
    <x v="138"/>
    <x v="1"/>
    <x v="6"/>
    <s v="001"/>
    <n v="318060.89"/>
    <n v="0"/>
    <n v="-93130.53"/>
    <n v="224930.36"/>
    <n v="0"/>
    <n v="172813.2"/>
    <n v="3.1782510553783334E-4"/>
    <n v="62745.11"/>
    <n v="2.4420055693399531E-4"/>
    <n v="52117.16"/>
    <n v="162185.25"/>
    <n v="52117.16"/>
    <m/>
  </r>
  <r>
    <x v="1"/>
    <x v="11"/>
    <s v="ZS03F030"/>
    <x v="22"/>
    <s v="F101"/>
    <s v="CORRESPONSABILIDAD CIUDADANA"/>
    <s v="GI22F10100002D"/>
    <x v="15"/>
    <x v="15"/>
    <s v="730418"/>
    <x v="138"/>
    <x v="1"/>
    <x v="6"/>
    <s v="001"/>
    <n v="74600"/>
    <n v="0"/>
    <n v="0"/>
    <n v="74600"/>
    <n v="6216"/>
    <n v="68376"/>
    <n v="1.2575202250901489E-4"/>
    <n v="12432"/>
    <n v="4.8384668124789797E-5"/>
    <n v="6224"/>
    <n v="62168"/>
    <n v="8"/>
    <m/>
  </r>
  <r>
    <x v="1"/>
    <x v="11"/>
    <s v="ZT06F060"/>
    <x v="43"/>
    <s v="F101"/>
    <s v="CORRESPONSABILIDAD CIUDADANA"/>
    <s v="GI22F10100002D"/>
    <x v="15"/>
    <x v="15"/>
    <s v="730418"/>
    <x v="138"/>
    <x v="1"/>
    <x v="6"/>
    <s v="001"/>
    <n v="37080.400000000001"/>
    <n v="0"/>
    <n v="47507.6"/>
    <n v="84588"/>
    <n v="0"/>
    <n v="0"/>
    <n v="0"/>
    <n v="0"/>
    <n v="0"/>
    <n v="84588"/>
    <n v="84588"/>
    <n v="84588"/>
    <m/>
  </r>
  <r>
    <x v="1"/>
    <x v="11"/>
    <s v="ZC09F090"/>
    <x v="21"/>
    <s v="F101"/>
    <s v="CORRESPONSABILIDAD CIUDADANA"/>
    <s v="GI22F10100002D"/>
    <x v="15"/>
    <x v="15"/>
    <s v="730418"/>
    <x v="138"/>
    <x v="1"/>
    <x v="6"/>
    <s v="001"/>
    <n v="40000"/>
    <n v="0"/>
    <n v="0"/>
    <n v="40000"/>
    <n v="0"/>
    <n v="39999.96"/>
    <n v="7.3564933167773701E-5"/>
    <n v="10909.08"/>
    <n v="4.2457546279503041E-5"/>
    <n v="0.04"/>
    <n v="29090.92"/>
    <n v="0.04"/>
    <m/>
  </r>
  <r>
    <x v="1"/>
    <x v="11"/>
    <s v="ZD07F070"/>
    <x v="28"/>
    <s v="F101"/>
    <s v="CORRESPONSABILIDAD CIUDADANA"/>
    <s v="GI22F10100002D"/>
    <x v="15"/>
    <x v="15"/>
    <s v="730504"/>
    <x v="139"/>
    <x v="1"/>
    <x v="6"/>
    <s v="001"/>
    <n v="18894.86"/>
    <n v="0"/>
    <n v="0"/>
    <n v="18894.86"/>
    <n v="0"/>
    <n v="0"/>
    <n v="0"/>
    <n v="0"/>
    <n v="0"/>
    <n v="18894.86"/>
    <n v="18894.86"/>
    <n v="18894.86"/>
    <m/>
  </r>
  <r>
    <x v="1"/>
    <x v="11"/>
    <s v="ZS03F030"/>
    <x v="22"/>
    <s v="F101"/>
    <s v="CORRESPONSABILIDAD CIUDADANA"/>
    <s v="GI22F10100002D"/>
    <x v="15"/>
    <x v="15"/>
    <s v="730504"/>
    <x v="139"/>
    <x v="1"/>
    <x v="6"/>
    <s v="001"/>
    <n v="234523.86"/>
    <n v="0"/>
    <n v="0"/>
    <n v="234523.86"/>
    <n v="234523.86"/>
    <n v="0"/>
    <n v="0"/>
    <n v="0"/>
    <n v="0"/>
    <n v="234523.86"/>
    <n v="234523.86"/>
    <n v="0"/>
    <m/>
  </r>
  <r>
    <x v="1"/>
    <x v="11"/>
    <s v="ZT06F060"/>
    <x v="43"/>
    <s v="F101"/>
    <s v="CORRESPONSABILIDAD CIUDADANA"/>
    <s v="GI22F10100002D"/>
    <x v="15"/>
    <x v="15"/>
    <s v="730504"/>
    <x v="139"/>
    <x v="1"/>
    <x v="6"/>
    <s v="001"/>
    <n v="30000"/>
    <n v="0"/>
    <n v="-30000"/>
    <n v="0"/>
    <n v="0"/>
    <n v="0"/>
    <n v="0"/>
    <n v="0"/>
    <n v="0"/>
    <n v="0"/>
    <n v="0"/>
    <n v="0"/>
    <m/>
  </r>
  <r>
    <x v="1"/>
    <x v="11"/>
    <s v="ZQ08F080"/>
    <x v="26"/>
    <s v="F101"/>
    <s v="CORRESPONSABILIDAD CIUDADANA"/>
    <s v="GI22F10100002D"/>
    <x v="15"/>
    <x v="15"/>
    <s v="730504"/>
    <x v="139"/>
    <x v="1"/>
    <x v="6"/>
    <s v="001"/>
    <n v="76395"/>
    <n v="0"/>
    <n v="0"/>
    <n v="76395"/>
    <n v="0"/>
    <n v="0"/>
    <n v="0"/>
    <n v="0"/>
    <n v="0"/>
    <n v="76395"/>
    <n v="76395"/>
    <n v="76395"/>
    <m/>
  </r>
  <r>
    <x v="1"/>
    <x v="11"/>
    <s v="ZN02F020"/>
    <x v="44"/>
    <s v="F101"/>
    <s v="CORRESPONSABILIDAD CIUDADANA"/>
    <s v="GI22F10100002D"/>
    <x v="15"/>
    <x v="15"/>
    <s v="730505"/>
    <x v="117"/>
    <x v="1"/>
    <x v="6"/>
    <s v="001"/>
    <n v="13200"/>
    <n v="0"/>
    <n v="0"/>
    <n v="13200"/>
    <n v="0"/>
    <n v="0"/>
    <n v="0"/>
    <n v="0"/>
    <n v="0"/>
    <n v="13200"/>
    <n v="13200"/>
    <n v="13200"/>
    <m/>
  </r>
  <r>
    <x v="1"/>
    <x v="11"/>
    <s v="ZC09F090"/>
    <x v="21"/>
    <s v="F101"/>
    <s v="CORRESPONSABILIDAD CIUDADANA"/>
    <s v="GI22F10100002D"/>
    <x v="15"/>
    <x v="15"/>
    <s v="730505"/>
    <x v="117"/>
    <x v="1"/>
    <x v="6"/>
    <s v="001"/>
    <n v="0"/>
    <n v="0"/>
    <n v="9000"/>
    <n v="9000"/>
    <n v="0"/>
    <n v="0"/>
    <n v="0"/>
    <n v="0"/>
    <n v="0"/>
    <n v="9000"/>
    <n v="9000"/>
    <n v="9000"/>
    <m/>
  </r>
  <r>
    <x v="1"/>
    <x v="11"/>
    <s v="ZS03F030"/>
    <x v="22"/>
    <s v="F101"/>
    <s v="CORRESPONSABILIDAD CIUDADANA"/>
    <s v="GI22F10100002D"/>
    <x v="15"/>
    <x v="15"/>
    <s v="730601"/>
    <x v="129"/>
    <x v="1"/>
    <x v="6"/>
    <s v="001"/>
    <n v="3000"/>
    <n v="0"/>
    <n v="0"/>
    <n v="3000"/>
    <n v="0"/>
    <n v="0"/>
    <n v="0"/>
    <n v="0"/>
    <n v="0"/>
    <n v="3000"/>
    <n v="3000"/>
    <n v="3000"/>
    <m/>
  </r>
  <r>
    <x v="1"/>
    <x v="11"/>
    <s v="ZV05F050"/>
    <x v="35"/>
    <s v="F101"/>
    <s v="CORRESPONSABILIDAD CIUDADANA"/>
    <s v="GI22F10100002D"/>
    <x v="15"/>
    <x v="15"/>
    <s v="730605"/>
    <x v="132"/>
    <x v="1"/>
    <x v="6"/>
    <s v="001"/>
    <n v="52811.24"/>
    <n v="0"/>
    <n v="0"/>
    <n v="52811.24"/>
    <n v="263.19"/>
    <n v="52375.48"/>
    <n v="9.6325063470815189E-5"/>
    <n v="52375.48"/>
    <n v="2.0384252072687948E-4"/>
    <n v="435.76"/>
    <n v="435.76"/>
    <n v="172.57"/>
    <m/>
  </r>
  <r>
    <x v="1"/>
    <x v="11"/>
    <s v="ZD07F070"/>
    <x v="28"/>
    <s v="F101"/>
    <s v="CORRESPONSABILIDAD CIUDADANA"/>
    <s v="GI22F10100002D"/>
    <x v="15"/>
    <x v="15"/>
    <s v="730606"/>
    <x v="140"/>
    <x v="1"/>
    <x v="6"/>
    <s v="001"/>
    <n v="40116"/>
    <n v="0"/>
    <n v="0"/>
    <n v="40116"/>
    <n v="0"/>
    <n v="37716"/>
    <n v="6.9364444848338675E-5"/>
    <n v="5170.72"/>
    <n v="2.0124161129843394E-5"/>
    <n v="2400"/>
    <n v="34945.279999999999"/>
    <n v="2400"/>
    <m/>
  </r>
  <r>
    <x v="1"/>
    <x v="11"/>
    <s v="ZM04F040"/>
    <x v="41"/>
    <s v="F101"/>
    <s v="CORRESPONSABILIDAD CIUDADANA"/>
    <s v="GI22F10100002D"/>
    <x v="15"/>
    <x v="15"/>
    <s v="730606"/>
    <x v="140"/>
    <x v="1"/>
    <x v="6"/>
    <s v="001"/>
    <n v="15852.1"/>
    <n v="0"/>
    <n v="47577.9"/>
    <n v="63430"/>
    <n v="15851.74"/>
    <n v="47578.26"/>
    <n v="8.7502375430849457E-5"/>
    <n v="9600.26"/>
    <n v="3.7363689994505672E-5"/>
    <n v="15851.74"/>
    <n v="53829.74"/>
    <n v="0"/>
    <m/>
  </r>
  <r>
    <x v="1"/>
    <x v="11"/>
    <s v="ZT06F060"/>
    <x v="43"/>
    <s v="F101"/>
    <s v="CORRESPONSABILIDAD CIUDADANA"/>
    <s v="GI22F10100002D"/>
    <x v="15"/>
    <x v="15"/>
    <s v="730606"/>
    <x v="140"/>
    <x v="1"/>
    <x v="6"/>
    <s v="001"/>
    <n v="30858"/>
    <n v="0"/>
    <n v="19886"/>
    <n v="50744"/>
    <n v="25372"/>
    <n v="25372"/>
    <n v="4.6662283770602632E-5"/>
    <n v="0"/>
    <n v="0"/>
    <n v="25372"/>
    <n v="50744"/>
    <n v="0"/>
    <m/>
  </r>
  <r>
    <x v="1"/>
    <x v="11"/>
    <s v="ZQ08F080"/>
    <x v="26"/>
    <s v="F101"/>
    <s v="CORRESPONSABILIDAD CIUDADANA"/>
    <s v="GI22F10100002D"/>
    <x v="15"/>
    <x v="15"/>
    <s v="730606"/>
    <x v="140"/>
    <x v="1"/>
    <x v="6"/>
    <s v="001"/>
    <n v="13935.48"/>
    <n v="0"/>
    <n v="62180.52"/>
    <n v="76116"/>
    <n v="0"/>
    <n v="66601.5"/>
    <n v="1.2248849489783191E-4"/>
    <n v="28543.5"/>
    <n v="1.1108975021074144E-4"/>
    <n v="9514.5"/>
    <n v="47572.5"/>
    <n v="9514.5"/>
    <m/>
  </r>
  <r>
    <x v="1"/>
    <x v="11"/>
    <s v="ZN02F020"/>
    <x v="44"/>
    <s v="F101"/>
    <s v="CORRESPONSABILIDAD CIUDADANA"/>
    <s v="GI22F10100002D"/>
    <x v="15"/>
    <x v="15"/>
    <s v="730606"/>
    <x v="140"/>
    <x v="1"/>
    <x v="6"/>
    <s v="001"/>
    <n v="38058"/>
    <n v="0"/>
    <n v="0"/>
    <n v="38058"/>
    <n v="12000"/>
    <n v="22972"/>
    <n v="4.2248383366635806E-5"/>
    <n v="11486"/>
    <n v="4.4702887554804988E-5"/>
    <n v="15086"/>
    <n v="26572"/>
    <n v="3086"/>
    <m/>
  </r>
  <r>
    <x v="1"/>
    <x v="11"/>
    <s v="ZS03F030"/>
    <x v="22"/>
    <s v="F101"/>
    <s v="CORRESPONSABILIDAD CIUDADANA"/>
    <s v="GI22F10100002D"/>
    <x v="15"/>
    <x v="15"/>
    <s v="730606"/>
    <x v="140"/>
    <x v="1"/>
    <x v="6"/>
    <s v="001"/>
    <n v="65547.759999999995"/>
    <n v="0"/>
    <n v="0"/>
    <n v="65547.759999999995"/>
    <n v="26083.49"/>
    <n v="39464.269999999997"/>
    <n v="7.257973220635662E-5"/>
    <n v="26995.27"/>
    <n v="1.0506412322145224E-4"/>
    <n v="26083.49"/>
    <n v="38552.49"/>
    <n v="0"/>
    <m/>
  </r>
  <r>
    <x v="1"/>
    <x v="11"/>
    <s v="ZC09F090"/>
    <x v="21"/>
    <s v="F101"/>
    <s v="CORRESPONSABILIDAD CIUDADANA"/>
    <s v="GI22F10100002D"/>
    <x v="15"/>
    <x v="15"/>
    <s v="730606"/>
    <x v="140"/>
    <x v="1"/>
    <x v="6"/>
    <s v="001"/>
    <n v="33606"/>
    <n v="0"/>
    <n v="25539"/>
    <n v="59145"/>
    <n v="0"/>
    <n v="27955.4"/>
    <n v="5.1413479730439256E-5"/>
    <n v="17326.400000000001"/>
    <n v="6.7433406836981817E-5"/>
    <n v="31189.599999999999"/>
    <n v="41818.6"/>
    <n v="31189.599999999999"/>
    <m/>
  </r>
  <r>
    <x v="1"/>
    <x v="11"/>
    <s v="ZV05F050"/>
    <x v="35"/>
    <s v="F101"/>
    <s v="CORRESPONSABILIDAD CIUDADANA"/>
    <s v="GI22F10100002D"/>
    <x v="15"/>
    <x v="15"/>
    <s v="730606"/>
    <x v="140"/>
    <x v="1"/>
    <x v="6"/>
    <s v="001"/>
    <n v="61716"/>
    <n v="0"/>
    <n v="0"/>
    <n v="61716"/>
    <n v="0"/>
    <n v="61716"/>
    <n v="1.1350344888800694E-4"/>
    <n v="34863.800000000003"/>
    <n v="1.3568801420278689E-4"/>
    <n v="0"/>
    <n v="26852.2"/>
    <n v="0"/>
    <m/>
  </r>
  <r>
    <x v="1"/>
    <x v="11"/>
    <s v="ZD07F070"/>
    <x v="28"/>
    <s v="F101"/>
    <s v="CORRESPONSABILIDAD CIUDADANA"/>
    <s v="GI22F10100002D"/>
    <x v="15"/>
    <x v="15"/>
    <s v="730702"/>
    <x v="141"/>
    <x v="1"/>
    <x v="6"/>
    <s v="001"/>
    <n v="5468.8"/>
    <n v="0"/>
    <n v="0"/>
    <n v="5468.8"/>
    <n v="0"/>
    <n v="0"/>
    <n v="0"/>
    <n v="0"/>
    <n v="0"/>
    <n v="5468.8"/>
    <n v="5468.8"/>
    <n v="5468.8"/>
    <m/>
  </r>
  <r>
    <x v="1"/>
    <x v="11"/>
    <s v="ZV05F050"/>
    <x v="35"/>
    <s v="F101"/>
    <s v="CORRESPONSABILIDAD CIUDADANA"/>
    <s v="GI22F10100002D"/>
    <x v="15"/>
    <x v="15"/>
    <s v="730702"/>
    <x v="141"/>
    <x v="1"/>
    <x v="6"/>
    <s v="001"/>
    <n v="6628.23"/>
    <n v="0"/>
    <n v="0"/>
    <n v="6628.23"/>
    <n v="0"/>
    <n v="0"/>
    <n v="0"/>
    <n v="0"/>
    <n v="0"/>
    <n v="6628.23"/>
    <n v="6628.23"/>
    <n v="6628.23"/>
    <m/>
  </r>
  <r>
    <x v="1"/>
    <x v="11"/>
    <s v="ZN02F020"/>
    <x v="44"/>
    <s v="F101"/>
    <s v="CORRESPONSABILIDAD CIUDADANA"/>
    <s v="GI22F10100002D"/>
    <x v="15"/>
    <x v="15"/>
    <s v="730702"/>
    <x v="141"/>
    <x v="1"/>
    <x v="6"/>
    <s v="001"/>
    <n v="5915.8"/>
    <n v="0"/>
    <n v="0"/>
    <n v="5915.8"/>
    <n v="0"/>
    <n v="0"/>
    <n v="0"/>
    <n v="0"/>
    <n v="0"/>
    <n v="5915.8"/>
    <n v="5915.8"/>
    <n v="5915.8"/>
    <m/>
  </r>
  <r>
    <x v="1"/>
    <x v="11"/>
    <s v="ZQ08F080"/>
    <x v="26"/>
    <s v="F101"/>
    <s v="CORRESPONSABILIDAD CIUDADANA"/>
    <s v="GI22F10100002D"/>
    <x v="15"/>
    <x v="15"/>
    <s v="730702"/>
    <x v="141"/>
    <x v="1"/>
    <x v="6"/>
    <s v="001"/>
    <n v="4822.91"/>
    <n v="0"/>
    <n v="-4822.91"/>
    <n v="0"/>
    <n v="0"/>
    <n v="0"/>
    <n v="0"/>
    <n v="0"/>
    <n v="0"/>
    <n v="0"/>
    <n v="0"/>
    <n v="0"/>
    <m/>
  </r>
  <r>
    <x v="1"/>
    <x v="11"/>
    <s v="ZC09F090"/>
    <x v="21"/>
    <s v="F101"/>
    <s v="CORRESPONSABILIDAD CIUDADANA"/>
    <s v="GI22F10100002D"/>
    <x v="15"/>
    <x v="15"/>
    <s v="730702"/>
    <x v="141"/>
    <x v="1"/>
    <x v="6"/>
    <s v="001"/>
    <n v="5562.32"/>
    <n v="0"/>
    <n v="-5562.32"/>
    <n v="0"/>
    <n v="0"/>
    <n v="0"/>
    <n v="0"/>
    <n v="0"/>
    <n v="0"/>
    <n v="0"/>
    <n v="0"/>
    <n v="0"/>
    <m/>
  </r>
  <r>
    <x v="1"/>
    <x v="11"/>
    <s v="ZS03F030"/>
    <x v="22"/>
    <s v="F101"/>
    <s v="CORRESPONSABILIDAD CIUDADANA"/>
    <s v="GI22F10100002D"/>
    <x v="15"/>
    <x v="15"/>
    <s v="730702"/>
    <x v="141"/>
    <x v="1"/>
    <x v="6"/>
    <s v="001"/>
    <n v="4500"/>
    <n v="0"/>
    <n v="0"/>
    <n v="4500"/>
    <n v="0"/>
    <n v="0"/>
    <n v="0"/>
    <n v="0"/>
    <n v="0"/>
    <n v="4500"/>
    <n v="4500"/>
    <n v="4500"/>
    <m/>
  </r>
  <r>
    <x v="1"/>
    <x v="11"/>
    <s v="ZM04F040"/>
    <x v="41"/>
    <s v="F101"/>
    <s v="CORRESPONSABILIDAD CIUDADANA"/>
    <s v="GI22F10100002D"/>
    <x v="15"/>
    <x v="15"/>
    <s v="730702"/>
    <x v="141"/>
    <x v="1"/>
    <x v="6"/>
    <s v="001"/>
    <n v="4966.3599999999997"/>
    <n v="0"/>
    <n v="0"/>
    <n v="4966.3599999999997"/>
    <n v="0"/>
    <n v="0"/>
    <n v="0"/>
    <n v="0"/>
    <n v="0"/>
    <n v="4966.3599999999997"/>
    <n v="4966.3599999999997"/>
    <n v="4966.3599999999997"/>
    <m/>
  </r>
  <r>
    <x v="1"/>
    <x v="11"/>
    <s v="ZT06F060"/>
    <x v="43"/>
    <s v="F101"/>
    <s v="CORRESPONSABILIDAD CIUDADANA"/>
    <s v="GI22F10100002D"/>
    <x v="15"/>
    <x v="15"/>
    <s v="730702"/>
    <x v="141"/>
    <x v="1"/>
    <x v="6"/>
    <s v="001"/>
    <n v="6628.25"/>
    <n v="0"/>
    <n v="-6628.25"/>
    <n v="0"/>
    <n v="0"/>
    <n v="0"/>
    <n v="0"/>
    <n v="0"/>
    <n v="0"/>
    <n v="0"/>
    <n v="0"/>
    <n v="0"/>
    <m/>
  </r>
  <r>
    <x v="1"/>
    <x v="11"/>
    <s v="ZN02F020"/>
    <x v="44"/>
    <s v="F101"/>
    <s v="CORRESPONSABILIDAD CIUDADANA"/>
    <s v="GI22F10100002D"/>
    <x v="15"/>
    <x v="15"/>
    <s v="730811"/>
    <x v="123"/>
    <x v="1"/>
    <x v="6"/>
    <s v="001"/>
    <n v="39202.71"/>
    <n v="0"/>
    <n v="0"/>
    <n v="39202.71"/>
    <n v="0"/>
    <n v="0"/>
    <n v="0"/>
    <n v="0"/>
    <n v="0"/>
    <n v="39202.71"/>
    <n v="39202.71"/>
    <n v="39202.71"/>
    <m/>
  </r>
  <r>
    <x v="1"/>
    <x v="11"/>
    <s v="ZD07F070"/>
    <x v="28"/>
    <s v="F101"/>
    <s v="CORRESPONSABILIDAD CIUDADANA"/>
    <s v="GI22F10100002D"/>
    <x v="15"/>
    <x v="15"/>
    <s v="730811"/>
    <x v="123"/>
    <x v="1"/>
    <x v="6"/>
    <s v="001"/>
    <n v="0"/>
    <n v="0"/>
    <n v="12900"/>
    <n v="12900"/>
    <n v="0"/>
    <n v="0"/>
    <n v="0"/>
    <n v="0"/>
    <n v="0"/>
    <n v="12900"/>
    <n v="12900"/>
    <n v="12900"/>
    <m/>
  </r>
  <r>
    <x v="1"/>
    <x v="11"/>
    <s v="ZS03F030"/>
    <x v="22"/>
    <s v="F101"/>
    <s v="CORRESPONSABILIDAD CIUDADANA"/>
    <s v="GI22F10100002D"/>
    <x v="15"/>
    <x v="15"/>
    <s v="730811"/>
    <x v="123"/>
    <x v="1"/>
    <x v="6"/>
    <s v="001"/>
    <n v="184279.09"/>
    <n v="0"/>
    <n v="0"/>
    <n v="184279.09"/>
    <n v="184279.09"/>
    <n v="0"/>
    <n v="0"/>
    <n v="0"/>
    <n v="0"/>
    <n v="184279.09"/>
    <n v="184279.09"/>
    <n v="0"/>
    <m/>
  </r>
  <r>
    <x v="1"/>
    <x v="11"/>
    <s v="ZN02F020"/>
    <x v="44"/>
    <s v="F101"/>
    <s v="CORRESPONSABILIDAD CIUDADANA"/>
    <s v="GI22F10100002D"/>
    <x v="15"/>
    <x v="15"/>
    <s v="731403"/>
    <x v="142"/>
    <x v="1"/>
    <x v="6"/>
    <s v="001"/>
    <n v="17024.310000000001"/>
    <n v="0"/>
    <n v="0"/>
    <n v="17024.310000000001"/>
    <n v="0"/>
    <n v="0"/>
    <n v="0"/>
    <n v="0"/>
    <n v="0"/>
    <n v="17024.310000000001"/>
    <n v="17024.310000000001"/>
    <n v="17024.310000000001"/>
    <m/>
  </r>
  <r>
    <x v="1"/>
    <x v="11"/>
    <s v="ZN02F020"/>
    <x v="44"/>
    <s v="F101"/>
    <s v="CORRESPONSABILIDAD CIUDADANA"/>
    <s v="GI22F10100002D"/>
    <x v="15"/>
    <x v="15"/>
    <s v="731404"/>
    <x v="130"/>
    <x v="1"/>
    <x v="6"/>
    <s v="001"/>
    <n v="268.70999999999998"/>
    <n v="0"/>
    <n v="0"/>
    <n v="268.70999999999998"/>
    <n v="0"/>
    <n v="0"/>
    <n v="0"/>
    <n v="0"/>
    <n v="0"/>
    <n v="268.70999999999998"/>
    <n v="268.70999999999998"/>
    <n v="268.70999999999998"/>
    <m/>
  </r>
  <r>
    <x v="1"/>
    <x v="11"/>
    <s v="ZM04F040"/>
    <x v="41"/>
    <s v="F101"/>
    <s v="CORRESPONSABILIDAD CIUDADANA"/>
    <s v="GI22F10100003D"/>
    <x v="16"/>
    <x v="16"/>
    <s v="730204"/>
    <x v="134"/>
    <x v="1"/>
    <x v="6"/>
    <s v="001"/>
    <n v="0"/>
    <n v="0"/>
    <n v="10300"/>
    <n v="10300"/>
    <n v="0"/>
    <n v="0"/>
    <n v="0"/>
    <n v="0"/>
    <n v="0"/>
    <n v="10300"/>
    <n v="10300"/>
    <n v="10300"/>
    <m/>
  </r>
  <r>
    <x v="1"/>
    <x v="11"/>
    <s v="ZV05F050"/>
    <x v="35"/>
    <s v="F101"/>
    <s v="CORRESPONSABILIDAD CIUDADANA"/>
    <s v="GI22F10100003D"/>
    <x v="16"/>
    <x v="16"/>
    <s v="730204"/>
    <x v="134"/>
    <x v="1"/>
    <x v="6"/>
    <s v="001"/>
    <n v="2900"/>
    <n v="0"/>
    <n v="0"/>
    <n v="2900"/>
    <n v="0"/>
    <n v="0"/>
    <n v="0"/>
    <n v="0"/>
    <n v="0"/>
    <n v="2900"/>
    <n v="2900"/>
    <n v="2900"/>
    <m/>
  </r>
  <r>
    <x v="1"/>
    <x v="11"/>
    <s v="ZM04F040"/>
    <x v="41"/>
    <s v="F101"/>
    <s v="CORRESPONSABILIDAD CIUDADANA"/>
    <s v="GI22F10100003D"/>
    <x v="16"/>
    <x v="16"/>
    <s v="730205"/>
    <x v="112"/>
    <x v="1"/>
    <x v="6"/>
    <s v="001"/>
    <n v="9858.6299999999992"/>
    <n v="0"/>
    <n v="24041.37"/>
    <n v="33900"/>
    <n v="0"/>
    <n v="0"/>
    <n v="0"/>
    <n v="0"/>
    <n v="0"/>
    <n v="33900"/>
    <n v="33900"/>
    <n v="33900"/>
    <m/>
  </r>
  <r>
    <x v="1"/>
    <x v="11"/>
    <s v="ZD07F070"/>
    <x v="28"/>
    <s v="F101"/>
    <s v="CORRESPONSABILIDAD CIUDADANA"/>
    <s v="GI22F10100003D"/>
    <x v="16"/>
    <x v="16"/>
    <s v="730235"/>
    <x v="143"/>
    <x v="1"/>
    <x v="6"/>
    <s v="001"/>
    <n v="1000"/>
    <n v="0"/>
    <n v="0"/>
    <n v="1000"/>
    <n v="0"/>
    <n v="0"/>
    <n v="0"/>
    <n v="0"/>
    <n v="0"/>
    <n v="1000"/>
    <n v="1000"/>
    <n v="1000"/>
    <m/>
  </r>
  <r>
    <x v="1"/>
    <x v="11"/>
    <s v="ZM04F040"/>
    <x v="41"/>
    <s v="F101"/>
    <s v="CORRESPONSABILIDAD CIUDADANA"/>
    <s v="GI22F10100003D"/>
    <x v="16"/>
    <x v="16"/>
    <s v="730235"/>
    <x v="143"/>
    <x v="1"/>
    <x v="6"/>
    <s v="001"/>
    <n v="1697.5"/>
    <n v="0"/>
    <n v="10422.5"/>
    <n v="12120"/>
    <n v="0"/>
    <n v="0"/>
    <n v="0"/>
    <n v="0"/>
    <n v="0"/>
    <n v="12120"/>
    <n v="12120"/>
    <n v="12120"/>
    <m/>
  </r>
  <r>
    <x v="1"/>
    <x v="11"/>
    <s v="ZN02F020"/>
    <x v="44"/>
    <s v="F101"/>
    <s v="CORRESPONSABILIDAD CIUDADANA"/>
    <s v="GI22F10100003D"/>
    <x v="16"/>
    <x v="16"/>
    <s v="730236"/>
    <x v="131"/>
    <x v="1"/>
    <x v="6"/>
    <s v="001"/>
    <n v="5803.14"/>
    <n v="0"/>
    <n v="-5803.14"/>
    <n v="0"/>
    <n v="0"/>
    <n v="0"/>
    <n v="0"/>
    <n v="0"/>
    <n v="0"/>
    <n v="0"/>
    <n v="0"/>
    <n v="0"/>
    <m/>
  </r>
  <r>
    <x v="1"/>
    <x v="11"/>
    <s v="ZT06F060"/>
    <x v="43"/>
    <s v="F101"/>
    <s v="CORRESPONSABILIDAD CIUDADANA"/>
    <s v="GI22F10100003D"/>
    <x v="16"/>
    <x v="16"/>
    <s v="730237"/>
    <x v="144"/>
    <x v="1"/>
    <x v="6"/>
    <s v="001"/>
    <n v="0"/>
    <n v="0"/>
    <n v="47000"/>
    <n v="47000"/>
    <n v="0"/>
    <n v="0"/>
    <n v="0"/>
    <n v="0"/>
    <n v="0"/>
    <n v="47000"/>
    <n v="47000"/>
    <n v="47000"/>
    <m/>
  </r>
  <r>
    <x v="1"/>
    <x v="11"/>
    <s v="ZT06F060"/>
    <x v="43"/>
    <s v="F101"/>
    <s v="CORRESPONSABILIDAD CIUDADANA"/>
    <s v="GI22F10100003D"/>
    <x v="16"/>
    <x v="16"/>
    <s v="730249"/>
    <x v="137"/>
    <x v="1"/>
    <x v="6"/>
    <s v="001"/>
    <n v="15000"/>
    <n v="0"/>
    <n v="-15000"/>
    <n v="0"/>
    <n v="0"/>
    <n v="0"/>
    <n v="0"/>
    <n v="0"/>
    <n v="0"/>
    <n v="0"/>
    <n v="0"/>
    <n v="0"/>
    <m/>
  </r>
  <r>
    <x v="1"/>
    <x v="11"/>
    <s v="ZD07F070"/>
    <x v="28"/>
    <s v="F101"/>
    <s v="CORRESPONSABILIDAD CIUDADANA"/>
    <s v="GI22F10100003D"/>
    <x v="16"/>
    <x v="16"/>
    <s v="730249"/>
    <x v="137"/>
    <x v="1"/>
    <x v="6"/>
    <s v="001"/>
    <n v="96450.92"/>
    <n v="0"/>
    <n v="-37892.410000000003"/>
    <n v="58558.51"/>
    <n v="0"/>
    <n v="7310"/>
    <n v="1.3444004980415625E-5"/>
    <n v="0"/>
    <n v="0"/>
    <n v="51248.51"/>
    <n v="58558.51"/>
    <n v="51248.51"/>
    <m/>
  </r>
  <r>
    <x v="1"/>
    <x v="11"/>
    <s v="ZD07F070"/>
    <x v="28"/>
    <s v="F101"/>
    <s v="CORRESPONSABILIDAD CIUDADANA"/>
    <s v="GI22F10100003D"/>
    <x v="16"/>
    <x v="16"/>
    <s v="730503"/>
    <x v="145"/>
    <x v="1"/>
    <x v="6"/>
    <s v="001"/>
    <n v="1026"/>
    <n v="0"/>
    <n v="0"/>
    <n v="1026"/>
    <n v="0"/>
    <n v="0"/>
    <n v="0"/>
    <n v="0"/>
    <n v="0"/>
    <n v="1026"/>
    <n v="1026"/>
    <n v="1026"/>
    <m/>
  </r>
  <r>
    <x v="1"/>
    <x v="11"/>
    <s v="ZM04F040"/>
    <x v="41"/>
    <s v="F101"/>
    <s v="CORRESPONSABILIDAD CIUDADANA"/>
    <s v="GI22F10100003D"/>
    <x v="16"/>
    <x v="16"/>
    <s v="730505"/>
    <x v="117"/>
    <x v="1"/>
    <x v="6"/>
    <s v="001"/>
    <n v="930.72"/>
    <n v="0"/>
    <n v="69.28"/>
    <n v="1000"/>
    <n v="0"/>
    <n v="0"/>
    <n v="0"/>
    <n v="0"/>
    <n v="0"/>
    <n v="1000"/>
    <n v="1000"/>
    <n v="1000"/>
    <m/>
  </r>
  <r>
    <x v="1"/>
    <x v="11"/>
    <s v="ZD07F070"/>
    <x v="28"/>
    <s v="F101"/>
    <s v="CORRESPONSABILIDAD CIUDADANA"/>
    <s v="GI22F10100003D"/>
    <x v="16"/>
    <x v="16"/>
    <s v="730505"/>
    <x v="117"/>
    <x v="1"/>
    <x v="6"/>
    <s v="001"/>
    <n v="1000"/>
    <n v="0"/>
    <n v="0"/>
    <n v="1000"/>
    <n v="0"/>
    <n v="0"/>
    <n v="0"/>
    <n v="0"/>
    <n v="0"/>
    <n v="1000"/>
    <n v="1000"/>
    <n v="1000"/>
    <m/>
  </r>
  <r>
    <x v="1"/>
    <x v="11"/>
    <s v="ZD07F070"/>
    <x v="28"/>
    <s v="F101"/>
    <s v="CORRESPONSABILIDAD CIUDADANA"/>
    <s v="GI22F10100003D"/>
    <x v="16"/>
    <x v="16"/>
    <s v="730605"/>
    <x v="132"/>
    <x v="1"/>
    <x v="6"/>
    <s v="001"/>
    <n v="9510"/>
    <n v="0"/>
    <n v="0"/>
    <n v="9510"/>
    <n v="5443.2"/>
    <n v="0"/>
    <n v="0"/>
    <n v="0"/>
    <n v="0"/>
    <n v="9510"/>
    <n v="9510"/>
    <n v="4066.8"/>
    <m/>
  </r>
  <r>
    <x v="1"/>
    <x v="11"/>
    <s v="ZT06F060"/>
    <x v="43"/>
    <s v="F101"/>
    <s v="CORRESPONSABILIDAD CIUDADANA"/>
    <s v="GI22F10100003D"/>
    <x v="16"/>
    <x v="16"/>
    <s v="730606"/>
    <x v="140"/>
    <x v="1"/>
    <x v="6"/>
    <s v="001"/>
    <n v="19698"/>
    <n v="0"/>
    <n v="-19698"/>
    <n v="0"/>
    <n v="0"/>
    <n v="0"/>
    <n v="0"/>
    <n v="0"/>
    <n v="0"/>
    <n v="0"/>
    <n v="0"/>
    <n v="0"/>
    <m/>
  </r>
  <r>
    <x v="1"/>
    <x v="11"/>
    <s v="ZM04F040"/>
    <x v="41"/>
    <s v="F101"/>
    <s v="CORRESPONSABILIDAD CIUDADANA"/>
    <s v="GI22F10100003D"/>
    <x v="16"/>
    <x v="16"/>
    <s v="730606"/>
    <x v="140"/>
    <x v="1"/>
    <x v="6"/>
    <s v="001"/>
    <n v="18346.2"/>
    <n v="0"/>
    <n v="-18346.2"/>
    <n v="0"/>
    <n v="0"/>
    <n v="0"/>
    <n v="0"/>
    <n v="0"/>
    <n v="0"/>
    <n v="0"/>
    <n v="0"/>
    <n v="0"/>
    <m/>
  </r>
  <r>
    <x v="1"/>
    <x v="11"/>
    <s v="ZC09F090"/>
    <x v="21"/>
    <s v="F101"/>
    <s v="CORRESPONSABILIDAD CIUDADANA"/>
    <s v="GI22F10100003D"/>
    <x v="16"/>
    <x v="16"/>
    <s v="730606"/>
    <x v="140"/>
    <x v="1"/>
    <x v="6"/>
    <s v="001"/>
    <n v="17852.400000000001"/>
    <n v="0"/>
    <n v="0"/>
    <n v="17852.400000000001"/>
    <n v="5031.17"/>
    <n v="12821.23"/>
    <n v="2.3579846781813162E-5"/>
    <n v="12821.23"/>
    <n v="4.9899530124002467E-5"/>
    <n v="5031.17"/>
    <n v="5031.17"/>
    <n v="0"/>
    <m/>
  </r>
  <r>
    <x v="1"/>
    <x v="11"/>
    <s v="ZV05F050"/>
    <x v="35"/>
    <s v="F101"/>
    <s v="CORRESPONSABILIDAD CIUDADANA"/>
    <s v="GI22F10100003D"/>
    <x v="16"/>
    <x v="16"/>
    <s v="730606"/>
    <x v="140"/>
    <x v="1"/>
    <x v="6"/>
    <s v="001"/>
    <n v="10801"/>
    <n v="0"/>
    <n v="0"/>
    <n v="10801"/>
    <n v="0"/>
    <n v="0"/>
    <n v="0"/>
    <n v="0"/>
    <n v="0"/>
    <n v="10801"/>
    <n v="10801"/>
    <n v="10801"/>
    <m/>
  </r>
  <r>
    <x v="1"/>
    <x v="11"/>
    <s v="ZN02F020"/>
    <x v="44"/>
    <s v="F101"/>
    <s v="CORRESPONSABILIDAD CIUDADANA"/>
    <s v="GI22F10100003D"/>
    <x v="16"/>
    <x v="16"/>
    <s v="730606"/>
    <x v="140"/>
    <x v="1"/>
    <x v="6"/>
    <s v="001"/>
    <n v="22352.47"/>
    <n v="0"/>
    <n v="0"/>
    <n v="22352.47"/>
    <n v="0"/>
    <n v="0"/>
    <n v="0"/>
    <n v="0"/>
    <n v="0"/>
    <n v="22352.47"/>
    <n v="22352.47"/>
    <n v="22352.47"/>
    <m/>
  </r>
  <r>
    <x v="1"/>
    <x v="11"/>
    <s v="ZQ08F080"/>
    <x v="26"/>
    <s v="F101"/>
    <s v="CORRESPONSABILIDAD CIUDADANA"/>
    <s v="GI22F10100003D"/>
    <x v="16"/>
    <x v="16"/>
    <s v="730606"/>
    <x v="140"/>
    <x v="1"/>
    <x v="6"/>
    <s v="001"/>
    <n v="12913.14"/>
    <n v="0"/>
    <n v="0"/>
    <n v="12913.14"/>
    <n v="0"/>
    <n v="0"/>
    <n v="0"/>
    <n v="0"/>
    <n v="0"/>
    <n v="12913.14"/>
    <n v="12913.14"/>
    <n v="12913.14"/>
    <m/>
  </r>
  <r>
    <x v="1"/>
    <x v="11"/>
    <s v="ZD07F070"/>
    <x v="28"/>
    <s v="F101"/>
    <s v="CORRESPONSABILIDAD CIUDADANA"/>
    <s v="GI22F10100003D"/>
    <x v="16"/>
    <x v="16"/>
    <s v="730606"/>
    <x v="140"/>
    <x v="1"/>
    <x v="6"/>
    <s v="001"/>
    <n v="16415"/>
    <n v="0"/>
    <n v="0"/>
    <n v="16415"/>
    <n v="0"/>
    <n v="0"/>
    <n v="0"/>
    <n v="0"/>
    <n v="0"/>
    <n v="16415"/>
    <n v="16415"/>
    <n v="16415"/>
    <m/>
  </r>
  <r>
    <x v="1"/>
    <x v="11"/>
    <s v="ZS03F030"/>
    <x v="22"/>
    <s v="F101"/>
    <s v="CORRESPONSABILIDAD CIUDADANA"/>
    <s v="GI22F10100003D"/>
    <x v="16"/>
    <x v="16"/>
    <s v="730606"/>
    <x v="140"/>
    <x v="1"/>
    <x v="6"/>
    <s v="001"/>
    <n v="25665.16"/>
    <n v="0"/>
    <n v="0"/>
    <n v="25665.16"/>
    <n v="5305.16"/>
    <n v="20360"/>
    <n v="3.7444588426985241E-5"/>
    <n v="20360"/>
    <n v="7.9240013112992294E-5"/>
    <n v="5305.16"/>
    <n v="5305.16"/>
    <n v="0"/>
    <m/>
  </r>
  <r>
    <x v="1"/>
    <x v="11"/>
    <s v="ZD07F070"/>
    <x v="28"/>
    <s v="F101"/>
    <s v="CORRESPONSABILIDAD CIUDADANA"/>
    <s v="GI22F10100003D"/>
    <x v="16"/>
    <x v="16"/>
    <s v="730613"/>
    <x v="136"/>
    <x v="1"/>
    <x v="6"/>
    <s v="001"/>
    <n v="14660"/>
    <n v="0"/>
    <n v="0"/>
    <n v="14660"/>
    <n v="0"/>
    <n v="0"/>
    <n v="0"/>
    <n v="0"/>
    <n v="0"/>
    <n v="14660"/>
    <n v="14660"/>
    <n v="14660"/>
    <m/>
  </r>
  <r>
    <x v="1"/>
    <x v="11"/>
    <s v="ZN02F020"/>
    <x v="44"/>
    <s v="F101"/>
    <s v="CORRESPONSABILIDAD CIUDADANA"/>
    <s v="GI22F10100003D"/>
    <x v="16"/>
    <x v="16"/>
    <s v="730613"/>
    <x v="136"/>
    <x v="1"/>
    <x v="6"/>
    <s v="001"/>
    <n v="886.2"/>
    <n v="0"/>
    <n v="-886.2"/>
    <n v="0"/>
    <n v="0"/>
    <n v="0"/>
    <n v="0"/>
    <n v="0"/>
    <n v="0"/>
    <n v="0"/>
    <n v="0"/>
    <n v="0"/>
    <m/>
  </r>
  <r>
    <x v="1"/>
    <x v="11"/>
    <s v="ZT06F060"/>
    <x v="43"/>
    <s v="F101"/>
    <s v="CORRESPONSABILIDAD CIUDADANA"/>
    <s v="GI22F10100003D"/>
    <x v="16"/>
    <x v="16"/>
    <s v="730613"/>
    <x v="136"/>
    <x v="1"/>
    <x v="6"/>
    <s v="001"/>
    <n v="0"/>
    <n v="0"/>
    <n v="16679.099999999999"/>
    <n v="16679.099999999999"/>
    <n v="0"/>
    <n v="0"/>
    <n v="0"/>
    <n v="0"/>
    <n v="0"/>
    <n v="16679.099999999999"/>
    <n v="16679.099999999999"/>
    <n v="16679.099999999999"/>
    <m/>
  </r>
  <r>
    <x v="1"/>
    <x v="11"/>
    <s v="ZM04F040"/>
    <x v="41"/>
    <s v="F101"/>
    <s v="CORRESPONSABILIDAD CIUDADANA"/>
    <s v="GI22F10100003D"/>
    <x v="16"/>
    <x v="16"/>
    <s v="730613"/>
    <x v="136"/>
    <x v="1"/>
    <x v="6"/>
    <s v="001"/>
    <n v="17192.3"/>
    <n v="0"/>
    <n v="16007.7"/>
    <n v="33200"/>
    <n v="0"/>
    <n v="0"/>
    <n v="0"/>
    <n v="0"/>
    <n v="0"/>
    <n v="33200"/>
    <n v="33200"/>
    <n v="33200"/>
    <m/>
  </r>
  <r>
    <x v="1"/>
    <x v="11"/>
    <s v="ZS03F030"/>
    <x v="22"/>
    <s v="F101"/>
    <s v="CORRESPONSABILIDAD CIUDADANA"/>
    <s v="GI22F10100003D"/>
    <x v="16"/>
    <x v="16"/>
    <s v="730613"/>
    <x v="136"/>
    <x v="1"/>
    <x v="6"/>
    <s v="001"/>
    <n v="23850"/>
    <n v="0"/>
    <n v="0"/>
    <n v="23850"/>
    <n v="0"/>
    <n v="0"/>
    <n v="0"/>
    <n v="0"/>
    <n v="0"/>
    <n v="23850"/>
    <n v="23850"/>
    <n v="23850"/>
    <m/>
  </r>
  <r>
    <x v="1"/>
    <x v="11"/>
    <s v="ZV05F050"/>
    <x v="35"/>
    <s v="F101"/>
    <s v="CORRESPONSABILIDAD CIUDADANA"/>
    <s v="GI22F10100003D"/>
    <x v="16"/>
    <x v="16"/>
    <s v="730613"/>
    <x v="136"/>
    <x v="1"/>
    <x v="6"/>
    <s v="001"/>
    <n v="3000"/>
    <n v="0"/>
    <n v="0"/>
    <n v="3000"/>
    <n v="0"/>
    <n v="0"/>
    <n v="0"/>
    <n v="0"/>
    <n v="0"/>
    <n v="3000"/>
    <n v="3000"/>
    <n v="3000"/>
    <m/>
  </r>
  <r>
    <x v="1"/>
    <x v="11"/>
    <s v="ZM04F040"/>
    <x v="41"/>
    <s v="F101"/>
    <s v="CORRESPONSABILIDAD CIUDADANA"/>
    <s v="GI22F10100003D"/>
    <x v="16"/>
    <x v="16"/>
    <s v="730804"/>
    <x v="121"/>
    <x v="1"/>
    <x v="6"/>
    <s v="001"/>
    <n v="1798.33"/>
    <n v="0"/>
    <n v="1401.67"/>
    <n v="3200"/>
    <n v="0"/>
    <n v="0"/>
    <n v="0"/>
    <n v="0"/>
    <n v="0"/>
    <n v="3200"/>
    <n v="3200"/>
    <n v="3200"/>
    <m/>
  </r>
  <r>
    <x v="1"/>
    <x v="11"/>
    <s v="ZM04F040"/>
    <x v="41"/>
    <s v="F101"/>
    <s v="CORRESPONSABILIDAD CIUDADANA"/>
    <s v="GI22F10100003D"/>
    <x v="16"/>
    <x v="16"/>
    <s v="730807"/>
    <x v="146"/>
    <x v="1"/>
    <x v="6"/>
    <s v="001"/>
    <n v="5000"/>
    <n v="0"/>
    <n v="-5000"/>
    <n v="0"/>
    <n v="0"/>
    <n v="0"/>
    <n v="0"/>
    <n v="0"/>
    <n v="0"/>
    <n v="0"/>
    <n v="0"/>
    <n v="0"/>
    <m/>
  </r>
  <r>
    <x v="1"/>
    <x v="11"/>
    <s v="ZD07F070"/>
    <x v="28"/>
    <s v="F101"/>
    <s v="CORRESPONSABILIDAD CIUDADANA"/>
    <s v="GI22F10100003D"/>
    <x v="16"/>
    <x v="16"/>
    <s v="730811"/>
    <x v="123"/>
    <x v="1"/>
    <x v="6"/>
    <s v="001"/>
    <n v="6400"/>
    <n v="0"/>
    <n v="0"/>
    <n v="6400"/>
    <n v="0"/>
    <n v="0"/>
    <n v="0"/>
    <n v="0"/>
    <n v="0"/>
    <n v="6400"/>
    <n v="6400"/>
    <n v="6400"/>
    <m/>
  </r>
  <r>
    <x v="1"/>
    <x v="11"/>
    <s v="ZT06F060"/>
    <x v="43"/>
    <s v="F101"/>
    <s v="CORRESPONSABILIDAD CIUDADANA"/>
    <s v="GI22F10100003D"/>
    <x v="16"/>
    <x v="16"/>
    <s v="730811"/>
    <x v="123"/>
    <x v="1"/>
    <x v="6"/>
    <s v="001"/>
    <n v="75000.289999999994"/>
    <n v="0"/>
    <n v="149999.71"/>
    <n v="225000"/>
    <n v="0"/>
    <n v="0"/>
    <n v="0"/>
    <n v="0"/>
    <n v="0"/>
    <n v="225000"/>
    <n v="225000"/>
    <n v="225000"/>
    <m/>
  </r>
  <r>
    <x v="1"/>
    <x v="11"/>
    <s v="ZM04F040"/>
    <x v="41"/>
    <s v="F101"/>
    <s v="CORRESPONSABILIDAD CIUDADANA"/>
    <s v="GI22F10100003D"/>
    <x v="16"/>
    <x v="16"/>
    <s v="730811"/>
    <x v="123"/>
    <x v="1"/>
    <x v="6"/>
    <s v="001"/>
    <n v="8858.1"/>
    <n v="0"/>
    <n v="15441.9"/>
    <n v="24300"/>
    <n v="0"/>
    <n v="0"/>
    <n v="0"/>
    <n v="0"/>
    <n v="0"/>
    <n v="24300"/>
    <n v="24300"/>
    <n v="24300"/>
    <m/>
  </r>
  <r>
    <x v="1"/>
    <x v="11"/>
    <s v="ZV05F050"/>
    <x v="35"/>
    <s v="F101"/>
    <s v="CORRESPONSABILIDAD CIUDADANA"/>
    <s v="GI22F10100003D"/>
    <x v="16"/>
    <x v="16"/>
    <s v="730811"/>
    <x v="123"/>
    <x v="1"/>
    <x v="6"/>
    <s v="001"/>
    <n v="392410.36"/>
    <n v="0"/>
    <n v="0"/>
    <n v="392410.36"/>
    <n v="0"/>
    <n v="0"/>
    <n v="0"/>
    <n v="0"/>
    <n v="0"/>
    <n v="392410.36"/>
    <n v="392410.36"/>
    <n v="392410.36"/>
    <m/>
  </r>
  <r>
    <x v="1"/>
    <x v="11"/>
    <s v="ZN02F020"/>
    <x v="44"/>
    <s v="F101"/>
    <s v="CORRESPONSABILIDAD CIUDADANA"/>
    <s v="GI22F10100003D"/>
    <x v="16"/>
    <x v="16"/>
    <s v="730811"/>
    <x v="123"/>
    <x v="1"/>
    <x v="6"/>
    <s v="001"/>
    <n v="2499.36"/>
    <n v="0"/>
    <n v="-2499.36"/>
    <n v="0"/>
    <n v="0"/>
    <n v="0"/>
    <n v="0"/>
    <n v="0"/>
    <n v="0"/>
    <n v="0"/>
    <n v="0"/>
    <n v="0"/>
    <m/>
  </r>
  <r>
    <x v="1"/>
    <x v="11"/>
    <s v="ZM04F040"/>
    <x v="41"/>
    <s v="F101"/>
    <s v="CORRESPONSABILIDAD CIUDADANA"/>
    <s v="GI22F10100003D"/>
    <x v="16"/>
    <x v="16"/>
    <s v="730812"/>
    <x v="147"/>
    <x v="1"/>
    <x v="6"/>
    <s v="001"/>
    <n v="2732.47"/>
    <n v="0"/>
    <n v="-232.47"/>
    <n v="2500"/>
    <n v="0"/>
    <n v="0"/>
    <n v="0"/>
    <n v="0"/>
    <n v="0"/>
    <n v="2500"/>
    <n v="2500"/>
    <n v="2500"/>
    <m/>
  </r>
  <r>
    <x v="1"/>
    <x v="11"/>
    <s v="ZM04F040"/>
    <x v="41"/>
    <s v="F101"/>
    <s v="CORRESPONSABILIDAD CIUDADANA"/>
    <s v="GI22F10100003D"/>
    <x v="16"/>
    <x v="16"/>
    <s v="730814"/>
    <x v="133"/>
    <x v="1"/>
    <x v="6"/>
    <s v="001"/>
    <n v="2928.46"/>
    <n v="0"/>
    <n v="2771.54"/>
    <n v="5700"/>
    <n v="0"/>
    <n v="0"/>
    <n v="0"/>
    <n v="0"/>
    <n v="0"/>
    <n v="5700"/>
    <n v="5700"/>
    <n v="5700"/>
    <m/>
  </r>
  <r>
    <x v="1"/>
    <x v="11"/>
    <s v="ZN02F020"/>
    <x v="44"/>
    <s v="F101"/>
    <s v="CORRESPONSABILIDAD CIUDADANA"/>
    <s v="GI22F10100003D"/>
    <x v="16"/>
    <x v="16"/>
    <s v="730814"/>
    <x v="133"/>
    <x v="1"/>
    <x v="6"/>
    <s v="001"/>
    <n v="6174"/>
    <n v="0"/>
    <n v="-6174"/>
    <n v="0"/>
    <n v="0"/>
    <n v="0"/>
    <n v="0"/>
    <n v="0"/>
    <n v="0"/>
    <n v="0"/>
    <n v="0"/>
    <n v="0"/>
    <m/>
  </r>
  <r>
    <x v="1"/>
    <x v="11"/>
    <s v="ZM04F040"/>
    <x v="41"/>
    <s v="F101"/>
    <s v="CORRESPONSABILIDAD CIUDADANA"/>
    <s v="GI22F10100003D"/>
    <x v="16"/>
    <x v="16"/>
    <s v="730824"/>
    <x v="148"/>
    <x v="1"/>
    <x v="6"/>
    <s v="001"/>
    <n v="3303.07"/>
    <n v="0"/>
    <n v="3926.93"/>
    <n v="7230"/>
    <n v="0"/>
    <n v="0"/>
    <n v="0"/>
    <n v="0"/>
    <n v="0"/>
    <n v="7230"/>
    <n v="7230"/>
    <n v="7230"/>
    <m/>
  </r>
  <r>
    <x v="1"/>
    <x v="11"/>
    <s v="ZD07F070"/>
    <x v="28"/>
    <s v="F101"/>
    <s v="CORRESPONSABILIDAD CIUDADANA"/>
    <s v="GI22F10100003D"/>
    <x v="16"/>
    <x v="16"/>
    <s v="731403"/>
    <x v="142"/>
    <x v="1"/>
    <x v="6"/>
    <s v="001"/>
    <n v="860"/>
    <n v="0"/>
    <n v="0"/>
    <n v="860"/>
    <n v="0"/>
    <n v="0"/>
    <n v="0"/>
    <n v="0"/>
    <n v="0"/>
    <n v="860"/>
    <n v="860"/>
    <n v="860"/>
    <m/>
  </r>
  <r>
    <x v="1"/>
    <x v="11"/>
    <s v="ZA01F000"/>
    <x v="17"/>
    <s v="F102"/>
    <s v="FORTALECIMIENTO DE LA GOBERNANZA DEMOCRÁTICA"/>
    <s v="GI22F10200001D"/>
    <x v="17"/>
    <x v="17"/>
    <s v="730201"/>
    <x v="149"/>
    <x v="1"/>
    <x v="6"/>
    <s v="001"/>
    <n v="6250"/>
    <n v="0"/>
    <n v="0"/>
    <n v="6250"/>
    <n v="50"/>
    <n v="6200"/>
    <n v="1.1402576043580968E-5"/>
    <n v="2400"/>
    <n v="9.3406695221601913E-6"/>
    <n v="50"/>
    <n v="3850"/>
    <n v="0"/>
    <m/>
  </r>
  <r>
    <x v="1"/>
    <x v="11"/>
    <s v="ZD07F070"/>
    <x v="28"/>
    <s v="F102"/>
    <s v="FORTALECIMIENTO DE LA GOBERNANZA DEMOCRÁTICA"/>
    <s v="GI22F10200001D"/>
    <x v="17"/>
    <x v="17"/>
    <s v="730203"/>
    <x v="114"/>
    <x v="1"/>
    <x v="6"/>
    <s v="001"/>
    <n v="500"/>
    <n v="0"/>
    <n v="0"/>
    <n v="500"/>
    <n v="0"/>
    <n v="0"/>
    <n v="0"/>
    <n v="0"/>
    <n v="0"/>
    <n v="500"/>
    <n v="500"/>
    <n v="500"/>
    <m/>
  </r>
  <r>
    <x v="1"/>
    <x v="11"/>
    <s v="ZC09F090"/>
    <x v="21"/>
    <s v="F102"/>
    <s v="FORTALECIMIENTO DE LA GOBERNANZA DEMOCRÁTICA"/>
    <s v="GI22F10200001D"/>
    <x v="17"/>
    <x v="17"/>
    <s v="730204"/>
    <x v="134"/>
    <x v="1"/>
    <x v="6"/>
    <s v="001"/>
    <n v="1000"/>
    <n v="0"/>
    <n v="-500"/>
    <n v="500"/>
    <n v="0"/>
    <n v="0"/>
    <n v="0"/>
    <n v="0"/>
    <n v="0"/>
    <n v="500"/>
    <n v="500"/>
    <n v="500"/>
    <m/>
  </r>
  <r>
    <x v="1"/>
    <x v="11"/>
    <s v="ZM04F040"/>
    <x v="41"/>
    <s v="F102"/>
    <s v="FORTALECIMIENTO DE LA GOBERNANZA DEMOCRÁTICA"/>
    <s v="GI22F10200001D"/>
    <x v="17"/>
    <x v="17"/>
    <s v="730204"/>
    <x v="134"/>
    <x v="1"/>
    <x v="6"/>
    <s v="001"/>
    <n v="549.85"/>
    <n v="0"/>
    <n v="-549.85"/>
    <n v="0"/>
    <n v="0"/>
    <n v="0"/>
    <n v="0"/>
    <n v="0"/>
    <n v="0"/>
    <n v="0"/>
    <n v="0"/>
    <n v="0"/>
    <m/>
  </r>
  <r>
    <x v="1"/>
    <x v="11"/>
    <s v="ZA01F000"/>
    <x v="17"/>
    <s v="F102"/>
    <s v="FORTALECIMIENTO DE LA GOBERNANZA DEMOCRÁTICA"/>
    <s v="GI22F10200001D"/>
    <x v="17"/>
    <x v="17"/>
    <s v="730204"/>
    <x v="134"/>
    <x v="1"/>
    <x v="6"/>
    <s v="001"/>
    <n v="5042.3500000000004"/>
    <n v="0"/>
    <n v="0"/>
    <n v="5042.3500000000004"/>
    <n v="4217.37"/>
    <n v="824.98"/>
    <n v="1.5172414813602303E-6"/>
    <n v="0"/>
    <n v="0"/>
    <n v="4217.37"/>
    <n v="5042.3500000000004"/>
    <n v="0"/>
    <m/>
  </r>
  <r>
    <x v="1"/>
    <x v="11"/>
    <s v="ZV05F050"/>
    <x v="35"/>
    <s v="F102"/>
    <s v="FORTALECIMIENTO DE LA GOBERNANZA DEMOCRÁTICA"/>
    <s v="GI22F10200001D"/>
    <x v="17"/>
    <x v="17"/>
    <s v="730204"/>
    <x v="134"/>
    <x v="1"/>
    <x v="6"/>
    <s v="001"/>
    <n v="2875"/>
    <n v="0"/>
    <n v="-2875"/>
    <n v="0"/>
    <n v="0"/>
    <n v="0"/>
    <n v="0"/>
    <n v="0"/>
    <n v="0"/>
    <n v="0"/>
    <n v="0"/>
    <n v="0"/>
    <m/>
  </r>
  <r>
    <x v="1"/>
    <x v="11"/>
    <s v="ZM04F040"/>
    <x v="41"/>
    <s v="F102"/>
    <s v="FORTALECIMIENTO DE LA GOBERNANZA DEMOCRÁTICA"/>
    <s v="GI22F10200001D"/>
    <x v="17"/>
    <x v="17"/>
    <s v="730205"/>
    <x v="112"/>
    <x v="1"/>
    <x v="6"/>
    <s v="001"/>
    <n v="3481.15"/>
    <n v="0"/>
    <n v="18.850000000000001"/>
    <n v="3500"/>
    <n v="0"/>
    <n v="0"/>
    <n v="0"/>
    <n v="0"/>
    <n v="0"/>
    <n v="3500"/>
    <n v="3500"/>
    <n v="3500"/>
    <m/>
  </r>
  <r>
    <x v="1"/>
    <x v="11"/>
    <s v="ZS03F030"/>
    <x v="22"/>
    <s v="F102"/>
    <s v="FORTALECIMIENTO DE LA GOBERNANZA DEMOCRÁTICA"/>
    <s v="GI22F10200001D"/>
    <x v="17"/>
    <x v="17"/>
    <s v="730205"/>
    <x v="112"/>
    <x v="1"/>
    <x v="6"/>
    <s v="001"/>
    <n v="2000"/>
    <n v="0"/>
    <n v="0"/>
    <n v="2000"/>
    <n v="0"/>
    <n v="0"/>
    <n v="0"/>
    <n v="0"/>
    <n v="0"/>
    <n v="2000"/>
    <n v="2000"/>
    <n v="2000"/>
    <m/>
  </r>
  <r>
    <x v="1"/>
    <x v="11"/>
    <s v="ZV05F050"/>
    <x v="35"/>
    <s v="F102"/>
    <s v="FORTALECIMIENTO DE LA GOBERNANZA DEMOCRÁTICA"/>
    <s v="GI22F10200001D"/>
    <x v="17"/>
    <x v="17"/>
    <s v="730205"/>
    <x v="112"/>
    <x v="1"/>
    <x v="6"/>
    <s v="001"/>
    <n v="4000"/>
    <n v="0"/>
    <n v="-4000"/>
    <n v="0"/>
    <n v="0"/>
    <n v="0"/>
    <n v="0"/>
    <n v="0"/>
    <n v="0"/>
    <n v="0"/>
    <n v="0"/>
    <n v="0"/>
    <m/>
  </r>
  <r>
    <x v="1"/>
    <x v="11"/>
    <s v="ZM04F040"/>
    <x v="41"/>
    <s v="F102"/>
    <s v="FORTALECIMIENTO DE LA GOBERNANZA DEMOCRÁTICA"/>
    <s v="GI22F10200001D"/>
    <x v="17"/>
    <x v="17"/>
    <s v="730235"/>
    <x v="143"/>
    <x v="1"/>
    <x v="6"/>
    <s v="001"/>
    <n v="0"/>
    <n v="0"/>
    <n v="2500"/>
    <n v="2500"/>
    <n v="0"/>
    <n v="0"/>
    <n v="0"/>
    <n v="0"/>
    <n v="0"/>
    <n v="2500"/>
    <n v="2500"/>
    <n v="2500"/>
    <m/>
  </r>
  <r>
    <x v="1"/>
    <x v="11"/>
    <s v="ZT06F060"/>
    <x v="43"/>
    <s v="F102"/>
    <s v="FORTALECIMIENTO DE LA GOBERNANZA DEMOCRÁTICA"/>
    <s v="GI22F10200001D"/>
    <x v="17"/>
    <x v="17"/>
    <s v="730235"/>
    <x v="143"/>
    <x v="1"/>
    <x v="6"/>
    <s v="001"/>
    <n v="0"/>
    <n v="0"/>
    <n v="450"/>
    <n v="450"/>
    <n v="0"/>
    <n v="0"/>
    <n v="0"/>
    <n v="0"/>
    <n v="0"/>
    <n v="450"/>
    <n v="450"/>
    <n v="450"/>
    <m/>
  </r>
  <r>
    <x v="1"/>
    <x v="11"/>
    <s v="ZC09F090"/>
    <x v="21"/>
    <s v="F102"/>
    <s v="FORTALECIMIENTO DE LA GOBERNANZA DEMOCRÁTICA"/>
    <s v="GI22F10200001D"/>
    <x v="17"/>
    <x v="17"/>
    <s v="730249"/>
    <x v="137"/>
    <x v="1"/>
    <x v="6"/>
    <s v="001"/>
    <n v="2000"/>
    <n v="0"/>
    <n v="0"/>
    <n v="2000"/>
    <n v="1990"/>
    <n v="0"/>
    <n v="0"/>
    <n v="0"/>
    <n v="0"/>
    <n v="2000"/>
    <n v="2000"/>
    <n v="10"/>
    <m/>
  </r>
  <r>
    <x v="1"/>
    <x v="11"/>
    <s v="ZD07F070"/>
    <x v="28"/>
    <s v="F102"/>
    <s v="FORTALECIMIENTO DE LA GOBERNANZA DEMOCRÁTICA"/>
    <s v="GI22F10200001D"/>
    <x v="17"/>
    <x v="17"/>
    <s v="730249"/>
    <x v="137"/>
    <x v="1"/>
    <x v="6"/>
    <s v="001"/>
    <n v="8000"/>
    <n v="0"/>
    <n v="0"/>
    <n v="8000"/>
    <n v="0"/>
    <n v="7642.5"/>
    <n v="1.4055514098881862E-5"/>
    <n v="0"/>
    <n v="0"/>
    <n v="357.5"/>
    <n v="8000"/>
    <n v="357.5"/>
    <m/>
  </r>
  <r>
    <x v="1"/>
    <x v="11"/>
    <s v="ZA01F000"/>
    <x v="17"/>
    <s v="F102"/>
    <s v="FORTALECIMIENTO DE LA GOBERNANZA DEMOCRÁTICA"/>
    <s v="GI22F10200001D"/>
    <x v="17"/>
    <x v="17"/>
    <s v="730249"/>
    <x v="137"/>
    <x v="1"/>
    <x v="6"/>
    <s v="001"/>
    <n v="18000"/>
    <n v="0"/>
    <n v="0"/>
    <n v="18000"/>
    <n v="0"/>
    <n v="0"/>
    <n v="0"/>
    <n v="0"/>
    <n v="0"/>
    <n v="18000"/>
    <n v="18000"/>
    <n v="18000"/>
    <m/>
  </r>
  <r>
    <x v="1"/>
    <x v="11"/>
    <s v="ZC09F090"/>
    <x v="21"/>
    <s v="F102"/>
    <s v="FORTALECIMIENTO DE LA GOBERNANZA DEMOCRÁTICA"/>
    <s v="GI22F10200001D"/>
    <x v="17"/>
    <x v="17"/>
    <s v="730402"/>
    <x v="150"/>
    <x v="1"/>
    <x v="6"/>
    <s v="001"/>
    <n v="21500"/>
    <n v="0"/>
    <n v="-14000"/>
    <n v="7500"/>
    <n v="0"/>
    <n v="0"/>
    <n v="0"/>
    <n v="0"/>
    <n v="0"/>
    <n v="7500"/>
    <n v="7500"/>
    <n v="7500"/>
    <m/>
  </r>
  <r>
    <x v="1"/>
    <x v="11"/>
    <s v="ZM04F040"/>
    <x v="41"/>
    <s v="F102"/>
    <s v="FORTALECIMIENTO DE LA GOBERNANZA DEMOCRÁTICA"/>
    <s v="GI22F10200001D"/>
    <x v="17"/>
    <x v="17"/>
    <s v="730402"/>
    <x v="150"/>
    <x v="1"/>
    <x v="6"/>
    <s v="001"/>
    <n v="0"/>
    <n v="0"/>
    <n v="14000"/>
    <n v="14000"/>
    <n v="0"/>
    <n v="0"/>
    <n v="0"/>
    <n v="0"/>
    <n v="0"/>
    <n v="14000"/>
    <n v="14000"/>
    <n v="14000"/>
    <m/>
  </r>
  <r>
    <x v="1"/>
    <x v="11"/>
    <s v="ZV05F050"/>
    <x v="35"/>
    <s v="F102"/>
    <s v="FORTALECIMIENTO DE LA GOBERNANZA DEMOCRÁTICA"/>
    <s v="GI22F10200001D"/>
    <x v="17"/>
    <x v="17"/>
    <s v="730402"/>
    <x v="150"/>
    <x v="1"/>
    <x v="6"/>
    <s v="001"/>
    <n v="9443.1200000000008"/>
    <n v="0"/>
    <n v="0"/>
    <n v="9443.1200000000008"/>
    <n v="0"/>
    <n v="3820"/>
    <n v="7.025458142980532E-6"/>
    <n v="3820"/>
    <n v="1.4867232322771638E-5"/>
    <n v="5623.12"/>
    <n v="5623.12"/>
    <n v="5623.12"/>
    <m/>
  </r>
  <r>
    <x v="1"/>
    <x v="11"/>
    <s v="ZQ08F080"/>
    <x v="26"/>
    <s v="F102"/>
    <s v="FORTALECIMIENTO DE LA GOBERNANZA DEMOCRÁTICA"/>
    <s v="GI22F10200001D"/>
    <x v="17"/>
    <x v="17"/>
    <s v="730402"/>
    <x v="150"/>
    <x v="1"/>
    <x v="6"/>
    <s v="001"/>
    <n v="14647.99"/>
    <n v="0"/>
    <n v="-14647.99"/>
    <n v="0"/>
    <n v="0"/>
    <n v="0"/>
    <n v="0"/>
    <n v="0"/>
    <n v="0"/>
    <n v="0"/>
    <n v="0"/>
    <n v="0"/>
    <m/>
  </r>
  <r>
    <x v="1"/>
    <x v="11"/>
    <s v="TM68F100"/>
    <x v="18"/>
    <s v="F102"/>
    <s v="FORTALECIMIENTO DE LA GOBERNANZA DEMOCRÁTICA"/>
    <s v="GI22F10200001D"/>
    <x v="17"/>
    <x v="17"/>
    <s v="730402"/>
    <x v="150"/>
    <x v="1"/>
    <x v="6"/>
    <s v="001"/>
    <n v="1943"/>
    <n v="0"/>
    <n v="0"/>
    <n v="1943"/>
    <n v="0"/>
    <n v="0"/>
    <n v="0"/>
    <n v="0"/>
    <n v="0"/>
    <n v="1943"/>
    <n v="1943"/>
    <n v="1943"/>
    <m/>
  </r>
  <r>
    <x v="1"/>
    <x v="11"/>
    <s v="ZS03F030"/>
    <x v="22"/>
    <s v="F102"/>
    <s v="FORTALECIMIENTO DE LA GOBERNANZA DEMOCRÁTICA"/>
    <s v="GI22F10200001D"/>
    <x v="17"/>
    <x v="17"/>
    <s v="730402"/>
    <x v="150"/>
    <x v="1"/>
    <x v="6"/>
    <s v="001"/>
    <n v="0"/>
    <n v="0"/>
    <n v="28315.47"/>
    <n v="28315.47"/>
    <n v="0"/>
    <n v="3120"/>
    <n v="5.7380705251568738E-6"/>
    <n v="3120"/>
    <n v="1.214287037880825E-5"/>
    <n v="25195.47"/>
    <n v="25195.47"/>
    <n v="25195.47"/>
    <m/>
  </r>
  <r>
    <x v="1"/>
    <x v="11"/>
    <s v="ZD07F070"/>
    <x v="28"/>
    <s v="F102"/>
    <s v="FORTALECIMIENTO DE LA GOBERNANZA DEMOCRÁTICA"/>
    <s v="GI22F10200001D"/>
    <x v="17"/>
    <x v="17"/>
    <s v="730402"/>
    <x v="150"/>
    <x v="1"/>
    <x v="6"/>
    <s v="001"/>
    <n v="11607.14"/>
    <n v="0"/>
    <n v="4850"/>
    <n v="16457.14"/>
    <n v="15963.29"/>
    <n v="493.85"/>
    <n v="9.0825196437459055E-7"/>
    <n v="493.85"/>
    <n v="1.9220373514661714E-6"/>
    <n v="15963.29"/>
    <n v="15963.29"/>
    <n v="0"/>
    <m/>
  </r>
  <r>
    <x v="1"/>
    <x v="11"/>
    <s v="ZT06F060"/>
    <x v="43"/>
    <s v="F102"/>
    <s v="FORTALECIMIENTO DE LA GOBERNANZA DEMOCRÁTICA"/>
    <s v="GI22F10200001D"/>
    <x v="17"/>
    <x v="17"/>
    <s v="730402"/>
    <x v="150"/>
    <x v="1"/>
    <x v="6"/>
    <s v="001"/>
    <n v="6346.9"/>
    <n v="0"/>
    <n v="5653.1"/>
    <n v="12000"/>
    <n v="12000"/>
    <n v="0"/>
    <n v="0"/>
    <n v="0"/>
    <n v="0"/>
    <n v="12000"/>
    <n v="12000"/>
    <n v="0"/>
    <m/>
  </r>
  <r>
    <x v="1"/>
    <x v="11"/>
    <s v="ZM04F040"/>
    <x v="41"/>
    <s v="F102"/>
    <s v="FORTALECIMIENTO DE LA GOBERNANZA DEMOCRÁTICA"/>
    <s v="GI22F10200001D"/>
    <x v="17"/>
    <x v="17"/>
    <s v="730403"/>
    <x v="151"/>
    <x v="1"/>
    <x v="6"/>
    <s v="001"/>
    <n v="0"/>
    <n v="0"/>
    <n v="2500"/>
    <n v="2500"/>
    <n v="0"/>
    <n v="0"/>
    <n v="0"/>
    <n v="0"/>
    <n v="0"/>
    <n v="2500"/>
    <n v="2500"/>
    <n v="2500"/>
    <m/>
  </r>
  <r>
    <x v="1"/>
    <x v="11"/>
    <s v="ZM04F040"/>
    <x v="41"/>
    <s v="F102"/>
    <s v="FORTALECIMIENTO DE LA GOBERNANZA DEMOCRÁTICA"/>
    <s v="GI22F10200001D"/>
    <x v="17"/>
    <x v="17"/>
    <s v="730404"/>
    <x v="116"/>
    <x v="1"/>
    <x v="6"/>
    <s v="001"/>
    <n v="0"/>
    <n v="0"/>
    <n v="1500"/>
    <n v="1500"/>
    <n v="0"/>
    <n v="0"/>
    <n v="0"/>
    <n v="0"/>
    <n v="0"/>
    <n v="1500"/>
    <n v="1500"/>
    <n v="1500"/>
    <m/>
  </r>
  <r>
    <x v="1"/>
    <x v="11"/>
    <s v="ZV05F050"/>
    <x v="35"/>
    <s v="F102"/>
    <s v="FORTALECIMIENTO DE LA GOBERNANZA DEMOCRÁTICA"/>
    <s v="GI22F10200001D"/>
    <x v="17"/>
    <x v="17"/>
    <s v="730404"/>
    <x v="116"/>
    <x v="1"/>
    <x v="6"/>
    <s v="001"/>
    <n v="700"/>
    <n v="0"/>
    <n v="-700"/>
    <n v="0"/>
    <n v="0"/>
    <n v="0"/>
    <n v="0"/>
    <n v="0"/>
    <n v="0"/>
    <n v="0"/>
    <n v="0"/>
    <n v="0"/>
    <m/>
  </r>
  <r>
    <x v="1"/>
    <x v="11"/>
    <s v="ZC09F090"/>
    <x v="21"/>
    <s v="F102"/>
    <s v="FORTALECIMIENTO DE LA GOBERNANZA DEMOCRÁTICA"/>
    <s v="GI22F10200001D"/>
    <x v="17"/>
    <x v="17"/>
    <s v="730417"/>
    <x v="152"/>
    <x v="1"/>
    <x v="6"/>
    <s v="001"/>
    <n v="8128"/>
    <n v="0"/>
    <n v="51872"/>
    <n v="60000"/>
    <n v="0"/>
    <n v="0"/>
    <n v="0"/>
    <n v="0"/>
    <n v="0"/>
    <n v="60000"/>
    <n v="60000"/>
    <n v="60000"/>
    <m/>
  </r>
  <r>
    <x v="1"/>
    <x v="11"/>
    <s v="ZM04F040"/>
    <x v="41"/>
    <s v="F102"/>
    <s v="FORTALECIMIENTO DE LA GOBERNANZA DEMOCRÁTICA"/>
    <s v="GI22F10200001D"/>
    <x v="17"/>
    <x v="17"/>
    <s v="730505"/>
    <x v="117"/>
    <x v="1"/>
    <x v="6"/>
    <s v="001"/>
    <n v="0"/>
    <n v="0"/>
    <n v="1900"/>
    <n v="1900"/>
    <n v="0"/>
    <n v="0"/>
    <n v="0"/>
    <n v="0"/>
    <n v="0"/>
    <n v="1900"/>
    <n v="1900"/>
    <n v="1900"/>
    <m/>
  </r>
  <r>
    <x v="1"/>
    <x v="11"/>
    <s v="ZT06F060"/>
    <x v="43"/>
    <s v="F102"/>
    <s v="FORTALECIMIENTO DE LA GOBERNANZA DEMOCRÁTICA"/>
    <s v="GI22F10200001D"/>
    <x v="17"/>
    <x v="17"/>
    <s v="730505"/>
    <x v="117"/>
    <x v="1"/>
    <x v="6"/>
    <s v="001"/>
    <n v="0"/>
    <n v="0"/>
    <n v="1000"/>
    <n v="1000"/>
    <n v="0"/>
    <n v="0"/>
    <n v="0"/>
    <n v="0"/>
    <n v="0"/>
    <n v="1000"/>
    <n v="1000"/>
    <n v="1000"/>
    <m/>
  </r>
  <r>
    <x v="1"/>
    <x v="11"/>
    <s v="ZD07F070"/>
    <x v="28"/>
    <s v="F102"/>
    <s v="FORTALECIMIENTO DE LA GOBERNANZA DEMOCRÁTICA"/>
    <s v="GI22F10200001D"/>
    <x v="17"/>
    <x v="17"/>
    <s v="730613"/>
    <x v="136"/>
    <x v="1"/>
    <x v="6"/>
    <s v="001"/>
    <n v="7350"/>
    <n v="0"/>
    <n v="-4850"/>
    <n v="2500"/>
    <n v="0"/>
    <n v="0"/>
    <n v="0"/>
    <n v="0"/>
    <n v="0"/>
    <n v="2500"/>
    <n v="2500"/>
    <n v="2500"/>
    <m/>
  </r>
  <r>
    <x v="1"/>
    <x v="11"/>
    <s v="ZM04F040"/>
    <x v="41"/>
    <s v="F102"/>
    <s v="FORTALECIMIENTO DE LA GOBERNANZA DEMOCRÁTICA"/>
    <s v="GI22F10200001D"/>
    <x v="17"/>
    <x v="17"/>
    <s v="730613"/>
    <x v="136"/>
    <x v="1"/>
    <x v="6"/>
    <s v="001"/>
    <n v="4620.03"/>
    <n v="0"/>
    <n v="-4620.03"/>
    <n v="0"/>
    <n v="0"/>
    <n v="0"/>
    <n v="0"/>
    <n v="0"/>
    <n v="0"/>
    <n v="0"/>
    <n v="0"/>
    <n v="0"/>
    <m/>
  </r>
  <r>
    <x v="1"/>
    <x v="11"/>
    <s v="ZN02F020"/>
    <x v="44"/>
    <s v="F102"/>
    <s v="FORTALECIMIENTO DE LA GOBERNANZA DEMOCRÁTICA"/>
    <s v="GI22F10200001D"/>
    <x v="17"/>
    <x v="17"/>
    <s v="730613"/>
    <x v="136"/>
    <x v="1"/>
    <x v="6"/>
    <s v="001"/>
    <n v="3785.34"/>
    <n v="0"/>
    <n v="0"/>
    <n v="3785.34"/>
    <n v="3439.8"/>
    <n v="0"/>
    <n v="0"/>
    <n v="0"/>
    <n v="0"/>
    <n v="3785.34"/>
    <n v="3785.34"/>
    <n v="345.54"/>
    <m/>
  </r>
  <r>
    <x v="1"/>
    <x v="11"/>
    <s v="ZA01F000"/>
    <x v="17"/>
    <s v="F102"/>
    <s v="FORTALECIMIENTO DE LA GOBERNANZA DEMOCRÁTICA"/>
    <s v="GI22F10200001D"/>
    <x v="17"/>
    <x v="17"/>
    <s v="730613"/>
    <x v="136"/>
    <x v="1"/>
    <x v="6"/>
    <s v="001"/>
    <n v="6231.01"/>
    <n v="0"/>
    <n v="-1938.29"/>
    <n v="4292.72"/>
    <n v="0"/>
    <n v="0"/>
    <n v="0"/>
    <n v="0"/>
    <n v="0"/>
    <n v="4292.72"/>
    <n v="4292.72"/>
    <n v="4292.72"/>
    <m/>
  </r>
  <r>
    <x v="1"/>
    <x v="11"/>
    <s v="ZV05F050"/>
    <x v="35"/>
    <s v="F102"/>
    <s v="FORTALECIMIENTO DE LA GOBERNANZA DEMOCRÁTICA"/>
    <s v="GI22F10200001D"/>
    <x v="17"/>
    <x v="17"/>
    <s v="730613"/>
    <x v="136"/>
    <x v="1"/>
    <x v="6"/>
    <s v="001"/>
    <n v="16993"/>
    <n v="0"/>
    <n v="-10000"/>
    <n v="6993"/>
    <n v="0"/>
    <n v="0"/>
    <n v="0"/>
    <n v="0"/>
    <n v="0"/>
    <n v="6993"/>
    <n v="6993"/>
    <n v="6993"/>
    <m/>
  </r>
  <r>
    <x v="1"/>
    <x v="11"/>
    <s v="ZQ08F080"/>
    <x v="26"/>
    <s v="F102"/>
    <s v="FORTALECIMIENTO DE LA GOBERNANZA DEMOCRÁTICA"/>
    <s v="GI22F10200001D"/>
    <x v="17"/>
    <x v="17"/>
    <s v="730613"/>
    <x v="136"/>
    <x v="1"/>
    <x v="6"/>
    <s v="001"/>
    <n v="4636.8"/>
    <n v="0"/>
    <n v="-4636.8"/>
    <n v="0"/>
    <n v="0"/>
    <n v="0"/>
    <n v="0"/>
    <n v="0"/>
    <n v="0"/>
    <n v="0"/>
    <n v="0"/>
    <n v="0"/>
    <m/>
  </r>
  <r>
    <x v="1"/>
    <x v="11"/>
    <s v="ZS03F030"/>
    <x v="22"/>
    <s v="F102"/>
    <s v="FORTALECIMIENTO DE LA GOBERNANZA DEMOCRÁTICA"/>
    <s v="GI22F10200001D"/>
    <x v="17"/>
    <x v="17"/>
    <s v="730613"/>
    <x v="136"/>
    <x v="1"/>
    <x v="6"/>
    <s v="001"/>
    <n v="18581.400000000001"/>
    <n v="0"/>
    <n v="-18581.400000000001"/>
    <n v="0"/>
    <n v="0"/>
    <n v="0"/>
    <n v="0"/>
    <n v="0"/>
    <n v="0"/>
    <n v="0"/>
    <n v="0"/>
    <n v="0"/>
    <m/>
  </r>
  <r>
    <x v="1"/>
    <x v="11"/>
    <s v="ZC09F090"/>
    <x v="21"/>
    <s v="F102"/>
    <s v="FORTALECIMIENTO DE LA GOBERNANZA DEMOCRÁTICA"/>
    <s v="GI22F10200001D"/>
    <x v="17"/>
    <x v="17"/>
    <s v="730613"/>
    <x v="136"/>
    <x v="1"/>
    <x v="6"/>
    <s v="001"/>
    <n v="3900"/>
    <n v="0"/>
    <n v="1100"/>
    <n v="5000"/>
    <n v="0"/>
    <n v="0"/>
    <n v="0"/>
    <n v="0"/>
    <n v="0"/>
    <n v="5000"/>
    <n v="5000"/>
    <n v="5000"/>
    <m/>
  </r>
  <r>
    <x v="1"/>
    <x v="11"/>
    <s v="TM68F100"/>
    <x v="18"/>
    <s v="F102"/>
    <s v="FORTALECIMIENTO DE LA GOBERNANZA DEMOCRÁTICA"/>
    <s v="GI22F10200001D"/>
    <x v="17"/>
    <x v="17"/>
    <s v="730613"/>
    <x v="136"/>
    <x v="1"/>
    <x v="6"/>
    <s v="001"/>
    <n v="2500"/>
    <n v="0"/>
    <n v="0"/>
    <n v="2500"/>
    <n v="0"/>
    <n v="2490"/>
    <n v="4.5794216691155822E-6"/>
    <n v="0"/>
    <n v="0"/>
    <n v="10"/>
    <n v="2500"/>
    <n v="10"/>
    <m/>
  </r>
  <r>
    <x v="1"/>
    <x v="11"/>
    <s v="ZT06F060"/>
    <x v="43"/>
    <s v="F102"/>
    <s v="FORTALECIMIENTO DE LA GOBERNANZA DEMOCRÁTICA"/>
    <s v="GI22F10200001D"/>
    <x v="17"/>
    <x v="17"/>
    <s v="730613"/>
    <x v="136"/>
    <x v="1"/>
    <x v="6"/>
    <s v="001"/>
    <n v="10116.6"/>
    <n v="0"/>
    <n v="-5616.6"/>
    <n v="4500"/>
    <n v="0"/>
    <n v="0"/>
    <n v="0"/>
    <n v="0"/>
    <n v="0"/>
    <n v="4500"/>
    <n v="4500"/>
    <n v="4500"/>
    <m/>
  </r>
  <r>
    <x v="1"/>
    <x v="11"/>
    <s v="ZS03F030"/>
    <x v="22"/>
    <s v="F102"/>
    <s v="FORTALECIMIENTO DE LA GOBERNANZA DEMOCRÁTICA"/>
    <s v="GI22F10200001D"/>
    <x v="17"/>
    <x v="17"/>
    <s v="730704"/>
    <x v="120"/>
    <x v="1"/>
    <x v="6"/>
    <s v="001"/>
    <n v="7734.07"/>
    <n v="0"/>
    <n v="-7734.07"/>
    <n v="0"/>
    <n v="0"/>
    <n v="0"/>
    <n v="0"/>
    <n v="0"/>
    <n v="0"/>
    <n v="0"/>
    <n v="0"/>
    <n v="0"/>
    <m/>
  </r>
  <r>
    <x v="1"/>
    <x v="11"/>
    <s v="ZQ08F080"/>
    <x v="26"/>
    <s v="F102"/>
    <s v="FORTALECIMIENTO DE LA GOBERNANZA DEMOCRÁTICA"/>
    <s v="GI22F10200001D"/>
    <x v="17"/>
    <x v="17"/>
    <s v="730804"/>
    <x v="121"/>
    <x v="1"/>
    <x v="6"/>
    <s v="001"/>
    <n v="0"/>
    <n v="0"/>
    <n v="3136.12"/>
    <n v="3136.12"/>
    <n v="0"/>
    <n v="0"/>
    <n v="0"/>
    <n v="0"/>
    <n v="0"/>
    <n v="3136.12"/>
    <n v="3136.12"/>
    <n v="3136.12"/>
    <m/>
  </r>
  <r>
    <x v="1"/>
    <x v="11"/>
    <s v="ZS03F030"/>
    <x v="22"/>
    <s v="F102"/>
    <s v="FORTALECIMIENTO DE LA GOBERNANZA DEMOCRÁTICA"/>
    <s v="GI22F10200001D"/>
    <x v="17"/>
    <x v="17"/>
    <s v="730804"/>
    <x v="121"/>
    <x v="1"/>
    <x v="6"/>
    <s v="001"/>
    <n v="2000"/>
    <n v="0"/>
    <n v="0"/>
    <n v="2000"/>
    <n v="0"/>
    <n v="0"/>
    <n v="0"/>
    <n v="0"/>
    <n v="0"/>
    <n v="2000"/>
    <n v="2000"/>
    <n v="2000"/>
    <m/>
  </r>
  <r>
    <x v="1"/>
    <x v="11"/>
    <s v="ZV05F050"/>
    <x v="35"/>
    <s v="F102"/>
    <s v="FORTALECIMIENTO DE LA GOBERNANZA DEMOCRÁTICA"/>
    <s v="GI22F10200001D"/>
    <x v="17"/>
    <x v="17"/>
    <s v="730804"/>
    <x v="121"/>
    <x v="1"/>
    <x v="6"/>
    <s v="001"/>
    <n v="2038.18"/>
    <n v="0"/>
    <n v="0"/>
    <n v="2038.18"/>
    <n v="202.05"/>
    <n v="970.97"/>
    <n v="1.7857353646831957E-6"/>
    <n v="970.97"/>
    <n v="3.7789624524716173E-6"/>
    <n v="1067.21"/>
    <n v="1067.21"/>
    <n v="865.16"/>
    <m/>
  </r>
  <r>
    <x v="1"/>
    <x v="11"/>
    <s v="ZC09F090"/>
    <x v="21"/>
    <s v="F102"/>
    <s v="FORTALECIMIENTO DE LA GOBERNANZA DEMOCRÁTICA"/>
    <s v="GI22F10200001D"/>
    <x v="17"/>
    <x v="17"/>
    <s v="730804"/>
    <x v="121"/>
    <x v="1"/>
    <x v="6"/>
    <s v="001"/>
    <n v="0"/>
    <n v="0"/>
    <n v="592.15"/>
    <n v="592.15"/>
    <n v="0"/>
    <n v="0"/>
    <n v="0"/>
    <n v="0"/>
    <n v="0"/>
    <n v="592.15"/>
    <n v="592.15"/>
    <n v="592.15"/>
    <m/>
  </r>
  <r>
    <x v="1"/>
    <x v="11"/>
    <s v="ZM04F040"/>
    <x v="41"/>
    <s v="F102"/>
    <s v="FORTALECIMIENTO DE LA GOBERNANZA DEMOCRÁTICA"/>
    <s v="GI22F10200001D"/>
    <x v="17"/>
    <x v="17"/>
    <s v="730804"/>
    <x v="121"/>
    <x v="1"/>
    <x v="6"/>
    <s v="001"/>
    <n v="1976.71"/>
    <n v="0"/>
    <n v="-476.71"/>
    <n v="1500"/>
    <n v="0"/>
    <n v="0"/>
    <n v="0"/>
    <n v="0"/>
    <n v="0"/>
    <n v="1500"/>
    <n v="1500"/>
    <n v="1500"/>
    <m/>
  </r>
  <r>
    <x v="1"/>
    <x v="11"/>
    <s v="ZT06F060"/>
    <x v="43"/>
    <s v="F102"/>
    <s v="FORTALECIMIENTO DE LA GOBERNANZA DEMOCRÁTICA"/>
    <s v="GI22F10200001D"/>
    <x v="17"/>
    <x v="17"/>
    <s v="730804"/>
    <x v="121"/>
    <x v="1"/>
    <x v="6"/>
    <s v="001"/>
    <n v="0"/>
    <n v="0"/>
    <n v="600"/>
    <n v="600"/>
    <n v="0"/>
    <n v="0"/>
    <n v="0"/>
    <n v="0"/>
    <n v="0"/>
    <n v="600"/>
    <n v="600"/>
    <n v="600"/>
    <m/>
  </r>
  <r>
    <x v="1"/>
    <x v="11"/>
    <s v="ZC09F090"/>
    <x v="21"/>
    <s v="F102"/>
    <s v="FORTALECIMIENTO DE LA GOBERNANZA DEMOCRÁTICA"/>
    <s v="GI22F10200001D"/>
    <x v="17"/>
    <x v="17"/>
    <s v="730805"/>
    <x v="153"/>
    <x v="1"/>
    <x v="6"/>
    <s v="001"/>
    <n v="252"/>
    <n v="0"/>
    <n v="-252"/>
    <n v="0"/>
    <n v="0"/>
    <n v="0"/>
    <n v="0"/>
    <n v="0"/>
    <n v="0"/>
    <n v="0"/>
    <n v="0"/>
    <n v="0"/>
    <m/>
  </r>
  <r>
    <x v="1"/>
    <x v="11"/>
    <s v="ZD07F070"/>
    <x v="28"/>
    <s v="F102"/>
    <s v="FORTALECIMIENTO DE LA GOBERNANZA DEMOCRÁTICA"/>
    <s v="GI22F10200001D"/>
    <x v="17"/>
    <x v="17"/>
    <s v="730807"/>
    <x v="146"/>
    <x v="1"/>
    <x v="6"/>
    <s v="001"/>
    <n v="1700"/>
    <n v="0"/>
    <n v="0"/>
    <n v="1700"/>
    <n v="0"/>
    <n v="0"/>
    <n v="0"/>
    <n v="0"/>
    <n v="0"/>
    <n v="1700"/>
    <n v="1700"/>
    <n v="1700"/>
    <m/>
  </r>
  <r>
    <x v="1"/>
    <x v="11"/>
    <s v="ZV05F050"/>
    <x v="35"/>
    <s v="F102"/>
    <s v="FORTALECIMIENTO DE LA GOBERNANZA DEMOCRÁTICA"/>
    <s v="GI22F10200001D"/>
    <x v="17"/>
    <x v="17"/>
    <s v="730807"/>
    <x v="146"/>
    <x v="1"/>
    <x v="6"/>
    <s v="001"/>
    <n v="444.38"/>
    <n v="0"/>
    <n v="0"/>
    <n v="444.38"/>
    <n v="0"/>
    <n v="444.38"/>
    <n v="8.1727044229782422E-7"/>
    <n v="444.38"/>
    <n v="1.7295028009406442E-6"/>
    <n v="0"/>
    <n v="0"/>
    <n v="0"/>
    <m/>
  </r>
  <r>
    <x v="1"/>
    <x v="11"/>
    <s v="ZC09F090"/>
    <x v="21"/>
    <s v="F102"/>
    <s v="FORTALECIMIENTO DE LA GOBERNANZA DEMOCRÁTICA"/>
    <s v="GI22F10200001D"/>
    <x v="17"/>
    <x v="17"/>
    <s v="730807"/>
    <x v="146"/>
    <x v="1"/>
    <x v="6"/>
    <s v="001"/>
    <n v="2943.5"/>
    <n v="0"/>
    <n v="-1943.5"/>
    <n v="1000"/>
    <n v="0"/>
    <n v="0"/>
    <n v="0"/>
    <n v="0"/>
    <n v="0"/>
    <n v="1000"/>
    <n v="1000"/>
    <n v="1000"/>
    <m/>
  </r>
  <r>
    <x v="1"/>
    <x v="11"/>
    <s v="ZS03F030"/>
    <x v="22"/>
    <s v="F102"/>
    <s v="FORTALECIMIENTO DE LA GOBERNANZA DEMOCRÁTICA"/>
    <s v="GI22F10200001D"/>
    <x v="17"/>
    <x v="17"/>
    <s v="730807"/>
    <x v="146"/>
    <x v="1"/>
    <x v="6"/>
    <s v="001"/>
    <n v="4392.21"/>
    <n v="0"/>
    <n v="0"/>
    <n v="4392.21"/>
    <n v="0"/>
    <n v="0"/>
    <n v="0"/>
    <n v="0"/>
    <n v="0"/>
    <n v="4392.21"/>
    <n v="4392.21"/>
    <n v="4392.21"/>
    <m/>
  </r>
  <r>
    <x v="1"/>
    <x v="11"/>
    <s v="ZM04F040"/>
    <x v="41"/>
    <s v="F102"/>
    <s v="FORTALECIMIENTO DE LA GOBERNANZA DEMOCRÁTICA"/>
    <s v="GI22F10200001D"/>
    <x v="17"/>
    <x v="17"/>
    <s v="730811"/>
    <x v="123"/>
    <x v="1"/>
    <x v="6"/>
    <s v="001"/>
    <n v="986.35"/>
    <n v="0"/>
    <n v="2613.65"/>
    <n v="3600"/>
    <n v="0"/>
    <n v="0"/>
    <n v="0"/>
    <n v="0"/>
    <n v="0"/>
    <n v="3600"/>
    <n v="3600"/>
    <n v="3600"/>
    <m/>
  </r>
  <r>
    <x v="1"/>
    <x v="11"/>
    <s v="ZN02F020"/>
    <x v="44"/>
    <s v="F102"/>
    <s v="FORTALECIMIENTO DE LA GOBERNANZA DEMOCRÁTICA"/>
    <s v="GI22F10200001D"/>
    <x v="17"/>
    <x v="17"/>
    <s v="730811"/>
    <x v="123"/>
    <x v="1"/>
    <x v="6"/>
    <s v="001"/>
    <n v="4500"/>
    <n v="0"/>
    <n v="0"/>
    <n v="4500"/>
    <n v="0"/>
    <n v="0"/>
    <n v="0"/>
    <n v="0"/>
    <n v="0"/>
    <n v="4500"/>
    <n v="4500"/>
    <n v="4500"/>
    <m/>
  </r>
  <r>
    <x v="1"/>
    <x v="11"/>
    <s v="ZS03F030"/>
    <x v="22"/>
    <s v="F102"/>
    <s v="FORTALECIMIENTO DE LA GOBERNANZA DEMOCRÁTICA"/>
    <s v="GI22F10200001D"/>
    <x v="17"/>
    <x v="17"/>
    <s v="730811"/>
    <x v="123"/>
    <x v="1"/>
    <x v="6"/>
    <s v="001"/>
    <n v="2000"/>
    <n v="0"/>
    <n v="-2000"/>
    <n v="0"/>
    <n v="0"/>
    <n v="0"/>
    <n v="0"/>
    <n v="0"/>
    <n v="0"/>
    <n v="0"/>
    <n v="0"/>
    <n v="0"/>
    <m/>
  </r>
  <r>
    <x v="1"/>
    <x v="11"/>
    <s v="ZT06F060"/>
    <x v="43"/>
    <s v="F102"/>
    <s v="FORTALECIMIENTO DE LA GOBERNANZA DEMOCRÁTICA"/>
    <s v="GI22F10200001D"/>
    <x v="17"/>
    <x v="17"/>
    <s v="730811"/>
    <x v="123"/>
    <x v="1"/>
    <x v="6"/>
    <s v="001"/>
    <n v="0"/>
    <n v="0"/>
    <n v="450"/>
    <n v="450"/>
    <n v="0"/>
    <n v="0"/>
    <n v="0"/>
    <n v="0"/>
    <n v="0"/>
    <n v="450"/>
    <n v="450"/>
    <n v="450"/>
    <m/>
  </r>
  <r>
    <x v="1"/>
    <x v="11"/>
    <s v="ZD07F070"/>
    <x v="28"/>
    <s v="F102"/>
    <s v="FORTALECIMIENTO DE LA GOBERNANZA DEMOCRÁTICA"/>
    <s v="GI22F10200001D"/>
    <x v="17"/>
    <x v="17"/>
    <s v="730812"/>
    <x v="147"/>
    <x v="1"/>
    <x v="6"/>
    <s v="001"/>
    <n v="3400"/>
    <n v="0"/>
    <n v="0"/>
    <n v="3400"/>
    <n v="0"/>
    <n v="0"/>
    <n v="0"/>
    <n v="0"/>
    <n v="0"/>
    <n v="3400"/>
    <n v="3400"/>
    <n v="3400"/>
    <m/>
  </r>
  <r>
    <x v="1"/>
    <x v="11"/>
    <s v="ZM04F040"/>
    <x v="41"/>
    <s v="F102"/>
    <s v="FORTALECIMIENTO DE LA GOBERNANZA DEMOCRÁTICA"/>
    <s v="GI22F10200001D"/>
    <x v="17"/>
    <x v="17"/>
    <s v="730812"/>
    <x v="147"/>
    <x v="1"/>
    <x v="6"/>
    <s v="001"/>
    <n v="893.75"/>
    <n v="0"/>
    <n v="-893.75"/>
    <n v="0"/>
    <n v="0"/>
    <n v="0"/>
    <n v="0"/>
    <n v="0"/>
    <n v="0"/>
    <n v="0"/>
    <n v="0"/>
    <n v="0"/>
    <m/>
  </r>
  <r>
    <x v="1"/>
    <x v="11"/>
    <s v="ZQ08F080"/>
    <x v="26"/>
    <s v="F102"/>
    <s v="FORTALECIMIENTO DE LA GOBERNANZA DEMOCRÁTICA"/>
    <s v="GI22F10200001D"/>
    <x v="17"/>
    <x v="17"/>
    <s v="730812"/>
    <x v="147"/>
    <x v="1"/>
    <x v="6"/>
    <s v="001"/>
    <n v="482.25"/>
    <n v="0"/>
    <n v="-482.25"/>
    <n v="0"/>
    <n v="0"/>
    <n v="0"/>
    <n v="0"/>
    <n v="0"/>
    <n v="0"/>
    <n v="0"/>
    <n v="0"/>
    <n v="0"/>
    <m/>
  </r>
  <r>
    <x v="1"/>
    <x v="11"/>
    <s v="ZC09F090"/>
    <x v="21"/>
    <s v="F102"/>
    <s v="FORTALECIMIENTO DE LA GOBERNANZA DEMOCRÁTICA"/>
    <s v="GI22F10200001D"/>
    <x v="17"/>
    <x v="17"/>
    <s v="730812"/>
    <x v="147"/>
    <x v="1"/>
    <x v="6"/>
    <s v="001"/>
    <n v="2398.12"/>
    <n v="0"/>
    <n v="-2398.12"/>
    <n v="0"/>
    <n v="0"/>
    <n v="0"/>
    <n v="0"/>
    <n v="0"/>
    <n v="0"/>
    <n v="0"/>
    <n v="0"/>
    <n v="0"/>
    <m/>
  </r>
  <r>
    <x v="1"/>
    <x v="11"/>
    <s v="TM68F100"/>
    <x v="18"/>
    <s v="F102"/>
    <s v="FORTALECIMIENTO DE LA GOBERNANZA DEMOCRÁTICA"/>
    <s v="GI22F10200001D"/>
    <x v="17"/>
    <x v="17"/>
    <s v="730812"/>
    <x v="147"/>
    <x v="1"/>
    <x v="6"/>
    <s v="001"/>
    <n v="2500"/>
    <n v="0"/>
    <n v="0"/>
    <n v="2500"/>
    <n v="0"/>
    <n v="0"/>
    <n v="0"/>
    <n v="0"/>
    <n v="0"/>
    <n v="2500"/>
    <n v="2500"/>
    <n v="2500"/>
    <m/>
  </r>
  <r>
    <x v="1"/>
    <x v="11"/>
    <s v="ZN02F020"/>
    <x v="44"/>
    <s v="F102"/>
    <s v="FORTALECIMIENTO DE LA GOBERNANZA DEMOCRÁTICA"/>
    <s v="GI22F10200001D"/>
    <x v="17"/>
    <x v="17"/>
    <s v="730812"/>
    <x v="147"/>
    <x v="1"/>
    <x v="6"/>
    <s v="001"/>
    <n v="12358.31"/>
    <n v="0"/>
    <n v="0"/>
    <n v="12358.31"/>
    <n v="0"/>
    <n v="0"/>
    <n v="0"/>
    <n v="0"/>
    <n v="0"/>
    <n v="12358.31"/>
    <n v="12358.31"/>
    <n v="12358.31"/>
    <m/>
  </r>
  <r>
    <x v="1"/>
    <x v="11"/>
    <s v="ZT06F060"/>
    <x v="43"/>
    <s v="F102"/>
    <s v="FORTALECIMIENTO DE LA GOBERNANZA DEMOCRÁTICA"/>
    <s v="GI22F10200001D"/>
    <x v="17"/>
    <x v="17"/>
    <s v="730812"/>
    <x v="147"/>
    <x v="1"/>
    <x v="6"/>
    <s v="001"/>
    <n v="0"/>
    <n v="0"/>
    <n v="3000"/>
    <n v="3000"/>
    <n v="0"/>
    <n v="0"/>
    <n v="0"/>
    <n v="0"/>
    <n v="0"/>
    <n v="3000"/>
    <n v="3000"/>
    <n v="3000"/>
    <m/>
  </r>
  <r>
    <x v="1"/>
    <x v="11"/>
    <s v="ZQ08F080"/>
    <x v="26"/>
    <s v="F102"/>
    <s v="FORTALECIMIENTO DE LA GOBERNANZA DEMOCRÁTICA"/>
    <s v="GI22F10200001D"/>
    <x v="17"/>
    <x v="17"/>
    <s v="730820"/>
    <x v="154"/>
    <x v="1"/>
    <x v="6"/>
    <s v="001"/>
    <n v="0"/>
    <n v="0"/>
    <n v="1531.47"/>
    <n v="1531.47"/>
    <n v="0"/>
    <n v="0"/>
    <n v="0"/>
    <n v="0"/>
    <n v="0"/>
    <n v="1531.47"/>
    <n v="1531.47"/>
    <n v="1531.47"/>
    <m/>
  </r>
  <r>
    <x v="1"/>
    <x v="11"/>
    <s v="ZS03F030"/>
    <x v="22"/>
    <s v="F102"/>
    <s v="FORTALECIMIENTO DE LA GOBERNANZA DEMOCRÁTICA"/>
    <s v="GI22F10200001D"/>
    <x v="17"/>
    <x v="17"/>
    <s v="730820"/>
    <x v="154"/>
    <x v="1"/>
    <x v="6"/>
    <s v="001"/>
    <n v="4920.22"/>
    <n v="0"/>
    <n v="0"/>
    <n v="4920.22"/>
    <n v="0"/>
    <n v="0"/>
    <n v="0"/>
    <n v="0"/>
    <n v="0"/>
    <n v="4920.22"/>
    <n v="4920.22"/>
    <n v="4920.22"/>
    <m/>
  </r>
  <r>
    <x v="1"/>
    <x v="11"/>
    <s v="ZN02F020"/>
    <x v="44"/>
    <s v="F102"/>
    <s v="FORTALECIMIENTO DE LA GOBERNANZA DEMOCRÁTICA"/>
    <s v="GI22F10200001D"/>
    <x v="17"/>
    <x v="17"/>
    <s v="730820"/>
    <x v="154"/>
    <x v="1"/>
    <x v="6"/>
    <s v="001"/>
    <n v="1805.64"/>
    <n v="0"/>
    <n v="0"/>
    <n v="1805.64"/>
    <n v="0"/>
    <n v="0"/>
    <n v="0"/>
    <n v="0"/>
    <n v="0"/>
    <n v="1805.64"/>
    <n v="1805.64"/>
    <n v="1805.64"/>
    <m/>
  </r>
  <r>
    <x v="1"/>
    <x v="11"/>
    <s v="ZT06F060"/>
    <x v="43"/>
    <s v="F102"/>
    <s v="FORTALECIMIENTO DE LA GOBERNANZA DEMOCRÁTICA"/>
    <s v="GI22F10200001D"/>
    <x v="17"/>
    <x v="17"/>
    <s v="730820"/>
    <x v="154"/>
    <x v="1"/>
    <x v="6"/>
    <s v="001"/>
    <n v="2521.48"/>
    <n v="0"/>
    <n v="-2521.48"/>
    <n v="0"/>
    <n v="0"/>
    <n v="0"/>
    <n v="0"/>
    <n v="0"/>
    <n v="0"/>
    <n v="0"/>
    <n v="0"/>
    <n v="0"/>
    <m/>
  </r>
  <r>
    <x v="1"/>
    <x v="11"/>
    <s v="ZC09F090"/>
    <x v="21"/>
    <s v="F102"/>
    <s v="FORTALECIMIENTO DE LA GOBERNANZA DEMOCRÁTICA"/>
    <s v="GI22F10200001D"/>
    <x v="17"/>
    <x v="17"/>
    <s v="730820"/>
    <x v="154"/>
    <x v="1"/>
    <x v="6"/>
    <s v="001"/>
    <n v="565"/>
    <n v="0"/>
    <n v="-565"/>
    <n v="0"/>
    <n v="0"/>
    <n v="0"/>
    <n v="0"/>
    <n v="0"/>
    <n v="0"/>
    <n v="0"/>
    <n v="0"/>
    <n v="0"/>
    <m/>
  </r>
  <r>
    <x v="1"/>
    <x v="11"/>
    <s v="ZV05F050"/>
    <x v="35"/>
    <s v="F102"/>
    <s v="FORTALECIMIENTO DE LA GOBERNANZA DEMOCRÁTICA"/>
    <s v="GI22F10200001D"/>
    <x v="17"/>
    <x v="17"/>
    <s v="730820"/>
    <x v="154"/>
    <x v="1"/>
    <x v="6"/>
    <s v="001"/>
    <n v="635"/>
    <n v="0"/>
    <n v="2000"/>
    <n v="2635"/>
    <n v="0"/>
    <n v="1809.4"/>
    <n v="3.3277130795573232E-6"/>
    <n v="1809.4"/>
    <n v="7.0420864305819387E-6"/>
    <n v="825.6"/>
    <n v="825.6"/>
    <n v="825.6"/>
    <m/>
  </r>
  <r>
    <x v="1"/>
    <x v="11"/>
    <s v="ZM04F040"/>
    <x v="41"/>
    <s v="F102"/>
    <s v="FORTALECIMIENTO DE LA GOBERNANZA DEMOCRÁTICA"/>
    <s v="GI22F10200001D"/>
    <x v="17"/>
    <x v="17"/>
    <s v="730820"/>
    <x v="154"/>
    <x v="1"/>
    <x v="6"/>
    <s v="001"/>
    <n v="3570.56"/>
    <n v="0"/>
    <n v="-3030.66"/>
    <n v="539.9"/>
    <n v="0"/>
    <n v="0"/>
    <n v="0"/>
    <n v="0"/>
    <n v="0"/>
    <n v="539.9"/>
    <n v="539.9"/>
    <n v="539.9"/>
    <m/>
  </r>
  <r>
    <x v="1"/>
    <x v="11"/>
    <s v="ZM04F040"/>
    <x v="41"/>
    <s v="F102"/>
    <s v="FORTALECIMIENTO DE LA GOBERNANZA DEMOCRÁTICA"/>
    <s v="GI22F10200001D"/>
    <x v="17"/>
    <x v="17"/>
    <s v="730824"/>
    <x v="148"/>
    <x v="1"/>
    <x v="6"/>
    <s v="001"/>
    <n v="2581.5"/>
    <n v="0"/>
    <n v="-2581.5"/>
    <n v="0"/>
    <n v="0"/>
    <n v="0"/>
    <n v="0"/>
    <n v="0"/>
    <n v="0"/>
    <n v="0"/>
    <n v="0"/>
    <n v="0"/>
    <m/>
  </r>
  <r>
    <x v="1"/>
    <x v="11"/>
    <s v="ZC09F090"/>
    <x v="21"/>
    <s v="F102"/>
    <s v="FORTALECIMIENTO DE LA GOBERNANZA DEMOCRÁTICA"/>
    <s v="GI22F10200001D"/>
    <x v="17"/>
    <x v="17"/>
    <s v="731403"/>
    <x v="142"/>
    <x v="1"/>
    <x v="6"/>
    <s v="001"/>
    <n v="11275.15"/>
    <n v="0"/>
    <n v="-10275.15"/>
    <n v="1000"/>
    <n v="0"/>
    <n v="0"/>
    <n v="0"/>
    <n v="0"/>
    <n v="0"/>
    <n v="1000"/>
    <n v="1000"/>
    <n v="1000"/>
    <m/>
  </r>
  <r>
    <x v="1"/>
    <x v="11"/>
    <s v="ZT06F060"/>
    <x v="43"/>
    <s v="F102"/>
    <s v="FORTALECIMIENTO DE LA GOBERNANZA DEMOCRÁTICA"/>
    <s v="GI22F10200001D"/>
    <x v="17"/>
    <x v="17"/>
    <s v="731403"/>
    <x v="142"/>
    <x v="1"/>
    <x v="6"/>
    <s v="001"/>
    <n v="2836.5"/>
    <n v="0"/>
    <n v="-1336.5"/>
    <n v="1500"/>
    <n v="0"/>
    <n v="0"/>
    <n v="0"/>
    <n v="0"/>
    <n v="0"/>
    <n v="1500"/>
    <n v="1500"/>
    <n v="1500"/>
    <m/>
  </r>
  <r>
    <x v="1"/>
    <x v="11"/>
    <s v="ZV05F050"/>
    <x v="35"/>
    <s v="F102"/>
    <s v="FORTALECIMIENTO DE LA GOBERNANZA DEMOCRÁTICA"/>
    <s v="GI22F10200001D"/>
    <x v="17"/>
    <x v="17"/>
    <s v="731404"/>
    <x v="130"/>
    <x v="1"/>
    <x v="6"/>
    <s v="001"/>
    <n v="686.32"/>
    <n v="0"/>
    <n v="1940"/>
    <n v="2626.32"/>
    <n v="0"/>
    <n v="2618.6999999999998"/>
    <n v="4.8161170782783027E-6"/>
    <n v="2618.6999999999998"/>
    <n v="1.0191838032367038E-5"/>
    <n v="7.62"/>
    <n v="7.62"/>
    <n v="7.62"/>
    <m/>
  </r>
  <r>
    <x v="1"/>
    <x v="11"/>
    <s v="ZC09F090"/>
    <x v="21"/>
    <s v="F102"/>
    <s v="FORTALECIMIENTO DE LA GOBERNANZA DEMOCRÁTICA"/>
    <s v="GI22F10200001D"/>
    <x v="17"/>
    <x v="17"/>
    <s v="731404"/>
    <x v="130"/>
    <x v="1"/>
    <x v="6"/>
    <s v="001"/>
    <n v="1059.9000000000001"/>
    <n v="0"/>
    <n v="-359.9"/>
    <n v="700"/>
    <n v="0"/>
    <n v="0"/>
    <n v="0"/>
    <n v="0"/>
    <n v="0"/>
    <n v="700"/>
    <n v="700"/>
    <n v="700"/>
    <m/>
  </r>
  <r>
    <x v="1"/>
    <x v="11"/>
    <s v="ZQ08F080"/>
    <x v="26"/>
    <s v="F102"/>
    <s v="FORTALECIMIENTO DE LA GOBERNANZA DEMOCRÁTICA"/>
    <s v="GI22F10200002D"/>
    <x v="18"/>
    <x v="18"/>
    <s v="730204"/>
    <x v="134"/>
    <x v="1"/>
    <x v="6"/>
    <s v="001"/>
    <n v="1998.27"/>
    <n v="0"/>
    <n v="0"/>
    <n v="1998.27"/>
    <n v="0"/>
    <n v="0"/>
    <n v="0"/>
    <n v="0"/>
    <n v="0"/>
    <n v="1998.27"/>
    <n v="1998.27"/>
    <n v="1998.27"/>
    <m/>
  </r>
  <r>
    <x v="1"/>
    <x v="11"/>
    <s v="ZD07F070"/>
    <x v="28"/>
    <s v="F102"/>
    <s v="FORTALECIMIENTO DE LA GOBERNANZA DEMOCRÁTICA"/>
    <s v="GI22F10200002D"/>
    <x v="18"/>
    <x v="18"/>
    <s v="730204"/>
    <x v="134"/>
    <x v="1"/>
    <x v="6"/>
    <s v="001"/>
    <n v="2806.44"/>
    <n v="0"/>
    <n v="0"/>
    <n v="2806.44"/>
    <n v="0"/>
    <n v="0"/>
    <n v="0"/>
    <n v="0"/>
    <n v="0"/>
    <n v="2806.44"/>
    <n v="2806.44"/>
    <n v="2806.44"/>
    <m/>
  </r>
  <r>
    <x v="1"/>
    <x v="11"/>
    <s v="ZS03F030"/>
    <x v="22"/>
    <s v="F102"/>
    <s v="FORTALECIMIENTO DE LA GOBERNANZA DEMOCRÁTICA"/>
    <s v="GI22F10200002D"/>
    <x v="18"/>
    <x v="18"/>
    <s v="730204"/>
    <x v="134"/>
    <x v="1"/>
    <x v="6"/>
    <s v="001"/>
    <n v="5224.54"/>
    <n v="0"/>
    <n v="0"/>
    <n v="5224.54"/>
    <n v="0"/>
    <n v="0"/>
    <n v="0"/>
    <n v="0"/>
    <n v="0"/>
    <n v="5224.54"/>
    <n v="5224.54"/>
    <n v="5224.54"/>
    <m/>
  </r>
  <r>
    <x v="1"/>
    <x v="11"/>
    <s v="ZQ08F080"/>
    <x v="26"/>
    <s v="F102"/>
    <s v="FORTALECIMIENTO DE LA GOBERNANZA DEMOCRÁTICA"/>
    <s v="GI22F10200002D"/>
    <x v="18"/>
    <x v="18"/>
    <s v="730205"/>
    <x v="112"/>
    <x v="1"/>
    <x v="6"/>
    <s v="001"/>
    <n v="3835.2"/>
    <n v="0"/>
    <n v="0"/>
    <n v="3835.2"/>
    <n v="0"/>
    <n v="0"/>
    <n v="0"/>
    <n v="0"/>
    <n v="0"/>
    <n v="3835.2"/>
    <n v="3835.2"/>
    <n v="3835.2"/>
    <m/>
  </r>
  <r>
    <x v="1"/>
    <x v="11"/>
    <s v="ZV05F050"/>
    <x v="35"/>
    <s v="F102"/>
    <s v="FORTALECIMIENTO DE LA GOBERNANZA DEMOCRÁTICA"/>
    <s v="GI22F10200002D"/>
    <x v="18"/>
    <x v="18"/>
    <s v="730205"/>
    <x v="112"/>
    <x v="1"/>
    <x v="6"/>
    <s v="001"/>
    <n v="7920"/>
    <n v="0"/>
    <n v="0"/>
    <n v="7920"/>
    <n v="0"/>
    <n v="0"/>
    <n v="0"/>
    <n v="0"/>
    <n v="0"/>
    <n v="7920"/>
    <n v="7920"/>
    <n v="7920"/>
    <m/>
  </r>
  <r>
    <x v="1"/>
    <x v="11"/>
    <s v="ZT06F060"/>
    <x v="43"/>
    <s v="F102"/>
    <s v="FORTALECIMIENTO DE LA GOBERNANZA DEMOCRÁTICA"/>
    <s v="GI22F10200002D"/>
    <x v="18"/>
    <x v="18"/>
    <s v="730205"/>
    <x v="112"/>
    <x v="1"/>
    <x v="6"/>
    <s v="001"/>
    <n v="8341.67"/>
    <n v="0"/>
    <n v="758.33"/>
    <n v="9100"/>
    <n v="0"/>
    <n v="0"/>
    <n v="0"/>
    <n v="0"/>
    <n v="0"/>
    <n v="9100"/>
    <n v="9100"/>
    <n v="9100"/>
    <m/>
  </r>
  <r>
    <x v="1"/>
    <x v="11"/>
    <s v="ZA01F000"/>
    <x v="17"/>
    <s v="F102"/>
    <s v="FORTALECIMIENTO DE LA GOBERNANZA DEMOCRÁTICA"/>
    <s v="GI22F10200002D"/>
    <x v="18"/>
    <x v="18"/>
    <s v="730207"/>
    <x v="135"/>
    <x v="1"/>
    <x v="6"/>
    <s v="001"/>
    <n v="20000"/>
    <n v="0"/>
    <n v="0"/>
    <n v="20000"/>
    <n v="0"/>
    <n v="0"/>
    <n v="0"/>
    <n v="0"/>
    <n v="0"/>
    <n v="20000"/>
    <n v="20000"/>
    <n v="20000"/>
    <m/>
  </r>
  <r>
    <x v="1"/>
    <x v="11"/>
    <s v="ZD07F070"/>
    <x v="28"/>
    <s v="F102"/>
    <s v="FORTALECIMIENTO DE LA GOBERNANZA DEMOCRÁTICA"/>
    <s v="GI22F10200002D"/>
    <x v="18"/>
    <x v="18"/>
    <s v="730235"/>
    <x v="143"/>
    <x v="1"/>
    <x v="6"/>
    <s v="001"/>
    <n v="1750"/>
    <n v="0"/>
    <n v="0"/>
    <n v="1750"/>
    <n v="0"/>
    <n v="0"/>
    <n v="0"/>
    <n v="0"/>
    <n v="0"/>
    <n v="1750"/>
    <n v="1750"/>
    <n v="1750"/>
    <m/>
  </r>
  <r>
    <x v="1"/>
    <x v="11"/>
    <s v="ZC09F090"/>
    <x v="21"/>
    <s v="F102"/>
    <s v="FORTALECIMIENTO DE LA GOBERNANZA DEMOCRÁTICA"/>
    <s v="GI22F10200002D"/>
    <x v="18"/>
    <x v="18"/>
    <s v="730235"/>
    <x v="143"/>
    <x v="1"/>
    <x v="6"/>
    <s v="001"/>
    <n v="2869"/>
    <n v="0"/>
    <n v="0"/>
    <n v="2869"/>
    <n v="2869"/>
    <n v="0"/>
    <n v="0"/>
    <n v="0"/>
    <n v="0"/>
    <n v="2869"/>
    <n v="2869"/>
    <n v="0"/>
    <m/>
  </r>
  <r>
    <x v="1"/>
    <x v="11"/>
    <s v="ZQ08F080"/>
    <x v="26"/>
    <s v="F102"/>
    <s v="FORTALECIMIENTO DE LA GOBERNANZA DEMOCRÁTICA"/>
    <s v="GI22F10200002D"/>
    <x v="18"/>
    <x v="18"/>
    <s v="730235"/>
    <x v="143"/>
    <x v="1"/>
    <x v="6"/>
    <s v="001"/>
    <n v="2515.33"/>
    <n v="0"/>
    <n v="0"/>
    <n v="2515.33"/>
    <n v="0"/>
    <n v="2513.25"/>
    <n v="4.6221813292790109E-6"/>
    <n v="0"/>
    <n v="0"/>
    <n v="2.08"/>
    <n v="2515.33"/>
    <n v="2.08"/>
    <m/>
  </r>
  <r>
    <x v="1"/>
    <x v="11"/>
    <s v="ZT06F060"/>
    <x v="43"/>
    <s v="F102"/>
    <s v="FORTALECIMIENTO DE LA GOBERNANZA DEMOCRÁTICA"/>
    <s v="GI22F10200002D"/>
    <x v="18"/>
    <x v="18"/>
    <s v="730235"/>
    <x v="143"/>
    <x v="1"/>
    <x v="6"/>
    <s v="001"/>
    <n v="4649.03"/>
    <n v="0"/>
    <n v="-3149.03"/>
    <n v="1500"/>
    <n v="0"/>
    <n v="0"/>
    <n v="0"/>
    <n v="0"/>
    <n v="0"/>
    <n v="1500"/>
    <n v="1500"/>
    <n v="1500"/>
    <m/>
  </r>
  <r>
    <x v="1"/>
    <x v="11"/>
    <s v="ZS03F030"/>
    <x v="22"/>
    <s v="F102"/>
    <s v="FORTALECIMIENTO DE LA GOBERNANZA DEMOCRÁTICA"/>
    <s v="GI22F10200002D"/>
    <x v="18"/>
    <x v="18"/>
    <s v="730235"/>
    <x v="143"/>
    <x v="1"/>
    <x v="6"/>
    <s v="001"/>
    <n v="2000"/>
    <n v="0"/>
    <n v="0"/>
    <n v="2000"/>
    <n v="0"/>
    <n v="0"/>
    <n v="0"/>
    <n v="0"/>
    <n v="0"/>
    <n v="2000"/>
    <n v="2000"/>
    <n v="2000"/>
    <m/>
  </r>
  <r>
    <x v="1"/>
    <x v="11"/>
    <s v="ZV05F050"/>
    <x v="35"/>
    <s v="F102"/>
    <s v="FORTALECIMIENTO DE LA GOBERNANZA DEMOCRÁTICA"/>
    <s v="GI22F10200002D"/>
    <x v="18"/>
    <x v="18"/>
    <s v="730235"/>
    <x v="143"/>
    <x v="1"/>
    <x v="6"/>
    <s v="001"/>
    <n v="3500"/>
    <n v="0"/>
    <n v="0"/>
    <n v="3500"/>
    <n v="0"/>
    <n v="1800"/>
    <n v="3.3104253029751198E-6"/>
    <n v="0"/>
    <n v="0"/>
    <n v="1700"/>
    <n v="3500"/>
    <n v="1700"/>
    <m/>
  </r>
  <r>
    <x v="1"/>
    <x v="11"/>
    <s v="ZN02F020"/>
    <x v="44"/>
    <s v="F102"/>
    <s v="FORTALECIMIENTO DE LA GOBERNANZA DEMOCRÁTICA"/>
    <s v="GI22F10200002D"/>
    <x v="18"/>
    <x v="18"/>
    <s v="730235"/>
    <x v="143"/>
    <x v="1"/>
    <x v="6"/>
    <s v="001"/>
    <n v="5089.28"/>
    <n v="0"/>
    <n v="0"/>
    <n v="5089.28"/>
    <n v="0"/>
    <n v="5087.25"/>
    <n v="9.3560895125334327E-6"/>
    <n v="112.5"/>
    <n v="4.3784388385125902E-7"/>
    <n v="2.0299999999999998"/>
    <n v="4976.78"/>
    <n v="2.0299999999999998"/>
    <m/>
  </r>
  <r>
    <x v="1"/>
    <x v="11"/>
    <s v="ZC09F090"/>
    <x v="21"/>
    <s v="F102"/>
    <s v="FORTALECIMIENTO DE LA GOBERNANZA DEMOCRÁTICA"/>
    <s v="GI22F10200002D"/>
    <x v="18"/>
    <x v="18"/>
    <s v="730248"/>
    <x v="155"/>
    <x v="1"/>
    <x v="6"/>
    <s v="001"/>
    <n v="4990"/>
    <n v="0"/>
    <n v="0"/>
    <n v="4990"/>
    <n v="0"/>
    <n v="0"/>
    <n v="0"/>
    <n v="0"/>
    <n v="0"/>
    <n v="4990"/>
    <n v="4990"/>
    <n v="4990"/>
    <m/>
  </r>
  <r>
    <x v="1"/>
    <x v="11"/>
    <s v="TM68F100"/>
    <x v="18"/>
    <s v="F102"/>
    <s v="FORTALECIMIENTO DE LA GOBERNANZA DEMOCRÁTICA"/>
    <s v="GI22F10200002D"/>
    <x v="18"/>
    <x v="18"/>
    <s v="730249"/>
    <x v="137"/>
    <x v="1"/>
    <x v="6"/>
    <s v="001"/>
    <n v="9000"/>
    <n v="0"/>
    <n v="0"/>
    <n v="9000"/>
    <n v="6200"/>
    <n v="2700"/>
    <n v="4.9656379544626797E-6"/>
    <n v="2700"/>
    <n v="1.0508253212430216E-5"/>
    <n v="6300"/>
    <n v="6300"/>
    <n v="100"/>
    <m/>
  </r>
  <r>
    <x v="1"/>
    <x v="11"/>
    <s v="ZN02F020"/>
    <x v="44"/>
    <s v="F102"/>
    <s v="FORTALECIMIENTO DE LA GOBERNANZA DEMOCRÁTICA"/>
    <s v="GI22F10200002D"/>
    <x v="18"/>
    <x v="18"/>
    <s v="730249"/>
    <x v="137"/>
    <x v="1"/>
    <x v="6"/>
    <s v="001"/>
    <n v="3499.82"/>
    <n v="0"/>
    <n v="0"/>
    <n v="3499.82"/>
    <n v="0"/>
    <n v="0"/>
    <n v="0"/>
    <n v="0"/>
    <n v="0"/>
    <n v="3499.82"/>
    <n v="3499.82"/>
    <n v="3499.82"/>
    <m/>
  </r>
  <r>
    <x v="1"/>
    <x v="11"/>
    <s v="ZD07F070"/>
    <x v="28"/>
    <s v="F102"/>
    <s v="FORTALECIMIENTO DE LA GOBERNANZA DEMOCRÁTICA"/>
    <s v="GI22F10200002D"/>
    <x v="18"/>
    <x v="18"/>
    <s v="730249"/>
    <x v="137"/>
    <x v="1"/>
    <x v="6"/>
    <s v="001"/>
    <n v="9399.57"/>
    <n v="0"/>
    <n v="0"/>
    <n v="9399.57"/>
    <n v="0"/>
    <n v="0"/>
    <n v="0"/>
    <n v="0"/>
    <n v="0"/>
    <n v="9399.57"/>
    <n v="9399.57"/>
    <n v="9399.57"/>
    <m/>
  </r>
  <r>
    <x v="1"/>
    <x v="11"/>
    <s v="ZS03F030"/>
    <x v="22"/>
    <s v="F102"/>
    <s v="FORTALECIMIENTO DE LA GOBERNANZA DEMOCRÁTICA"/>
    <s v="GI22F10200002D"/>
    <x v="18"/>
    <x v="18"/>
    <s v="730504"/>
    <x v="139"/>
    <x v="1"/>
    <x v="6"/>
    <s v="001"/>
    <n v="10000"/>
    <n v="0"/>
    <n v="0"/>
    <n v="10000"/>
    <n v="10000"/>
    <n v="0"/>
    <n v="0"/>
    <n v="0"/>
    <n v="0"/>
    <n v="10000"/>
    <n v="10000"/>
    <n v="0"/>
    <m/>
  </r>
  <r>
    <x v="1"/>
    <x v="11"/>
    <s v="ZD07F070"/>
    <x v="28"/>
    <s v="F102"/>
    <s v="FORTALECIMIENTO DE LA GOBERNANZA DEMOCRÁTICA"/>
    <s v="GI22F10200002D"/>
    <x v="18"/>
    <x v="18"/>
    <s v="730505"/>
    <x v="117"/>
    <x v="1"/>
    <x v="6"/>
    <s v="001"/>
    <n v="8680"/>
    <n v="0"/>
    <n v="0"/>
    <n v="8680"/>
    <n v="0"/>
    <n v="7680"/>
    <n v="1.4124481292693844E-5"/>
    <n v="0"/>
    <n v="0"/>
    <n v="1000"/>
    <n v="8680"/>
    <n v="1000"/>
    <m/>
  </r>
  <r>
    <x v="1"/>
    <x v="11"/>
    <s v="ZS03F030"/>
    <x v="22"/>
    <s v="F102"/>
    <s v="FORTALECIMIENTO DE LA GOBERNANZA DEMOCRÁTICA"/>
    <s v="GI22F10200002D"/>
    <x v="18"/>
    <x v="18"/>
    <s v="730505"/>
    <x v="117"/>
    <x v="1"/>
    <x v="6"/>
    <s v="001"/>
    <n v="1705.2"/>
    <n v="0"/>
    <n v="0"/>
    <n v="1705.2"/>
    <n v="0"/>
    <n v="0"/>
    <n v="0"/>
    <n v="0"/>
    <n v="0"/>
    <n v="1705.2"/>
    <n v="1705.2"/>
    <n v="1705.2"/>
    <m/>
  </r>
  <r>
    <x v="1"/>
    <x v="11"/>
    <s v="ZT06F060"/>
    <x v="43"/>
    <s v="F102"/>
    <s v="FORTALECIMIENTO DE LA GOBERNANZA DEMOCRÁTICA"/>
    <s v="GI22F10200002D"/>
    <x v="18"/>
    <x v="18"/>
    <s v="730505"/>
    <x v="117"/>
    <x v="1"/>
    <x v="6"/>
    <s v="001"/>
    <n v="1861.2"/>
    <n v="0"/>
    <n v="138.80000000000001"/>
    <n v="2000"/>
    <n v="0"/>
    <n v="0"/>
    <n v="0"/>
    <n v="0"/>
    <n v="0"/>
    <n v="2000"/>
    <n v="2000"/>
    <n v="2000"/>
    <m/>
  </r>
  <r>
    <x v="1"/>
    <x v="11"/>
    <s v="ZN02F020"/>
    <x v="44"/>
    <s v="F102"/>
    <s v="FORTALECIMIENTO DE LA GOBERNANZA DEMOCRÁTICA"/>
    <s v="GI22F10200002D"/>
    <x v="18"/>
    <x v="18"/>
    <s v="730505"/>
    <x v="117"/>
    <x v="1"/>
    <x v="6"/>
    <s v="001"/>
    <n v="14898.8"/>
    <n v="0"/>
    <n v="0"/>
    <n v="14898.8"/>
    <n v="0"/>
    <n v="14897.88"/>
    <n v="2.7399066062603873E-5"/>
    <n v="0"/>
    <n v="0"/>
    <n v="0.92"/>
    <n v="14898.8"/>
    <n v="0.92"/>
    <m/>
  </r>
  <r>
    <x v="1"/>
    <x v="11"/>
    <s v="ZC09F090"/>
    <x v="21"/>
    <s v="F102"/>
    <s v="FORTALECIMIENTO DE LA GOBERNANZA DEMOCRÁTICA"/>
    <s v="GI22F10200002D"/>
    <x v="18"/>
    <x v="18"/>
    <s v="730505"/>
    <x v="117"/>
    <x v="1"/>
    <x v="6"/>
    <s v="001"/>
    <n v="1470"/>
    <n v="0"/>
    <n v="0"/>
    <n v="1470"/>
    <n v="0"/>
    <n v="0"/>
    <n v="0"/>
    <n v="0"/>
    <n v="0"/>
    <n v="1470"/>
    <n v="1470"/>
    <n v="1470"/>
    <m/>
  </r>
  <r>
    <x v="1"/>
    <x v="11"/>
    <s v="ZV05F050"/>
    <x v="35"/>
    <s v="F102"/>
    <s v="FORTALECIMIENTO DE LA GOBERNANZA DEMOCRÁTICA"/>
    <s v="GI22F10200002D"/>
    <x v="18"/>
    <x v="18"/>
    <s v="730505"/>
    <x v="117"/>
    <x v="1"/>
    <x v="6"/>
    <s v="001"/>
    <n v="4000"/>
    <n v="0"/>
    <n v="0"/>
    <n v="4000"/>
    <n v="0"/>
    <n v="3400"/>
    <n v="6.2530255722863371E-6"/>
    <n v="0"/>
    <n v="0"/>
    <n v="600"/>
    <n v="4000"/>
    <n v="600"/>
    <m/>
  </r>
  <r>
    <x v="1"/>
    <x v="11"/>
    <s v="ZA01F000"/>
    <x v="17"/>
    <s v="F102"/>
    <s v="FORTALECIMIENTO DE LA GOBERNANZA DEMOCRÁTICA"/>
    <s v="GI22F10200002D"/>
    <x v="18"/>
    <x v="18"/>
    <s v="730606"/>
    <x v="140"/>
    <x v="1"/>
    <x v="6"/>
    <s v="001"/>
    <n v="13848.92"/>
    <n v="0"/>
    <n v="0"/>
    <n v="13848.92"/>
    <n v="208.8"/>
    <n v="1740"/>
    <n v="3.2000777928759489E-6"/>
    <n v="1740"/>
    <n v="6.7719854035661393E-6"/>
    <n v="12108.92"/>
    <n v="12108.92"/>
    <n v="11900.12"/>
    <m/>
  </r>
  <r>
    <x v="1"/>
    <x v="11"/>
    <s v="ZA01F000"/>
    <x v="17"/>
    <s v="F102"/>
    <s v="FORTALECIMIENTO DE LA GOBERNANZA DEMOCRÁTICA"/>
    <s v="GI22F10200002D"/>
    <x v="18"/>
    <x v="18"/>
    <s v="730613"/>
    <x v="136"/>
    <x v="1"/>
    <x v="6"/>
    <s v="001"/>
    <n v="4361.71"/>
    <n v="0"/>
    <n v="1938.29"/>
    <n v="6300"/>
    <n v="0"/>
    <n v="0"/>
    <n v="0"/>
    <n v="0"/>
    <n v="0"/>
    <n v="6300"/>
    <n v="6300"/>
    <n v="6300"/>
    <m/>
  </r>
  <r>
    <x v="1"/>
    <x v="11"/>
    <s v="ZV05F050"/>
    <x v="35"/>
    <s v="F102"/>
    <s v="FORTALECIMIENTO DE LA GOBERNANZA DEMOCRÁTICA"/>
    <s v="GI22F10200002D"/>
    <x v="18"/>
    <x v="18"/>
    <s v="730613"/>
    <x v="136"/>
    <x v="1"/>
    <x v="6"/>
    <s v="001"/>
    <n v="2080"/>
    <n v="0"/>
    <n v="0"/>
    <n v="2080"/>
    <n v="0"/>
    <n v="0"/>
    <n v="0"/>
    <n v="0"/>
    <n v="0"/>
    <n v="2080"/>
    <n v="2080"/>
    <n v="2080"/>
    <m/>
  </r>
  <r>
    <x v="1"/>
    <x v="11"/>
    <s v="ZN02F020"/>
    <x v="44"/>
    <s v="F102"/>
    <s v="FORTALECIMIENTO DE LA GOBERNANZA DEMOCRÁTICA"/>
    <s v="GI22F10200002D"/>
    <x v="18"/>
    <x v="18"/>
    <s v="730613"/>
    <x v="136"/>
    <x v="1"/>
    <x v="6"/>
    <s v="001"/>
    <n v="1700"/>
    <n v="0"/>
    <n v="0"/>
    <n v="1700"/>
    <n v="0"/>
    <n v="0"/>
    <n v="0"/>
    <n v="0"/>
    <n v="0"/>
    <n v="1700"/>
    <n v="1700"/>
    <n v="1700"/>
    <m/>
  </r>
  <r>
    <x v="1"/>
    <x v="11"/>
    <s v="ZC09F090"/>
    <x v="21"/>
    <s v="F102"/>
    <s v="FORTALECIMIENTO DE LA GOBERNANZA DEMOCRÁTICA"/>
    <s v="GI22F10200002D"/>
    <x v="18"/>
    <x v="18"/>
    <s v="730613"/>
    <x v="136"/>
    <x v="1"/>
    <x v="6"/>
    <s v="001"/>
    <n v="3559"/>
    <n v="0"/>
    <n v="0"/>
    <n v="3559"/>
    <n v="0"/>
    <n v="0"/>
    <n v="0"/>
    <n v="0"/>
    <n v="0"/>
    <n v="3559"/>
    <n v="3559"/>
    <n v="3559"/>
    <m/>
  </r>
  <r>
    <x v="1"/>
    <x v="11"/>
    <s v="ZS03F030"/>
    <x v="22"/>
    <s v="F102"/>
    <s v="FORTALECIMIENTO DE LA GOBERNANZA DEMOCRÁTICA"/>
    <s v="GI22F10200002D"/>
    <x v="18"/>
    <x v="18"/>
    <s v="730613"/>
    <x v="136"/>
    <x v="1"/>
    <x v="6"/>
    <s v="001"/>
    <n v="4000"/>
    <n v="0"/>
    <n v="0"/>
    <n v="4000"/>
    <n v="0"/>
    <n v="0"/>
    <n v="0"/>
    <n v="0"/>
    <n v="0"/>
    <n v="4000"/>
    <n v="4000"/>
    <n v="4000"/>
    <m/>
  </r>
  <r>
    <x v="1"/>
    <x v="11"/>
    <s v="ZD07F070"/>
    <x v="28"/>
    <s v="F102"/>
    <s v="FORTALECIMIENTO DE LA GOBERNANZA DEMOCRÁTICA"/>
    <s v="GI22F10200002D"/>
    <x v="18"/>
    <x v="18"/>
    <s v="730613"/>
    <x v="136"/>
    <x v="1"/>
    <x v="6"/>
    <s v="001"/>
    <n v="3475"/>
    <n v="0"/>
    <n v="0"/>
    <n v="3475"/>
    <n v="0"/>
    <n v="0"/>
    <n v="0"/>
    <n v="0"/>
    <n v="0"/>
    <n v="3475"/>
    <n v="3475"/>
    <n v="3475"/>
    <m/>
  </r>
  <r>
    <x v="1"/>
    <x v="11"/>
    <s v="ZT06F060"/>
    <x v="43"/>
    <s v="F102"/>
    <s v="FORTALECIMIENTO DE LA GOBERNANZA DEMOCRÁTICA"/>
    <s v="GI22F10200002D"/>
    <x v="18"/>
    <x v="18"/>
    <s v="730613"/>
    <x v="136"/>
    <x v="1"/>
    <x v="6"/>
    <s v="001"/>
    <n v="1345.97"/>
    <n v="0"/>
    <n v="654.03"/>
    <n v="2000"/>
    <n v="0"/>
    <n v="0"/>
    <n v="0"/>
    <n v="0"/>
    <n v="0"/>
    <n v="2000"/>
    <n v="2000"/>
    <n v="2000"/>
    <m/>
  </r>
  <r>
    <x v="1"/>
    <x v="11"/>
    <s v="ZQ08F080"/>
    <x v="26"/>
    <s v="F102"/>
    <s v="FORTALECIMIENTO DE LA GOBERNANZA DEMOCRÁTICA"/>
    <s v="GI22F10200002D"/>
    <x v="18"/>
    <x v="18"/>
    <s v="730613"/>
    <x v="136"/>
    <x v="1"/>
    <x v="6"/>
    <s v="001"/>
    <n v="2318.3000000000002"/>
    <n v="0"/>
    <n v="0"/>
    <n v="2318.3000000000002"/>
    <n v="0"/>
    <n v="0"/>
    <n v="0"/>
    <n v="0"/>
    <n v="0"/>
    <n v="2318.3000000000002"/>
    <n v="2318.3000000000002"/>
    <n v="2318.3000000000002"/>
    <m/>
  </r>
  <r>
    <x v="1"/>
    <x v="11"/>
    <s v="TM68F100"/>
    <x v="18"/>
    <s v="F102"/>
    <s v="FORTALECIMIENTO DE LA GOBERNANZA DEMOCRÁTICA"/>
    <s v="GI22F10200002D"/>
    <x v="18"/>
    <x v="18"/>
    <s v="730613"/>
    <x v="136"/>
    <x v="1"/>
    <x v="6"/>
    <s v="001"/>
    <n v="1000"/>
    <n v="0"/>
    <n v="0"/>
    <n v="1000"/>
    <n v="0"/>
    <n v="0"/>
    <n v="0"/>
    <n v="0"/>
    <n v="0"/>
    <n v="1000"/>
    <n v="1000"/>
    <n v="1000"/>
    <m/>
  </r>
  <r>
    <x v="1"/>
    <x v="11"/>
    <s v="ZM04F040"/>
    <x v="41"/>
    <s v="F102"/>
    <s v="FORTALECIMIENTO DE LA GOBERNANZA DEMOCRÁTICA"/>
    <s v="GI22F10200002D"/>
    <x v="18"/>
    <x v="18"/>
    <s v="730613"/>
    <x v="136"/>
    <x v="1"/>
    <x v="6"/>
    <s v="001"/>
    <n v="14134.92"/>
    <n v="0"/>
    <n v="0"/>
    <n v="14134.92"/>
    <n v="0"/>
    <n v="0"/>
    <n v="0"/>
    <n v="0"/>
    <n v="0"/>
    <n v="14134.92"/>
    <n v="14134.92"/>
    <n v="14134.92"/>
    <m/>
  </r>
  <r>
    <x v="1"/>
    <x v="11"/>
    <s v="ZD07F070"/>
    <x v="28"/>
    <s v="F102"/>
    <s v="FORTALECIMIENTO DE LA GOBERNANZA DEMOCRÁTICA"/>
    <s v="GI22F10200002D"/>
    <x v="18"/>
    <x v="18"/>
    <s v="730804"/>
    <x v="121"/>
    <x v="1"/>
    <x v="6"/>
    <s v="001"/>
    <n v="284.69"/>
    <n v="0"/>
    <n v="0"/>
    <n v="284.69"/>
    <n v="0"/>
    <n v="0"/>
    <n v="0"/>
    <n v="0"/>
    <n v="0"/>
    <n v="284.69"/>
    <n v="284.69"/>
    <n v="284.69"/>
    <m/>
  </r>
  <r>
    <x v="1"/>
    <x v="11"/>
    <s v="ZD07F070"/>
    <x v="28"/>
    <s v="F102"/>
    <s v="FORTALECIMIENTO DE LA GOBERNANZA DEMOCRÁTICA"/>
    <s v="GI22F10200002D"/>
    <x v="18"/>
    <x v="18"/>
    <s v="730811"/>
    <x v="123"/>
    <x v="1"/>
    <x v="6"/>
    <s v="001"/>
    <n v="1961.3"/>
    <n v="0"/>
    <n v="0"/>
    <n v="1961.3"/>
    <n v="0"/>
    <n v="1959.7"/>
    <n v="3.6041335923557456E-6"/>
    <n v="1959.7"/>
    <n v="7.62704585940722E-6"/>
    <n v="1.6"/>
    <n v="1.6"/>
    <n v="1.6"/>
    <m/>
  </r>
  <r>
    <x v="1"/>
    <x v="11"/>
    <s v="ZC09F090"/>
    <x v="21"/>
    <s v="F102"/>
    <s v="FORTALECIMIENTO DE LA GOBERNANZA DEMOCRÁTICA"/>
    <s v="GI22F10200002D"/>
    <x v="18"/>
    <x v="18"/>
    <s v="730811"/>
    <x v="123"/>
    <x v="1"/>
    <x v="6"/>
    <s v="001"/>
    <n v="998.38"/>
    <n v="0"/>
    <n v="0"/>
    <n v="998.38"/>
    <n v="0"/>
    <n v="0"/>
    <n v="0"/>
    <n v="0"/>
    <n v="0"/>
    <n v="998.38"/>
    <n v="998.38"/>
    <n v="998.38"/>
    <m/>
  </r>
  <r>
    <x v="1"/>
    <x v="11"/>
    <s v="ZN02F020"/>
    <x v="44"/>
    <s v="F102"/>
    <s v="FORTALECIMIENTO DE LA GOBERNANZA DEMOCRÁTICA"/>
    <s v="GI22F10200002D"/>
    <x v="18"/>
    <x v="18"/>
    <s v="730811"/>
    <x v="123"/>
    <x v="1"/>
    <x v="6"/>
    <s v="001"/>
    <n v="3899.17"/>
    <n v="0"/>
    <n v="0"/>
    <n v="3899.17"/>
    <n v="0"/>
    <n v="0"/>
    <n v="0"/>
    <n v="0"/>
    <n v="0"/>
    <n v="3899.17"/>
    <n v="3899.17"/>
    <n v="3899.17"/>
    <m/>
  </r>
  <r>
    <x v="1"/>
    <x v="11"/>
    <s v="ZV05F050"/>
    <x v="35"/>
    <s v="F102"/>
    <s v="FORTALECIMIENTO DE LA GOBERNANZA DEMOCRÁTICA"/>
    <s v="GI22F10200002D"/>
    <x v="18"/>
    <x v="18"/>
    <s v="730811"/>
    <x v="123"/>
    <x v="1"/>
    <x v="6"/>
    <s v="001"/>
    <n v="2500"/>
    <n v="0"/>
    <n v="0"/>
    <n v="2500"/>
    <n v="0"/>
    <n v="0"/>
    <n v="0"/>
    <n v="0"/>
    <n v="0"/>
    <n v="2500"/>
    <n v="2500"/>
    <n v="2500"/>
    <m/>
  </r>
  <r>
    <x v="1"/>
    <x v="11"/>
    <s v="ZM04F040"/>
    <x v="41"/>
    <s v="F102"/>
    <s v="FORTALECIMIENTO DE LA GOBERNANZA DEMOCRÁTICA"/>
    <s v="GI22F10200002D"/>
    <x v="18"/>
    <x v="18"/>
    <s v="730811"/>
    <x v="123"/>
    <x v="1"/>
    <x v="6"/>
    <s v="001"/>
    <n v="6996.3"/>
    <n v="0"/>
    <n v="0"/>
    <n v="6996.3"/>
    <n v="0"/>
    <n v="0"/>
    <n v="0"/>
    <n v="0"/>
    <n v="0"/>
    <n v="6996.3"/>
    <n v="6996.3"/>
    <n v="6996.3"/>
    <m/>
  </r>
  <r>
    <x v="1"/>
    <x v="11"/>
    <s v="ZS03F030"/>
    <x v="22"/>
    <s v="F102"/>
    <s v="FORTALECIMIENTO DE LA GOBERNANZA DEMOCRÁTICA"/>
    <s v="GI22F10200002D"/>
    <x v="18"/>
    <x v="18"/>
    <s v="730811"/>
    <x v="123"/>
    <x v="1"/>
    <x v="6"/>
    <s v="001"/>
    <n v="5000"/>
    <n v="0"/>
    <n v="0"/>
    <n v="5000"/>
    <n v="5000"/>
    <n v="0"/>
    <n v="0"/>
    <n v="0"/>
    <n v="0"/>
    <n v="5000"/>
    <n v="5000"/>
    <n v="0"/>
    <m/>
  </r>
  <r>
    <x v="1"/>
    <x v="11"/>
    <s v="ZQ08F080"/>
    <x v="26"/>
    <s v="F102"/>
    <s v="FORTALECIMIENTO DE LA GOBERNANZA DEMOCRÁTICA"/>
    <s v="GI22F10200002D"/>
    <x v="18"/>
    <x v="18"/>
    <s v="730811"/>
    <x v="123"/>
    <x v="1"/>
    <x v="6"/>
    <s v="001"/>
    <n v="2400"/>
    <n v="0"/>
    <n v="0"/>
    <n v="2400"/>
    <n v="0"/>
    <n v="0"/>
    <n v="0"/>
    <n v="0"/>
    <n v="0"/>
    <n v="2400"/>
    <n v="2400"/>
    <n v="2400"/>
    <m/>
  </r>
  <r>
    <x v="1"/>
    <x v="11"/>
    <s v="ZT06F060"/>
    <x v="43"/>
    <s v="F102"/>
    <s v="FORTALECIMIENTO DE LA GOBERNANZA DEMOCRÁTICA"/>
    <s v="GI22F10200002D"/>
    <x v="18"/>
    <x v="18"/>
    <s v="730811"/>
    <x v="123"/>
    <x v="1"/>
    <x v="6"/>
    <s v="001"/>
    <n v="668.6"/>
    <n v="0"/>
    <n v="-268.60000000000002"/>
    <n v="400"/>
    <n v="0"/>
    <n v="0"/>
    <n v="0"/>
    <n v="0"/>
    <n v="0"/>
    <n v="400"/>
    <n v="400"/>
    <n v="400"/>
    <m/>
  </r>
  <r>
    <x v="1"/>
    <x v="11"/>
    <s v="ZM04F040"/>
    <x v="41"/>
    <s v="F102"/>
    <s v="FORTALECIMIENTO DE LA GOBERNANZA DEMOCRÁTICA"/>
    <s v="GI22F10200002D"/>
    <x v="18"/>
    <x v="18"/>
    <s v="730824"/>
    <x v="148"/>
    <x v="1"/>
    <x v="6"/>
    <s v="001"/>
    <n v="984"/>
    <n v="0"/>
    <n v="0"/>
    <n v="984"/>
    <n v="0"/>
    <n v="0"/>
    <n v="0"/>
    <n v="0"/>
    <n v="0"/>
    <n v="984"/>
    <n v="984"/>
    <n v="984"/>
    <m/>
  </r>
  <r>
    <x v="1"/>
    <x v="11"/>
    <s v="ZV05F050"/>
    <x v="35"/>
    <s v="F102"/>
    <s v="FORTALECIMIENTO DE LA GOBERNANZA DEMOCRÁTICA"/>
    <s v="GI22F10200003D"/>
    <x v="19"/>
    <x v="19"/>
    <s v="730204"/>
    <x v="134"/>
    <x v="1"/>
    <x v="6"/>
    <s v="001"/>
    <n v="2000"/>
    <n v="0"/>
    <n v="0"/>
    <n v="2000"/>
    <n v="2000"/>
    <n v="0"/>
    <n v="0"/>
    <n v="0"/>
    <n v="0"/>
    <n v="2000"/>
    <n v="2000"/>
    <n v="0"/>
    <m/>
  </r>
  <r>
    <x v="1"/>
    <x v="11"/>
    <s v="ZM04F040"/>
    <x v="41"/>
    <s v="F102"/>
    <s v="FORTALECIMIENTO DE LA GOBERNANZA DEMOCRÁTICA"/>
    <s v="GI22F10200003D"/>
    <x v="19"/>
    <x v="19"/>
    <s v="730205"/>
    <x v="112"/>
    <x v="1"/>
    <x v="6"/>
    <s v="001"/>
    <n v="1871.21"/>
    <n v="0"/>
    <n v="0"/>
    <n v="1871.21"/>
    <n v="0"/>
    <n v="0"/>
    <n v="0"/>
    <n v="0"/>
    <n v="0"/>
    <n v="1871.21"/>
    <n v="1871.21"/>
    <n v="1871.21"/>
    <m/>
  </r>
  <r>
    <x v="1"/>
    <x v="11"/>
    <s v="TM68F100"/>
    <x v="18"/>
    <s v="F102"/>
    <s v="FORTALECIMIENTO DE LA GOBERNANZA DEMOCRÁTICA"/>
    <s v="GI22F10200003D"/>
    <x v="19"/>
    <x v="19"/>
    <s v="730205"/>
    <x v="112"/>
    <x v="1"/>
    <x v="6"/>
    <s v="001"/>
    <n v="10000"/>
    <n v="0"/>
    <n v="0"/>
    <n v="10000"/>
    <n v="0"/>
    <n v="0"/>
    <n v="0"/>
    <n v="0"/>
    <n v="0"/>
    <n v="10000"/>
    <n v="10000"/>
    <n v="10000"/>
    <m/>
  </r>
  <r>
    <x v="1"/>
    <x v="11"/>
    <s v="ZQ08F080"/>
    <x v="26"/>
    <s v="F102"/>
    <s v="FORTALECIMIENTO DE LA GOBERNANZA DEMOCRÁTICA"/>
    <s v="GI22F10200003D"/>
    <x v="19"/>
    <x v="19"/>
    <s v="730205"/>
    <x v="112"/>
    <x v="1"/>
    <x v="6"/>
    <s v="001"/>
    <n v="3623.8"/>
    <n v="0"/>
    <n v="0"/>
    <n v="3623.8"/>
    <n v="0"/>
    <n v="0"/>
    <n v="0"/>
    <n v="0"/>
    <n v="0"/>
    <n v="3623.8"/>
    <n v="3623.8"/>
    <n v="3623.8"/>
    <m/>
  </r>
  <r>
    <x v="1"/>
    <x v="11"/>
    <s v="ZV05F050"/>
    <x v="35"/>
    <s v="F102"/>
    <s v="FORTALECIMIENTO DE LA GOBERNANZA DEMOCRÁTICA"/>
    <s v="GI22F10200003D"/>
    <x v="19"/>
    <x v="19"/>
    <s v="730205"/>
    <x v="112"/>
    <x v="1"/>
    <x v="6"/>
    <s v="001"/>
    <n v="11383.75"/>
    <n v="0"/>
    <n v="0"/>
    <n v="11383.75"/>
    <n v="0"/>
    <n v="3700"/>
    <n v="6.8047631227821904E-6"/>
    <n v="3700"/>
    <n v="1.440019884666363E-5"/>
    <n v="7683.75"/>
    <n v="7683.75"/>
    <n v="7683.75"/>
    <m/>
  </r>
  <r>
    <x v="1"/>
    <x v="11"/>
    <s v="ZA01F000"/>
    <x v="17"/>
    <s v="F102"/>
    <s v="FORTALECIMIENTO DE LA GOBERNANZA DEMOCRÁTICA"/>
    <s v="GI22F10200003D"/>
    <x v="19"/>
    <x v="19"/>
    <s v="730205"/>
    <x v="112"/>
    <x v="1"/>
    <x v="6"/>
    <s v="001"/>
    <n v="11297.36"/>
    <n v="0"/>
    <n v="0"/>
    <n v="11297.36"/>
    <n v="0"/>
    <n v="0"/>
    <n v="0"/>
    <n v="0"/>
    <n v="0"/>
    <n v="11297.36"/>
    <n v="11297.36"/>
    <n v="11297.36"/>
    <m/>
  </r>
  <r>
    <x v="1"/>
    <x v="11"/>
    <s v="ZT06F060"/>
    <x v="43"/>
    <s v="F102"/>
    <s v="FORTALECIMIENTO DE LA GOBERNANZA DEMOCRÁTICA"/>
    <s v="GI22F10200003D"/>
    <x v="19"/>
    <x v="19"/>
    <s v="730205"/>
    <x v="112"/>
    <x v="1"/>
    <x v="6"/>
    <s v="001"/>
    <n v="7166.67"/>
    <n v="0"/>
    <n v="961.46"/>
    <n v="8128.13"/>
    <n v="0"/>
    <n v="0"/>
    <n v="0"/>
    <n v="0"/>
    <n v="0"/>
    <n v="8128.13"/>
    <n v="8128.13"/>
    <n v="8128.13"/>
    <m/>
  </r>
  <r>
    <x v="1"/>
    <x v="11"/>
    <s v="ZQ08F080"/>
    <x v="26"/>
    <s v="F102"/>
    <s v="FORTALECIMIENTO DE LA GOBERNANZA DEMOCRÁTICA"/>
    <s v="GI22F10200003D"/>
    <x v="19"/>
    <x v="19"/>
    <s v="730235"/>
    <x v="143"/>
    <x v="1"/>
    <x v="6"/>
    <s v="001"/>
    <n v="1998"/>
    <n v="0"/>
    <n v="0"/>
    <n v="1998"/>
    <n v="0"/>
    <n v="1998"/>
    <n v="3.6745720863023828E-6"/>
    <n v="0"/>
    <n v="0"/>
    <n v="0"/>
    <n v="1998"/>
    <n v="0"/>
    <m/>
  </r>
  <r>
    <x v="1"/>
    <x v="11"/>
    <s v="ZV05F050"/>
    <x v="35"/>
    <s v="F102"/>
    <s v="FORTALECIMIENTO DE LA GOBERNANZA DEMOCRÁTICA"/>
    <s v="GI22F10200003D"/>
    <x v="19"/>
    <x v="19"/>
    <s v="730235"/>
    <x v="143"/>
    <x v="1"/>
    <x v="6"/>
    <s v="001"/>
    <n v="1000"/>
    <n v="0"/>
    <n v="0"/>
    <n v="1000"/>
    <n v="0"/>
    <n v="0"/>
    <n v="0"/>
    <n v="0"/>
    <n v="0"/>
    <n v="1000"/>
    <n v="1000"/>
    <n v="1000"/>
    <m/>
  </r>
  <r>
    <x v="1"/>
    <x v="11"/>
    <s v="ZT06F060"/>
    <x v="43"/>
    <s v="F102"/>
    <s v="FORTALECIMIENTO DE LA GOBERNANZA DEMOCRÁTICA"/>
    <s v="GI22F10200003D"/>
    <x v="19"/>
    <x v="19"/>
    <s v="730235"/>
    <x v="143"/>
    <x v="1"/>
    <x v="6"/>
    <s v="001"/>
    <n v="1000"/>
    <n v="0"/>
    <n v="0"/>
    <n v="1000"/>
    <n v="0"/>
    <n v="0"/>
    <n v="0"/>
    <n v="0"/>
    <n v="0"/>
    <n v="1000"/>
    <n v="1000"/>
    <n v="1000"/>
    <m/>
  </r>
  <r>
    <x v="1"/>
    <x v="11"/>
    <s v="ZC09F090"/>
    <x v="21"/>
    <s v="F102"/>
    <s v="FORTALECIMIENTO DE LA GOBERNANZA DEMOCRÁTICA"/>
    <s v="GI22F10200003D"/>
    <x v="19"/>
    <x v="19"/>
    <s v="730235"/>
    <x v="143"/>
    <x v="1"/>
    <x v="6"/>
    <s v="001"/>
    <n v="999"/>
    <n v="0"/>
    <n v="0"/>
    <n v="999"/>
    <n v="999"/>
    <n v="0"/>
    <n v="0"/>
    <n v="0"/>
    <n v="0"/>
    <n v="999"/>
    <n v="999"/>
    <n v="0"/>
    <m/>
  </r>
  <r>
    <x v="1"/>
    <x v="11"/>
    <s v="ZD07F070"/>
    <x v="28"/>
    <s v="F102"/>
    <s v="FORTALECIMIENTO DE LA GOBERNANZA DEMOCRÁTICA"/>
    <s v="GI22F10200003D"/>
    <x v="19"/>
    <x v="19"/>
    <s v="730235"/>
    <x v="143"/>
    <x v="1"/>
    <x v="6"/>
    <s v="001"/>
    <n v="3300"/>
    <n v="0"/>
    <n v="0"/>
    <n v="3300"/>
    <n v="1.5"/>
    <n v="3298.5"/>
    <n v="6.0663543677019068E-6"/>
    <n v="0"/>
    <n v="0"/>
    <n v="1.5"/>
    <n v="3300"/>
    <n v="0"/>
    <m/>
  </r>
  <r>
    <x v="1"/>
    <x v="11"/>
    <s v="ZM04F040"/>
    <x v="41"/>
    <s v="F102"/>
    <s v="FORTALECIMIENTO DE LA GOBERNANZA DEMOCRÁTICA"/>
    <s v="GI22F10200003D"/>
    <x v="19"/>
    <x v="19"/>
    <s v="730235"/>
    <x v="143"/>
    <x v="1"/>
    <x v="6"/>
    <s v="001"/>
    <n v="1496.25"/>
    <n v="0"/>
    <n v="0"/>
    <n v="1496.25"/>
    <n v="0"/>
    <n v="0"/>
    <n v="0"/>
    <n v="0"/>
    <n v="0"/>
    <n v="1496.25"/>
    <n v="1496.25"/>
    <n v="1496.25"/>
    <m/>
  </r>
  <r>
    <x v="1"/>
    <x v="11"/>
    <s v="ZS03F030"/>
    <x v="22"/>
    <s v="F102"/>
    <s v="FORTALECIMIENTO DE LA GOBERNANZA DEMOCRÁTICA"/>
    <s v="GI22F10200003D"/>
    <x v="19"/>
    <x v="19"/>
    <s v="730235"/>
    <x v="143"/>
    <x v="1"/>
    <x v="6"/>
    <s v="001"/>
    <n v="1000"/>
    <n v="0"/>
    <n v="2000"/>
    <n v="3000"/>
    <n v="0"/>
    <n v="3000"/>
    <n v="5.5173755049585329E-6"/>
    <n v="0"/>
    <n v="0"/>
    <n v="0"/>
    <n v="3000"/>
    <n v="0"/>
    <m/>
  </r>
  <r>
    <x v="1"/>
    <x v="11"/>
    <s v="ZN02F020"/>
    <x v="44"/>
    <s v="F102"/>
    <s v="FORTALECIMIENTO DE LA GOBERNANZA DEMOCRÁTICA"/>
    <s v="GI22F10200003D"/>
    <x v="19"/>
    <x v="19"/>
    <s v="730235"/>
    <x v="143"/>
    <x v="1"/>
    <x v="6"/>
    <s v="001"/>
    <n v="1785.71"/>
    <n v="0"/>
    <n v="0"/>
    <n v="1785.71"/>
    <n v="0"/>
    <n v="1784.25"/>
    <n v="3.2814590815740875E-6"/>
    <n v="135"/>
    <n v="5.254126606215108E-7"/>
    <n v="1.46"/>
    <n v="1650.71"/>
    <n v="1.46"/>
    <m/>
  </r>
  <r>
    <x v="1"/>
    <x v="11"/>
    <s v="ZA01F000"/>
    <x v="17"/>
    <s v="F102"/>
    <s v="FORTALECIMIENTO DE LA GOBERNANZA DEMOCRÁTICA"/>
    <s v="GI22F10200003D"/>
    <x v="19"/>
    <x v="19"/>
    <s v="730249"/>
    <x v="137"/>
    <x v="1"/>
    <x v="6"/>
    <s v="001"/>
    <n v="5000"/>
    <n v="0"/>
    <n v="0"/>
    <n v="5000"/>
    <n v="0"/>
    <n v="0"/>
    <n v="0"/>
    <n v="0"/>
    <n v="0"/>
    <n v="5000"/>
    <n v="5000"/>
    <n v="5000"/>
    <m/>
  </r>
  <r>
    <x v="1"/>
    <x v="11"/>
    <s v="ZC09F090"/>
    <x v="21"/>
    <s v="F102"/>
    <s v="FORTALECIMIENTO DE LA GOBERNANZA DEMOCRÁTICA"/>
    <s v="GI22F10200003D"/>
    <x v="19"/>
    <x v="19"/>
    <s v="730249"/>
    <x v="137"/>
    <x v="1"/>
    <x v="6"/>
    <s v="001"/>
    <n v="2862"/>
    <n v="0"/>
    <n v="-862"/>
    <n v="2000"/>
    <n v="0"/>
    <n v="0"/>
    <n v="0"/>
    <n v="0"/>
    <n v="0"/>
    <n v="2000"/>
    <n v="2000"/>
    <n v="2000"/>
    <m/>
  </r>
  <r>
    <x v="1"/>
    <x v="11"/>
    <s v="ZN02F020"/>
    <x v="44"/>
    <s v="F102"/>
    <s v="FORTALECIMIENTO DE LA GOBERNANZA DEMOCRÁTICA"/>
    <s v="GI22F10200003D"/>
    <x v="19"/>
    <x v="19"/>
    <s v="730249"/>
    <x v="137"/>
    <x v="1"/>
    <x v="6"/>
    <s v="001"/>
    <n v="5999.85"/>
    <n v="0"/>
    <n v="0"/>
    <n v="5999.85"/>
    <n v="0"/>
    <n v="0"/>
    <n v="0"/>
    <n v="0"/>
    <n v="0"/>
    <n v="5999.85"/>
    <n v="5999.85"/>
    <n v="5999.85"/>
    <m/>
  </r>
  <r>
    <x v="1"/>
    <x v="11"/>
    <s v="ZD07F070"/>
    <x v="28"/>
    <s v="F102"/>
    <s v="FORTALECIMIENTO DE LA GOBERNANZA DEMOCRÁTICA"/>
    <s v="GI22F10200003D"/>
    <x v="19"/>
    <x v="19"/>
    <s v="730249"/>
    <x v="137"/>
    <x v="1"/>
    <x v="6"/>
    <s v="001"/>
    <n v="8227.61"/>
    <n v="0"/>
    <n v="-1600"/>
    <n v="6627.61"/>
    <n v="206"/>
    <n v="944"/>
    <n v="1.7361341588936183E-6"/>
    <n v="944"/>
    <n v="3.673996678716342E-6"/>
    <n v="5683.61"/>
    <n v="5683.61"/>
    <n v="5477.61"/>
    <m/>
  </r>
  <r>
    <x v="1"/>
    <x v="11"/>
    <s v="ZD07F070"/>
    <x v="28"/>
    <s v="F102"/>
    <s v="FORTALECIMIENTO DE LA GOBERNANZA DEMOCRÁTICA"/>
    <s v="GI22F10200003D"/>
    <x v="19"/>
    <x v="19"/>
    <s v="730505"/>
    <x v="117"/>
    <x v="1"/>
    <x v="6"/>
    <s v="001"/>
    <n v="2000"/>
    <n v="0"/>
    <n v="0"/>
    <n v="2000"/>
    <n v="0"/>
    <n v="2000"/>
    <n v="3.6782503366390218E-6"/>
    <n v="0"/>
    <n v="0"/>
    <n v="0"/>
    <n v="2000"/>
    <n v="0"/>
    <m/>
  </r>
  <r>
    <x v="1"/>
    <x v="11"/>
    <s v="ZS03F030"/>
    <x v="22"/>
    <s v="F102"/>
    <s v="FORTALECIMIENTO DE LA GOBERNANZA DEMOCRÁTICA"/>
    <s v="GI22F10200003D"/>
    <x v="19"/>
    <x v="19"/>
    <s v="730505"/>
    <x v="117"/>
    <x v="1"/>
    <x v="6"/>
    <s v="001"/>
    <n v="3000"/>
    <n v="0"/>
    <n v="0"/>
    <n v="3000"/>
    <n v="0"/>
    <n v="0"/>
    <n v="0"/>
    <n v="0"/>
    <n v="0"/>
    <n v="3000"/>
    <n v="3000"/>
    <n v="3000"/>
    <m/>
  </r>
  <r>
    <x v="1"/>
    <x v="11"/>
    <s v="ZM04F040"/>
    <x v="41"/>
    <s v="F102"/>
    <s v="FORTALECIMIENTO DE LA GOBERNANZA DEMOCRÁTICA"/>
    <s v="GI22F10200003D"/>
    <x v="19"/>
    <x v="19"/>
    <s v="730505"/>
    <x v="117"/>
    <x v="1"/>
    <x v="6"/>
    <s v="001"/>
    <n v="1396.08"/>
    <n v="0"/>
    <n v="0"/>
    <n v="1396.08"/>
    <n v="0"/>
    <n v="0"/>
    <n v="0"/>
    <n v="0"/>
    <n v="0"/>
    <n v="1396.08"/>
    <n v="1396.08"/>
    <n v="1396.08"/>
    <m/>
  </r>
  <r>
    <x v="1"/>
    <x v="11"/>
    <s v="ZC09F090"/>
    <x v="21"/>
    <s v="F102"/>
    <s v="FORTALECIMIENTO DE LA GOBERNANZA DEMOCRÁTICA"/>
    <s v="GI22F10200003D"/>
    <x v="19"/>
    <x v="19"/>
    <s v="730505"/>
    <x v="117"/>
    <x v="1"/>
    <x v="6"/>
    <s v="001"/>
    <n v="910"/>
    <n v="0"/>
    <n v="0"/>
    <n v="910"/>
    <n v="0"/>
    <n v="0"/>
    <n v="0"/>
    <n v="0"/>
    <n v="0"/>
    <n v="910"/>
    <n v="910"/>
    <n v="910"/>
    <m/>
  </r>
  <r>
    <x v="1"/>
    <x v="11"/>
    <s v="ZV05F050"/>
    <x v="35"/>
    <s v="F102"/>
    <s v="FORTALECIMIENTO DE LA GOBERNANZA DEMOCRÁTICA"/>
    <s v="GI22F10200003D"/>
    <x v="19"/>
    <x v="19"/>
    <s v="730505"/>
    <x v="117"/>
    <x v="1"/>
    <x v="6"/>
    <s v="001"/>
    <n v="1000"/>
    <n v="0"/>
    <n v="0"/>
    <n v="1000"/>
    <n v="0"/>
    <n v="0"/>
    <n v="0"/>
    <n v="0"/>
    <n v="0"/>
    <n v="1000"/>
    <n v="1000"/>
    <n v="1000"/>
    <m/>
  </r>
  <r>
    <x v="1"/>
    <x v="11"/>
    <s v="ZN02F020"/>
    <x v="44"/>
    <s v="F102"/>
    <s v="FORTALECIMIENTO DE LA GOBERNANZA DEMOCRÁTICA"/>
    <s v="GI22F10200003D"/>
    <x v="19"/>
    <x v="19"/>
    <s v="730505"/>
    <x v="117"/>
    <x v="1"/>
    <x v="6"/>
    <s v="001"/>
    <n v="1500"/>
    <n v="0"/>
    <n v="0"/>
    <n v="1500"/>
    <n v="0"/>
    <n v="0"/>
    <n v="0"/>
    <n v="0"/>
    <n v="0"/>
    <n v="1500"/>
    <n v="1500"/>
    <n v="1500"/>
    <m/>
  </r>
  <r>
    <x v="1"/>
    <x v="11"/>
    <s v="ZQ08F080"/>
    <x v="26"/>
    <s v="F102"/>
    <s v="FORTALECIMIENTO DE LA GOBERNANZA DEMOCRÁTICA"/>
    <s v="GI22F10200003D"/>
    <x v="19"/>
    <x v="19"/>
    <s v="730505"/>
    <x v="117"/>
    <x v="1"/>
    <x v="6"/>
    <s v="001"/>
    <n v="950"/>
    <n v="0"/>
    <n v="0"/>
    <n v="950"/>
    <n v="0"/>
    <n v="0"/>
    <n v="0"/>
    <n v="0"/>
    <n v="0"/>
    <n v="950"/>
    <n v="950"/>
    <n v="950"/>
    <m/>
  </r>
  <r>
    <x v="1"/>
    <x v="11"/>
    <s v="ZT06F060"/>
    <x v="43"/>
    <s v="F102"/>
    <s v="FORTALECIMIENTO DE LA GOBERNANZA DEMOCRÁTICA"/>
    <s v="GI22F10200003D"/>
    <x v="19"/>
    <x v="19"/>
    <s v="730505"/>
    <x v="117"/>
    <x v="1"/>
    <x v="6"/>
    <s v="001"/>
    <n v="1870.6"/>
    <n v="0"/>
    <n v="0"/>
    <n v="1870.6"/>
    <n v="0"/>
    <n v="0"/>
    <n v="0"/>
    <n v="0"/>
    <n v="0"/>
    <n v="1870.6"/>
    <n v="1870.6"/>
    <n v="1870.6"/>
    <m/>
  </r>
  <r>
    <x v="1"/>
    <x v="11"/>
    <s v="ZS03F030"/>
    <x v="22"/>
    <s v="F102"/>
    <s v="FORTALECIMIENTO DE LA GOBERNANZA DEMOCRÁTICA"/>
    <s v="GI22F10200003D"/>
    <x v="19"/>
    <x v="19"/>
    <s v="730613"/>
    <x v="136"/>
    <x v="1"/>
    <x v="6"/>
    <s v="001"/>
    <n v="5300"/>
    <n v="0"/>
    <n v="-5300"/>
    <n v="0"/>
    <n v="0"/>
    <n v="0"/>
    <n v="0"/>
    <n v="0"/>
    <n v="0"/>
    <n v="0"/>
    <n v="0"/>
    <n v="0"/>
    <m/>
  </r>
  <r>
    <x v="1"/>
    <x v="11"/>
    <s v="ZA01F000"/>
    <x v="17"/>
    <s v="F102"/>
    <s v="FORTALECIMIENTO DE LA GOBERNANZA DEMOCRÁTICA"/>
    <s v="GI22F10200003D"/>
    <x v="19"/>
    <x v="19"/>
    <s v="730613"/>
    <x v="136"/>
    <x v="1"/>
    <x v="6"/>
    <s v="001"/>
    <n v="3115.51"/>
    <n v="0"/>
    <n v="-3115.51"/>
    <n v="0"/>
    <n v="0"/>
    <n v="0"/>
    <n v="0"/>
    <n v="0"/>
    <n v="0"/>
    <n v="0"/>
    <n v="0"/>
    <n v="0"/>
    <m/>
  </r>
  <r>
    <x v="1"/>
    <x v="11"/>
    <s v="ZV05F050"/>
    <x v="35"/>
    <s v="F102"/>
    <s v="FORTALECIMIENTO DE LA GOBERNANZA DEMOCRÁTICA"/>
    <s v="GI22F10200003D"/>
    <x v="19"/>
    <x v="19"/>
    <s v="730613"/>
    <x v="136"/>
    <x v="1"/>
    <x v="6"/>
    <s v="001"/>
    <n v="2700"/>
    <n v="0"/>
    <n v="0"/>
    <n v="2700"/>
    <n v="0"/>
    <n v="0"/>
    <n v="0"/>
    <n v="0"/>
    <n v="0"/>
    <n v="2700"/>
    <n v="2700"/>
    <n v="2700"/>
    <m/>
  </r>
  <r>
    <x v="1"/>
    <x v="11"/>
    <s v="ZD07F070"/>
    <x v="28"/>
    <s v="F102"/>
    <s v="FORTALECIMIENTO DE LA GOBERNANZA DEMOCRÁTICA"/>
    <s v="GI22F10200003D"/>
    <x v="19"/>
    <x v="19"/>
    <s v="730613"/>
    <x v="136"/>
    <x v="1"/>
    <x v="6"/>
    <s v="001"/>
    <n v="1400"/>
    <n v="0"/>
    <n v="1600"/>
    <n v="3000"/>
    <n v="0"/>
    <n v="0"/>
    <n v="0"/>
    <n v="0"/>
    <n v="0"/>
    <n v="3000"/>
    <n v="3000"/>
    <n v="3000"/>
    <m/>
  </r>
  <r>
    <x v="1"/>
    <x v="11"/>
    <s v="ZQ08F080"/>
    <x v="26"/>
    <s v="F102"/>
    <s v="FORTALECIMIENTO DE LA GOBERNANZA DEMOCRÁTICA"/>
    <s v="GI22F10200003D"/>
    <x v="19"/>
    <x v="19"/>
    <s v="730613"/>
    <x v="136"/>
    <x v="1"/>
    <x v="6"/>
    <s v="001"/>
    <n v="2028.6"/>
    <n v="0"/>
    <n v="0"/>
    <n v="2028.6"/>
    <n v="0"/>
    <n v="0"/>
    <n v="0"/>
    <n v="0"/>
    <n v="0"/>
    <n v="2028.6"/>
    <n v="2028.6"/>
    <n v="2028.6"/>
    <m/>
  </r>
  <r>
    <x v="1"/>
    <x v="11"/>
    <s v="ZC09F090"/>
    <x v="21"/>
    <s v="F102"/>
    <s v="FORTALECIMIENTO DE LA GOBERNANZA DEMOCRÁTICA"/>
    <s v="GI22F10200003D"/>
    <x v="19"/>
    <x v="19"/>
    <s v="730613"/>
    <x v="136"/>
    <x v="1"/>
    <x v="6"/>
    <s v="001"/>
    <n v="0"/>
    <n v="0"/>
    <n v="2819.35"/>
    <n v="2819.35"/>
    <n v="0"/>
    <n v="0"/>
    <n v="0"/>
    <n v="0"/>
    <n v="0"/>
    <n v="2819.35"/>
    <n v="2819.35"/>
    <n v="2819.35"/>
    <m/>
  </r>
  <r>
    <x v="1"/>
    <x v="11"/>
    <s v="ZN02F020"/>
    <x v="44"/>
    <s v="F102"/>
    <s v="FORTALECIMIENTO DE LA GOBERNANZA DEMOCRÁTICA"/>
    <s v="GI22F10200003D"/>
    <x v="19"/>
    <x v="19"/>
    <s v="730613"/>
    <x v="136"/>
    <x v="1"/>
    <x v="6"/>
    <s v="001"/>
    <n v="1266"/>
    <n v="0"/>
    <n v="0"/>
    <n v="1266"/>
    <n v="1146.5999999999999"/>
    <n v="0"/>
    <n v="0"/>
    <n v="0"/>
    <n v="0"/>
    <n v="1266"/>
    <n v="1266"/>
    <n v="119.4"/>
    <m/>
  </r>
  <r>
    <x v="1"/>
    <x v="11"/>
    <s v="ZT06F060"/>
    <x v="43"/>
    <s v="F102"/>
    <s v="FORTALECIMIENTO DE LA GOBERNANZA DEMOCRÁTICA"/>
    <s v="GI22F10200003D"/>
    <x v="19"/>
    <x v="19"/>
    <s v="730613"/>
    <x v="136"/>
    <x v="1"/>
    <x v="6"/>
    <s v="001"/>
    <n v="1001.27"/>
    <n v="0"/>
    <n v="0"/>
    <n v="1001.27"/>
    <n v="0"/>
    <n v="0"/>
    <n v="0"/>
    <n v="0"/>
    <n v="0"/>
    <n v="1001.27"/>
    <n v="1001.27"/>
    <n v="1001.27"/>
    <m/>
  </r>
  <r>
    <x v="1"/>
    <x v="11"/>
    <s v="ZM04F040"/>
    <x v="41"/>
    <s v="F102"/>
    <s v="FORTALECIMIENTO DE LA GOBERNANZA DEMOCRÁTICA"/>
    <s v="GI22F10200003D"/>
    <x v="19"/>
    <x v="19"/>
    <s v="730613"/>
    <x v="136"/>
    <x v="1"/>
    <x v="6"/>
    <s v="001"/>
    <n v="2031.42"/>
    <n v="0"/>
    <n v="-2031.42"/>
    <n v="0"/>
    <n v="0"/>
    <n v="0"/>
    <n v="0"/>
    <n v="0"/>
    <n v="0"/>
    <n v="0"/>
    <n v="0"/>
    <n v="0"/>
    <m/>
  </r>
  <r>
    <x v="1"/>
    <x v="11"/>
    <s v="ZD07F070"/>
    <x v="28"/>
    <s v="F102"/>
    <s v="FORTALECIMIENTO DE LA GOBERNANZA DEMOCRÁTICA"/>
    <s v="GI22F10200003D"/>
    <x v="19"/>
    <x v="19"/>
    <s v="730804"/>
    <x v="121"/>
    <x v="1"/>
    <x v="6"/>
    <s v="001"/>
    <n v="272.39"/>
    <n v="0"/>
    <n v="0"/>
    <n v="272.39"/>
    <n v="105.89"/>
    <n v="166.39"/>
    <n v="3.0601203675668338E-7"/>
    <n v="166.39"/>
    <n v="6.4758083408009754E-7"/>
    <n v="106"/>
    <n v="106"/>
    <n v="0.11"/>
    <m/>
  </r>
  <r>
    <x v="1"/>
    <x v="11"/>
    <s v="ZQ08F080"/>
    <x v="26"/>
    <s v="F102"/>
    <s v="FORTALECIMIENTO DE LA GOBERNANZA DEMOCRÁTICA"/>
    <s v="GI22F10200003D"/>
    <x v="19"/>
    <x v="19"/>
    <s v="730804"/>
    <x v="121"/>
    <x v="1"/>
    <x v="6"/>
    <s v="001"/>
    <n v="372.86"/>
    <n v="0"/>
    <n v="0"/>
    <n v="372.86"/>
    <n v="0"/>
    <n v="0"/>
    <n v="0"/>
    <n v="0"/>
    <n v="0"/>
    <n v="372.86"/>
    <n v="372.86"/>
    <n v="372.86"/>
    <m/>
  </r>
  <r>
    <x v="1"/>
    <x v="11"/>
    <s v="ZT06F060"/>
    <x v="43"/>
    <s v="F102"/>
    <s v="FORTALECIMIENTO DE LA GOBERNANZA DEMOCRÁTICA"/>
    <s v="GI22F10200003D"/>
    <x v="19"/>
    <x v="19"/>
    <s v="730811"/>
    <x v="123"/>
    <x v="1"/>
    <x v="6"/>
    <s v="001"/>
    <n v="2857.85"/>
    <n v="0"/>
    <n v="142.15"/>
    <n v="3000"/>
    <n v="0"/>
    <n v="0"/>
    <n v="0"/>
    <n v="0"/>
    <n v="0"/>
    <n v="3000"/>
    <n v="3000"/>
    <n v="3000"/>
    <m/>
  </r>
  <r>
    <x v="1"/>
    <x v="11"/>
    <s v="ZD07F070"/>
    <x v="28"/>
    <s v="F102"/>
    <s v="FORTALECIMIENTO DE LA GOBERNANZA DEMOCRÁTICA"/>
    <s v="GI22F10200003D"/>
    <x v="19"/>
    <x v="19"/>
    <s v="730811"/>
    <x v="123"/>
    <x v="1"/>
    <x v="6"/>
    <s v="001"/>
    <n v="4800"/>
    <n v="0"/>
    <n v="0"/>
    <n v="4800"/>
    <n v="0"/>
    <n v="4611.3500000000004"/>
    <n v="8.480849844930177E-6"/>
    <n v="4611.3500000000004"/>
    <n v="1.7947123500422253E-5"/>
    <n v="188.65"/>
    <n v="188.65"/>
    <n v="188.65"/>
    <m/>
  </r>
  <r>
    <x v="1"/>
    <x v="11"/>
    <s v="ZN02F020"/>
    <x v="44"/>
    <s v="F102"/>
    <s v="FORTALECIMIENTO DE LA GOBERNANZA DEMOCRÁTICA"/>
    <s v="GI22F10200003D"/>
    <x v="19"/>
    <x v="19"/>
    <s v="730811"/>
    <x v="123"/>
    <x v="1"/>
    <x v="6"/>
    <s v="001"/>
    <n v="2999.61"/>
    <n v="0"/>
    <n v="0"/>
    <n v="2999.61"/>
    <n v="0"/>
    <n v="0"/>
    <n v="0"/>
    <n v="0"/>
    <n v="0"/>
    <n v="2999.61"/>
    <n v="2999.61"/>
    <n v="2999.61"/>
    <m/>
  </r>
  <r>
    <x v="1"/>
    <x v="11"/>
    <s v="ZS03F030"/>
    <x v="22"/>
    <s v="F102"/>
    <s v="FORTALECIMIENTO DE LA GOBERNANZA DEMOCRÁTICA"/>
    <s v="GI22F10200003D"/>
    <x v="19"/>
    <x v="19"/>
    <s v="730811"/>
    <x v="123"/>
    <x v="1"/>
    <x v="6"/>
    <s v="001"/>
    <n v="5073.24"/>
    <n v="0"/>
    <n v="0"/>
    <n v="5073.24"/>
    <n v="5073.24"/>
    <n v="0"/>
    <n v="0"/>
    <n v="0"/>
    <n v="0"/>
    <n v="5073.24"/>
    <n v="5073.24"/>
    <n v="0"/>
    <m/>
  </r>
  <r>
    <x v="1"/>
    <x v="11"/>
    <s v="ZQ08F080"/>
    <x v="26"/>
    <s v="F102"/>
    <s v="FORTALECIMIENTO DE LA GOBERNANZA DEMOCRÁTICA"/>
    <s v="GI22F10200003D"/>
    <x v="19"/>
    <x v="19"/>
    <s v="730811"/>
    <x v="123"/>
    <x v="1"/>
    <x v="6"/>
    <s v="001"/>
    <n v="2000"/>
    <n v="0"/>
    <n v="0"/>
    <n v="2000"/>
    <n v="0"/>
    <n v="0"/>
    <n v="0"/>
    <n v="0"/>
    <n v="0"/>
    <n v="2000"/>
    <n v="2000"/>
    <n v="2000"/>
    <m/>
  </r>
  <r>
    <x v="1"/>
    <x v="11"/>
    <s v="ZA01F000"/>
    <x v="17"/>
    <s v="F102"/>
    <s v="FORTALECIMIENTO DE LA GOBERNANZA DEMOCRÁTICA"/>
    <s v="GI22F10200003D"/>
    <x v="19"/>
    <x v="19"/>
    <s v="730811"/>
    <x v="123"/>
    <x v="1"/>
    <x v="6"/>
    <s v="001"/>
    <n v="7134.99"/>
    <n v="0"/>
    <n v="0"/>
    <n v="7134.99"/>
    <n v="299.57"/>
    <n v="5000.43"/>
    <n v="9.196416665419933E-6"/>
    <n v="5000.43"/>
    <n v="1.946140170778979E-5"/>
    <n v="2134.56"/>
    <n v="2134.56"/>
    <n v="1834.99"/>
    <m/>
  </r>
  <r>
    <x v="1"/>
    <x v="11"/>
    <s v="ZM04F040"/>
    <x v="41"/>
    <s v="F102"/>
    <s v="FORTALECIMIENTO DE LA GOBERNANZA DEMOCRÁTICA"/>
    <s v="GI22F10200003D"/>
    <x v="19"/>
    <x v="19"/>
    <s v="730811"/>
    <x v="123"/>
    <x v="1"/>
    <x v="6"/>
    <s v="001"/>
    <n v="2770.95"/>
    <n v="0"/>
    <n v="1031.42"/>
    <n v="3802.37"/>
    <n v="0"/>
    <n v="0"/>
    <n v="0"/>
    <n v="0"/>
    <n v="0"/>
    <n v="3802.37"/>
    <n v="3802.37"/>
    <n v="3802.37"/>
    <m/>
  </r>
  <r>
    <x v="1"/>
    <x v="11"/>
    <s v="ZC09F090"/>
    <x v="21"/>
    <s v="F102"/>
    <s v="FORTALECIMIENTO DE LA GOBERNANZA DEMOCRÁTICA"/>
    <s v="GI22F10200003D"/>
    <x v="19"/>
    <x v="19"/>
    <s v="730811"/>
    <x v="123"/>
    <x v="1"/>
    <x v="6"/>
    <s v="001"/>
    <n v="2957.35"/>
    <n v="0"/>
    <n v="-1957.35"/>
    <n v="1000"/>
    <n v="0"/>
    <n v="0"/>
    <n v="0"/>
    <n v="0"/>
    <n v="0"/>
    <n v="1000"/>
    <n v="1000"/>
    <n v="1000"/>
    <m/>
  </r>
  <r>
    <x v="1"/>
    <x v="11"/>
    <s v="ZV05F050"/>
    <x v="35"/>
    <s v="F102"/>
    <s v="FORTALECIMIENTO DE LA GOBERNANZA DEMOCRÁTICA"/>
    <s v="GI22F10200003D"/>
    <x v="19"/>
    <x v="19"/>
    <s v="730811"/>
    <x v="123"/>
    <x v="1"/>
    <x v="6"/>
    <s v="001"/>
    <n v="1965"/>
    <n v="0"/>
    <n v="0"/>
    <n v="1965"/>
    <n v="0"/>
    <n v="0"/>
    <n v="0"/>
    <n v="0"/>
    <n v="0"/>
    <n v="1965"/>
    <n v="1965"/>
    <n v="1965"/>
    <m/>
  </r>
  <r>
    <x v="1"/>
    <x v="11"/>
    <s v="ZQ08F080"/>
    <x v="26"/>
    <s v="F102"/>
    <s v="FORTALECIMIENTO DE LA GOBERNANZA DEMOCRÁTICA"/>
    <s v="GI22F10200003D"/>
    <x v="19"/>
    <x v="19"/>
    <s v="730812"/>
    <x v="147"/>
    <x v="1"/>
    <x v="6"/>
    <s v="001"/>
    <n v="797"/>
    <n v="0"/>
    <n v="0"/>
    <n v="797"/>
    <n v="0"/>
    <n v="0"/>
    <n v="0"/>
    <n v="0"/>
    <n v="0"/>
    <n v="797"/>
    <n v="797"/>
    <n v="797"/>
    <m/>
  </r>
  <r>
    <x v="1"/>
    <x v="11"/>
    <s v="ZS03F030"/>
    <x v="22"/>
    <s v="F102"/>
    <s v="FORTALECIMIENTO DE LA GOBERNANZA DEMOCRÁTICA"/>
    <s v="GI22F10200003D"/>
    <x v="19"/>
    <x v="19"/>
    <s v="730824"/>
    <x v="148"/>
    <x v="1"/>
    <x v="6"/>
    <s v="001"/>
    <n v="0"/>
    <n v="0"/>
    <n v="3300"/>
    <n v="3300"/>
    <n v="3300"/>
    <n v="0"/>
    <n v="0"/>
    <n v="0"/>
    <n v="0"/>
    <n v="3300"/>
    <n v="3300"/>
    <n v="0"/>
    <m/>
  </r>
  <r>
    <x v="1"/>
    <x v="11"/>
    <s v="ZV05F050"/>
    <x v="35"/>
    <s v="F102"/>
    <s v="FORTALECIMIENTO DE LA GOBERNANZA DEMOCRÁTICA"/>
    <s v="GI22F10200004D"/>
    <x v="20"/>
    <x v="20"/>
    <s v="730204"/>
    <x v="134"/>
    <x v="1"/>
    <x v="6"/>
    <s v="001"/>
    <n v="5992.7"/>
    <n v="0"/>
    <n v="0"/>
    <n v="5992.7"/>
    <n v="5992.7"/>
    <n v="0"/>
    <n v="0"/>
    <n v="0"/>
    <n v="0"/>
    <n v="5992.7"/>
    <n v="5992.7"/>
    <n v="0"/>
    <m/>
  </r>
  <r>
    <x v="1"/>
    <x v="11"/>
    <s v="ZT06F060"/>
    <x v="43"/>
    <s v="F102"/>
    <s v="FORTALECIMIENTO DE LA GOBERNANZA DEMOCRÁTICA"/>
    <s v="GI22F10200004D"/>
    <x v="20"/>
    <x v="20"/>
    <s v="730204"/>
    <x v="134"/>
    <x v="1"/>
    <x v="6"/>
    <s v="001"/>
    <n v="0"/>
    <n v="0"/>
    <n v="4200"/>
    <n v="4200"/>
    <n v="0"/>
    <n v="0"/>
    <n v="0"/>
    <n v="0"/>
    <n v="0"/>
    <n v="4200"/>
    <n v="4200"/>
    <n v="4200"/>
    <m/>
  </r>
  <r>
    <x v="1"/>
    <x v="11"/>
    <s v="ZC09F090"/>
    <x v="21"/>
    <s v="F102"/>
    <s v="FORTALECIMIENTO DE LA GOBERNANZA DEMOCRÁTICA"/>
    <s v="GI22F10200004D"/>
    <x v="20"/>
    <x v="20"/>
    <s v="730204"/>
    <x v="134"/>
    <x v="1"/>
    <x v="6"/>
    <s v="001"/>
    <n v="490"/>
    <n v="0"/>
    <n v="-490"/>
    <n v="0"/>
    <n v="0"/>
    <n v="0"/>
    <n v="0"/>
    <n v="0"/>
    <n v="0"/>
    <n v="0"/>
    <n v="0"/>
    <n v="0"/>
    <m/>
  </r>
  <r>
    <x v="1"/>
    <x v="11"/>
    <s v="ZV05F050"/>
    <x v="35"/>
    <s v="F102"/>
    <s v="FORTALECIMIENTO DE LA GOBERNANZA DEMOCRÁTICA"/>
    <s v="GI22F10200004D"/>
    <x v="20"/>
    <x v="20"/>
    <s v="730205"/>
    <x v="112"/>
    <x v="1"/>
    <x v="6"/>
    <s v="001"/>
    <n v="7450"/>
    <n v="0"/>
    <n v="0"/>
    <n v="7450"/>
    <n v="0"/>
    <n v="0"/>
    <n v="0"/>
    <n v="0"/>
    <n v="0"/>
    <n v="7450"/>
    <n v="7450"/>
    <n v="7450"/>
    <m/>
  </r>
  <r>
    <x v="1"/>
    <x v="11"/>
    <s v="ZT06F060"/>
    <x v="43"/>
    <s v="F102"/>
    <s v="FORTALECIMIENTO DE LA GOBERNANZA DEMOCRÁTICA"/>
    <s v="GI22F10200004D"/>
    <x v="20"/>
    <x v="20"/>
    <s v="730205"/>
    <x v="112"/>
    <x v="1"/>
    <x v="6"/>
    <s v="001"/>
    <n v="3230"/>
    <n v="0"/>
    <n v="0"/>
    <n v="3230"/>
    <n v="0"/>
    <n v="0"/>
    <n v="0"/>
    <n v="0"/>
    <n v="0"/>
    <n v="3230"/>
    <n v="3230"/>
    <n v="3230"/>
    <m/>
  </r>
  <r>
    <x v="1"/>
    <x v="11"/>
    <s v="ZQ08F080"/>
    <x v="26"/>
    <s v="F102"/>
    <s v="FORTALECIMIENTO DE LA GOBERNANZA DEMOCRÁTICA"/>
    <s v="GI22F10200004D"/>
    <x v="20"/>
    <x v="20"/>
    <s v="730205"/>
    <x v="112"/>
    <x v="1"/>
    <x v="6"/>
    <s v="001"/>
    <n v="5600"/>
    <n v="0"/>
    <n v="0"/>
    <n v="5600"/>
    <n v="0"/>
    <n v="0"/>
    <n v="0"/>
    <n v="0"/>
    <n v="0"/>
    <n v="5600"/>
    <n v="5600"/>
    <n v="5600"/>
    <m/>
  </r>
  <r>
    <x v="1"/>
    <x v="11"/>
    <s v="ZA01F000"/>
    <x v="17"/>
    <s v="F102"/>
    <s v="FORTALECIMIENTO DE LA GOBERNANZA DEMOCRÁTICA"/>
    <s v="GI22F10200004D"/>
    <x v="20"/>
    <x v="20"/>
    <s v="730205"/>
    <x v="112"/>
    <x v="1"/>
    <x v="6"/>
    <s v="001"/>
    <n v="5602.64"/>
    <n v="0"/>
    <n v="0"/>
    <n v="5602.64"/>
    <n v="0"/>
    <n v="0"/>
    <n v="0"/>
    <n v="0"/>
    <n v="0"/>
    <n v="5602.64"/>
    <n v="5602.64"/>
    <n v="5602.64"/>
    <m/>
  </r>
  <r>
    <x v="1"/>
    <x v="11"/>
    <s v="ZM04F040"/>
    <x v="41"/>
    <s v="F102"/>
    <s v="FORTALECIMIENTO DE LA GOBERNANZA DEMOCRÁTICA"/>
    <s v="GI22F10200004D"/>
    <x v="20"/>
    <x v="20"/>
    <s v="730205"/>
    <x v="112"/>
    <x v="1"/>
    <x v="6"/>
    <s v="001"/>
    <n v="1873.38"/>
    <n v="0"/>
    <n v="0"/>
    <n v="1873.38"/>
    <n v="0"/>
    <n v="0"/>
    <n v="0"/>
    <n v="0"/>
    <n v="0"/>
    <n v="1873.38"/>
    <n v="1873.38"/>
    <n v="1873.38"/>
    <m/>
  </r>
  <r>
    <x v="1"/>
    <x v="11"/>
    <s v="ZA01F000"/>
    <x v="17"/>
    <s v="F102"/>
    <s v="FORTALECIMIENTO DE LA GOBERNANZA DEMOCRÁTICA"/>
    <s v="GI22F10200004D"/>
    <x v="20"/>
    <x v="20"/>
    <s v="730235"/>
    <x v="143"/>
    <x v="1"/>
    <x v="6"/>
    <s v="001"/>
    <n v="6000"/>
    <n v="0"/>
    <n v="0"/>
    <n v="6000"/>
    <n v="0"/>
    <n v="0"/>
    <n v="0"/>
    <n v="0"/>
    <n v="0"/>
    <n v="6000"/>
    <n v="6000"/>
    <n v="6000"/>
    <m/>
  </r>
  <r>
    <x v="1"/>
    <x v="11"/>
    <s v="ZQ08F080"/>
    <x v="26"/>
    <s v="F102"/>
    <s v="FORTALECIMIENTO DE LA GOBERNANZA DEMOCRÁTICA"/>
    <s v="GI22F10200004D"/>
    <x v="20"/>
    <x v="20"/>
    <s v="730235"/>
    <x v="143"/>
    <x v="1"/>
    <x v="6"/>
    <s v="001"/>
    <n v="15700"/>
    <n v="0"/>
    <n v="0"/>
    <n v="15700"/>
    <n v="0"/>
    <n v="15700"/>
    <n v="2.8874265142616323E-5"/>
    <n v="0"/>
    <n v="0"/>
    <n v="0"/>
    <n v="15700"/>
    <n v="0"/>
    <m/>
  </r>
  <r>
    <x v="1"/>
    <x v="11"/>
    <s v="ZT06F060"/>
    <x v="43"/>
    <s v="F102"/>
    <s v="FORTALECIMIENTO DE LA GOBERNANZA DEMOCRÁTICA"/>
    <s v="GI22F10200004D"/>
    <x v="20"/>
    <x v="20"/>
    <s v="730235"/>
    <x v="143"/>
    <x v="1"/>
    <x v="6"/>
    <s v="001"/>
    <n v="18200"/>
    <n v="0"/>
    <n v="-8300"/>
    <n v="9900"/>
    <n v="0"/>
    <n v="9900"/>
    <n v="1.8207339166363157E-5"/>
    <n v="0"/>
    <n v="0"/>
    <n v="0"/>
    <n v="9900"/>
    <n v="0"/>
    <m/>
  </r>
  <r>
    <x v="1"/>
    <x v="11"/>
    <s v="ZM04F040"/>
    <x v="41"/>
    <s v="F102"/>
    <s v="FORTALECIMIENTO DE LA GOBERNANZA DEMOCRÁTICA"/>
    <s v="GI22F10200004D"/>
    <x v="20"/>
    <x v="20"/>
    <s v="730235"/>
    <x v="143"/>
    <x v="1"/>
    <x v="6"/>
    <s v="001"/>
    <n v="17500"/>
    <n v="0"/>
    <n v="0"/>
    <n v="17500"/>
    <n v="0"/>
    <n v="0"/>
    <n v="0"/>
    <n v="0"/>
    <n v="0"/>
    <n v="17500"/>
    <n v="17500"/>
    <n v="17500"/>
    <m/>
  </r>
  <r>
    <x v="1"/>
    <x v="11"/>
    <s v="ZV05F050"/>
    <x v="35"/>
    <s v="F102"/>
    <s v="FORTALECIMIENTO DE LA GOBERNANZA DEMOCRÁTICA"/>
    <s v="GI22F10200004D"/>
    <x v="20"/>
    <x v="20"/>
    <s v="730235"/>
    <x v="143"/>
    <x v="1"/>
    <x v="6"/>
    <s v="001"/>
    <n v="10837.5"/>
    <n v="0"/>
    <n v="0"/>
    <n v="10837.5"/>
    <n v="0"/>
    <n v="0"/>
    <n v="0"/>
    <n v="0"/>
    <n v="0"/>
    <n v="10837.5"/>
    <n v="10837.5"/>
    <n v="10837.5"/>
    <m/>
  </r>
  <r>
    <x v="1"/>
    <x v="11"/>
    <s v="ZN02F020"/>
    <x v="44"/>
    <s v="F102"/>
    <s v="FORTALECIMIENTO DE LA GOBERNANZA DEMOCRÁTICA"/>
    <s v="GI22F10200004D"/>
    <x v="20"/>
    <x v="20"/>
    <s v="730235"/>
    <x v="143"/>
    <x v="1"/>
    <x v="6"/>
    <s v="001"/>
    <n v="15937.5"/>
    <n v="0"/>
    <n v="0"/>
    <n v="15937.5"/>
    <n v="0"/>
    <n v="15937.5"/>
    <n v="2.9311057370092205E-5"/>
    <n v="567"/>
    <n v="2.2067331746103455E-6"/>
    <n v="0"/>
    <n v="15370.5"/>
    <n v="0"/>
    <m/>
  </r>
  <r>
    <x v="1"/>
    <x v="11"/>
    <s v="ZD07F070"/>
    <x v="28"/>
    <s v="F102"/>
    <s v="FORTALECIMIENTO DE LA GOBERNANZA DEMOCRÁTICA"/>
    <s v="GI22F10200004D"/>
    <x v="20"/>
    <x v="20"/>
    <s v="730235"/>
    <x v="143"/>
    <x v="1"/>
    <x v="6"/>
    <s v="001"/>
    <n v="13999"/>
    <n v="0"/>
    <n v="-699"/>
    <n v="13300"/>
    <n v="0"/>
    <n v="5862.5"/>
    <n v="1.0781871299273134E-5"/>
    <n v="5862.5"/>
    <n v="2.2816531280693385E-5"/>
    <n v="7437.5"/>
    <n v="7437.5"/>
    <n v="7437.5"/>
    <m/>
  </r>
  <r>
    <x v="1"/>
    <x v="11"/>
    <s v="ZS03F030"/>
    <x v="22"/>
    <s v="F102"/>
    <s v="FORTALECIMIENTO DE LA GOBERNANZA DEMOCRÁTICA"/>
    <s v="GI22F10200004D"/>
    <x v="20"/>
    <x v="20"/>
    <s v="730235"/>
    <x v="143"/>
    <x v="1"/>
    <x v="6"/>
    <s v="001"/>
    <n v="12000"/>
    <n v="0"/>
    <n v="0"/>
    <n v="12000"/>
    <n v="0"/>
    <n v="0"/>
    <n v="0"/>
    <n v="0"/>
    <n v="0"/>
    <n v="12000"/>
    <n v="12000"/>
    <n v="12000"/>
    <m/>
  </r>
  <r>
    <x v="1"/>
    <x v="11"/>
    <s v="ZC09F090"/>
    <x v="21"/>
    <s v="F102"/>
    <s v="FORTALECIMIENTO DE LA GOBERNANZA DEMOCRÁTICA"/>
    <s v="GI22F10200004D"/>
    <x v="20"/>
    <x v="20"/>
    <s v="730235"/>
    <x v="143"/>
    <x v="1"/>
    <x v="6"/>
    <s v="001"/>
    <n v="11403"/>
    <n v="0"/>
    <n v="4347"/>
    <n v="15750"/>
    <n v="15750"/>
    <n v="0"/>
    <n v="0"/>
    <n v="0"/>
    <n v="0"/>
    <n v="15750"/>
    <n v="15750"/>
    <n v="0"/>
    <m/>
  </r>
  <r>
    <x v="1"/>
    <x v="11"/>
    <s v="ZN02F020"/>
    <x v="44"/>
    <s v="F102"/>
    <s v="FORTALECIMIENTO DE LA GOBERNANZA DEMOCRÁTICA"/>
    <s v="GI22F10200004D"/>
    <x v="20"/>
    <x v="20"/>
    <s v="730249"/>
    <x v="137"/>
    <x v="1"/>
    <x v="6"/>
    <s v="001"/>
    <n v="1799.87"/>
    <n v="0"/>
    <n v="0"/>
    <n v="1799.87"/>
    <n v="0"/>
    <n v="0"/>
    <n v="0"/>
    <n v="0"/>
    <n v="0"/>
    <n v="1799.87"/>
    <n v="1799.87"/>
    <n v="1799.87"/>
    <m/>
  </r>
  <r>
    <x v="1"/>
    <x v="11"/>
    <s v="ZD07F070"/>
    <x v="28"/>
    <s v="F102"/>
    <s v="FORTALECIMIENTO DE LA GOBERNANZA DEMOCRÁTICA"/>
    <s v="GI22F10200004D"/>
    <x v="20"/>
    <x v="20"/>
    <s v="730249"/>
    <x v="137"/>
    <x v="1"/>
    <x v="6"/>
    <s v="001"/>
    <n v="9020"/>
    <n v="0"/>
    <n v="-770"/>
    <n v="8250"/>
    <n v="20"/>
    <n v="2380"/>
    <n v="4.3771179006004364E-6"/>
    <n v="2380"/>
    <n v="9.2628306094755243E-6"/>
    <n v="5870"/>
    <n v="5870"/>
    <n v="5850"/>
    <m/>
  </r>
  <r>
    <x v="1"/>
    <x v="11"/>
    <s v="ZV05F050"/>
    <x v="35"/>
    <s v="F102"/>
    <s v="FORTALECIMIENTO DE LA GOBERNANZA DEMOCRÁTICA"/>
    <s v="GI22F10200004D"/>
    <x v="20"/>
    <x v="20"/>
    <s v="730505"/>
    <x v="117"/>
    <x v="1"/>
    <x v="6"/>
    <s v="001"/>
    <n v="8199.0499999999993"/>
    <n v="0"/>
    <n v="0"/>
    <n v="8199.0499999999993"/>
    <n v="0"/>
    <n v="0"/>
    <n v="0"/>
    <n v="0"/>
    <n v="0"/>
    <n v="8199.0499999999993"/>
    <n v="8199.0499999999993"/>
    <n v="8199.0499999999993"/>
    <m/>
  </r>
  <r>
    <x v="1"/>
    <x v="11"/>
    <s v="ZC09F090"/>
    <x v="21"/>
    <s v="F102"/>
    <s v="FORTALECIMIENTO DE LA GOBERNANZA DEMOCRÁTICA"/>
    <s v="GI22F10200004D"/>
    <x v="20"/>
    <x v="20"/>
    <s v="730505"/>
    <x v="117"/>
    <x v="1"/>
    <x v="6"/>
    <s v="001"/>
    <n v="3290"/>
    <n v="0"/>
    <n v="0"/>
    <n v="3290"/>
    <n v="0"/>
    <n v="0"/>
    <n v="0"/>
    <n v="0"/>
    <n v="0"/>
    <n v="3290"/>
    <n v="3290"/>
    <n v="3290"/>
    <m/>
  </r>
  <r>
    <x v="1"/>
    <x v="11"/>
    <s v="ZS03F030"/>
    <x v="22"/>
    <s v="F102"/>
    <s v="FORTALECIMIENTO DE LA GOBERNANZA DEMOCRÁTICA"/>
    <s v="GI22F10200004D"/>
    <x v="20"/>
    <x v="20"/>
    <s v="730505"/>
    <x v="117"/>
    <x v="1"/>
    <x v="6"/>
    <s v="001"/>
    <n v="4680"/>
    <n v="0"/>
    <n v="0"/>
    <n v="4680"/>
    <n v="0"/>
    <n v="0"/>
    <n v="0"/>
    <n v="0"/>
    <n v="0"/>
    <n v="4680"/>
    <n v="4680"/>
    <n v="4680"/>
    <m/>
  </r>
  <r>
    <x v="1"/>
    <x v="11"/>
    <s v="ZN02F020"/>
    <x v="44"/>
    <s v="F102"/>
    <s v="FORTALECIMIENTO DE LA GOBERNANZA DEMOCRÁTICA"/>
    <s v="GI22F10200004D"/>
    <x v="20"/>
    <x v="20"/>
    <s v="730505"/>
    <x v="117"/>
    <x v="1"/>
    <x v="6"/>
    <s v="001"/>
    <n v="8395"/>
    <n v="0"/>
    <n v="0"/>
    <n v="8395"/>
    <n v="0"/>
    <n v="0"/>
    <n v="0"/>
    <n v="0"/>
    <n v="0"/>
    <n v="8395"/>
    <n v="8395"/>
    <n v="8395"/>
    <m/>
  </r>
  <r>
    <x v="1"/>
    <x v="11"/>
    <s v="ZQ08F080"/>
    <x v="26"/>
    <s v="F102"/>
    <s v="FORTALECIMIENTO DE LA GOBERNANZA DEMOCRÁTICA"/>
    <s v="GI22F10200004D"/>
    <x v="20"/>
    <x v="20"/>
    <s v="730505"/>
    <x v="117"/>
    <x v="1"/>
    <x v="6"/>
    <s v="001"/>
    <n v="7600"/>
    <n v="0"/>
    <n v="0"/>
    <n v="7600"/>
    <n v="0"/>
    <n v="0"/>
    <n v="0"/>
    <n v="0"/>
    <n v="0"/>
    <n v="7600"/>
    <n v="7600"/>
    <n v="7600"/>
    <m/>
  </r>
  <r>
    <x v="1"/>
    <x v="11"/>
    <s v="ZD07F070"/>
    <x v="28"/>
    <s v="F102"/>
    <s v="FORTALECIMIENTO DE LA GOBERNANZA DEMOCRÁTICA"/>
    <s v="GI22F10200004D"/>
    <x v="20"/>
    <x v="20"/>
    <s v="730505"/>
    <x v="117"/>
    <x v="1"/>
    <x v="6"/>
    <s v="001"/>
    <n v="6670"/>
    <n v="0"/>
    <n v="260"/>
    <n v="6930"/>
    <n v="0"/>
    <n v="2900"/>
    <n v="5.3334629881265821E-6"/>
    <n v="2900"/>
    <n v="1.1286642339276898E-5"/>
    <n v="4030"/>
    <n v="4030"/>
    <n v="4030"/>
    <m/>
  </r>
  <r>
    <x v="1"/>
    <x v="11"/>
    <s v="ZT06F060"/>
    <x v="43"/>
    <s v="F102"/>
    <s v="FORTALECIMIENTO DE LA GOBERNANZA DEMOCRÁTICA"/>
    <s v="GI22F10200004D"/>
    <x v="20"/>
    <x v="20"/>
    <s v="730505"/>
    <x v="117"/>
    <x v="1"/>
    <x v="6"/>
    <s v="001"/>
    <n v="4624.8"/>
    <n v="0"/>
    <n v="-1124.8"/>
    <n v="3500"/>
    <n v="0"/>
    <n v="0"/>
    <n v="0"/>
    <n v="0"/>
    <n v="0"/>
    <n v="3500"/>
    <n v="3500"/>
    <n v="3500"/>
    <m/>
  </r>
  <r>
    <x v="1"/>
    <x v="11"/>
    <s v="ZM04F040"/>
    <x v="41"/>
    <s v="F102"/>
    <s v="FORTALECIMIENTO DE LA GOBERNANZA DEMOCRÁTICA"/>
    <s v="GI22F10200004D"/>
    <x v="20"/>
    <x v="20"/>
    <s v="730505"/>
    <x v="117"/>
    <x v="1"/>
    <x v="6"/>
    <s v="001"/>
    <n v="8273.2000000000007"/>
    <n v="0"/>
    <n v="0"/>
    <n v="8273.2000000000007"/>
    <n v="0"/>
    <n v="0"/>
    <n v="0"/>
    <n v="0"/>
    <n v="0"/>
    <n v="8273.2000000000007"/>
    <n v="8273.2000000000007"/>
    <n v="8273.2000000000007"/>
    <m/>
  </r>
  <r>
    <x v="1"/>
    <x v="11"/>
    <s v="ZV05F050"/>
    <x v="35"/>
    <s v="F102"/>
    <s v="FORTALECIMIENTO DE LA GOBERNANZA DEMOCRÁTICA"/>
    <s v="GI22F10200004D"/>
    <x v="20"/>
    <x v="20"/>
    <s v="730613"/>
    <x v="136"/>
    <x v="1"/>
    <x v="6"/>
    <s v="001"/>
    <n v="2500"/>
    <n v="0"/>
    <n v="0"/>
    <n v="2500"/>
    <n v="0"/>
    <n v="0"/>
    <n v="0"/>
    <n v="0"/>
    <n v="0"/>
    <n v="2500"/>
    <n v="2500"/>
    <n v="2500"/>
    <m/>
  </r>
  <r>
    <x v="1"/>
    <x v="11"/>
    <s v="ZN02F020"/>
    <x v="44"/>
    <s v="F102"/>
    <s v="FORTALECIMIENTO DE LA GOBERNANZA DEMOCRÁTICA"/>
    <s v="GI22F10200004D"/>
    <x v="20"/>
    <x v="20"/>
    <s v="730613"/>
    <x v="136"/>
    <x v="1"/>
    <x v="6"/>
    <s v="001"/>
    <n v="217.66"/>
    <n v="0"/>
    <n v="0"/>
    <n v="217.66"/>
    <n v="191.1"/>
    <n v="0"/>
    <n v="0"/>
    <n v="0"/>
    <n v="0"/>
    <n v="217.66"/>
    <n v="217.66"/>
    <n v="26.56"/>
    <m/>
  </r>
  <r>
    <x v="1"/>
    <x v="11"/>
    <s v="ZA01F000"/>
    <x v="17"/>
    <s v="F102"/>
    <s v="FORTALECIMIENTO DE LA GOBERNANZA DEMOCRÁTICA"/>
    <s v="GI22F10200004D"/>
    <x v="20"/>
    <x v="20"/>
    <s v="730613"/>
    <x v="136"/>
    <x v="1"/>
    <x v="6"/>
    <s v="001"/>
    <n v="3115.51"/>
    <n v="0"/>
    <n v="-3115.51"/>
    <n v="0"/>
    <n v="0"/>
    <n v="0"/>
    <n v="0"/>
    <n v="0"/>
    <n v="0"/>
    <n v="0"/>
    <n v="0"/>
    <n v="0"/>
    <m/>
  </r>
  <r>
    <x v="1"/>
    <x v="11"/>
    <s v="ZN02F020"/>
    <x v="44"/>
    <s v="F102"/>
    <s v="FORTALECIMIENTO DE LA GOBERNANZA DEMOCRÁTICA"/>
    <s v="GI22F10200004D"/>
    <x v="20"/>
    <x v="20"/>
    <s v="730802"/>
    <x v="156"/>
    <x v="1"/>
    <x v="6"/>
    <s v="001"/>
    <n v="5802.74"/>
    <n v="0"/>
    <n v="0"/>
    <n v="5802.74"/>
    <n v="0"/>
    <n v="5800.52"/>
    <n v="1.0667882321340691E-5"/>
    <n v="1892"/>
    <n v="7.3635611399696179E-6"/>
    <n v="2.2200000000000002"/>
    <n v="3910.74"/>
    <n v="2.2200000000000002"/>
    <m/>
  </r>
  <r>
    <x v="1"/>
    <x v="11"/>
    <s v="ZS03F030"/>
    <x v="22"/>
    <s v="F102"/>
    <s v="FORTALECIMIENTO DE LA GOBERNANZA DEMOCRÁTICA"/>
    <s v="GI22F10200004D"/>
    <x v="20"/>
    <x v="20"/>
    <s v="730804"/>
    <x v="121"/>
    <x v="1"/>
    <x v="6"/>
    <s v="001"/>
    <n v="4275.46"/>
    <n v="0"/>
    <n v="0"/>
    <n v="4275.46"/>
    <n v="0"/>
    <n v="0"/>
    <n v="0"/>
    <n v="0"/>
    <n v="0"/>
    <n v="4275.46"/>
    <n v="4275.46"/>
    <n v="4275.46"/>
    <m/>
  </r>
  <r>
    <x v="1"/>
    <x v="11"/>
    <s v="ZD07F070"/>
    <x v="28"/>
    <s v="F102"/>
    <s v="FORTALECIMIENTO DE LA GOBERNANZA DEMOCRÁTICA"/>
    <s v="GI22F10200004D"/>
    <x v="20"/>
    <x v="20"/>
    <s v="730804"/>
    <x v="121"/>
    <x v="1"/>
    <x v="6"/>
    <s v="001"/>
    <n v="1889.15"/>
    <n v="0"/>
    <n v="-4.1500000000000004"/>
    <n v="1885"/>
    <n v="345.24"/>
    <n v="1486.84"/>
    <n v="2.7344848652641814E-6"/>
    <n v="1486.84"/>
    <n v="5.7867004468036083E-6"/>
    <n v="398.16"/>
    <n v="398.16"/>
    <n v="52.92"/>
    <m/>
  </r>
  <r>
    <x v="1"/>
    <x v="11"/>
    <s v="ZQ08F080"/>
    <x v="26"/>
    <s v="F102"/>
    <s v="FORTALECIMIENTO DE LA GOBERNANZA DEMOCRÁTICA"/>
    <s v="GI22F10200004D"/>
    <x v="20"/>
    <x v="20"/>
    <s v="730804"/>
    <x v="121"/>
    <x v="1"/>
    <x v="6"/>
    <s v="001"/>
    <n v="984.57"/>
    <n v="0"/>
    <n v="0"/>
    <n v="984.57"/>
    <n v="0"/>
    <n v="0"/>
    <n v="0"/>
    <n v="0"/>
    <n v="0"/>
    <n v="984.57"/>
    <n v="984.57"/>
    <n v="984.57"/>
    <m/>
  </r>
  <r>
    <x v="1"/>
    <x v="11"/>
    <s v="ZN02F020"/>
    <x v="44"/>
    <s v="F102"/>
    <s v="FORTALECIMIENTO DE LA GOBERNANZA DEMOCRÁTICA"/>
    <s v="GI22F10200004D"/>
    <x v="20"/>
    <x v="20"/>
    <s v="730804"/>
    <x v="121"/>
    <x v="1"/>
    <x v="6"/>
    <s v="001"/>
    <n v="990.2"/>
    <n v="0"/>
    <n v="0"/>
    <n v="990.2"/>
    <n v="0"/>
    <n v="0"/>
    <n v="0"/>
    <n v="0"/>
    <n v="0"/>
    <n v="990.2"/>
    <n v="990.2"/>
    <n v="990.2"/>
    <m/>
  </r>
  <r>
    <x v="1"/>
    <x v="11"/>
    <s v="ZV05F050"/>
    <x v="35"/>
    <s v="F102"/>
    <s v="FORTALECIMIENTO DE LA GOBERNANZA DEMOCRÁTICA"/>
    <s v="GI22F10200004D"/>
    <x v="20"/>
    <x v="20"/>
    <s v="730812"/>
    <x v="147"/>
    <x v="1"/>
    <x v="6"/>
    <s v="001"/>
    <n v="4972"/>
    <n v="0"/>
    <n v="0"/>
    <n v="4972"/>
    <n v="0"/>
    <n v="4968"/>
    <n v="9.1367738362113304E-6"/>
    <n v="4968"/>
    <n v="1.9335185910871598E-5"/>
    <n v="4"/>
    <n v="4"/>
    <n v="4"/>
    <m/>
  </r>
  <r>
    <x v="1"/>
    <x v="11"/>
    <s v="ZN02F020"/>
    <x v="44"/>
    <s v="F102"/>
    <s v="FORTALECIMIENTO DE LA GOBERNANZA DEMOCRÁTICA"/>
    <s v="GI22F10200004D"/>
    <x v="20"/>
    <x v="20"/>
    <s v="730812"/>
    <x v="147"/>
    <x v="1"/>
    <x v="6"/>
    <s v="001"/>
    <n v="3040"/>
    <n v="0"/>
    <n v="0"/>
    <n v="3040"/>
    <n v="0"/>
    <n v="0"/>
    <n v="0"/>
    <n v="0"/>
    <n v="0"/>
    <n v="3040"/>
    <n v="3040"/>
    <n v="3040"/>
    <m/>
  </r>
  <r>
    <x v="1"/>
    <x v="11"/>
    <s v="ZT06F060"/>
    <x v="43"/>
    <s v="F102"/>
    <s v="FORTALECIMIENTO DE LA GOBERNANZA DEMOCRÁTICA"/>
    <s v="GI22F10200004D"/>
    <x v="20"/>
    <x v="20"/>
    <s v="730812"/>
    <x v="147"/>
    <x v="1"/>
    <x v="6"/>
    <s v="001"/>
    <n v="1182.3399999999999"/>
    <n v="0"/>
    <n v="1087.6600000000001"/>
    <n v="2270"/>
    <n v="0"/>
    <n v="0"/>
    <n v="0"/>
    <n v="0"/>
    <n v="0"/>
    <n v="2270"/>
    <n v="2270"/>
    <n v="2270"/>
    <m/>
  </r>
  <r>
    <x v="1"/>
    <x v="11"/>
    <s v="ZQ08F080"/>
    <x v="26"/>
    <s v="F102"/>
    <s v="FORTALECIMIENTO DE LA GOBERNANZA DEMOCRÁTICA"/>
    <s v="GI22F10200004D"/>
    <x v="20"/>
    <x v="20"/>
    <s v="730812"/>
    <x v="147"/>
    <x v="1"/>
    <x v="6"/>
    <s v="001"/>
    <n v="3594.2"/>
    <n v="0"/>
    <n v="0"/>
    <n v="3594.2"/>
    <n v="0"/>
    <n v="0"/>
    <n v="0"/>
    <n v="0"/>
    <n v="0"/>
    <n v="3594.2"/>
    <n v="3594.2"/>
    <n v="3594.2"/>
    <m/>
  </r>
  <r>
    <x v="1"/>
    <x v="11"/>
    <s v="ZS03F030"/>
    <x v="22"/>
    <s v="F102"/>
    <s v="FORTALECIMIENTO DE LA GOBERNANZA DEMOCRÁTICA"/>
    <s v="GI22F10200004D"/>
    <x v="20"/>
    <x v="20"/>
    <s v="730812"/>
    <x v="147"/>
    <x v="1"/>
    <x v="6"/>
    <s v="001"/>
    <n v="2665.68"/>
    <n v="0"/>
    <n v="0"/>
    <n v="2665.68"/>
    <n v="0"/>
    <n v="0"/>
    <n v="0"/>
    <n v="0"/>
    <n v="0"/>
    <n v="2665.68"/>
    <n v="2665.68"/>
    <n v="2665.68"/>
    <m/>
  </r>
  <r>
    <x v="1"/>
    <x v="11"/>
    <s v="ZM04F040"/>
    <x v="41"/>
    <s v="F102"/>
    <s v="FORTALECIMIENTO DE LA GOBERNANZA DEMOCRÁTICA"/>
    <s v="GI22F10200004D"/>
    <x v="20"/>
    <x v="20"/>
    <s v="730812"/>
    <x v="147"/>
    <x v="1"/>
    <x v="6"/>
    <s v="001"/>
    <n v="593.41"/>
    <n v="0"/>
    <n v="0"/>
    <n v="593.41"/>
    <n v="0"/>
    <n v="0"/>
    <n v="0"/>
    <n v="0"/>
    <n v="0"/>
    <n v="593.41"/>
    <n v="593.41"/>
    <n v="593.41"/>
    <m/>
  </r>
  <r>
    <x v="1"/>
    <x v="11"/>
    <s v="ZC09F090"/>
    <x v="21"/>
    <s v="F102"/>
    <s v="FORTALECIMIENTO DE LA GOBERNANZA DEMOCRÁTICA"/>
    <s v="GI22F10200004D"/>
    <x v="20"/>
    <x v="20"/>
    <s v="730812"/>
    <x v="147"/>
    <x v="1"/>
    <x v="6"/>
    <s v="001"/>
    <n v="1088"/>
    <n v="0"/>
    <n v="-497"/>
    <n v="591"/>
    <n v="0"/>
    <n v="0"/>
    <n v="0"/>
    <n v="0"/>
    <n v="0"/>
    <n v="591"/>
    <n v="591"/>
    <n v="591"/>
    <m/>
  </r>
  <r>
    <x v="1"/>
    <x v="11"/>
    <s v="ZD07F070"/>
    <x v="28"/>
    <s v="F102"/>
    <s v="FORTALECIMIENTO DE LA GOBERNANZA DEMOCRÁTICA"/>
    <s v="GI22F10200004D"/>
    <x v="20"/>
    <x v="20"/>
    <s v="730812"/>
    <x v="147"/>
    <x v="1"/>
    <x v="6"/>
    <s v="001"/>
    <n v="2632.25"/>
    <n v="0"/>
    <n v="67.75"/>
    <n v="2700"/>
    <n v="1.25"/>
    <n v="2692.75"/>
    <n v="4.952304296992363E-6"/>
    <n v="2692.75"/>
    <n v="1.0480036606582023E-5"/>
    <n v="7.25"/>
    <n v="7.25"/>
    <n v="6"/>
    <m/>
  </r>
  <r>
    <x v="1"/>
    <x v="11"/>
    <s v="ZS03F030"/>
    <x v="22"/>
    <s v="F102"/>
    <s v="FORTALECIMIENTO DE LA GOBERNANZA DEMOCRÁTICA"/>
    <s v="GI22F10200004D"/>
    <x v="20"/>
    <x v="20"/>
    <s v="730824"/>
    <x v="148"/>
    <x v="1"/>
    <x v="6"/>
    <s v="001"/>
    <n v="4075.88"/>
    <n v="0"/>
    <n v="0"/>
    <n v="4075.88"/>
    <n v="0"/>
    <n v="0"/>
    <n v="0"/>
    <n v="0"/>
    <n v="0"/>
    <n v="4075.88"/>
    <n v="4075.88"/>
    <n v="4075.88"/>
    <m/>
  </r>
  <r>
    <x v="1"/>
    <x v="11"/>
    <s v="ZQ08F080"/>
    <x v="26"/>
    <s v="F102"/>
    <s v="FORTALECIMIENTO DE LA GOBERNANZA DEMOCRÁTICA"/>
    <s v="GI22F10200004D"/>
    <x v="20"/>
    <x v="20"/>
    <s v="730824"/>
    <x v="148"/>
    <x v="1"/>
    <x v="6"/>
    <s v="001"/>
    <n v="10242.94"/>
    <n v="0"/>
    <n v="0"/>
    <n v="10242.94"/>
    <n v="0"/>
    <n v="10241.4"/>
    <n v="1.8835216498827439E-5"/>
    <n v="0"/>
    <n v="0"/>
    <n v="1.54"/>
    <n v="10242.94"/>
    <n v="1.54"/>
    <m/>
  </r>
  <r>
    <x v="1"/>
    <x v="11"/>
    <s v="ZM04F040"/>
    <x v="41"/>
    <s v="F102"/>
    <s v="FORTALECIMIENTO DE LA GOBERNANZA DEMOCRÁTICA"/>
    <s v="GI22F10200004D"/>
    <x v="20"/>
    <x v="20"/>
    <s v="730824"/>
    <x v="148"/>
    <x v="1"/>
    <x v="6"/>
    <s v="001"/>
    <n v="2616"/>
    <n v="0"/>
    <n v="1000"/>
    <n v="3616"/>
    <n v="0"/>
    <n v="0"/>
    <n v="0"/>
    <n v="0"/>
    <n v="0"/>
    <n v="3616"/>
    <n v="3616"/>
    <n v="3616"/>
    <m/>
  </r>
  <r>
    <x v="1"/>
    <x v="11"/>
    <s v="ZT06F060"/>
    <x v="43"/>
    <s v="F102"/>
    <s v="FORTALECIMIENTO DE LA GOBERNANZA DEMOCRÁTICA"/>
    <s v="GI22F10200004D"/>
    <x v="20"/>
    <x v="20"/>
    <s v="730824"/>
    <x v="148"/>
    <x v="1"/>
    <x v="6"/>
    <s v="001"/>
    <n v="2000"/>
    <n v="0"/>
    <n v="4900"/>
    <n v="6900"/>
    <n v="0"/>
    <n v="0"/>
    <n v="0"/>
    <n v="0"/>
    <n v="0"/>
    <n v="6900"/>
    <n v="6900"/>
    <n v="6900"/>
    <m/>
  </r>
  <r>
    <x v="1"/>
    <x v="11"/>
    <s v="ZC09F090"/>
    <x v="21"/>
    <s v="F102"/>
    <s v="FORTALECIMIENTO DE LA GOBERNANZA DEMOCRÁTICA"/>
    <s v="GI22F10200004D"/>
    <x v="20"/>
    <x v="20"/>
    <s v="730824"/>
    <x v="148"/>
    <x v="1"/>
    <x v="6"/>
    <s v="001"/>
    <n v="3360"/>
    <n v="0"/>
    <n v="-3360"/>
    <n v="0"/>
    <n v="0"/>
    <n v="0"/>
    <n v="0"/>
    <n v="0"/>
    <n v="0"/>
    <n v="0"/>
    <n v="0"/>
    <n v="0"/>
    <m/>
  </r>
  <r>
    <x v="1"/>
    <x v="11"/>
    <s v="ZA01F000"/>
    <x v="17"/>
    <s v="F102"/>
    <s v="FORTALECIMIENTO DE LA GOBERNANZA DEMOCRÁTICA"/>
    <s v="GI22F10200004D"/>
    <x v="20"/>
    <x v="20"/>
    <s v="730824"/>
    <x v="148"/>
    <x v="1"/>
    <x v="6"/>
    <s v="001"/>
    <n v="0"/>
    <n v="0"/>
    <n v="6231.02"/>
    <n v="6231.02"/>
    <n v="2.5"/>
    <n v="2397.5"/>
    <n v="4.4093025910460278E-6"/>
    <n v="2397.5"/>
    <n v="9.3309396580746087E-6"/>
    <n v="3833.52"/>
    <n v="3833.52"/>
    <n v="3831.02"/>
    <m/>
  </r>
  <r>
    <x v="1"/>
    <x v="11"/>
    <s v="ZD07F070"/>
    <x v="28"/>
    <s v="F102"/>
    <s v="FORTALECIMIENTO DE LA GOBERNANZA DEMOCRÁTICA"/>
    <s v="GI22F10200004D"/>
    <x v="20"/>
    <x v="20"/>
    <s v="730824"/>
    <x v="148"/>
    <x v="1"/>
    <x v="6"/>
    <s v="001"/>
    <n v="0"/>
    <n v="0"/>
    <n v="8935"/>
    <n v="8935"/>
    <n v="1.7"/>
    <n v="2888.1"/>
    <n v="5.3115773986235794E-6"/>
    <n v="2888.1"/>
    <n v="1.1240328186229521E-5"/>
    <n v="6046.9"/>
    <n v="6046.9"/>
    <n v="6045.2"/>
    <m/>
  </r>
  <r>
    <x v="1"/>
    <x v="11"/>
    <s v="ZA01F000"/>
    <x v="17"/>
    <s v="F102"/>
    <s v="FORTALECIMIENTO DE LA GOBERNANZA DEMOCRÁTICA"/>
    <s v="GI22F10200005D"/>
    <x v="21"/>
    <x v="21"/>
    <s v="730201"/>
    <x v="149"/>
    <x v="1"/>
    <x v="6"/>
    <s v="001"/>
    <n v="3000"/>
    <n v="0"/>
    <n v="0"/>
    <n v="3000"/>
    <n v="0"/>
    <n v="0"/>
    <n v="0"/>
    <n v="0"/>
    <n v="0"/>
    <n v="3000"/>
    <n v="3000"/>
    <n v="3000"/>
    <m/>
  </r>
  <r>
    <x v="1"/>
    <x v="11"/>
    <s v="ZA01F000"/>
    <x v="17"/>
    <s v="F102"/>
    <s v="FORTALECIMIENTO DE LA GOBERNANZA DEMOCRÁTICA"/>
    <s v="GI22F10200005D"/>
    <x v="21"/>
    <x v="21"/>
    <s v="730205"/>
    <x v="112"/>
    <x v="1"/>
    <x v="6"/>
    <s v="001"/>
    <n v="21000"/>
    <n v="0"/>
    <n v="0"/>
    <n v="21000"/>
    <n v="0"/>
    <n v="0"/>
    <n v="0"/>
    <n v="0"/>
    <n v="0"/>
    <n v="21000"/>
    <n v="21000"/>
    <n v="21000"/>
    <m/>
  </r>
  <r>
    <x v="1"/>
    <x v="11"/>
    <s v="ZA01F000"/>
    <x v="17"/>
    <s v="F102"/>
    <s v="FORTALECIMIENTO DE LA GOBERNANZA DEMOCRÁTICA"/>
    <s v="GI22F10200005D"/>
    <x v="21"/>
    <x v="21"/>
    <s v="730235"/>
    <x v="143"/>
    <x v="1"/>
    <x v="6"/>
    <s v="001"/>
    <n v="6000"/>
    <n v="0"/>
    <n v="0"/>
    <n v="6000"/>
    <n v="800"/>
    <n v="0"/>
    <n v="0"/>
    <n v="0"/>
    <n v="0"/>
    <n v="6000"/>
    <n v="6000"/>
    <n v="5200"/>
    <m/>
  </r>
  <r>
    <x v="1"/>
    <x v="11"/>
    <s v="ZA01F000"/>
    <x v="17"/>
    <s v="F102"/>
    <s v="FORTALECIMIENTO DE LA GOBERNANZA DEMOCRÁTICA"/>
    <s v="GI22F10200005D"/>
    <x v="21"/>
    <x v="21"/>
    <s v="730249"/>
    <x v="137"/>
    <x v="1"/>
    <x v="6"/>
    <s v="001"/>
    <n v="8000"/>
    <n v="0"/>
    <n v="0"/>
    <n v="8000"/>
    <n v="1805"/>
    <n v="5200"/>
    <n v="9.5634508752614577E-6"/>
    <n v="5200"/>
    <n v="2.0238117298013748E-5"/>
    <n v="2800"/>
    <n v="2800"/>
    <n v="995"/>
    <m/>
  </r>
  <r>
    <x v="1"/>
    <x v="11"/>
    <s v="ZA01F000"/>
    <x v="17"/>
    <s v="F102"/>
    <s v="FORTALECIMIENTO DE LA GOBERNANZA DEMOCRÁTICA"/>
    <s v="GI22F10200005D"/>
    <x v="21"/>
    <x v="21"/>
    <s v="730505"/>
    <x v="117"/>
    <x v="1"/>
    <x v="6"/>
    <s v="001"/>
    <n v="2000"/>
    <n v="0"/>
    <n v="0"/>
    <n v="2000"/>
    <n v="640"/>
    <n v="1360"/>
    <n v="2.5012102289145348E-6"/>
    <n v="1360"/>
    <n v="5.2930460625574421E-6"/>
    <n v="640"/>
    <n v="640"/>
    <n v="0"/>
    <m/>
  </r>
  <r>
    <x v="1"/>
    <x v="11"/>
    <s v="ZA01F000"/>
    <x v="17"/>
    <s v="F102"/>
    <s v="FORTALECIMIENTO DE LA GOBERNANZA DEMOCRÁTICA"/>
    <s v="GI22F10200005D"/>
    <x v="21"/>
    <x v="21"/>
    <s v="730613"/>
    <x v="136"/>
    <x v="1"/>
    <x v="6"/>
    <s v="001"/>
    <n v="10000"/>
    <n v="0"/>
    <n v="0"/>
    <n v="10000"/>
    <n v="0"/>
    <n v="0"/>
    <n v="0"/>
    <n v="0"/>
    <n v="0"/>
    <n v="10000"/>
    <n v="10000"/>
    <n v="10000"/>
    <m/>
  </r>
  <r>
    <x v="1"/>
    <x v="11"/>
    <s v="ZA01F000"/>
    <x v="17"/>
    <s v="F102"/>
    <s v="FORTALECIMIENTO DE LA GOBERNANZA DEMOCRÁTICA"/>
    <s v="GI22F10200006D"/>
    <x v="22"/>
    <x v="22"/>
    <s v="730702"/>
    <x v="141"/>
    <x v="1"/>
    <x v="6"/>
    <s v="001"/>
    <n v="3175"/>
    <n v="0"/>
    <n v="0"/>
    <n v="3175"/>
    <n v="0"/>
    <n v="0"/>
    <n v="0"/>
    <n v="0"/>
    <n v="0"/>
    <n v="3175"/>
    <n v="3175"/>
    <n v="3175"/>
    <m/>
  </r>
  <r>
    <x v="1"/>
    <x v="11"/>
    <s v="ZA01F000"/>
    <x v="17"/>
    <s v="F102"/>
    <s v="FORTALECIMIENTO DE LA GOBERNANZA DEMOCRÁTICA"/>
    <s v="GI22F10200006D"/>
    <x v="22"/>
    <x v="22"/>
    <s v="730811"/>
    <x v="123"/>
    <x v="1"/>
    <x v="6"/>
    <s v="001"/>
    <n v="1825"/>
    <n v="0"/>
    <n v="0"/>
    <n v="1825"/>
    <n v="0.7"/>
    <n v="999.3"/>
    <n v="1.8378377807016872E-6"/>
    <n v="999.3"/>
    <n v="3.8892212722894498E-6"/>
    <n v="825.7"/>
    <n v="825.7"/>
    <n v="825"/>
    <m/>
  </r>
  <r>
    <x v="1"/>
    <x v="11"/>
    <s v="ZN02F020"/>
    <x v="44"/>
    <s v="G401"/>
    <s v="ARTE, CULTURA Y PATRIMONIO"/>
    <s v="GI22G40100001D"/>
    <x v="23"/>
    <x v="23"/>
    <s v="730205"/>
    <x v="112"/>
    <x v="1"/>
    <x v="6"/>
    <s v="001"/>
    <n v="25000"/>
    <n v="0"/>
    <n v="0"/>
    <n v="25000"/>
    <n v="0"/>
    <n v="0"/>
    <n v="0"/>
    <n v="0"/>
    <n v="0"/>
    <n v="25000"/>
    <n v="25000"/>
    <n v="25000"/>
    <m/>
  </r>
  <r>
    <x v="1"/>
    <x v="11"/>
    <s v="ZQ08F080"/>
    <x v="26"/>
    <s v="G401"/>
    <s v="ARTE, CULTURA Y PATRIMONIO"/>
    <s v="GI22G40100001D"/>
    <x v="23"/>
    <x v="23"/>
    <s v="730205"/>
    <x v="112"/>
    <x v="1"/>
    <x v="6"/>
    <s v="001"/>
    <n v="18426.16"/>
    <n v="0"/>
    <n v="0"/>
    <n v="18426.16"/>
    <n v="0"/>
    <n v="0"/>
    <n v="0"/>
    <n v="0"/>
    <n v="0"/>
    <n v="18426.16"/>
    <n v="18426.16"/>
    <n v="18426.16"/>
    <m/>
  </r>
  <r>
    <x v="3"/>
    <x v="6"/>
    <s v="ZA01G000"/>
    <x v="9"/>
    <s v="G401"/>
    <s v="ARTE, CULTURA Y PATRIMONIO"/>
    <s v="GI22G40100001D"/>
    <x v="23"/>
    <x v="23"/>
    <s v="730205"/>
    <x v="112"/>
    <x v="1"/>
    <x v="6"/>
    <s v="001"/>
    <n v="2761935.68"/>
    <n v="0"/>
    <n v="125000"/>
    <n v="2886935.68"/>
    <n v="0"/>
    <n v="1348212.94"/>
    <n v="2.4795323502080427E-3"/>
    <n v="1348212.94"/>
    <n v="5.247171465849995E-3"/>
    <n v="1538722.74"/>
    <n v="1538722.74"/>
    <n v="1538722.74"/>
    <m/>
  </r>
  <r>
    <x v="1"/>
    <x v="11"/>
    <s v="ZM04F040"/>
    <x v="41"/>
    <s v="G401"/>
    <s v="ARTE, CULTURA Y PATRIMONIO"/>
    <s v="GI22G40100001D"/>
    <x v="23"/>
    <x v="23"/>
    <s v="730205"/>
    <x v="112"/>
    <x v="1"/>
    <x v="6"/>
    <s v="001"/>
    <n v="12689.53"/>
    <n v="0"/>
    <n v="9484.7199999999993"/>
    <n v="22174.25"/>
    <n v="0"/>
    <n v="0"/>
    <n v="0"/>
    <n v="0"/>
    <n v="0"/>
    <n v="22174.25"/>
    <n v="22174.25"/>
    <n v="22174.25"/>
    <m/>
  </r>
  <r>
    <x v="1"/>
    <x v="11"/>
    <s v="ZC09F090"/>
    <x v="21"/>
    <s v="G401"/>
    <s v="ARTE, CULTURA Y PATRIMONIO"/>
    <s v="GI22G40100001D"/>
    <x v="23"/>
    <x v="23"/>
    <s v="730205"/>
    <x v="112"/>
    <x v="1"/>
    <x v="6"/>
    <s v="001"/>
    <n v="27000"/>
    <n v="0"/>
    <n v="0"/>
    <n v="27000"/>
    <n v="0"/>
    <n v="27000"/>
    <n v="4.9656379544626793E-5"/>
    <n v="950"/>
    <n v="3.6973483525217424E-6"/>
    <n v="0"/>
    <n v="26050"/>
    <n v="0"/>
    <m/>
  </r>
  <r>
    <x v="1"/>
    <x v="11"/>
    <s v="ZT06F060"/>
    <x v="43"/>
    <s v="G401"/>
    <s v="ARTE, CULTURA Y PATRIMONIO"/>
    <s v="GI22G40100001D"/>
    <x v="23"/>
    <x v="23"/>
    <s v="730205"/>
    <x v="112"/>
    <x v="1"/>
    <x v="6"/>
    <s v="001"/>
    <n v="23000"/>
    <n v="0"/>
    <n v="0"/>
    <n v="23000"/>
    <n v="0"/>
    <n v="0"/>
    <n v="0"/>
    <n v="0"/>
    <n v="0"/>
    <n v="23000"/>
    <n v="23000"/>
    <n v="23000"/>
    <m/>
  </r>
  <r>
    <x v="1"/>
    <x v="11"/>
    <s v="TM68F100"/>
    <x v="18"/>
    <s v="G401"/>
    <s v="ARTE, CULTURA Y PATRIMONIO"/>
    <s v="GI22G40100001D"/>
    <x v="23"/>
    <x v="23"/>
    <s v="730205"/>
    <x v="112"/>
    <x v="1"/>
    <x v="6"/>
    <s v="001"/>
    <n v="31000"/>
    <n v="0"/>
    <n v="0"/>
    <n v="31000"/>
    <n v="0"/>
    <n v="6550"/>
    <n v="1.2046269852492797E-5"/>
    <n v="6550"/>
    <n v="2.5492243904228858E-5"/>
    <n v="24450"/>
    <n v="24450"/>
    <n v="24450"/>
    <m/>
  </r>
  <r>
    <x v="1"/>
    <x v="11"/>
    <s v="ZS03F030"/>
    <x v="22"/>
    <s v="G401"/>
    <s v="ARTE, CULTURA Y PATRIMONIO"/>
    <s v="GI22G40100001D"/>
    <x v="23"/>
    <x v="23"/>
    <s v="730205"/>
    <x v="112"/>
    <x v="1"/>
    <x v="6"/>
    <s v="001"/>
    <n v="21000"/>
    <n v="0"/>
    <n v="0"/>
    <n v="21000"/>
    <n v="0"/>
    <n v="0"/>
    <n v="0"/>
    <n v="0"/>
    <n v="0"/>
    <n v="21000"/>
    <n v="21000"/>
    <n v="21000"/>
    <m/>
  </r>
  <r>
    <x v="1"/>
    <x v="11"/>
    <s v="ZV05F050"/>
    <x v="35"/>
    <s v="G401"/>
    <s v="ARTE, CULTURA Y PATRIMONIO"/>
    <s v="GI22G40100001D"/>
    <x v="23"/>
    <x v="23"/>
    <s v="730205"/>
    <x v="112"/>
    <x v="1"/>
    <x v="6"/>
    <s v="001"/>
    <n v="73000"/>
    <n v="0"/>
    <n v="0"/>
    <n v="73000"/>
    <n v="1400.99"/>
    <n v="49279.01"/>
    <n v="9.0630267560868865E-5"/>
    <n v="49279.01"/>
    <n v="1.9179122782884473E-4"/>
    <n v="23720.99"/>
    <n v="23720.99"/>
    <n v="22320"/>
    <m/>
  </r>
  <r>
    <x v="1"/>
    <x v="11"/>
    <s v="ZD07F070"/>
    <x v="28"/>
    <s v="G401"/>
    <s v="ARTE, CULTURA Y PATRIMONIO"/>
    <s v="GI22G40100001D"/>
    <x v="23"/>
    <x v="23"/>
    <s v="730249"/>
    <x v="137"/>
    <x v="1"/>
    <x v="6"/>
    <s v="001"/>
    <n v="25000"/>
    <n v="0"/>
    <n v="0"/>
    <n v="25000"/>
    <n v="25"/>
    <n v="24342"/>
    <n v="4.4767984847233537E-5"/>
    <n v="2125"/>
    <n v="8.270384472746004E-6"/>
    <n v="658"/>
    <n v="22875"/>
    <n v="633"/>
    <m/>
  </r>
  <r>
    <x v="1"/>
    <x v="11"/>
    <s v="ZM04F040"/>
    <x v="41"/>
    <s v="G401"/>
    <s v="ARTE, CULTURA Y PATRIMONIO"/>
    <s v="GI22G40100001D"/>
    <x v="23"/>
    <x v="23"/>
    <s v="730402"/>
    <x v="150"/>
    <x v="1"/>
    <x v="6"/>
    <s v="001"/>
    <n v="6310.47"/>
    <n v="0"/>
    <n v="-6310.47"/>
    <n v="0"/>
    <n v="0"/>
    <n v="0"/>
    <n v="0"/>
    <n v="0"/>
    <n v="0"/>
    <n v="0"/>
    <n v="0"/>
    <n v="0"/>
    <m/>
  </r>
  <r>
    <x v="3"/>
    <x v="6"/>
    <s v="ZA01G000"/>
    <x v="9"/>
    <s v="G401"/>
    <s v="ARTE, CULTURA Y PATRIMONIO"/>
    <s v="GI22G40100001D"/>
    <x v="23"/>
    <x v="23"/>
    <s v="730802"/>
    <x v="156"/>
    <x v="1"/>
    <x v="6"/>
    <s v="001"/>
    <n v="1500"/>
    <n v="0"/>
    <n v="-1500"/>
    <n v="0"/>
    <n v="0"/>
    <n v="0"/>
    <n v="0"/>
    <n v="0"/>
    <n v="0"/>
    <n v="0"/>
    <n v="0"/>
    <n v="0"/>
    <m/>
  </r>
  <r>
    <x v="3"/>
    <x v="6"/>
    <s v="ZA01G000"/>
    <x v="9"/>
    <s v="G401"/>
    <s v="ARTE, CULTURA Y PATRIMONIO"/>
    <s v="GI22G40100002D"/>
    <x v="24"/>
    <x v="24"/>
    <s v="730204"/>
    <x v="134"/>
    <x v="1"/>
    <x v="6"/>
    <s v="001"/>
    <n v="10000"/>
    <n v="0"/>
    <n v="17000"/>
    <n v="27000"/>
    <n v="0"/>
    <n v="0"/>
    <n v="0"/>
    <n v="0"/>
    <n v="0"/>
    <n v="27000"/>
    <n v="27000"/>
    <n v="27000"/>
    <m/>
  </r>
  <r>
    <x v="1"/>
    <x v="11"/>
    <s v="ZM04F040"/>
    <x v="41"/>
    <s v="G401"/>
    <s v="ARTE, CULTURA Y PATRIMONIO"/>
    <s v="GI22G40100002D"/>
    <x v="24"/>
    <x v="24"/>
    <s v="730204"/>
    <x v="134"/>
    <x v="1"/>
    <x v="6"/>
    <s v="001"/>
    <n v="2308"/>
    <n v="0"/>
    <n v="-2308"/>
    <n v="0"/>
    <n v="0"/>
    <n v="0"/>
    <n v="0"/>
    <n v="0"/>
    <n v="0"/>
    <n v="0"/>
    <n v="0"/>
    <n v="0"/>
    <m/>
  </r>
  <r>
    <x v="1"/>
    <x v="11"/>
    <s v="TM68F100"/>
    <x v="18"/>
    <s v="G401"/>
    <s v="ARTE, CULTURA Y PATRIMONIO"/>
    <s v="GI22G40100002D"/>
    <x v="24"/>
    <x v="24"/>
    <s v="730205"/>
    <x v="112"/>
    <x v="1"/>
    <x v="6"/>
    <s v="001"/>
    <n v="9000"/>
    <n v="0"/>
    <n v="0"/>
    <n v="9000"/>
    <n v="0"/>
    <n v="0"/>
    <n v="0"/>
    <n v="0"/>
    <n v="0"/>
    <n v="9000"/>
    <n v="9000"/>
    <n v="9000"/>
    <m/>
  </r>
  <r>
    <x v="1"/>
    <x v="11"/>
    <s v="ZT06F060"/>
    <x v="43"/>
    <s v="G401"/>
    <s v="ARTE, CULTURA Y PATRIMONIO"/>
    <s v="GI22G40100002D"/>
    <x v="24"/>
    <x v="24"/>
    <s v="730205"/>
    <x v="112"/>
    <x v="1"/>
    <x v="6"/>
    <s v="001"/>
    <n v="16000"/>
    <n v="0"/>
    <n v="0"/>
    <n v="16000"/>
    <n v="0"/>
    <n v="0"/>
    <n v="0"/>
    <n v="0"/>
    <n v="0"/>
    <n v="16000"/>
    <n v="16000"/>
    <n v="16000"/>
    <m/>
  </r>
  <r>
    <x v="1"/>
    <x v="11"/>
    <s v="ZC09F090"/>
    <x v="21"/>
    <s v="G401"/>
    <s v="ARTE, CULTURA Y PATRIMONIO"/>
    <s v="GI22G40100002D"/>
    <x v="24"/>
    <x v="24"/>
    <s v="730205"/>
    <x v="112"/>
    <x v="1"/>
    <x v="6"/>
    <s v="001"/>
    <n v="12000"/>
    <n v="0"/>
    <n v="0"/>
    <n v="12000"/>
    <n v="0"/>
    <n v="12000"/>
    <n v="2.2069502019834132E-5"/>
    <n v="2050"/>
    <n v="7.9784885501784979E-6"/>
    <n v="0"/>
    <n v="9950"/>
    <n v="0"/>
    <m/>
  </r>
  <r>
    <x v="1"/>
    <x v="11"/>
    <s v="ZV05F050"/>
    <x v="35"/>
    <s v="G401"/>
    <s v="ARTE, CULTURA Y PATRIMONIO"/>
    <s v="GI22G40100002D"/>
    <x v="24"/>
    <x v="24"/>
    <s v="730205"/>
    <x v="112"/>
    <x v="1"/>
    <x v="6"/>
    <s v="001"/>
    <n v="14000"/>
    <n v="0"/>
    <n v="0"/>
    <n v="14000"/>
    <n v="0"/>
    <n v="0"/>
    <n v="0"/>
    <n v="0"/>
    <n v="0"/>
    <n v="14000"/>
    <n v="14000"/>
    <n v="14000"/>
    <m/>
  </r>
  <r>
    <x v="1"/>
    <x v="11"/>
    <s v="ZS03F030"/>
    <x v="22"/>
    <s v="G401"/>
    <s v="ARTE, CULTURA Y PATRIMONIO"/>
    <s v="GI22G40100002D"/>
    <x v="24"/>
    <x v="24"/>
    <s v="730205"/>
    <x v="112"/>
    <x v="1"/>
    <x v="6"/>
    <s v="001"/>
    <n v="14000"/>
    <n v="0"/>
    <n v="0"/>
    <n v="14000"/>
    <n v="0"/>
    <n v="0"/>
    <n v="0"/>
    <n v="0"/>
    <n v="0"/>
    <n v="14000"/>
    <n v="14000"/>
    <n v="14000"/>
    <m/>
  </r>
  <r>
    <x v="1"/>
    <x v="11"/>
    <s v="ZM04F040"/>
    <x v="41"/>
    <s v="G401"/>
    <s v="ARTE, CULTURA Y PATRIMONIO"/>
    <s v="GI22G40100002D"/>
    <x v="24"/>
    <x v="24"/>
    <s v="730205"/>
    <x v="112"/>
    <x v="1"/>
    <x v="6"/>
    <s v="001"/>
    <n v="9587.5499999999993"/>
    <n v="0"/>
    <n v="0"/>
    <n v="9587.5499999999993"/>
    <n v="0"/>
    <n v="0"/>
    <n v="0"/>
    <n v="0"/>
    <n v="0"/>
    <n v="9587.5499999999993"/>
    <n v="9587.5499999999993"/>
    <n v="9587.5499999999993"/>
    <m/>
  </r>
  <r>
    <x v="1"/>
    <x v="11"/>
    <s v="ZQ08F080"/>
    <x v="26"/>
    <s v="G401"/>
    <s v="ARTE, CULTURA Y PATRIMONIO"/>
    <s v="GI22G40100002D"/>
    <x v="24"/>
    <x v="24"/>
    <s v="730205"/>
    <x v="112"/>
    <x v="1"/>
    <x v="6"/>
    <s v="001"/>
    <n v="8708.86"/>
    <n v="0"/>
    <n v="0"/>
    <n v="8708.86"/>
    <n v="0"/>
    <n v="0"/>
    <n v="0"/>
    <n v="0"/>
    <n v="0"/>
    <n v="8708.86"/>
    <n v="8708.86"/>
    <n v="8708.86"/>
    <m/>
  </r>
  <r>
    <x v="1"/>
    <x v="11"/>
    <s v="ZN02F020"/>
    <x v="44"/>
    <s v="G401"/>
    <s v="ARTE, CULTURA Y PATRIMONIO"/>
    <s v="GI22G40100002D"/>
    <x v="24"/>
    <x v="24"/>
    <s v="730205"/>
    <x v="112"/>
    <x v="1"/>
    <x v="6"/>
    <s v="001"/>
    <n v="10000"/>
    <n v="0"/>
    <n v="0"/>
    <n v="10000"/>
    <n v="0"/>
    <n v="0"/>
    <n v="0"/>
    <n v="0"/>
    <n v="0"/>
    <n v="10000"/>
    <n v="10000"/>
    <n v="10000"/>
    <m/>
  </r>
  <r>
    <x v="3"/>
    <x v="6"/>
    <s v="ZA01G000"/>
    <x v="9"/>
    <s v="G401"/>
    <s v="ARTE, CULTURA Y PATRIMONIO"/>
    <s v="GI22G40100002D"/>
    <x v="24"/>
    <x v="24"/>
    <s v="730205"/>
    <x v="112"/>
    <x v="1"/>
    <x v="6"/>
    <s v="001"/>
    <n v="579454.4"/>
    <n v="0"/>
    <n v="214000"/>
    <n v="793454.4"/>
    <n v="0"/>
    <n v="266849.2"/>
    <n v="4.9076907986592686E-4"/>
    <n v="143929.20000000001"/>
    <n v="5.6016462157870781E-4"/>
    <n v="526605.19999999995"/>
    <n v="649525.19999999995"/>
    <n v="526605.19999999995"/>
    <m/>
  </r>
  <r>
    <x v="1"/>
    <x v="11"/>
    <s v="ZD07F070"/>
    <x v="28"/>
    <s v="G401"/>
    <s v="ARTE, CULTURA Y PATRIMONIO"/>
    <s v="GI22G40100002D"/>
    <x v="24"/>
    <x v="24"/>
    <s v="730249"/>
    <x v="137"/>
    <x v="1"/>
    <x v="6"/>
    <s v="001"/>
    <n v="22000"/>
    <n v="0"/>
    <n v="0"/>
    <n v="22000"/>
    <n v="0"/>
    <n v="21715"/>
    <n v="3.9936603030058178E-5"/>
    <n v="0"/>
    <n v="0"/>
    <n v="285"/>
    <n v="22000"/>
    <n v="285"/>
    <m/>
  </r>
  <r>
    <x v="3"/>
    <x v="6"/>
    <s v="ZA01G000"/>
    <x v="9"/>
    <s v="G401"/>
    <s v="ARTE, CULTURA Y PATRIMONIO"/>
    <s v="GI22G40100002D"/>
    <x v="24"/>
    <x v="24"/>
    <s v="730402"/>
    <x v="150"/>
    <x v="1"/>
    <x v="6"/>
    <s v="001"/>
    <n v="100"/>
    <n v="0"/>
    <n v="-100"/>
    <n v="0"/>
    <n v="0"/>
    <n v="0"/>
    <n v="0"/>
    <n v="0"/>
    <n v="0"/>
    <n v="0"/>
    <n v="0"/>
    <n v="0"/>
    <m/>
  </r>
  <r>
    <x v="1"/>
    <x v="11"/>
    <s v="ZM04F040"/>
    <x v="41"/>
    <s v="G401"/>
    <s v="ARTE, CULTURA Y PATRIMONIO"/>
    <s v="GI22G40100002D"/>
    <x v="24"/>
    <x v="24"/>
    <s v="730613"/>
    <x v="136"/>
    <x v="1"/>
    <x v="6"/>
    <s v="001"/>
    <n v="866.25"/>
    <n v="0"/>
    <n v="-866.25"/>
    <n v="0"/>
    <n v="0"/>
    <n v="0"/>
    <n v="0"/>
    <n v="0"/>
    <n v="0"/>
    <n v="0"/>
    <n v="0"/>
    <n v="0"/>
    <m/>
  </r>
  <r>
    <x v="3"/>
    <x v="6"/>
    <s v="ZA01G000"/>
    <x v="9"/>
    <s v="G401"/>
    <s v="ARTE, CULTURA Y PATRIMONIO"/>
    <s v="GI22G40100002D"/>
    <x v="24"/>
    <x v="24"/>
    <s v="730805"/>
    <x v="153"/>
    <x v="1"/>
    <x v="6"/>
    <s v="001"/>
    <n v="2663.86"/>
    <n v="0"/>
    <n v="-2000"/>
    <n v="663.86"/>
    <n v="0"/>
    <n v="0"/>
    <n v="0"/>
    <n v="0"/>
    <n v="0"/>
    <n v="663.86"/>
    <n v="663.86"/>
    <n v="663.86"/>
    <m/>
  </r>
  <r>
    <x v="3"/>
    <x v="6"/>
    <s v="ZA01G000"/>
    <x v="9"/>
    <s v="G401"/>
    <s v="ARTE, CULTURA Y PATRIMONIO"/>
    <s v="GI22G40100002D"/>
    <x v="24"/>
    <x v="24"/>
    <s v="730813"/>
    <x v="124"/>
    <x v="1"/>
    <x v="6"/>
    <s v="001"/>
    <n v="4703.2"/>
    <n v="0"/>
    <n v="-4000"/>
    <n v="703.2"/>
    <n v="0"/>
    <n v="0"/>
    <n v="0"/>
    <n v="0"/>
    <n v="0"/>
    <n v="703.2"/>
    <n v="703.2"/>
    <n v="703.2"/>
    <m/>
  </r>
  <r>
    <x v="3"/>
    <x v="6"/>
    <s v="ZA01G000"/>
    <x v="9"/>
    <s v="G401"/>
    <s v="ARTE, CULTURA Y PATRIMONIO"/>
    <s v="GI22G40100002D"/>
    <x v="24"/>
    <x v="24"/>
    <s v="731403"/>
    <x v="142"/>
    <x v="1"/>
    <x v="6"/>
    <s v="001"/>
    <n v="366.08"/>
    <n v="0"/>
    <n v="0"/>
    <n v="366.08"/>
    <n v="0"/>
    <n v="0"/>
    <n v="0"/>
    <n v="0"/>
    <n v="0"/>
    <n v="366.08"/>
    <n v="366.08"/>
    <n v="366.08"/>
    <m/>
  </r>
  <r>
    <x v="3"/>
    <x v="6"/>
    <s v="ZA01G000"/>
    <x v="9"/>
    <s v="G401"/>
    <s v="ARTE, CULTURA Y PATRIMONIO"/>
    <s v="GI22G40100003D"/>
    <x v="25"/>
    <x v="25"/>
    <s v="730204"/>
    <x v="134"/>
    <x v="1"/>
    <x v="6"/>
    <s v="001"/>
    <n v="6000"/>
    <n v="0"/>
    <n v="0"/>
    <n v="6000"/>
    <n v="0"/>
    <n v="0"/>
    <n v="0"/>
    <n v="0"/>
    <n v="0"/>
    <n v="6000"/>
    <n v="6000"/>
    <n v="6000"/>
    <m/>
  </r>
  <r>
    <x v="3"/>
    <x v="6"/>
    <s v="ZA01G000"/>
    <x v="9"/>
    <s v="G401"/>
    <s v="ARTE, CULTURA Y PATRIMONIO"/>
    <s v="GI22G40100003D"/>
    <x v="25"/>
    <x v="25"/>
    <s v="730205"/>
    <x v="112"/>
    <x v="1"/>
    <x v="6"/>
    <s v="001"/>
    <n v="270000"/>
    <n v="0"/>
    <n v="42934.07"/>
    <n v="312934.07"/>
    <n v="0"/>
    <n v="0"/>
    <n v="0"/>
    <n v="0"/>
    <n v="0"/>
    <n v="312934.07"/>
    <n v="312934.07"/>
    <n v="312934.07"/>
    <m/>
  </r>
  <r>
    <x v="3"/>
    <x v="6"/>
    <s v="ZA01G000"/>
    <x v="9"/>
    <s v="G401"/>
    <s v="ARTE, CULTURA Y PATRIMONIO"/>
    <s v="GI22G40100003D"/>
    <x v="25"/>
    <x v="25"/>
    <s v="730209"/>
    <x v="157"/>
    <x v="1"/>
    <x v="6"/>
    <s v="001"/>
    <n v="8499.2900000000009"/>
    <n v="0"/>
    <n v="7495.93"/>
    <n v="15995.22"/>
    <n v="0"/>
    <n v="8495.2199999999993"/>
    <n v="1.5623772912411275E-5"/>
    <n v="5618.8"/>
    <n v="2.1868064129630705E-5"/>
    <n v="7500"/>
    <n v="10376.42"/>
    <n v="7500"/>
    <m/>
  </r>
  <r>
    <x v="3"/>
    <x v="6"/>
    <s v="ZA01G000"/>
    <x v="9"/>
    <s v="G401"/>
    <s v="ARTE, CULTURA Y PATRIMONIO"/>
    <s v="GI22G40100003D"/>
    <x v="25"/>
    <x v="25"/>
    <s v="730402"/>
    <x v="150"/>
    <x v="1"/>
    <x v="6"/>
    <s v="001"/>
    <n v="11515"/>
    <n v="0"/>
    <n v="97600"/>
    <n v="109115"/>
    <n v="0"/>
    <n v="990"/>
    <n v="1.8207339166363159E-6"/>
    <n v="990"/>
    <n v="3.8530261778910793E-6"/>
    <n v="108125"/>
    <n v="108125"/>
    <n v="108125"/>
    <m/>
  </r>
  <r>
    <x v="3"/>
    <x v="6"/>
    <s v="ZA01G000"/>
    <x v="9"/>
    <s v="G401"/>
    <s v="ARTE, CULTURA Y PATRIMONIO"/>
    <s v="GI22G40100003D"/>
    <x v="25"/>
    <x v="25"/>
    <s v="730403"/>
    <x v="151"/>
    <x v="1"/>
    <x v="6"/>
    <s v="001"/>
    <n v="1740"/>
    <n v="0"/>
    <n v="2000"/>
    <n v="3740"/>
    <n v="0"/>
    <n v="0"/>
    <n v="0"/>
    <n v="0"/>
    <n v="0"/>
    <n v="3740"/>
    <n v="3740"/>
    <n v="3740"/>
    <m/>
  </r>
  <r>
    <x v="3"/>
    <x v="6"/>
    <s v="ZA01G000"/>
    <x v="9"/>
    <s v="G401"/>
    <s v="ARTE, CULTURA Y PATRIMONIO"/>
    <s v="GI22G40100003D"/>
    <x v="25"/>
    <x v="25"/>
    <s v="730404"/>
    <x v="116"/>
    <x v="1"/>
    <x v="6"/>
    <s v="001"/>
    <n v="45800.74"/>
    <n v="0"/>
    <n v="34000"/>
    <n v="79800.740000000005"/>
    <n v="17740.5"/>
    <n v="11303.91"/>
    <n v="2.0789305381418602E-5"/>
    <n v="10278.06"/>
    <n v="4.0001650745389072E-5"/>
    <n v="68496.83"/>
    <n v="69522.679999999993"/>
    <n v="50756.33"/>
    <m/>
  </r>
  <r>
    <x v="3"/>
    <x v="6"/>
    <s v="ZA01G000"/>
    <x v="9"/>
    <s v="G401"/>
    <s v="ARTE, CULTURA Y PATRIMONIO"/>
    <s v="GI22G40100003D"/>
    <x v="25"/>
    <x v="25"/>
    <s v="730418"/>
    <x v="138"/>
    <x v="1"/>
    <x v="6"/>
    <s v="001"/>
    <n v="7952"/>
    <n v="0"/>
    <n v="4970"/>
    <n v="12922"/>
    <n v="0"/>
    <n v="12922"/>
    <n v="2.376517542502472E-5"/>
    <n v="4970"/>
    <n v="1.9342969802140065E-5"/>
    <n v="0"/>
    <n v="7952"/>
    <n v="0"/>
    <m/>
  </r>
  <r>
    <x v="3"/>
    <x v="6"/>
    <s v="ZA01G000"/>
    <x v="9"/>
    <s v="G401"/>
    <s v="ARTE, CULTURA Y PATRIMONIO"/>
    <s v="GI22G40100003D"/>
    <x v="25"/>
    <x v="25"/>
    <s v="730425"/>
    <x v="158"/>
    <x v="1"/>
    <x v="6"/>
    <s v="001"/>
    <n v="5000"/>
    <n v="0"/>
    <n v="13000"/>
    <n v="18000"/>
    <n v="0"/>
    <n v="0"/>
    <n v="0"/>
    <n v="0"/>
    <n v="0"/>
    <n v="18000"/>
    <n v="18000"/>
    <n v="18000"/>
    <m/>
  </r>
  <r>
    <x v="3"/>
    <x v="6"/>
    <s v="ZA01G000"/>
    <x v="9"/>
    <s v="G401"/>
    <s v="ARTE, CULTURA Y PATRIMONIO"/>
    <s v="GI22G40100003D"/>
    <x v="25"/>
    <x v="25"/>
    <s v="730803"/>
    <x v="159"/>
    <x v="1"/>
    <x v="6"/>
    <s v="001"/>
    <n v="0"/>
    <n v="0"/>
    <n v="500"/>
    <n v="500"/>
    <n v="0"/>
    <n v="0"/>
    <n v="0"/>
    <n v="0"/>
    <n v="0"/>
    <n v="500"/>
    <n v="500"/>
    <n v="500"/>
    <m/>
  </r>
  <r>
    <x v="3"/>
    <x v="6"/>
    <s v="ZA01G000"/>
    <x v="9"/>
    <s v="G401"/>
    <s v="ARTE, CULTURA Y PATRIMONIO"/>
    <s v="GI22G40100003D"/>
    <x v="25"/>
    <x v="25"/>
    <s v="730811"/>
    <x v="123"/>
    <x v="1"/>
    <x v="6"/>
    <s v="001"/>
    <n v="0"/>
    <n v="0"/>
    <n v="4000"/>
    <n v="4000"/>
    <n v="0"/>
    <n v="0"/>
    <n v="0"/>
    <n v="0"/>
    <n v="0"/>
    <n v="4000"/>
    <n v="4000"/>
    <n v="4000"/>
    <m/>
  </r>
  <r>
    <x v="3"/>
    <x v="6"/>
    <s v="ZA01G000"/>
    <x v="9"/>
    <s v="G401"/>
    <s v="ARTE, CULTURA Y PATRIMONIO"/>
    <s v="GI22G40100003D"/>
    <x v="25"/>
    <x v="25"/>
    <s v="730812"/>
    <x v="147"/>
    <x v="1"/>
    <x v="6"/>
    <s v="001"/>
    <n v="0"/>
    <n v="0"/>
    <n v="650"/>
    <n v="650"/>
    <n v="0"/>
    <n v="0"/>
    <n v="0"/>
    <n v="0"/>
    <n v="0"/>
    <n v="650"/>
    <n v="650"/>
    <n v="650"/>
    <m/>
  </r>
  <r>
    <x v="3"/>
    <x v="6"/>
    <s v="ZA01G000"/>
    <x v="9"/>
    <s v="G401"/>
    <s v="ARTE, CULTURA Y PATRIMONIO"/>
    <s v="GI22G40100003D"/>
    <x v="25"/>
    <x v="25"/>
    <s v="730813"/>
    <x v="124"/>
    <x v="1"/>
    <x v="6"/>
    <s v="001"/>
    <n v="34354.89"/>
    <n v="0"/>
    <n v="50000"/>
    <n v="84354.89"/>
    <n v="3686.19"/>
    <n v="425"/>
    <n v="7.8162819653579213E-7"/>
    <n v="425"/>
    <n v="1.6540768945492007E-6"/>
    <n v="83929.89"/>
    <n v="83929.89"/>
    <n v="80243.7"/>
    <m/>
  </r>
  <r>
    <x v="3"/>
    <x v="6"/>
    <s v="ZA01G000"/>
    <x v="9"/>
    <s v="G401"/>
    <s v="ARTE, CULTURA Y PATRIMONIO"/>
    <s v="GI22G40100003D"/>
    <x v="25"/>
    <x v="25"/>
    <s v="730824"/>
    <x v="148"/>
    <x v="1"/>
    <x v="6"/>
    <s v="001"/>
    <n v="0"/>
    <n v="0"/>
    <n v="6200"/>
    <n v="6200"/>
    <n v="0"/>
    <n v="0"/>
    <n v="0"/>
    <n v="0"/>
    <n v="0"/>
    <n v="6200"/>
    <n v="6200"/>
    <n v="6200"/>
    <m/>
  </r>
  <r>
    <x v="3"/>
    <x v="6"/>
    <s v="ZA01G000"/>
    <x v="9"/>
    <s v="G401"/>
    <s v="ARTE, CULTURA Y PATRIMONIO"/>
    <s v="GI22G40100003D"/>
    <x v="25"/>
    <x v="25"/>
    <s v="731408"/>
    <x v="160"/>
    <x v="1"/>
    <x v="6"/>
    <s v="001"/>
    <n v="0"/>
    <n v="0"/>
    <n v="3150"/>
    <n v="3150"/>
    <n v="0"/>
    <n v="0"/>
    <n v="0"/>
    <n v="0"/>
    <n v="0"/>
    <n v="3150"/>
    <n v="3150"/>
    <n v="3150"/>
    <m/>
  </r>
  <r>
    <x v="3"/>
    <x v="6"/>
    <s v="ZA01G000"/>
    <x v="9"/>
    <s v="G401"/>
    <s v="ARTE, CULTURA Y PATRIMONIO"/>
    <s v="GI22G40100004D"/>
    <x v="26"/>
    <x v="26"/>
    <s v="730204"/>
    <x v="134"/>
    <x v="1"/>
    <x v="6"/>
    <s v="001"/>
    <n v="31726.12"/>
    <n v="0"/>
    <n v="50107.48"/>
    <n v="81833.600000000006"/>
    <n v="0"/>
    <n v="0"/>
    <n v="0"/>
    <n v="0"/>
    <n v="0"/>
    <n v="81833.600000000006"/>
    <n v="81833.600000000006"/>
    <n v="81833.600000000006"/>
    <m/>
  </r>
  <r>
    <x v="3"/>
    <x v="6"/>
    <s v="ZA01G000"/>
    <x v="9"/>
    <s v="G401"/>
    <s v="ARTE, CULTURA Y PATRIMONIO"/>
    <s v="GI22G40100004D"/>
    <x v="26"/>
    <x v="26"/>
    <s v="730205"/>
    <x v="112"/>
    <x v="1"/>
    <x v="6"/>
    <s v="001"/>
    <n v="713895.99"/>
    <n v="0"/>
    <n v="925934.53"/>
    <n v="1639830.52"/>
    <n v="0"/>
    <n v="210000"/>
    <n v="3.8621628534709729E-4"/>
    <n v="185000"/>
    <n v="7.2000994233318151E-4"/>
    <n v="1429830.52"/>
    <n v="1454830.52"/>
    <n v="1429830.52"/>
    <m/>
  </r>
  <r>
    <x v="3"/>
    <x v="6"/>
    <s v="ZA01G000"/>
    <x v="9"/>
    <s v="G401"/>
    <s v="ARTE, CULTURA Y PATRIMONIO"/>
    <s v="GI22G40100004D"/>
    <x v="26"/>
    <x v="26"/>
    <s v="730239"/>
    <x v="161"/>
    <x v="1"/>
    <x v="6"/>
    <s v="001"/>
    <n v="13538"/>
    <n v="0"/>
    <n v="0"/>
    <n v="13538"/>
    <n v="0"/>
    <n v="0"/>
    <n v="0"/>
    <n v="0"/>
    <n v="0"/>
    <n v="13538"/>
    <n v="13538"/>
    <n v="13538"/>
    <m/>
  </r>
  <r>
    <x v="3"/>
    <x v="6"/>
    <s v="ZA01G000"/>
    <x v="9"/>
    <s v="G401"/>
    <s v="ARTE, CULTURA Y PATRIMONIO"/>
    <s v="GI22G40100004D"/>
    <x v="26"/>
    <x v="26"/>
    <s v="730249"/>
    <x v="137"/>
    <x v="1"/>
    <x v="6"/>
    <s v="001"/>
    <n v="311605.02"/>
    <n v="0"/>
    <n v="0"/>
    <n v="311605.02"/>
    <n v="0"/>
    <n v="0"/>
    <n v="0"/>
    <n v="0"/>
    <n v="0"/>
    <n v="311605.02"/>
    <n v="311605.02"/>
    <n v="311605.02"/>
    <m/>
  </r>
  <r>
    <x v="3"/>
    <x v="6"/>
    <s v="ZA01G000"/>
    <x v="9"/>
    <s v="G401"/>
    <s v="ARTE, CULTURA Y PATRIMONIO"/>
    <s v="GI22G40100004D"/>
    <x v="26"/>
    <x v="26"/>
    <s v="730402"/>
    <x v="150"/>
    <x v="1"/>
    <x v="6"/>
    <s v="001"/>
    <n v="0"/>
    <n v="0"/>
    <n v="10000"/>
    <n v="10000"/>
    <n v="0"/>
    <n v="0"/>
    <n v="0"/>
    <n v="0"/>
    <n v="0"/>
    <n v="10000"/>
    <n v="10000"/>
    <n v="10000"/>
    <m/>
  </r>
  <r>
    <x v="3"/>
    <x v="6"/>
    <s v="ZA01G000"/>
    <x v="9"/>
    <s v="G401"/>
    <s v="ARTE, CULTURA Y PATRIMONIO"/>
    <s v="GI22G40100004D"/>
    <x v="26"/>
    <x v="26"/>
    <s v="730403"/>
    <x v="151"/>
    <x v="1"/>
    <x v="6"/>
    <s v="001"/>
    <n v="495"/>
    <n v="0"/>
    <n v="0"/>
    <n v="495"/>
    <n v="0"/>
    <n v="0"/>
    <n v="0"/>
    <n v="0"/>
    <n v="0"/>
    <n v="495"/>
    <n v="495"/>
    <n v="495"/>
    <m/>
  </r>
  <r>
    <x v="3"/>
    <x v="6"/>
    <s v="ZA01G000"/>
    <x v="9"/>
    <s v="G401"/>
    <s v="ARTE, CULTURA Y PATRIMONIO"/>
    <s v="GI22G40100004D"/>
    <x v="26"/>
    <x v="26"/>
    <s v="730404"/>
    <x v="116"/>
    <x v="1"/>
    <x v="6"/>
    <s v="001"/>
    <n v="0"/>
    <n v="0"/>
    <n v="3600"/>
    <n v="3600"/>
    <n v="0"/>
    <n v="0"/>
    <n v="0"/>
    <n v="0"/>
    <n v="0"/>
    <n v="3600"/>
    <n v="3600"/>
    <n v="3600"/>
    <m/>
  </r>
  <r>
    <x v="3"/>
    <x v="6"/>
    <s v="ZA01G000"/>
    <x v="9"/>
    <s v="G401"/>
    <s v="ARTE, CULTURA Y PATRIMONIO"/>
    <s v="GI22G40100004D"/>
    <x v="26"/>
    <x v="26"/>
    <s v="730425"/>
    <x v="158"/>
    <x v="1"/>
    <x v="6"/>
    <s v="001"/>
    <n v="29500"/>
    <n v="0"/>
    <n v="215937.69"/>
    <n v="245437.69"/>
    <n v="0"/>
    <n v="5000"/>
    <n v="9.1956258415975544E-6"/>
    <n v="5000"/>
    <n v="1.9459728171167065E-5"/>
    <n v="240437.69"/>
    <n v="240437.69"/>
    <n v="240437.69"/>
    <m/>
  </r>
  <r>
    <x v="3"/>
    <x v="6"/>
    <s v="ZA01G000"/>
    <x v="9"/>
    <s v="G401"/>
    <s v="ARTE, CULTURA Y PATRIMONIO"/>
    <s v="GI22G40100004D"/>
    <x v="26"/>
    <x v="26"/>
    <s v="730606"/>
    <x v="140"/>
    <x v="1"/>
    <x v="6"/>
    <s v="001"/>
    <n v="62304.28"/>
    <n v="0"/>
    <n v="53691.83"/>
    <n v="115996.11"/>
    <n v="0"/>
    <n v="9092"/>
    <n v="1.6721326030360995E-5"/>
    <n v="9092"/>
    <n v="3.5385569706450195E-5"/>
    <n v="106904.11"/>
    <n v="106904.11"/>
    <n v="106904.11"/>
    <m/>
  </r>
  <r>
    <x v="3"/>
    <x v="6"/>
    <s v="ZA01G000"/>
    <x v="9"/>
    <s v="G401"/>
    <s v="ARTE, CULTURA Y PATRIMONIO"/>
    <s v="GI22G40100004D"/>
    <x v="26"/>
    <x v="26"/>
    <s v="730702"/>
    <x v="141"/>
    <x v="1"/>
    <x v="6"/>
    <s v="001"/>
    <n v="5268"/>
    <n v="0"/>
    <n v="0"/>
    <n v="5268"/>
    <n v="0"/>
    <n v="0"/>
    <n v="0"/>
    <n v="0"/>
    <n v="0"/>
    <n v="5268"/>
    <n v="5268"/>
    <n v="5268"/>
    <m/>
  </r>
  <r>
    <x v="3"/>
    <x v="6"/>
    <s v="ZA01G000"/>
    <x v="9"/>
    <s v="G401"/>
    <s v="ARTE, CULTURA Y PATRIMONIO"/>
    <s v="GI22G40100004D"/>
    <x v="26"/>
    <x v="26"/>
    <s v="730704"/>
    <x v="120"/>
    <x v="1"/>
    <x v="6"/>
    <s v="001"/>
    <n v="200"/>
    <n v="0"/>
    <n v="0"/>
    <n v="200"/>
    <n v="0"/>
    <n v="200"/>
    <n v="3.6782503366390221E-7"/>
    <n v="0"/>
    <n v="0"/>
    <n v="0"/>
    <n v="200"/>
    <n v="0"/>
    <m/>
  </r>
  <r>
    <x v="3"/>
    <x v="6"/>
    <s v="ZA01G000"/>
    <x v="9"/>
    <s v="G401"/>
    <s v="ARTE, CULTURA Y PATRIMONIO"/>
    <s v="GI22G40100004D"/>
    <x v="26"/>
    <x v="26"/>
    <s v="731409"/>
    <x v="162"/>
    <x v="1"/>
    <x v="6"/>
    <s v="001"/>
    <n v="22920"/>
    <n v="0"/>
    <n v="0"/>
    <n v="22920"/>
    <n v="0"/>
    <n v="22919.78"/>
    <n v="4.2152344250346158E-5"/>
    <n v="22919.78"/>
    <n v="8.9202537708590291E-5"/>
    <n v="0.22"/>
    <n v="0.22"/>
    <n v="0.22"/>
    <m/>
  </r>
  <r>
    <x v="3"/>
    <x v="6"/>
    <s v="ZA01G000"/>
    <x v="9"/>
    <s v="G401"/>
    <s v="ARTE, CULTURA Y PATRIMONIO"/>
    <s v="GI22G40100005D"/>
    <x v="27"/>
    <x v="27"/>
    <s v="730204"/>
    <x v="134"/>
    <x v="1"/>
    <x v="6"/>
    <s v="001"/>
    <n v="62054"/>
    <n v="0"/>
    <n v="25000"/>
    <n v="87054"/>
    <n v="0"/>
    <n v="62054"/>
    <n v="1.1412507319489894E-4"/>
    <n v="62054"/>
    <n v="2.4151079438672023E-4"/>
    <n v="25000"/>
    <n v="25000"/>
    <n v="25000"/>
    <m/>
  </r>
  <r>
    <x v="3"/>
    <x v="6"/>
    <s v="ZA01G000"/>
    <x v="9"/>
    <s v="G401"/>
    <s v="ARTE, CULTURA Y PATRIMONIO"/>
    <s v="GI22G40100005D"/>
    <x v="27"/>
    <x v="27"/>
    <s v="730205"/>
    <x v="112"/>
    <x v="1"/>
    <x v="6"/>
    <s v="001"/>
    <n v="2128833.84"/>
    <n v="0"/>
    <n v="-1804993.84"/>
    <n v="323840"/>
    <n v="0"/>
    <n v="170192"/>
    <n v="3.1300439064663421E-4"/>
    <n v="170192"/>
    <n v="6.6237801138145311E-4"/>
    <n v="153648"/>
    <n v="153648"/>
    <n v="153648"/>
    <m/>
  </r>
  <r>
    <x v="2"/>
    <x v="2"/>
    <s v="ZA01H000"/>
    <x v="2"/>
    <s v="H301"/>
    <s v="FORTALECIMIENTO DE LA COMPETITIVIDAD"/>
    <s v="GI22H30100001D"/>
    <x v="28"/>
    <x v="28"/>
    <s v="730207"/>
    <x v="135"/>
    <x v="1"/>
    <x v="6"/>
    <s v="001"/>
    <n v="0"/>
    <n v="0"/>
    <n v="35000"/>
    <n v="35000"/>
    <n v="0"/>
    <n v="0"/>
    <n v="0"/>
    <n v="0"/>
    <n v="0"/>
    <n v="35000"/>
    <n v="35000"/>
    <n v="35000"/>
    <m/>
  </r>
  <r>
    <x v="2"/>
    <x v="10"/>
    <s v="AC67Q000"/>
    <x v="16"/>
    <s v="H302"/>
    <s v="DESARROLLO ECONÓMICO LOCAL"/>
    <s v="GI22H30200004D"/>
    <x v="29"/>
    <x v="29"/>
    <s v="730601"/>
    <x v="129"/>
    <x v="1"/>
    <x v="6"/>
    <s v="001"/>
    <n v="2400"/>
    <n v="0"/>
    <n v="0"/>
    <n v="2400"/>
    <n v="0"/>
    <n v="0"/>
    <n v="0"/>
    <n v="0"/>
    <n v="0"/>
    <n v="2400"/>
    <n v="2400"/>
    <n v="2400"/>
    <m/>
  </r>
  <r>
    <x v="2"/>
    <x v="10"/>
    <s v="AC67Q000"/>
    <x v="16"/>
    <s v="H302"/>
    <s v="DESARROLLO ECONÓMICO LOCAL"/>
    <s v="GI22H30200004D"/>
    <x v="29"/>
    <x v="29"/>
    <s v="730606"/>
    <x v="140"/>
    <x v="1"/>
    <x v="6"/>
    <s v="001"/>
    <n v="199349"/>
    <n v="0"/>
    <n v="0"/>
    <n v="199349"/>
    <n v="34800"/>
    <n v="125280"/>
    <n v="2.3040560108706834E-4"/>
    <n v="36540"/>
    <n v="1.4221169347488892E-4"/>
    <n v="74069"/>
    <n v="162809"/>
    <n v="39269"/>
    <m/>
  </r>
  <r>
    <x v="2"/>
    <x v="10"/>
    <s v="AC67Q000"/>
    <x v="16"/>
    <s v="H302"/>
    <s v="DESARROLLO ECONÓMICO LOCAL"/>
    <s v="GI22H30200005D"/>
    <x v="30"/>
    <x v="30"/>
    <s v="730105"/>
    <x v="113"/>
    <x v="1"/>
    <x v="6"/>
    <s v="001"/>
    <n v="10000"/>
    <n v="0"/>
    <n v="0"/>
    <n v="10000"/>
    <n v="0"/>
    <n v="2080"/>
    <n v="3.8253803501045831E-6"/>
    <n v="1300"/>
    <n v="5.0595293245034371E-6"/>
    <n v="7920"/>
    <n v="8700"/>
    <n v="7920"/>
    <m/>
  </r>
  <r>
    <x v="2"/>
    <x v="10"/>
    <s v="AC67Q000"/>
    <x v="16"/>
    <s v="H302"/>
    <s v="DESARROLLO ECONÓMICO LOCAL"/>
    <s v="GI22H30200005D"/>
    <x v="30"/>
    <x v="30"/>
    <s v="730205"/>
    <x v="112"/>
    <x v="1"/>
    <x v="6"/>
    <s v="001"/>
    <n v="100000"/>
    <n v="0"/>
    <n v="63312.74"/>
    <n v="163312.74"/>
    <n v="0"/>
    <n v="163312.74"/>
    <n v="3.0035257044122051E-4"/>
    <n v="24809.15"/>
    <n v="9.6555863031541888E-5"/>
    <n v="0"/>
    <n v="138503.59"/>
    <n v="0"/>
    <m/>
  </r>
  <r>
    <x v="2"/>
    <x v="10"/>
    <s v="AC67Q000"/>
    <x v="16"/>
    <s v="H302"/>
    <s v="DESARROLLO ECONÓMICO LOCAL"/>
    <s v="GI22H30200005D"/>
    <x v="30"/>
    <x v="30"/>
    <s v="730207"/>
    <x v="135"/>
    <x v="1"/>
    <x v="6"/>
    <s v="001"/>
    <n v="125000"/>
    <n v="0"/>
    <n v="0"/>
    <n v="125000"/>
    <n v="0"/>
    <n v="0"/>
    <n v="0"/>
    <n v="0"/>
    <n v="0"/>
    <n v="125000"/>
    <n v="125000"/>
    <n v="125000"/>
    <m/>
  </r>
  <r>
    <x v="2"/>
    <x v="10"/>
    <s v="AC67Q000"/>
    <x v="16"/>
    <s v="H302"/>
    <s v="DESARROLLO ECONÓMICO LOCAL"/>
    <s v="GI22H30200005D"/>
    <x v="30"/>
    <x v="30"/>
    <s v="730209"/>
    <x v="157"/>
    <x v="1"/>
    <x v="6"/>
    <s v="001"/>
    <n v="155000"/>
    <n v="0"/>
    <n v="0"/>
    <n v="155000"/>
    <n v="0"/>
    <n v="93906"/>
    <n v="1.7270488805621199E-4"/>
    <n v="39127.5"/>
    <n v="1.5228210280346789E-4"/>
    <n v="61094"/>
    <n v="115872.5"/>
    <n v="61094"/>
    <m/>
  </r>
  <r>
    <x v="2"/>
    <x v="10"/>
    <s v="AC67Q000"/>
    <x v="16"/>
    <s v="H302"/>
    <s v="DESARROLLO ECONÓMICO LOCAL"/>
    <s v="GI22H30200005D"/>
    <x v="30"/>
    <x v="30"/>
    <s v="730402"/>
    <x v="150"/>
    <x v="1"/>
    <x v="6"/>
    <s v="001"/>
    <n v="76533"/>
    <n v="0"/>
    <n v="0"/>
    <n v="76533"/>
    <n v="0"/>
    <n v="0"/>
    <n v="0"/>
    <n v="0"/>
    <n v="0"/>
    <n v="76533"/>
    <n v="76533"/>
    <n v="76533"/>
    <m/>
  </r>
  <r>
    <x v="2"/>
    <x v="10"/>
    <s v="AC67Q000"/>
    <x v="16"/>
    <s v="H302"/>
    <s v="DESARROLLO ECONÓMICO LOCAL"/>
    <s v="GI22H30200005D"/>
    <x v="30"/>
    <x v="30"/>
    <s v="730601"/>
    <x v="129"/>
    <x v="1"/>
    <x v="6"/>
    <s v="001"/>
    <n v="51518.9"/>
    <n v="0"/>
    <n v="0"/>
    <n v="51518.9"/>
    <n v="0"/>
    <n v="0"/>
    <n v="0"/>
    <n v="0"/>
    <n v="0"/>
    <n v="51518.9"/>
    <n v="51518.9"/>
    <n v="51518.9"/>
    <m/>
  </r>
  <r>
    <x v="2"/>
    <x v="10"/>
    <s v="AC67Q000"/>
    <x v="16"/>
    <s v="H302"/>
    <s v="DESARROLLO ECONÓMICO LOCAL"/>
    <s v="GI22H30200005D"/>
    <x v="30"/>
    <x v="30"/>
    <s v="730701"/>
    <x v="119"/>
    <x v="1"/>
    <x v="6"/>
    <s v="001"/>
    <n v="42000"/>
    <n v="0"/>
    <n v="0"/>
    <n v="42000"/>
    <n v="210"/>
    <n v="41790"/>
    <n v="7.6857040784072367E-5"/>
    <n v="0"/>
    <n v="0"/>
    <n v="210"/>
    <n v="42000"/>
    <n v="0"/>
    <m/>
  </r>
  <r>
    <x v="2"/>
    <x v="10"/>
    <s v="AC67Q000"/>
    <x v="16"/>
    <s v="H302"/>
    <s v="DESARROLLO ECONÓMICO LOCAL"/>
    <s v="GI22H30200005D"/>
    <x v="30"/>
    <x v="30"/>
    <s v="730804"/>
    <x v="121"/>
    <x v="1"/>
    <x v="6"/>
    <s v="001"/>
    <n v="1305"/>
    <n v="0"/>
    <n v="0"/>
    <n v="1305"/>
    <n v="0"/>
    <n v="0"/>
    <n v="0"/>
    <n v="0"/>
    <n v="0"/>
    <n v="1305"/>
    <n v="1305"/>
    <n v="1305"/>
    <m/>
  </r>
  <r>
    <x v="2"/>
    <x v="10"/>
    <s v="AC67Q000"/>
    <x v="16"/>
    <s v="H302"/>
    <s v="DESARROLLO ECONÓMICO LOCAL"/>
    <s v="GI22H30200005D"/>
    <x v="30"/>
    <x v="30"/>
    <s v="730807"/>
    <x v="146"/>
    <x v="1"/>
    <x v="6"/>
    <s v="001"/>
    <n v="2500"/>
    <n v="0"/>
    <n v="0"/>
    <n v="2500"/>
    <n v="0"/>
    <n v="1738.55"/>
    <n v="3.1974110613818855E-6"/>
    <n v="1738.55"/>
    <n v="6.7663420823965002E-6"/>
    <n v="761.45"/>
    <n v="761.45"/>
    <n v="761.45"/>
    <m/>
  </r>
  <r>
    <x v="2"/>
    <x v="2"/>
    <s v="ZA01H000"/>
    <x v="2"/>
    <s v="H303"/>
    <s v="PRODUCTIVIDAD SOSTENIBLE"/>
    <s v="GI22H30300001D"/>
    <x v="31"/>
    <x v="31"/>
    <s v="730249"/>
    <x v="137"/>
    <x v="1"/>
    <x v="6"/>
    <s v="001"/>
    <n v="122647.75"/>
    <n v="0"/>
    <n v="0"/>
    <n v="122647.75"/>
    <n v="0"/>
    <n v="0"/>
    <n v="0"/>
    <n v="0"/>
    <n v="0"/>
    <n v="122647.75"/>
    <n v="122647.75"/>
    <n v="122647.75"/>
    <m/>
  </r>
  <r>
    <x v="1"/>
    <x v="11"/>
    <s v="ZV05F050"/>
    <x v="35"/>
    <s v="H303"/>
    <s v="PRODUCTIVIDAD SOSTENIBLE"/>
    <s v="GI22H30300004D"/>
    <x v="32"/>
    <x v="32"/>
    <s v="730204"/>
    <x v="134"/>
    <x v="1"/>
    <x v="6"/>
    <s v="001"/>
    <n v="1325"/>
    <n v="0"/>
    <n v="1675"/>
    <n v="3000"/>
    <n v="0"/>
    <n v="1060"/>
    <n v="1.9494726784186815E-6"/>
    <n v="1060"/>
    <n v="4.1254623722874178E-6"/>
    <n v="1940"/>
    <n v="1940"/>
    <n v="1940"/>
    <m/>
  </r>
  <r>
    <x v="1"/>
    <x v="11"/>
    <s v="TM68F100"/>
    <x v="18"/>
    <s v="H303"/>
    <s v="PRODUCTIVIDAD SOSTENIBLE"/>
    <s v="GI22H30300004D"/>
    <x v="32"/>
    <x v="32"/>
    <s v="730204"/>
    <x v="134"/>
    <x v="1"/>
    <x v="6"/>
    <s v="001"/>
    <n v="5000"/>
    <n v="0"/>
    <n v="0"/>
    <n v="5000"/>
    <n v="0"/>
    <n v="0"/>
    <n v="0"/>
    <n v="0"/>
    <n v="0"/>
    <n v="5000"/>
    <n v="5000"/>
    <n v="5000"/>
    <m/>
  </r>
  <r>
    <x v="1"/>
    <x v="11"/>
    <s v="ZQ08F080"/>
    <x v="26"/>
    <s v="H303"/>
    <s v="PRODUCTIVIDAD SOSTENIBLE"/>
    <s v="GI22H30300004D"/>
    <x v="32"/>
    <x v="32"/>
    <s v="730204"/>
    <x v="134"/>
    <x v="1"/>
    <x v="6"/>
    <s v="001"/>
    <n v="2000"/>
    <n v="0"/>
    <n v="0"/>
    <n v="2000"/>
    <n v="0"/>
    <n v="0"/>
    <n v="0"/>
    <n v="0"/>
    <n v="0"/>
    <n v="2000"/>
    <n v="2000"/>
    <n v="2000"/>
    <m/>
  </r>
  <r>
    <x v="1"/>
    <x v="11"/>
    <s v="ZN02F020"/>
    <x v="44"/>
    <s v="H303"/>
    <s v="PRODUCTIVIDAD SOSTENIBLE"/>
    <s v="GI22H30300004D"/>
    <x v="32"/>
    <x v="32"/>
    <s v="730204"/>
    <x v="134"/>
    <x v="1"/>
    <x v="6"/>
    <s v="001"/>
    <n v="4457"/>
    <n v="0"/>
    <n v="0"/>
    <n v="4457"/>
    <n v="0"/>
    <n v="0"/>
    <n v="0"/>
    <n v="0"/>
    <n v="0"/>
    <n v="4457"/>
    <n v="4457"/>
    <n v="4457"/>
    <m/>
  </r>
  <r>
    <x v="1"/>
    <x v="11"/>
    <s v="ZQ08F080"/>
    <x v="26"/>
    <s v="H303"/>
    <s v="PRODUCTIVIDAD SOSTENIBLE"/>
    <s v="GI22H30300004D"/>
    <x v="32"/>
    <x v="32"/>
    <s v="730205"/>
    <x v="112"/>
    <x v="1"/>
    <x v="6"/>
    <s v="001"/>
    <n v="14841.35"/>
    <n v="0"/>
    <n v="5480.7"/>
    <n v="20322.05"/>
    <n v="0"/>
    <n v="0"/>
    <n v="0"/>
    <n v="0"/>
    <n v="0"/>
    <n v="20322.05"/>
    <n v="20322.05"/>
    <n v="20322.05"/>
    <m/>
  </r>
  <r>
    <x v="1"/>
    <x v="11"/>
    <s v="ZV05F050"/>
    <x v="35"/>
    <s v="H303"/>
    <s v="PRODUCTIVIDAD SOSTENIBLE"/>
    <s v="GI22H30300004D"/>
    <x v="32"/>
    <x v="32"/>
    <s v="730205"/>
    <x v="112"/>
    <x v="1"/>
    <x v="6"/>
    <s v="001"/>
    <n v="4000"/>
    <n v="0"/>
    <n v="1400"/>
    <n v="5400"/>
    <n v="0"/>
    <n v="0"/>
    <n v="0"/>
    <n v="0"/>
    <n v="0"/>
    <n v="5400"/>
    <n v="5400"/>
    <n v="5400"/>
    <m/>
  </r>
  <r>
    <x v="1"/>
    <x v="11"/>
    <s v="ZS03F030"/>
    <x v="22"/>
    <s v="H303"/>
    <s v="PRODUCTIVIDAD SOSTENIBLE"/>
    <s v="GI22H30300004D"/>
    <x v="32"/>
    <x v="32"/>
    <s v="730205"/>
    <x v="112"/>
    <x v="1"/>
    <x v="6"/>
    <s v="001"/>
    <n v="1000"/>
    <n v="0"/>
    <n v="0"/>
    <n v="1000"/>
    <n v="0"/>
    <n v="0"/>
    <n v="0"/>
    <n v="0"/>
    <n v="0"/>
    <n v="1000"/>
    <n v="1000"/>
    <n v="1000"/>
    <m/>
  </r>
  <r>
    <x v="1"/>
    <x v="11"/>
    <s v="ZQ08F080"/>
    <x v="26"/>
    <s v="H303"/>
    <s v="PRODUCTIVIDAD SOSTENIBLE"/>
    <s v="GI22H30300004D"/>
    <x v="32"/>
    <x v="32"/>
    <s v="730235"/>
    <x v="143"/>
    <x v="1"/>
    <x v="6"/>
    <s v="001"/>
    <n v="5480.7"/>
    <n v="0"/>
    <n v="-5480.7"/>
    <n v="0"/>
    <n v="0"/>
    <n v="0"/>
    <n v="0"/>
    <n v="0"/>
    <n v="0"/>
    <n v="0"/>
    <n v="0"/>
    <n v="0"/>
    <m/>
  </r>
  <r>
    <x v="1"/>
    <x v="11"/>
    <s v="ZN02F020"/>
    <x v="44"/>
    <s v="H303"/>
    <s v="PRODUCTIVIDAD SOSTENIBLE"/>
    <s v="GI22H30300004D"/>
    <x v="32"/>
    <x v="32"/>
    <s v="730235"/>
    <x v="143"/>
    <x v="1"/>
    <x v="6"/>
    <s v="001"/>
    <n v="1822.63"/>
    <n v="0"/>
    <n v="0"/>
    <n v="1822.63"/>
    <n v="0"/>
    <n v="0"/>
    <n v="0"/>
    <n v="0"/>
    <n v="0"/>
    <n v="1822.63"/>
    <n v="1822.63"/>
    <n v="1822.63"/>
    <m/>
  </r>
  <r>
    <x v="1"/>
    <x v="11"/>
    <s v="ZV05F050"/>
    <x v="35"/>
    <s v="H303"/>
    <s v="PRODUCTIVIDAD SOSTENIBLE"/>
    <s v="GI22H30300004D"/>
    <x v="32"/>
    <x v="32"/>
    <s v="730249"/>
    <x v="137"/>
    <x v="1"/>
    <x v="6"/>
    <s v="001"/>
    <n v="6369.33"/>
    <n v="0"/>
    <n v="-69.33"/>
    <n v="6300"/>
    <n v="0"/>
    <n v="0"/>
    <n v="0"/>
    <n v="0"/>
    <n v="0"/>
    <n v="6300"/>
    <n v="6300"/>
    <n v="6300"/>
    <m/>
  </r>
  <r>
    <x v="1"/>
    <x v="11"/>
    <s v="ZM04F040"/>
    <x v="41"/>
    <s v="H303"/>
    <s v="PRODUCTIVIDAD SOSTENIBLE"/>
    <s v="GI22H30300004D"/>
    <x v="32"/>
    <x v="32"/>
    <s v="730249"/>
    <x v="137"/>
    <x v="1"/>
    <x v="6"/>
    <s v="001"/>
    <n v="7484.66"/>
    <n v="0"/>
    <n v="3700"/>
    <n v="11184.66"/>
    <n v="0"/>
    <n v="0"/>
    <n v="0"/>
    <n v="0"/>
    <n v="0"/>
    <n v="11184.66"/>
    <n v="11184.66"/>
    <n v="11184.66"/>
    <m/>
  </r>
  <r>
    <x v="1"/>
    <x v="11"/>
    <s v="ZD07F070"/>
    <x v="28"/>
    <s v="H303"/>
    <s v="PRODUCTIVIDAD SOSTENIBLE"/>
    <s v="GI22H30300004D"/>
    <x v="32"/>
    <x v="32"/>
    <s v="730249"/>
    <x v="137"/>
    <x v="1"/>
    <x v="6"/>
    <s v="001"/>
    <n v="11300"/>
    <n v="0"/>
    <n v="0"/>
    <n v="11300"/>
    <n v="978"/>
    <n v="4998"/>
    <n v="9.1919475912609162E-6"/>
    <n v="833"/>
    <n v="3.2419907133164334E-6"/>
    <n v="6302"/>
    <n v="10467"/>
    <n v="5324"/>
    <m/>
  </r>
  <r>
    <x v="1"/>
    <x v="11"/>
    <s v="TM68F100"/>
    <x v="18"/>
    <s v="H303"/>
    <s v="PRODUCTIVIDAD SOSTENIBLE"/>
    <s v="GI22H30300004D"/>
    <x v="32"/>
    <x v="32"/>
    <s v="730249"/>
    <x v="137"/>
    <x v="1"/>
    <x v="6"/>
    <s v="001"/>
    <n v="20000"/>
    <n v="0"/>
    <n v="0"/>
    <n v="20000"/>
    <n v="0"/>
    <n v="2000"/>
    <n v="3.6782503366390218E-6"/>
    <n v="2000"/>
    <n v="7.7838912684668272E-6"/>
    <n v="18000"/>
    <n v="18000"/>
    <n v="18000"/>
    <m/>
  </r>
  <r>
    <x v="1"/>
    <x v="11"/>
    <s v="ZN02F020"/>
    <x v="44"/>
    <s v="H303"/>
    <s v="PRODUCTIVIDAD SOSTENIBLE"/>
    <s v="GI22H30300004D"/>
    <x v="32"/>
    <x v="32"/>
    <s v="730249"/>
    <x v="137"/>
    <x v="1"/>
    <x v="6"/>
    <s v="001"/>
    <n v="3000"/>
    <n v="0"/>
    <n v="0"/>
    <n v="3000"/>
    <n v="0"/>
    <n v="0"/>
    <n v="0"/>
    <n v="0"/>
    <n v="0"/>
    <n v="3000"/>
    <n v="3000"/>
    <n v="3000"/>
    <m/>
  </r>
  <r>
    <x v="1"/>
    <x v="11"/>
    <s v="ZC09F090"/>
    <x v="21"/>
    <s v="H303"/>
    <s v="PRODUCTIVIDAD SOSTENIBLE"/>
    <s v="GI22H30300004D"/>
    <x v="32"/>
    <x v="32"/>
    <s v="730249"/>
    <x v="137"/>
    <x v="1"/>
    <x v="6"/>
    <s v="001"/>
    <n v="15000"/>
    <n v="0"/>
    <n v="0"/>
    <n v="15000"/>
    <n v="0"/>
    <n v="0"/>
    <n v="0"/>
    <n v="0"/>
    <n v="0"/>
    <n v="15000"/>
    <n v="15000"/>
    <n v="15000"/>
    <m/>
  </r>
  <r>
    <x v="1"/>
    <x v="11"/>
    <s v="ZT06F060"/>
    <x v="43"/>
    <s v="H303"/>
    <s v="PRODUCTIVIDAD SOSTENIBLE"/>
    <s v="GI22H30300004D"/>
    <x v="32"/>
    <x v="32"/>
    <s v="730249"/>
    <x v="137"/>
    <x v="1"/>
    <x v="6"/>
    <s v="001"/>
    <n v="12900"/>
    <n v="0"/>
    <n v="0"/>
    <n v="12900"/>
    <n v="0"/>
    <n v="0"/>
    <n v="0"/>
    <n v="0"/>
    <n v="0"/>
    <n v="12900"/>
    <n v="12900"/>
    <n v="12900"/>
    <m/>
  </r>
  <r>
    <x v="1"/>
    <x v="11"/>
    <s v="ZS03F030"/>
    <x v="22"/>
    <s v="H303"/>
    <s v="PRODUCTIVIDAD SOSTENIBLE"/>
    <s v="GI22H30300004D"/>
    <x v="32"/>
    <x v="32"/>
    <s v="730249"/>
    <x v="137"/>
    <x v="1"/>
    <x v="6"/>
    <s v="001"/>
    <n v="11000"/>
    <n v="0"/>
    <n v="-9000"/>
    <n v="2000"/>
    <n v="0"/>
    <n v="0"/>
    <n v="0"/>
    <n v="0"/>
    <n v="0"/>
    <n v="2000"/>
    <n v="2000"/>
    <n v="2000"/>
    <m/>
  </r>
  <r>
    <x v="1"/>
    <x v="11"/>
    <s v="ZN02F020"/>
    <x v="44"/>
    <s v="H303"/>
    <s v="PRODUCTIVIDAD SOSTENIBLE"/>
    <s v="GI22H30300004D"/>
    <x v="32"/>
    <x v="32"/>
    <s v="730505"/>
    <x v="117"/>
    <x v="1"/>
    <x v="6"/>
    <s v="001"/>
    <n v="7000"/>
    <n v="0"/>
    <n v="0"/>
    <n v="7000"/>
    <n v="0"/>
    <n v="0"/>
    <n v="0"/>
    <n v="0"/>
    <n v="0"/>
    <n v="7000"/>
    <n v="7000"/>
    <n v="7000"/>
    <m/>
  </r>
  <r>
    <x v="1"/>
    <x v="11"/>
    <s v="ZD07F070"/>
    <x v="28"/>
    <s v="H303"/>
    <s v="PRODUCTIVIDAD SOSTENIBLE"/>
    <s v="GI22H30300004D"/>
    <x v="32"/>
    <x v="32"/>
    <s v="730505"/>
    <x v="117"/>
    <x v="1"/>
    <x v="6"/>
    <s v="001"/>
    <n v="9000"/>
    <n v="0"/>
    <n v="0"/>
    <n v="9000"/>
    <n v="0"/>
    <n v="9000"/>
    <n v="1.6552126514875599E-5"/>
    <n v="0"/>
    <n v="0"/>
    <n v="0"/>
    <n v="9000"/>
    <n v="0"/>
    <m/>
  </r>
  <r>
    <x v="1"/>
    <x v="11"/>
    <s v="ZT06F060"/>
    <x v="43"/>
    <s v="H303"/>
    <s v="PRODUCTIVIDAD SOSTENIBLE"/>
    <s v="GI22H30300004D"/>
    <x v="32"/>
    <x v="32"/>
    <s v="730505"/>
    <x v="117"/>
    <x v="1"/>
    <x v="6"/>
    <s v="001"/>
    <n v="1908.2"/>
    <n v="0"/>
    <n v="0"/>
    <n v="1908.2"/>
    <n v="0"/>
    <n v="0"/>
    <n v="0"/>
    <n v="0"/>
    <n v="0"/>
    <n v="1908.2"/>
    <n v="1908.2"/>
    <n v="1908.2"/>
    <m/>
  </r>
  <r>
    <x v="1"/>
    <x v="11"/>
    <s v="ZV05F050"/>
    <x v="35"/>
    <s v="H303"/>
    <s v="PRODUCTIVIDAD SOSTENIBLE"/>
    <s v="GI22H30300004D"/>
    <x v="32"/>
    <x v="32"/>
    <s v="730505"/>
    <x v="117"/>
    <x v="1"/>
    <x v="6"/>
    <s v="001"/>
    <n v="1900"/>
    <n v="0"/>
    <n v="100"/>
    <n v="2000"/>
    <n v="0"/>
    <n v="0"/>
    <n v="0"/>
    <n v="0"/>
    <n v="0"/>
    <n v="2000"/>
    <n v="2000"/>
    <n v="2000"/>
    <m/>
  </r>
  <r>
    <x v="1"/>
    <x v="11"/>
    <s v="ZT06F060"/>
    <x v="43"/>
    <s v="H303"/>
    <s v="PRODUCTIVIDAD SOSTENIBLE"/>
    <s v="GI22H30300004D"/>
    <x v="32"/>
    <x v="32"/>
    <s v="730613"/>
    <x v="136"/>
    <x v="1"/>
    <x v="6"/>
    <s v="001"/>
    <n v="3367.4"/>
    <n v="0"/>
    <n v="0"/>
    <n v="3367.4"/>
    <n v="0"/>
    <n v="0"/>
    <n v="0"/>
    <n v="0"/>
    <n v="0"/>
    <n v="3367.4"/>
    <n v="3367.4"/>
    <n v="3367.4"/>
    <m/>
  </r>
  <r>
    <x v="1"/>
    <x v="11"/>
    <s v="ZV05F050"/>
    <x v="35"/>
    <s v="H303"/>
    <s v="PRODUCTIVIDAD SOSTENIBLE"/>
    <s v="GI22H30300004D"/>
    <x v="32"/>
    <x v="32"/>
    <s v="730613"/>
    <x v="136"/>
    <x v="1"/>
    <x v="6"/>
    <s v="001"/>
    <n v="1508.93"/>
    <n v="0"/>
    <n v="4791.07"/>
    <n v="6300"/>
    <n v="0"/>
    <n v="0"/>
    <n v="0"/>
    <n v="0"/>
    <n v="0"/>
    <n v="6300"/>
    <n v="6300"/>
    <n v="6300"/>
    <m/>
  </r>
  <r>
    <x v="1"/>
    <x v="11"/>
    <s v="TM68F100"/>
    <x v="18"/>
    <s v="H303"/>
    <s v="PRODUCTIVIDAD SOSTENIBLE"/>
    <s v="GI22H30300004D"/>
    <x v="32"/>
    <x v="32"/>
    <s v="730613"/>
    <x v="136"/>
    <x v="1"/>
    <x v="6"/>
    <s v="001"/>
    <n v="10000"/>
    <n v="0"/>
    <n v="0"/>
    <n v="10000"/>
    <n v="0"/>
    <n v="7750"/>
    <n v="1.425322005447621E-5"/>
    <n v="7750"/>
    <n v="3.0162578665308952E-5"/>
    <n v="2250"/>
    <n v="2250"/>
    <n v="2250"/>
    <m/>
  </r>
  <r>
    <x v="1"/>
    <x v="11"/>
    <s v="ZD07F070"/>
    <x v="28"/>
    <s v="H303"/>
    <s v="PRODUCTIVIDAD SOSTENIBLE"/>
    <s v="GI22H30300004D"/>
    <x v="32"/>
    <x v="32"/>
    <s v="730613"/>
    <x v="136"/>
    <x v="1"/>
    <x v="6"/>
    <s v="001"/>
    <n v="6510"/>
    <n v="0"/>
    <n v="0"/>
    <n v="6510"/>
    <n v="0"/>
    <n v="0"/>
    <n v="0"/>
    <n v="0"/>
    <n v="0"/>
    <n v="6510"/>
    <n v="6510"/>
    <n v="6510"/>
    <m/>
  </r>
  <r>
    <x v="1"/>
    <x v="11"/>
    <s v="ZQ08F080"/>
    <x v="26"/>
    <s v="H303"/>
    <s v="PRODUCTIVIDAD SOSTENIBLE"/>
    <s v="GI22H30300004D"/>
    <x v="32"/>
    <x v="32"/>
    <s v="730613"/>
    <x v="136"/>
    <x v="1"/>
    <x v="6"/>
    <s v="001"/>
    <n v="2898"/>
    <n v="0"/>
    <n v="0"/>
    <n v="2898"/>
    <n v="0"/>
    <n v="0"/>
    <n v="0"/>
    <n v="0"/>
    <n v="0"/>
    <n v="2898"/>
    <n v="2898"/>
    <n v="2898"/>
    <m/>
  </r>
  <r>
    <x v="1"/>
    <x v="11"/>
    <s v="ZM04F040"/>
    <x v="41"/>
    <s v="H303"/>
    <s v="PRODUCTIVIDAD SOSTENIBLE"/>
    <s v="GI22H30300004D"/>
    <x v="32"/>
    <x v="32"/>
    <s v="730613"/>
    <x v="136"/>
    <x v="1"/>
    <x v="6"/>
    <s v="001"/>
    <n v="6580.21"/>
    <n v="0"/>
    <n v="0"/>
    <n v="6580.21"/>
    <n v="0"/>
    <n v="0"/>
    <n v="0"/>
    <n v="0"/>
    <n v="0"/>
    <n v="6580.21"/>
    <n v="6580.21"/>
    <n v="6580.21"/>
    <m/>
  </r>
  <r>
    <x v="1"/>
    <x v="11"/>
    <s v="ZN02F020"/>
    <x v="44"/>
    <s v="H303"/>
    <s v="PRODUCTIVIDAD SOSTENIBLE"/>
    <s v="GI22H30300004D"/>
    <x v="32"/>
    <x v="32"/>
    <s v="730613"/>
    <x v="136"/>
    <x v="1"/>
    <x v="6"/>
    <s v="001"/>
    <n v="3544.8"/>
    <n v="0"/>
    <n v="0"/>
    <n v="3544.8"/>
    <n v="3221.4"/>
    <n v="0"/>
    <n v="0"/>
    <n v="0"/>
    <n v="0"/>
    <n v="3544.8"/>
    <n v="3544.8"/>
    <n v="323.39999999999998"/>
    <m/>
  </r>
  <r>
    <x v="1"/>
    <x v="11"/>
    <s v="ZS03F030"/>
    <x v="22"/>
    <s v="H303"/>
    <s v="PRODUCTIVIDAD SOSTENIBLE"/>
    <s v="GI22H30300004D"/>
    <x v="32"/>
    <x v="32"/>
    <s v="730613"/>
    <x v="136"/>
    <x v="1"/>
    <x v="6"/>
    <s v="001"/>
    <n v="3000"/>
    <n v="0"/>
    <n v="3000"/>
    <n v="6000"/>
    <n v="0"/>
    <n v="0"/>
    <n v="0"/>
    <n v="0"/>
    <n v="0"/>
    <n v="6000"/>
    <n v="6000"/>
    <n v="6000"/>
    <m/>
  </r>
  <r>
    <x v="1"/>
    <x v="11"/>
    <s v="ZC09F090"/>
    <x v="21"/>
    <s v="H303"/>
    <s v="PRODUCTIVIDAD SOSTENIBLE"/>
    <s v="GI22H30300004D"/>
    <x v="32"/>
    <x v="32"/>
    <s v="730613"/>
    <x v="136"/>
    <x v="1"/>
    <x v="6"/>
    <s v="001"/>
    <n v="4319.93"/>
    <n v="0"/>
    <n v="0"/>
    <n v="4319.93"/>
    <n v="0"/>
    <n v="0"/>
    <n v="0"/>
    <n v="0"/>
    <n v="0"/>
    <n v="4319.93"/>
    <n v="4319.93"/>
    <n v="4319.93"/>
    <m/>
  </r>
  <r>
    <x v="1"/>
    <x v="11"/>
    <s v="ZT06F060"/>
    <x v="43"/>
    <s v="H303"/>
    <s v="PRODUCTIVIDAD SOSTENIBLE"/>
    <s v="GI22H30300004D"/>
    <x v="32"/>
    <x v="32"/>
    <s v="730804"/>
    <x v="121"/>
    <x v="1"/>
    <x v="6"/>
    <s v="001"/>
    <n v="92"/>
    <n v="0"/>
    <n v="0"/>
    <n v="92"/>
    <n v="0"/>
    <n v="0"/>
    <n v="0"/>
    <n v="0"/>
    <n v="0"/>
    <n v="92"/>
    <n v="92"/>
    <n v="92"/>
    <m/>
  </r>
  <r>
    <x v="1"/>
    <x v="11"/>
    <s v="ZT06F060"/>
    <x v="43"/>
    <s v="H303"/>
    <s v="PRODUCTIVIDAD SOSTENIBLE"/>
    <s v="GI22H30300004D"/>
    <x v="32"/>
    <x v="32"/>
    <s v="730811"/>
    <x v="123"/>
    <x v="1"/>
    <x v="6"/>
    <s v="001"/>
    <n v="1667.2"/>
    <n v="0"/>
    <n v="0"/>
    <n v="1667.2"/>
    <n v="0"/>
    <n v="0"/>
    <n v="0"/>
    <n v="0"/>
    <n v="0"/>
    <n v="1667.2"/>
    <n v="1667.2"/>
    <n v="1667.2"/>
    <m/>
  </r>
  <r>
    <x v="1"/>
    <x v="11"/>
    <s v="ZN02F020"/>
    <x v="44"/>
    <s v="H303"/>
    <s v="PRODUCTIVIDAD SOSTENIBLE"/>
    <s v="GI22H30300004D"/>
    <x v="32"/>
    <x v="32"/>
    <s v="730811"/>
    <x v="123"/>
    <x v="1"/>
    <x v="6"/>
    <s v="001"/>
    <n v="6416.57"/>
    <n v="0"/>
    <n v="0"/>
    <n v="6416.57"/>
    <n v="0"/>
    <n v="0"/>
    <n v="0"/>
    <n v="0"/>
    <n v="0"/>
    <n v="6416.57"/>
    <n v="6416.57"/>
    <n v="6416.57"/>
    <m/>
  </r>
  <r>
    <x v="1"/>
    <x v="11"/>
    <s v="ZV05F050"/>
    <x v="35"/>
    <s v="H303"/>
    <s v="PRODUCTIVIDAD SOSTENIBLE"/>
    <s v="GI22H30300004D"/>
    <x v="32"/>
    <x v="32"/>
    <s v="730811"/>
    <x v="123"/>
    <x v="1"/>
    <x v="6"/>
    <s v="001"/>
    <n v="4555"/>
    <n v="0"/>
    <n v="-4555"/>
    <n v="0"/>
    <n v="0"/>
    <n v="0"/>
    <n v="0"/>
    <n v="0"/>
    <n v="0"/>
    <n v="0"/>
    <n v="0"/>
    <n v="0"/>
    <m/>
  </r>
  <r>
    <x v="1"/>
    <x v="11"/>
    <s v="ZT06F060"/>
    <x v="43"/>
    <s v="H303"/>
    <s v="PRODUCTIVIDAD SOSTENIBLE"/>
    <s v="GI22H30300004D"/>
    <x v="32"/>
    <x v="32"/>
    <s v="730814"/>
    <x v="133"/>
    <x v="1"/>
    <x v="6"/>
    <s v="001"/>
    <n v="3988"/>
    <n v="0"/>
    <n v="0"/>
    <n v="3988"/>
    <n v="2069.9"/>
    <n v="0"/>
    <n v="0"/>
    <n v="0"/>
    <n v="0"/>
    <n v="3988"/>
    <n v="3988"/>
    <n v="1918.1"/>
    <m/>
  </r>
  <r>
    <x v="1"/>
    <x v="11"/>
    <s v="ZS03F030"/>
    <x v="22"/>
    <s v="H303"/>
    <s v="PRODUCTIVIDAD SOSTENIBLE"/>
    <s v="GI22H30300004D"/>
    <x v="32"/>
    <x v="32"/>
    <s v="730814"/>
    <x v="133"/>
    <x v="1"/>
    <x v="6"/>
    <s v="001"/>
    <n v="5000"/>
    <n v="0"/>
    <n v="0"/>
    <n v="5000"/>
    <n v="0"/>
    <n v="0"/>
    <n v="0"/>
    <n v="0"/>
    <n v="0"/>
    <n v="5000"/>
    <n v="5000"/>
    <n v="5000"/>
    <m/>
  </r>
  <r>
    <x v="1"/>
    <x v="11"/>
    <s v="ZM04F040"/>
    <x v="41"/>
    <s v="H303"/>
    <s v="PRODUCTIVIDAD SOSTENIBLE"/>
    <s v="GI22H30300004D"/>
    <x v="32"/>
    <x v="32"/>
    <s v="730814"/>
    <x v="133"/>
    <x v="1"/>
    <x v="6"/>
    <s v="001"/>
    <n v="6046.75"/>
    <n v="0"/>
    <n v="-3700"/>
    <n v="2346.75"/>
    <n v="0"/>
    <n v="0"/>
    <n v="0"/>
    <n v="0"/>
    <n v="0"/>
    <n v="2346.75"/>
    <n v="2346.75"/>
    <n v="2346.75"/>
    <m/>
  </r>
  <r>
    <x v="1"/>
    <x v="11"/>
    <s v="ZN02F020"/>
    <x v="44"/>
    <s v="H303"/>
    <s v="PRODUCTIVIDAD SOSTENIBLE"/>
    <s v="GI22H30300004D"/>
    <x v="32"/>
    <x v="32"/>
    <s v="730814"/>
    <x v="133"/>
    <x v="1"/>
    <x v="6"/>
    <s v="001"/>
    <n v="5220"/>
    <n v="0"/>
    <n v="0"/>
    <n v="5220"/>
    <n v="0"/>
    <n v="0"/>
    <n v="0"/>
    <n v="0"/>
    <n v="0"/>
    <n v="5220"/>
    <n v="5220"/>
    <n v="5220"/>
    <m/>
  </r>
  <r>
    <x v="1"/>
    <x v="11"/>
    <s v="ZD07F070"/>
    <x v="28"/>
    <s v="H303"/>
    <s v="PRODUCTIVIDAD SOSTENIBLE"/>
    <s v="GI22H30300004D"/>
    <x v="32"/>
    <x v="32"/>
    <s v="730814"/>
    <x v="133"/>
    <x v="1"/>
    <x v="6"/>
    <s v="001"/>
    <n v="4469.8999999999996"/>
    <n v="0"/>
    <n v="0"/>
    <n v="4469.8999999999996"/>
    <n v="0"/>
    <n v="0"/>
    <n v="0"/>
    <n v="0"/>
    <n v="0"/>
    <n v="4469.8999999999996"/>
    <n v="4469.8999999999996"/>
    <n v="4469.8999999999996"/>
    <m/>
  </r>
  <r>
    <x v="1"/>
    <x v="11"/>
    <s v="ZC09F090"/>
    <x v="21"/>
    <s v="H303"/>
    <s v="PRODUCTIVIDAD SOSTENIBLE"/>
    <s v="GI22H30300004D"/>
    <x v="32"/>
    <x v="32"/>
    <s v="730814"/>
    <x v="133"/>
    <x v="1"/>
    <x v="6"/>
    <s v="001"/>
    <n v="3000"/>
    <n v="0"/>
    <n v="0"/>
    <n v="3000"/>
    <n v="0"/>
    <n v="0"/>
    <n v="0"/>
    <n v="0"/>
    <n v="0"/>
    <n v="3000"/>
    <n v="3000"/>
    <n v="3000"/>
    <m/>
  </r>
  <r>
    <x v="1"/>
    <x v="11"/>
    <s v="ZQ08F080"/>
    <x v="26"/>
    <s v="H303"/>
    <s v="PRODUCTIVIDAD SOSTENIBLE"/>
    <s v="GI22H30300004D"/>
    <x v="32"/>
    <x v="32"/>
    <s v="730814"/>
    <x v="133"/>
    <x v="1"/>
    <x v="6"/>
    <s v="001"/>
    <n v="6779.95"/>
    <n v="0"/>
    <n v="0"/>
    <n v="6779.95"/>
    <n v="0"/>
    <n v="0"/>
    <n v="0"/>
    <n v="0"/>
    <n v="0"/>
    <n v="6779.95"/>
    <n v="6779.95"/>
    <n v="6779.95"/>
    <m/>
  </r>
  <r>
    <x v="1"/>
    <x v="11"/>
    <s v="ZV05F050"/>
    <x v="35"/>
    <s v="H303"/>
    <s v="PRODUCTIVIDAD SOSTENIBLE"/>
    <s v="GI22H30300004D"/>
    <x v="32"/>
    <x v="32"/>
    <s v="730814"/>
    <x v="133"/>
    <x v="1"/>
    <x v="6"/>
    <s v="001"/>
    <n v="4323"/>
    <n v="0"/>
    <n v="-2323"/>
    <n v="2000"/>
    <n v="0"/>
    <n v="1875.9"/>
    <n v="3.4500149032505709E-6"/>
    <n v="1875.9"/>
    <n v="7.3009008152584602E-6"/>
    <n v="124.1"/>
    <n v="124.1"/>
    <n v="124.1"/>
    <m/>
  </r>
  <r>
    <x v="1"/>
    <x v="11"/>
    <s v="ZV05F050"/>
    <x v="35"/>
    <s v="H303"/>
    <s v="PRODUCTIVIDAD SOSTENIBLE"/>
    <s v="GI22H30300004D"/>
    <x v="32"/>
    <x v="32"/>
    <s v="730823"/>
    <x v="163"/>
    <x v="1"/>
    <x v="6"/>
    <s v="001"/>
    <n v="1927.1"/>
    <n v="0"/>
    <n v="-1927.1"/>
    <n v="0"/>
    <n v="0"/>
    <n v="0"/>
    <n v="0"/>
    <n v="0"/>
    <n v="0"/>
    <n v="0"/>
    <n v="0"/>
    <n v="0"/>
    <m/>
  </r>
  <r>
    <x v="1"/>
    <x v="11"/>
    <s v="ZN02F020"/>
    <x v="44"/>
    <s v="H303"/>
    <s v="PRODUCTIVIDAD SOSTENIBLE"/>
    <s v="GI22H30300004D"/>
    <x v="32"/>
    <x v="32"/>
    <s v="731406"/>
    <x v="128"/>
    <x v="1"/>
    <x v="6"/>
    <s v="001"/>
    <n v="2640"/>
    <n v="0"/>
    <n v="0"/>
    <n v="2640"/>
    <n v="0"/>
    <n v="0"/>
    <n v="0"/>
    <n v="0"/>
    <n v="0"/>
    <n v="2640"/>
    <n v="2640"/>
    <n v="2640"/>
    <m/>
  </r>
  <r>
    <x v="1"/>
    <x v="11"/>
    <s v="ZV05F050"/>
    <x v="35"/>
    <s v="H303"/>
    <s v="PRODUCTIVIDAD SOSTENIBLE"/>
    <s v="GI22H30300004D"/>
    <x v="32"/>
    <x v="32"/>
    <s v="731406"/>
    <x v="128"/>
    <x v="1"/>
    <x v="6"/>
    <s v="001"/>
    <n v="291.64"/>
    <n v="0"/>
    <n v="-291.64"/>
    <n v="0"/>
    <n v="0"/>
    <n v="0"/>
    <n v="0"/>
    <n v="0"/>
    <n v="0"/>
    <n v="0"/>
    <n v="0"/>
    <n v="0"/>
    <m/>
  </r>
  <r>
    <x v="3"/>
    <x v="7"/>
    <s v="ZA01I000"/>
    <x v="10"/>
    <s v="I401"/>
    <s v="PRÁCTICAS SALUDABLES"/>
    <s v="GI22I40100001D"/>
    <x v="33"/>
    <x v="33"/>
    <s v="730205"/>
    <x v="112"/>
    <x v="1"/>
    <x v="6"/>
    <s v="001"/>
    <n v="500000"/>
    <n v="0"/>
    <n v="0"/>
    <n v="500000"/>
    <n v="0"/>
    <n v="303405.5"/>
    <n v="5.5800069125656535E-4"/>
    <n v="143877.70000000001"/>
    <n v="5.5996418637854479E-4"/>
    <n v="196594.5"/>
    <n v="356122.3"/>
    <n v="196594.5"/>
    <m/>
  </r>
  <r>
    <x v="3"/>
    <x v="7"/>
    <s v="ZA01I000"/>
    <x v="10"/>
    <s v="I401"/>
    <s v="PRÁCTICAS SALUDABLES"/>
    <s v="GI22I40100001D"/>
    <x v="33"/>
    <x v="33"/>
    <s v="730606"/>
    <x v="140"/>
    <x v="1"/>
    <x v="6"/>
    <s v="001"/>
    <n v="7200"/>
    <n v="0"/>
    <n v="0"/>
    <n v="7200"/>
    <n v="0"/>
    <n v="0"/>
    <n v="0"/>
    <n v="0"/>
    <n v="0"/>
    <n v="7200"/>
    <n v="7200"/>
    <n v="7200"/>
    <m/>
  </r>
  <r>
    <x v="3"/>
    <x v="7"/>
    <s v="ZA01I000"/>
    <x v="10"/>
    <s v="I401"/>
    <s v="PRÁCTICAS SALUDABLES"/>
    <s v="GI22I40100002D"/>
    <x v="34"/>
    <x v="34"/>
    <s v="730402"/>
    <x v="150"/>
    <x v="1"/>
    <x v="6"/>
    <s v="001"/>
    <n v="320000"/>
    <n v="0"/>
    <n v="0"/>
    <n v="320000"/>
    <n v="0"/>
    <n v="276775.08"/>
    <n v="5.0902401559164609E-4"/>
    <n v="0"/>
    <n v="0"/>
    <n v="43224.92"/>
    <n v="320000"/>
    <n v="43224.92"/>
    <m/>
  </r>
  <r>
    <x v="3"/>
    <x v="7"/>
    <s v="ZA01I000"/>
    <x v="10"/>
    <s v="I401"/>
    <s v="PRÁCTICAS SALUDABLES"/>
    <s v="GI22I40100002D"/>
    <x v="34"/>
    <x v="34"/>
    <s v="730417"/>
    <x v="152"/>
    <x v="1"/>
    <x v="6"/>
    <s v="001"/>
    <n v="235812"/>
    <n v="0"/>
    <n v="0"/>
    <n v="235812"/>
    <n v="0"/>
    <n v="0"/>
    <n v="0"/>
    <n v="0"/>
    <n v="0"/>
    <n v="235812"/>
    <n v="235812"/>
    <n v="235812"/>
    <m/>
  </r>
  <r>
    <x v="3"/>
    <x v="7"/>
    <s v="ZA01I000"/>
    <x v="10"/>
    <s v="I401"/>
    <s v="PRÁCTICAS SALUDABLES"/>
    <s v="GI22I40100002D"/>
    <x v="34"/>
    <x v="34"/>
    <s v="730606"/>
    <x v="140"/>
    <x v="1"/>
    <x v="6"/>
    <s v="001"/>
    <n v="334172.15999999997"/>
    <n v="0"/>
    <n v="0"/>
    <n v="334172.15999999997"/>
    <n v="25624.55"/>
    <n v="299558.37"/>
    <n v="5.5092533764776832E-4"/>
    <n v="121294.72"/>
    <n v="4.720724559595643E-4"/>
    <n v="34613.79"/>
    <n v="212877.44"/>
    <n v="8989.24"/>
    <m/>
  </r>
  <r>
    <x v="3"/>
    <x v="7"/>
    <s v="ZA01I000"/>
    <x v="10"/>
    <s v="I401"/>
    <s v="PRÁCTICAS SALUDABLES"/>
    <s v="GI22I40100002D"/>
    <x v="34"/>
    <x v="34"/>
    <s v="730613"/>
    <x v="136"/>
    <x v="1"/>
    <x v="6"/>
    <s v="001"/>
    <n v="85000"/>
    <n v="0"/>
    <n v="0"/>
    <n v="85000"/>
    <n v="0"/>
    <n v="0"/>
    <n v="0"/>
    <n v="0"/>
    <n v="0"/>
    <n v="85000"/>
    <n v="85000"/>
    <n v="85000"/>
    <m/>
  </r>
  <r>
    <x v="3"/>
    <x v="7"/>
    <s v="ZA01I000"/>
    <x v="10"/>
    <s v="I402"/>
    <s v="SUB SISTEMA EDUCATIVO MUNICIPAL"/>
    <s v="GI22I40200001D"/>
    <x v="35"/>
    <x v="35"/>
    <s v="730402"/>
    <x v="150"/>
    <x v="1"/>
    <x v="6"/>
    <s v="001"/>
    <n v="4821.42"/>
    <n v="0"/>
    <n v="0"/>
    <n v="4821.42"/>
    <n v="0"/>
    <n v="0"/>
    <n v="0"/>
    <n v="0"/>
    <n v="0"/>
    <n v="4821.42"/>
    <n v="4821.42"/>
    <n v="4821.42"/>
    <m/>
  </r>
  <r>
    <x v="3"/>
    <x v="7"/>
    <s v="ZA01I000"/>
    <x v="10"/>
    <s v="I402"/>
    <s v="SUB SISTEMA EDUCATIVO MUNICIPAL"/>
    <s v="GI22I40200001D"/>
    <x v="35"/>
    <x v="35"/>
    <s v="730704"/>
    <x v="120"/>
    <x v="1"/>
    <x v="6"/>
    <s v="001"/>
    <n v="500"/>
    <n v="0"/>
    <n v="0"/>
    <n v="500"/>
    <n v="0"/>
    <n v="0"/>
    <n v="0"/>
    <n v="0"/>
    <n v="0"/>
    <n v="500"/>
    <n v="500"/>
    <n v="500"/>
    <m/>
  </r>
  <r>
    <x v="3"/>
    <x v="7"/>
    <s v="ZA01I000"/>
    <x v="10"/>
    <s v="I402"/>
    <s v="SUB SISTEMA EDUCATIVO MUNICIPAL"/>
    <s v="GI22I40200001D"/>
    <x v="35"/>
    <x v="35"/>
    <s v="730812"/>
    <x v="147"/>
    <x v="1"/>
    <x v="6"/>
    <s v="001"/>
    <n v="9020.8799999999992"/>
    <n v="0"/>
    <n v="0"/>
    <n v="9020.8799999999992"/>
    <n v="0"/>
    <n v="0"/>
    <n v="0"/>
    <n v="0"/>
    <n v="0"/>
    <n v="9020.8799999999992"/>
    <n v="9020.8799999999992"/>
    <n v="9020.8799999999992"/>
    <m/>
  </r>
  <r>
    <x v="3"/>
    <x v="7"/>
    <s v="ZA01I000"/>
    <x v="10"/>
    <s v="I402"/>
    <s v="SUB SISTEMA EDUCATIVO MUNICIPAL"/>
    <s v="GI22I40200001D"/>
    <x v="35"/>
    <x v="35"/>
    <s v="731403"/>
    <x v="142"/>
    <x v="1"/>
    <x v="6"/>
    <s v="001"/>
    <n v="603.4"/>
    <n v="0"/>
    <n v="0"/>
    <n v="603.4"/>
    <n v="0"/>
    <n v="0"/>
    <n v="0"/>
    <n v="0"/>
    <n v="0"/>
    <n v="603.4"/>
    <n v="603.4"/>
    <n v="603.4"/>
    <m/>
  </r>
  <r>
    <x v="3"/>
    <x v="7"/>
    <s v="ZA01I000"/>
    <x v="10"/>
    <s v="I402"/>
    <s v="SUB SISTEMA EDUCATIVO MUNICIPAL"/>
    <s v="GI22I40200002D"/>
    <x v="36"/>
    <x v="36"/>
    <s v="730205"/>
    <x v="112"/>
    <x v="1"/>
    <x v="6"/>
    <s v="001"/>
    <n v="23000"/>
    <n v="0"/>
    <n v="0"/>
    <n v="23000"/>
    <n v="0"/>
    <n v="5297"/>
    <n v="9.7418460165884487E-6"/>
    <n v="5297"/>
    <n v="2.0615636024534389E-5"/>
    <n v="17703"/>
    <n v="17703"/>
    <n v="17703"/>
    <m/>
  </r>
  <r>
    <x v="3"/>
    <x v="7"/>
    <s v="ZA01I000"/>
    <x v="10"/>
    <s v="I402"/>
    <s v="SUB SISTEMA EDUCATIVO MUNICIPAL"/>
    <s v="GI22I40200002D"/>
    <x v="36"/>
    <x v="36"/>
    <s v="730402"/>
    <x v="150"/>
    <x v="1"/>
    <x v="6"/>
    <s v="001"/>
    <n v="11555"/>
    <n v="0"/>
    <n v="0"/>
    <n v="11555"/>
    <n v="0"/>
    <n v="0"/>
    <n v="0"/>
    <n v="0"/>
    <n v="0"/>
    <n v="11555"/>
    <n v="11555"/>
    <n v="11555"/>
    <m/>
  </r>
  <r>
    <x v="3"/>
    <x v="7"/>
    <s v="ZA01I000"/>
    <x v="10"/>
    <s v="I402"/>
    <s v="SUB SISTEMA EDUCATIVO MUNICIPAL"/>
    <s v="GI22I40200002D"/>
    <x v="36"/>
    <x v="36"/>
    <s v="730704"/>
    <x v="120"/>
    <x v="1"/>
    <x v="6"/>
    <s v="001"/>
    <n v="5500"/>
    <n v="0"/>
    <n v="0"/>
    <n v="5500"/>
    <n v="0"/>
    <n v="0"/>
    <n v="0"/>
    <n v="0"/>
    <n v="0"/>
    <n v="5500"/>
    <n v="5500"/>
    <n v="5500"/>
    <m/>
  </r>
  <r>
    <x v="3"/>
    <x v="7"/>
    <s v="ZA01I000"/>
    <x v="10"/>
    <s v="I402"/>
    <s v="SUB SISTEMA EDUCATIVO MUNICIPAL"/>
    <s v="GI22I40200002D"/>
    <x v="36"/>
    <x v="36"/>
    <s v="730802"/>
    <x v="156"/>
    <x v="1"/>
    <x v="6"/>
    <s v="001"/>
    <n v="75000"/>
    <n v="0"/>
    <n v="0"/>
    <n v="75000"/>
    <n v="0"/>
    <n v="0"/>
    <n v="0"/>
    <n v="0"/>
    <n v="0"/>
    <n v="75000"/>
    <n v="75000"/>
    <n v="75000"/>
    <m/>
  </r>
  <r>
    <x v="3"/>
    <x v="7"/>
    <s v="ZA01I000"/>
    <x v="10"/>
    <s v="I402"/>
    <s v="SUB SISTEMA EDUCATIVO MUNICIPAL"/>
    <s v="GI22I40200002D"/>
    <x v="36"/>
    <x v="36"/>
    <s v="730804"/>
    <x v="121"/>
    <x v="1"/>
    <x v="6"/>
    <s v="001"/>
    <n v="34000"/>
    <n v="0"/>
    <n v="0"/>
    <n v="34000"/>
    <n v="0"/>
    <n v="0"/>
    <n v="0"/>
    <n v="0"/>
    <n v="0"/>
    <n v="34000"/>
    <n v="34000"/>
    <n v="34000"/>
    <m/>
  </r>
  <r>
    <x v="3"/>
    <x v="7"/>
    <s v="ZA01I000"/>
    <x v="10"/>
    <s v="I402"/>
    <s v="SUB SISTEMA EDUCATIVO MUNICIPAL"/>
    <s v="GI22I40200002D"/>
    <x v="36"/>
    <x v="36"/>
    <s v="731403"/>
    <x v="142"/>
    <x v="1"/>
    <x v="6"/>
    <s v="001"/>
    <n v="258.60000000000002"/>
    <n v="0"/>
    <n v="0"/>
    <n v="258.60000000000002"/>
    <n v="0"/>
    <n v="0"/>
    <n v="0"/>
    <n v="0"/>
    <n v="0"/>
    <n v="258.60000000000002"/>
    <n v="258.60000000000002"/>
    <n v="258.60000000000002"/>
    <m/>
  </r>
  <r>
    <x v="3"/>
    <x v="7"/>
    <s v="ZA01I000"/>
    <x v="10"/>
    <s v="I402"/>
    <s v="SUB SISTEMA EDUCATIVO MUNICIPAL"/>
    <s v="GI22I40200003D"/>
    <x v="37"/>
    <x v="37"/>
    <s v="730402"/>
    <x v="150"/>
    <x v="1"/>
    <x v="6"/>
    <s v="001"/>
    <n v="1499478.29"/>
    <n v="0"/>
    <n v="-212803.28"/>
    <n v="1286675.01"/>
    <n v="54304.73"/>
    <n v="874350.73"/>
    <n v="1.6080404334815372E-3"/>
    <n v="363142.7"/>
    <n v="1.4133316458687342E-3"/>
    <n v="412324.28"/>
    <n v="923532.31"/>
    <n v="358019.55"/>
    <m/>
  </r>
  <r>
    <x v="3"/>
    <x v="7"/>
    <s v="ZA01I000"/>
    <x v="10"/>
    <s v="I402"/>
    <s v="SUB SISTEMA EDUCATIVO MUNICIPAL"/>
    <s v="GI22I40200003D"/>
    <x v="37"/>
    <x v="37"/>
    <s v="730601"/>
    <x v="129"/>
    <x v="1"/>
    <x v="6"/>
    <s v="001"/>
    <n v="11906.25"/>
    <n v="0"/>
    <n v="0"/>
    <n v="11906.25"/>
    <n v="0"/>
    <n v="11905"/>
    <n v="2.1894785128843779E-5"/>
    <n v="11905"/>
    <n v="4.6333612775548787E-5"/>
    <n v="1.25"/>
    <n v="1.25"/>
    <n v="1.25"/>
    <m/>
  </r>
  <r>
    <x v="3"/>
    <x v="7"/>
    <s v="ZA01I000"/>
    <x v="10"/>
    <s v="I402"/>
    <s v="SUB SISTEMA EDUCATIVO MUNICIPAL"/>
    <s v="GI22I40200003D"/>
    <x v="37"/>
    <x v="37"/>
    <s v="730605"/>
    <x v="132"/>
    <x v="1"/>
    <x v="6"/>
    <s v="001"/>
    <n v="99600"/>
    <n v="0"/>
    <n v="0"/>
    <n v="99600"/>
    <n v="0"/>
    <n v="69720"/>
    <n v="1.2822380673523629E-4"/>
    <n v="0"/>
    <n v="0"/>
    <n v="29880"/>
    <n v="99600"/>
    <n v="29880"/>
    <m/>
  </r>
  <r>
    <x v="3"/>
    <x v="7"/>
    <s v="ZA01I000"/>
    <x v="10"/>
    <s v="I402"/>
    <s v="SUB SISTEMA EDUCATIVO MUNICIPAL"/>
    <s v="GI22I40200003D"/>
    <x v="37"/>
    <x v="37"/>
    <s v="730606"/>
    <x v="140"/>
    <x v="1"/>
    <x v="6"/>
    <s v="001"/>
    <n v="14380"/>
    <n v="0"/>
    <n v="0"/>
    <n v="14380"/>
    <n v="0"/>
    <n v="8327.8799999999992"/>
    <n v="1.5316013706744687E-5"/>
    <n v="1333"/>
    <n v="5.1879635304331402E-6"/>
    <n v="6052.12"/>
    <n v="13047"/>
    <n v="6052.12"/>
    <m/>
  </r>
  <r>
    <x v="3"/>
    <x v="7"/>
    <s v="ZA01I000"/>
    <x v="10"/>
    <s v="I402"/>
    <s v="SUB SISTEMA EDUCATIVO MUNICIPAL"/>
    <s v="GI22I40200003D"/>
    <x v="37"/>
    <x v="37"/>
    <s v="730702"/>
    <x v="141"/>
    <x v="1"/>
    <x v="6"/>
    <s v="001"/>
    <n v="6250"/>
    <n v="0"/>
    <n v="0"/>
    <n v="6250"/>
    <n v="0"/>
    <n v="0"/>
    <n v="0"/>
    <n v="0"/>
    <n v="0"/>
    <n v="6250"/>
    <n v="6250"/>
    <n v="6250"/>
    <m/>
  </r>
  <r>
    <x v="3"/>
    <x v="7"/>
    <s v="ZA01I000"/>
    <x v="10"/>
    <s v="I402"/>
    <s v="SUB SISTEMA EDUCATIVO MUNICIPAL"/>
    <s v="GI22I40200003D"/>
    <x v="37"/>
    <x v="37"/>
    <s v="731403"/>
    <x v="142"/>
    <x v="1"/>
    <x v="6"/>
    <s v="001"/>
    <n v="89274.66"/>
    <n v="0"/>
    <n v="0"/>
    <n v="89274.66"/>
    <n v="0"/>
    <n v="0"/>
    <n v="0"/>
    <n v="0"/>
    <n v="0"/>
    <n v="89274.66"/>
    <n v="89274.66"/>
    <n v="89274.66"/>
    <m/>
  </r>
  <r>
    <x v="3"/>
    <x v="7"/>
    <s v="ZA01I000"/>
    <x v="10"/>
    <s v="I402"/>
    <s v="SUB SISTEMA EDUCATIVO MUNICIPAL"/>
    <s v="GI22I40200004D"/>
    <x v="38"/>
    <x v="38"/>
    <s v="730205"/>
    <x v="112"/>
    <x v="1"/>
    <x v="6"/>
    <s v="001"/>
    <n v="23240"/>
    <n v="0"/>
    <n v="40000"/>
    <n v="63240"/>
    <n v="0"/>
    <n v="6290"/>
    <n v="1.1568097308729723E-5"/>
    <n v="6290"/>
    <n v="2.4480338039328171E-5"/>
    <n v="56950"/>
    <n v="56950"/>
    <n v="56950"/>
    <m/>
  </r>
  <r>
    <x v="3"/>
    <x v="7"/>
    <s v="ZA01I000"/>
    <x v="10"/>
    <s v="I402"/>
    <s v="SUB SISTEMA EDUCATIVO MUNICIPAL"/>
    <s v="GI22I40200004D"/>
    <x v="38"/>
    <x v="38"/>
    <s v="730235"/>
    <x v="143"/>
    <x v="1"/>
    <x v="6"/>
    <s v="001"/>
    <n v="338975.46"/>
    <n v="0"/>
    <n v="1083521.82"/>
    <n v="1422497.28"/>
    <n v="0"/>
    <n v="1001280"/>
    <n v="1.84147924853496E-3"/>
    <n v="273215.34000000003"/>
    <n v="1.0633392497185977E-3"/>
    <n v="421217.28000000003"/>
    <n v="1149281.94"/>
    <n v="421217.28000000003"/>
    <m/>
  </r>
  <r>
    <x v="3"/>
    <x v="7"/>
    <s v="ZA01I000"/>
    <x v="10"/>
    <s v="I402"/>
    <s v="SUB SISTEMA EDUCATIVO MUNICIPAL"/>
    <s v="GI22I40200004D"/>
    <x v="38"/>
    <x v="38"/>
    <s v="730606"/>
    <x v="140"/>
    <x v="1"/>
    <x v="6"/>
    <s v="001"/>
    <n v="52000"/>
    <n v="0"/>
    <n v="0"/>
    <n v="52000"/>
    <n v="3497.4"/>
    <n v="0"/>
    <n v="0"/>
    <n v="0"/>
    <n v="0"/>
    <n v="52000"/>
    <n v="52000"/>
    <n v="48502.6"/>
    <m/>
  </r>
  <r>
    <x v="3"/>
    <x v="7"/>
    <s v="ZA01I000"/>
    <x v="10"/>
    <s v="I402"/>
    <s v="SUB SISTEMA EDUCATIVO MUNICIPAL"/>
    <s v="GI22I40200004D"/>
    <x v="38"/>
    <x v="38"/>
    <s v="730701"/>
    <x v="119"/>
    <x v="1"/>
    <x v="6"/>
    <s v="001"/>
    <n v="210000"/>
    <n v="0"/>
    <n v="0"/>
    <n v="210000"/>
    <n v="0"/>
    <n v="0"/>
    <n v="0"/>
    <n v="0"/>
    <n v="0"/>
    <n v="210000"/>
    <n v="210000"/>
    <n v="210000"/>
    <m/>
  </r>
  <r>
    <x v="3"/>
    <x v="7"/>
    <s v="ZA01I000"/>
    <x v="10"/>
    <s v="I402"/>
    <s v="SUB SISTEMA EDUCATIVO MUNICIPAL"/>
    <s v="GI22I40200004D"/>
    <x v="38"/>
    <x v="38"/>
    <s v="730704"/>
    <x v="120"/>
    <x v="1"/>
    <x v="6"/>
    <s v="001"/>
    <n v="54395.39"/>
    <n v="0"/>
    <n v="0"/>
    <n v="54395.39"/>
    <n v="0"/>
    <n v="0"/>
    <n v="0"/>
    <n v="0"/>
    <n v="0"/>
    <n v="54395.39"/>
    <n v="54395.39"/>
    <n v="54395.39"/>
    <m/>
  </r>
  <r>
    <x v="3"/>
    <x v="7"/>
    <s v="ZA01I000"/>
    <x v="10"/>
    <s v="I402"/>
    <s v="SUB SISTEMA EDUCATIVO MUNICIPAL"/>
    <s v="GI22I40200004D"/>
    <x v="38"/>
    <x v="38"/>
    <s v="730805"/>
    <x v="153"/>
    <x v="1"/>
    <x v="6"/>
    <s v="001"/>
    <n v="8663.0400000000009"/>
    <n v="0"/>
    <n v="-4077.25"/>
    <n v="4585.79"/>
    <n v="0"/>
    <n v="0"/>
    <n v="0"/>
    <n v="0"/>
    <n v="0"/>
    <n v="4585.79"/>
    <n v="4585.79"/>
    <n v="4585.79"/>
    <m/>
  </r>
  <r>
    <x v="3"/>
    <x v="7"/>
    <s v="ZA01I000"/>
    <x v="10"/>
    <s v="I402"/>
    <s v="SUB SISTEMA EDUCATIVO MUNICIPAL"/>
    <s v="GI22I40200004D"/>
    <x v="38"/>
    <x v="38"/>
    <s v="730812"/>
    <x v="147"/>
    <x v="1"/>
    <x v="6"/>
    <s v="001"/>
    <n v="5000"/>
    <n v="0"/>
    <n v="0"/>
    <n v="5000"/>
    <n v="4999.96"/>
    <n v="0"/>
    <n v="0"/>
    <n v="0"/>
    <n v="0"/>
    <n v="5000"/>
    <n v="5000"/>
    <n v="0.04"/>
    <m/>
  </r>
  <r>
    <x v="3"/>
    <x v="7"/>
    <s v="ZA01I000"/>
    <x v="10"/>
    <s v="I402"/>
    <s v="SUB SISTEMA EDUCATIVO MUNICIPAL"/>
    <s v="GI22I40200004D"/>
    <x v="38"/>
    <x v="38"/>
    <s v="731403"/>
    <x v="142"/>
    <x v="1"/>
    <x v="6"/>
    <s v="001"/>
    <n v="176367.06"/>
    <n v="0"/>
    <n v="21001.75"/>
    <n v="197368.81"/>
    <n v="50102.35"/>
    <n v="147266.46"/>
    <n v="2.7084145303531853E-4"/>
    <n v="120105.9"/>
    <n v="4.6744563315067488E-4"/>
    <n v="50102.35"/>
    <n v="77262.91"/>
    <n v="0"/>
    <m/>
  </r>
  <r>
    <x v="3"/>
    <x v="7"/>
    <s v="ZA01I000"/>
    <x v="10"/>
    <s v="I402"/>
    <s v="SUB SISTEMA EDUCATIVO MUNICIPAL"/>
    <s v="GI22I40200004D"/>
    <x v="38"/>
    <x v="38"/>
    <s v="731407"/>
    <x v="164"/>
    <x v="1"/>
    <x v="6"/>
    <s v="001"/>
    <n v="73416"/>
    <n v="0"/>
    <n v="-40000"/>
    <n v="33416"/>
    <n v="0"/>
    <n v="0"/>
    <n v="0"/>
    <n v="0"/>
    <n v="0"/>
    <n v="33416"/>
    <n v="33416"/>
    <n v="33416"/>
    <m/>
  </r>
  <r>
    <x v="3"/>
    <x v="7"/>
    <s v="CB21I040"/>
    <x v="20"/>
    <s v="I402"/>
    <s v="SUB SISTEMA EDUCATIVO MUNICIPAL"/>
    <s v="GI22I40200005D"/>
    <x v="39"/>
    <x v="39"/>
    <s v="730106"/>
    <x v="165"/>
    <x v="1"/>
    <x v="6"/>
    <s v="001"/>
    <n v="1702.72"/>
    <n v="0"/>
    <n v="0"/>
    <n v="1702.72"/>
    <n v="1702.72"/>
    <n v="0"/>
    <n v="0"/>
    <n v="0"/>
    <n v="0"/>
    <n v="1702.72"/>
    <n v="1702.72"/>
    <n v="0"/>
    <m/>
  </r>
  <r>
    <x v="3"/>
    <x v="7"/>
    <s v="MB42I090"/>
    <x v="32"/>
    <s v="I402"/>
    <s v="SUB SISTEMA EDUCATIVO MUNICIPAL"/>
    <s v="GI22I40200005D"/>
    <x v="39"/>
    <x v="39"/>
    <s v="730106"/>
    <x v="165"/>
    <x v="1"/>
    <x v="6"/>
    <s v="001"/>
    <n v="1030.8499999999999"/>
    <n v="0"/>
    <n v="0"/>
    <n v="1030.8499999999999"/>
    <n v="0"/>
    <n v="1030.8499999999999"/>
    <n v="1.8958621797621677E-6"/>
    <n v="977.35"/>
    <n v="3.8037930656180266E-6"/>
    <n v="0"/>
    <n v="53.5"/>
    <n v="0"/>
    <m/>
  </r>
  <r>
    <x v="3"/>
    <x v="7"/>
    <s v="CB21I040"/>
    <x v="20"/>
    <s v="I402"/>
    <s v="SUB SISTEMA EDUCATIVO MUNICIPAL"/>
    <s v="GI22I40200005D"/>
    <x v="39"/>
    <x v="39"/>
    <s v="730204"/>
    <x v="134"/>
    <x v="1"/>
    <x v="6"/>
    <s v="001"/>
    <n v="6450.5"/>
    <n v="0"/>
    <n v="0"/>
    <n v="6450.5"/>
    <n v="0"/>
    <n v="3213"/>
    <n v="5.9091091658105885E-6"/>
    <n v="3213"/>
    <n v="1.2504821322791957E-5"/>
    <n v="3237.5"/>
    <n v="3237.5"/>
    <n v="3237.5"/>
    <m/>
  </r>
  <r>
    <x v="3"/>
    <x v="7"/>
    <s v="CB21I040"/>
    <x v="20"/>
    <s v="I402"/>
    <s v="SUB SISTEMA EDUCATIVO MUNICIPAL"/>
    <s v="GI22I40200005D"/>
    <x v="39"/>
    <x v="39"/>
    <s v="730239"/>
    <x v="161"/>
    <x v="1"/>
    <x v="6"/>
    <s v="001"/>
    <n v="44031"/>
    <n v="0"/>
    <n v="0"/>
    <n v="44031"/>
    <n v="0"/>
    <n v="410"/>
    <n v="7.5404131901099953E-7"/>
    <n v="410"/>
    <n v="1.5956977100356995E-6"/>
    <n v="43621"/>
    <n v="43621"/>
    <n v="43621"/>
    <m/>
  </r>
  <r>
    <x v="3"/>
    <x v="7"/>
    <s v="MB42I090"/>
    <x v="32"/>
    <s v="I402"/>
    <s v="SUB SISTEMA EDUCATIVO MUNICIPAL"/>
    <s v="GI22I40200005D"/>
    <x v="39"/>
    <x v="39"/>
    <s v="730402"/>
    <x v="150"/>
    <x v="1"/>
    <x v="6"/>
    <s v="001"/>
    <n v="62398"/>
    <n v="0"/>
    <n v="0"/>
    <n v="62398"/>
    <n v="0"/>
    <n v="6412.65"/>
    <n v="1.1793666010624111E-5"/>
    <n v="4172.6499999999996"/>
    <n v="1.6239726950684051E-5"/>
    <n v="55985.35"/>
    <n v="58225.35"/>
    <n v="55985.35"/>
    <m/>
  </r>
  <r>
    <x v="3"/>
    <x v="7"/>
    <s v="CF22I050"/>
    <x v="24"/>
    <s v="I402"/>
    <s v="SUB SISTEMA EDUCATIVO MUNICIPAL"/>
    <s v="GI22I40200005D"/>
    <x v="39"/>
    <x v="39"/>
    <s v="730402"/>
    <x v="150"/>
    <x v="1"/>
    <x v="6"/>
    <s v="001"/>
    <n v="124973.1"/>
    <n v="0"/>
    <n v="5460"/>
    <n v="130433.1"/>
    <n v="35019.49"/>
    <n v="0"/>
    <n v="0"/>
    <n v="0"/>
    <n v="0"/>
    <n v="130433.1"/>
    <n v="130433.1"/>
    <n v="95413.61"/>
    <m/>
  </r>
  <r>
    <x v="3"/>
    <x v="7"/>
    <s v="SF43I080"/>
    <x v="45"/>
    <s v="I402"/>
    <s v="SUB SISTEMA EDUCATIVO MUNICIPAL"/>
    <s v="GI22I40200005D"/>
    <x v="39"/>
    <x v="39"/>
    <s v="730402"/>
    <x v="150"/>
    <x v="1"/>
    <x v="6"/>
    <s v="001"/>
    <n v="84331.520000000004"/>
    <n v="0"/>
    <n v="0"/>
    <n v="84331.520000000004"/>
    <n v="69996.95"/>
    <n v="0"/>
    <n v="0"/>
    <n v="0"/>
    <n v="0"/>
    <n v="84331.520000000004"/>
    <n v="84331.520000000004"/>
    <n v="14334.57"/>
    <m/>
  </r>
  <r>
    <x v="3"/>
    <x v="7"/>
    <s v="EE11I010"/>
    <x v="25"/>
    <s v="I402"/>
    <s v="SUB SISTEMA EDUCATIVO MUNICIPAL"/>
    <s v="GI22I40200005D"/>
    <x v="39"/>
    <x v="39"/>
    <s v="730402"/>
    <x v="150"/>
    <x v="1"/>
    <x v="6"/>
    <s v="001"/>
    <n v="220714"/>
    <n v="0"/>
    <n v="-35440.61"/>
    <n v="185273.39"/>
    <n v="8844.9500000000007"/>
    <n v="140572.54999999999"/>
    <n v="2.5853051467985286E-4"/>
    <n v="118428.56"/>
    <n v="4.6091751706054984E-4"/>
    <n v="44700.84"/>
    <n v="66844.83"/>
    <n v="35855.89"/>
    <m/>
  </r>
  <r>
    <x v="3"/>
    <x v="7"/>
    <s v="EQ13I030"/>
    <x v="27"/>
    <s v="I402"/>
    <s v="SUB SISTEMA EDUCATIVO MUNICIPAL"/>
    <s v="GI22I40200005D"/>
    <x v="39"/>
    <x v="39"/>
    <s v="730402"/>
    <x v="150"/>
    <x v="1"/>
    <x v="6"/>
    <s v="001"/>
    <n v="180000"/>
    <n v="0"/>
    <n v="0"/>
    <n v="180000"/>
    <n v="0"/>
    <n v="150000"/>
    <n v="2.7586877524792664E-4"/>
    <n v="120603.88"/>
    <n v="4.6938374423761048E-4"/>
    <n v="30000"/>
    <n v="59396.12"/>
    <n v="30000"/>
    <m/>
  </r>
  <r>
    <x v="3"/>
    <x v="7"/>
    <s v="ES12I020"/>
    <x v="29"/>
    <s v="I402"/>
    <s v="SUB SISTEMA EDUCATIVO MUNICIPAL"/>
    <s v="GI22I40200005D"/>
    <x v="39"/>
    <x v="39"/>
    <s v="730402"/>
    <x v="150"/>
    <x v="1"/>
    <x v="6"/>
    <s v="001"/>
    <n v="80130"/>
    <n v="0"/>
    <n v="38524.239999999998"/>
    <n v="118654.24"/>
    <n v="88677.18"/>
    <n v="0"/>
    <n v="0"/>
    <n v="0"/>
    <n v="0"/>
    <n v="118654.24"/>
    <n v="118654.24"/>
    <n v="29977.06"/>
    <m/>
  </r>
  <r>
    <x v="3"/>
    <x v="7"/>
    <s v="CB21I040"/>
    <x v="20"/>
    <s v="I402"/>
    <s v="SUB SISTEMA EDUCATIVO MUNICIPAL"/>
    <s v="GI22I40200005D"/>
    <x v="39"/>
    <x v="39"/>
    <s v="730404"/>
    <x v="116"/>
    <x v="1"/>
    <x v="6"/>
    <s v="001"/>
    <n v="2247.1"/>
    <n v="0"/>
    <n v="0"/>
    <n v="2247.1"/>
    <n v="0"/>
    <n v="0"/>
    <n v="0"/>
    <n v="0"/>
    <n v="0"/>
    <n v="2247.1"/>
    <n v="2247.1"/>
    <n v="2247.1"/>
    <m/>
  </r>
  <r>
    <x v="3"/>
    <x v="7"/>
    <s v="CF22I050"/>
    <x v="24"/>
    <s v="I402"/>
    <s v="SUB SISTEMA EDUCATIVO MUNICIPAL"/>
    <s v="GI22I40200005D"/>
    <x v="39"/>
    <x v="39"/>
    <s v="730601"/>
    <x v="129"/>
    <x v="1"/>
    <x v="6"/>
    <s v="001"/>
    <n v="0"/>
    <n v="0"/>
    <n v="23532"/>
    <n v="23532"/>
    <n v="0"/>
    <n v="0"/>
    <n v="0"/>
    <n v="0"/>
    <n v="0"/>
    <n v="23532"/>
    <n v="23532"/>
    <n v="23532"/>
    <m/>
  </r>
  <r>
    <x v="3"/>
    <x v="7"/>
    <s v="ES12I020"/>
    <x v="29"/>
    <s v="I402"/>
    <s v="SUB SISTEMA EDUCATIVO MUNICIPAL"/>
    <s v="GI22I40200005D"/>
    <x v="39"/>
    <x v="39"/>
    <s v="730604"/>
    <x v="166"/>
    <x v="1"/>
    <x v="6"/>
    <s v="001"/>
    <n v="20000"/>
    <n v="0"/>
    <n v="10753.24"/>
    <n v="30753.24"/>
    <n v="499.47"/>
    <n v="14500.53"/>
    <n v="2.666828967697212E-5"/>
    <n v="14068.77"/>
    <n v="5.4754887980534018E-5"/>
    <n v="16252.71"/>
    <n v="16684.47"/>
    <n v="15753.24"/>
    <m/>
  </r>
  <r>
    <x v="3"/>
    <x v="7"/>
    <s v="MB42I090"/>
    <x v="32"/>
    <s v="I402"/>
    <s v="SUB SISTEMA EDUCATIVO MUNICIPAL"/>
    <s v="GI22I40200005D"/>
    <x v="39"/>
    <x v="39"/>
    <s v="730612"/>
    <x v="167"/>
    <x v="1"/>
    <x v="6"/>
    <s v="001"/>
    <n v="12800"/>
    <n v="0"/>
    <n v="0"/>
    <n v="12800"/>
    <n v="0"/>
    <n v="4900"/>
    <n v="9.0117133247656044E-6"/>
    <n v="0"/>
    <n v="0"/>
    <n v="7900"/>
    <n v="12800"/>
    <n v="7900"/>
    <m/>
  </r>
  <r>
    <x v="3"/>
    <x v="7"/>
    <s v="CB21I040"/>
    <x v="20"/>
    <s v="I402"/>
    <s v="SUB SISTEMA EDUCATIVO MUNICIPAL"/>
    <s v="GI22I40200005D"/>
    <x v="39"/>
    <x v="39"/>
    <s v="730702"/>
    <x v="141"/>
    <x v="1"/>
    <x v="6"/>
    <s v="001"/>
    <n v="2150.52"/>
    <n v="0"/>
    <n v="0"/>
    <n v="2150.52"/>
    <n v="0"/>
    <n v="0"/>
    <n v="0"/>
    <n v="0"/>
    <n v="0"/>
    <n v="2150.52"/>
    <n v="2150.52"/>
    <n v="2150.52"/>
    <m/>
  </r>
  <r>
    <x v="3"/>
    <x v="7"/>
    <s v="MB42I090"/>
    <x v="32"/>
    <s v="I402"/>
    <s v="SUB SISTEMA EDUCATIVO MUNICIPAL"/>
    <s v="GI22I40200005D"/>
    <x v="39"/>
    <x v="39"/>
    <s v="730702"/>
    <x v="141"/>
    <x v="1"/>
    <x v="6"/>
    <s v="001"/>
    <n v="1839"/>
    <n v="0"/>
    <n v="0"/>
    <n v="1839"/>
    <n v="0"/>
    <n v="1839"/>
    <n v="3.3821511845395807E-6"/>
    <n v="1839"/>
    <n v="7.157288021355247E-6"/>
    <n v="0"/>
    <n v="0"/>
    <n v="0"/>
    <m/>
  </r>
  <r>
    <x v="3"/>
    <x v="7"/>
    <s v="EQ13I030"/>
    <x v="27"/>
    <s v="I402"/>
    <s v="SUB SISTEMA EDUCATIVO MUNICIPAL"/>
    <s v="GI22I40200005D"/>
    <x v="39"/>
    <x v="39"/>
    <s v="730704"/>
    <x v="120"/>
    <x v="1"/>
    <x v="6"/>
    <s v="001"/>
    <n v="10000"/>
    <n v="0"/>
    <n v="0"/>
    <n v="10000"/>
    <n v="0"/>
    <n v="0"/>
    <n v="0"/>
    <n v="0"/>
    <n v="0"/>
    <n v="10000"/>
    <n v="10000"/>
    <n v="10000"/>
    <m/>
  </r>
  <r>
    <x v="3"/>
    <x v="7"/>
    <s v="CB21I040"/>
    <x v="20"/>
    <s v="I402"/>
    <s v="SUB SISTEMA EDUCATIVO MUNICIPAL"/>
    <s v="GI22I40200005D"/>
    <x v="39"/>
    <x v="39"/>
    <s v="730810"/>
    <x v="122"/>
    <x v="1"/>
    <x v="6"/>
    <s v="001"/>
    <n v="442"/>
    <n v="0"/>
    <n v="0"/>
    <n v="442"/>
    <n v="0"/>
    <n v="0"/>
    <n v="0"/>
    <n v="0"/>
    <n v="0"/>
    <n v="442"/>
    <n v="442"/>
    <n v="442"/>
    <m/>
  </r>
  <r>
    <x v="3"/>
    <x v="7"/>
    <s v="CB21I040"/>
    <x v="20"/>
    <s v="I402"/>
    <s v="SUB SISTEMA EDUCATIVO MUNICIPAL"/>
    <s v="GI22I40200005D"/>
    <x v="39"/>
    <x v="39"/>
    <s v="730811"/>
    <x v="123"/>
    <x v="1"/>
    <x v="6"/>
    <s v="001"/>
    <n v="3460"/>
    <n v="0"/>
    <n v="0"/>
    <n v="3460"/>
    <n v="0"/>
    <n v="0"/>
    <n v="0"/>
    <n v="0"/>
    <n v="0"/>
    <n v="3460"/>
    <n v="3460"/>
    <n v="3460"/>
    <m/>
  </r>
  <r>
    <x v="3"/>
    <x v="7"/>
    <s v="CB21I040"/>
    <x v="20"/>
    <s v="I402"/>
    <s v="SUB SISTEMA EDUCATIVO MUNICIPAL"/>
    <s v="GI22I40200005D"/>
    <x v="39"/>
    <x v="39"/>
    <s v="730812"/>
    <x v="147"/>
    <x v="1"/>
    <x v="6"/>
    <s v="001"/>
    <n v="774"/>
    <n v="0"/>
    <n v="0"/>
    <n v="774"/>
    <n v="0"/>
    <n v="0"/>
    <n v="0"/>
    <n v="0"/>
    <n v="0"/>
    <n v="774"/>
    <n v="774"/>
    <n v="774"/>
    <m/>
  </r>
  <r>
    <x v="3"/>
    <x v="7"/>
    <s v="MB42I090"/>
    <x v="32"/>
    <s v="I402"/>
    <s v="SUB SISTEMA EDUCATIVO MUNICIPAL"/>
    <s v="GI22I40200005D"/>
    <x v="39"/>
    <x v="39"/>
    <s v="730812"/>
    <x v="147"/>
    <x v="1"/>
    <x v="6"/>
    <s v="001"/>
    <n v="6700"/>
    <n v="0"/>
    <n v="0"/>
    <n v="6700"/>
    <n v="0"/>
    <n v="0"/>
    <n v="0"/>
    <n v="0"/>
    <n v="0"/>
    <n v="6700"/>
    <n v="6700"/>
    <n v="6700"/>
    <m/>
  </r>
  <r>
    <x v="3"/>
    <x v="7"/>
    <s v="CB21I040"/>
    <x v="20"/>
    <s v="I402"/>
    <s v="SUB SISTEMA EDUCATIVO MUNICIPAL"/>
    <s v="GI22I40200005D"/>
    <x v="39"/>
    <x v="39"/>
    <s v="730819"/>
    <x v="125"/>
    <x v="1"/>
    <x v="6"/>
    <s v="001"/>
    <n v="1396"/>
    <n v="0"/>
    <n v="0"/>
    <n v="1396"/>
    <n v="0"/>
    <n v="0"/>
    <n v="0"/>
    <n v="0"/>
    <n v="0"/>
    <n v="1396"/>
    <n v="1396"/>
    <n v="1396"/>
    <m/>
  </r>
  <r>
    <x v="3"/>
    <x v="7"/>
    <s v="MB42I090"/>
    <x v="32"/>
    <s v="I402"/>
    <s v="SUB SISTEMA EDUCATIVO MUNICIPAL"/>
    <s v="GI22I40200005D"/>
    <x v="39"/>
    <x v="39"/>
    <s v="730820"/>
    <x v="154"/>
    <x v="1"/>
    <x v="6"/>
    <s v="001"/>
    <n v="325.5"/>
    <n v="0"/>
    <n v="0"/>
    <n v="325.5"/>
    <n v="0"/>
    <n v="189.15"/>
    <n v="3.4787052558763552E-7"/>
    <n v="189.15"/>
    <n v="7.3616151671525017E-7"/>
    <n v="136.35"/>
    <n v="136.35"/>
    <n v="136.35"/>
    <m/>
  </r>
  <r>
    <x v="3"/>
    <x v="7"/>
    <s v="CB21I040"/>
    <x v="20"/>
    <s v="I402"/>
    <s v="SUB SISTEMA EDUCATIVO MUNICIPAL"/>
    <s v="GI22I40200005D"/>
    <x v="39"/>
    <x v="39"/>
    <s v="730824"/>
    <x v="148"/>
    <x v="1"/>
    <x v="6"/>
    <s v="001"/>
    <n v="540"/>
    <n v="0"/>
    <n v="0"/>
    <n v="540"/>
    <n v="0"/>
    <n v="0"/>
    <n v="0"/>
    <n v="0"/>
    <n v="0"/>
    <n v="540"/>
    <n v="540"/>
    <n v="540"/>
    <m/>
  </r>
  <r>
    <x v="3"/>
    <x v="7"/>
    <s v="CB21I040"/>
    <x v="20"/>
    <s v="I402"/>
    <s v="SUB SISTEMA EDUCATIVO MUNICIPAL"/>
    <s v="GI22I40200005D"/>
    <x v="39"/>
    <x v="39"/>
    <s v="731403"/>
    <x v="142"/>
    <x v="1"/>
    <x v="6"/>
    <s v="001"/>
    <n v="6049.99"/>
    <n v="0"/>
    <n v="0"/>
    <n v="6049.99"/>
    <n v="0"/>
    <n v="0"/>
    <n v="0"/>
    <n v="0"/>
    <n v="0"/>
    <n v="6049.99"/>
    <n v="6049.99"/>
    <n v="6049.99"/>
    <m/>
  </r>
  <r>
    <x v="3"/>
    <x v="7"/>
    <s v="EE11I010"/>
    <x v="25"/>
    <s v="I402"/>
    <s v="SUB SISTEMA EDUCATIVO MUNICIPAL"/>
    <s v="GI22I40200005D"/>
    <x v="39"/>
    <x v="39"/>
    <s v="731403"/>
    <x v="142"/>
    <x v="1"/>
    <x v="6"/>
    <s v="001"/>
    <n v="0"/>
    <n v="0"/>
    <n v="4333.78"/>
    <n v="4333.78"/>
    <n v="77.319999999999993"/>
    <n v="3822.68"/>
    <n v="7.0303869984316278E-6"/>
    <n v="0"/>
    <n v="0"/>
    <n v="511.1"/>
    <n v="4333.78"/>
    <n v="433.78"/>
    <m/>
  </r>
  <r>
    <x v="3"/>
    <x v="7"/>
    <s v="JM40I070"/>
    <x v="31"/>
    <s v="I402"/>
    <s v="SUB SISTEMA EDUCATIVO MUNICIPAL"/>
    <s v="GI22I40200005D"/>
    <x v="39"/>
    <x v="39"/>
    <s v="731403"/>
    <x v="142"/>
    <x v="1"/>
    <x v="6"/>
    <s v="001"/>
    <n v="2230.11"/>
    <n v="0"/>
    <n v="0"/>
    <n v="2230.11"/>
    <n v="0"/>
    <n v="0"/>
    <n v="0"/>
    <n v="0"/>
    <n v="0"/>
    <n v="2230.11"/>
    <n v="2230.11"/>
    <n v="2230.11"/>
    <m/>
  </r>
  <r>
    <x v="3"/>
    <x v="7"/>
    <s v="MB42I090"/>
    <x v="32"/>
    <s v="I402"/>
    <s v="SUB SISTEMA EDUCATIVO MUNICIPAL"/>
    <s v="GI22I40200005D"/>
    <x v="39"/>
    <x v="39"/>
    <s v="731403"/>
    <x v="142"/>
    <x v="1"/>
    <x v="6"/>
    <s v="001"/>
    <n v="196.68"/>
    <n v="0"/>
    <n v="0"/>
    <n v="196.68"/>
    <n v="0"/>
    <n v="196.68"/>
    <n v="3.6171913810508141E-7"/>
    <n v="196.68"/>
    <n v="7.6546786734102778E-7"/>
    <n v="0"/>
    <n v="0"/>
    <n v="0"/>
    <m/>
  </r>
  <r>
    <x v="3"/>
    <x v="7"/>
    <s v="CB21I040"/>
    <x v="20"/>
    <s v="I402"/>
    <s v="SUB SISTEMA EDUCATIVO MUNICIPAL"/>
    <s v="GI22I40200005D"/>
    <x v="39"/>
    <x v="39"/>
    <s v="731404"/>
    <x v="130"/>
    <x v="1"/>
    <x v="6"/>
    <s v="001"/>
    <n v="157.94999999999999"/>
    <n v="0"/>
    <n v="0"/>
    <n v="157.94999999999999"/>
    <n v="0"/>
    <n v="0"/>
    <n v="0"/>
    <n v="0"/>
    <n v="0"/>
    <n v="157.94999999999999"/>
    <n v="157.94999999999999"/>
    <n v="157.94999999999999"/>
    <m/>
  </r>
  <r>
    <x v="3"/>
    <x v="7"/>
    <s v="MB42I090"/>
    <x v="32"/>
    <s v="I402"/>
    <s v="SUB SISTEMA EDUCATIVO MUNICIPAL"/>
    <s v="GI22I40200005D"/>
    <x v="39"/>
    <x v="39"/>
    <s v="731404"/>
    <x v="130"/>
    <x v="1"/>
    <x v="6"/>
    <s v="001"/>
    <n v="3032.15"/>
    <n v="0"/>
    <n v="0"/>
    <n v="3032.15"/>
    <n v="0.09"/>
    <n v="1763.91"/>
    <n v="3.2440512756504687E-6"/>
    <n v="1763.91"/>
    <n v="6.8650418236806605E-6"/>
    <n v="1268.24"/>
    <n v="1268.24"/>
    <n v="1268.1500000000001"/>
    <m/>
  </r>
  <r>
    <x v="3"/>
    <x v="7"/>
    <s v="CB21I040"/>
    <x v="20"/>
    <s v="I402"/>
    <s v="SUB SISTEMA EDUCATIVO MUNICIPAL"/>
    <s v="GI22I40200005D"/>
    <x v="39"/>
    <x v="39"/>
    <s v="731408"/>
    <x v="160"/>
    <x v="1"/>
    <x v="6"/>
    <s v="001"/>
    <n v="352"/>
    <n v="0"/>
    <n v="0"/>
    <n v="352"/>
    <n v="0"/>
    <n v="0"/>
    <n v="0"/>
    <n v="0"/>
    <n v="0"/>
    <n v="352"/>
    <n v="352"/>
    <n v="352"/>
    <m/>
  </r>
  <r>
    <x v="3"/>
    <x v="7"/>
    <s v="MB42I090"/>
    <x v="32"/>
    <s v="I402"/>
    <s v="SUB SISTEMA EDUCATIVO MUNICIPAL"/>
    <s v="GI22I40200005D"/>
    <x v="39"/>
    <x v="39"/>
    <s v="731409"/>
    <x v="162"/>
    <x v="1"/>
    <x v="6"/>
    <s v="001"/>
    <n v="3000"/>
    <n v="0"/>
    <n v="0"/>
    <n v="3000"/>
    <n v="0"/>
    <n v="0"/>
    <n v="0"/>
    <n v="0"/>
    <n v="0"/>
    <n v="3000"/>
    <n v="3000"/>
    <n v="3000"/>
    <m/>
  </r>
  <r>
    <x v="3"/>
    <x v="5"/>
    <s v="ZA01J000"/>
    <x v="11"/>
    <s v="J401"/>
    <s v="ATENCIÓN A GRUPOS VULNERABLES"/>
    <s v="GI22J40100001D"/>
    <x v="40"/>
    <x v="40"/>
    <s v="730204"/>
    <x v="134"/>
    <x v="1"/>
    <x v="6"/>
    <s v="001"/>
    <n v="1200"/>
    <n v="0"/>
    <n v="-1200"/>
    <n v="0"/>
    <n v="0"/>
    <n v="0"/>
    <n v="0"/>
    <n v="0"/>
    <n v="0"/>
    <n v="0"/>
    <n v="0"/>
    <n v="0"/>
    <m/>
  </r>
  <r>
    <x v="3"/>
    <x v="5"/>
    <s v="ZA01J000"/>
    <x v="11"/>
    <s v="J401"/>
    <s v="ATENCIÓN A GRUPOS VULNERABLES"/>
    <s v="GI22J40100001D"/>
    <x v="40"/>
    <x v="40"/>
    <s v="730207"/>
    <x v="135"/>
    <x v="1"/>
    <x v="6"/>
    <s v="001"/>
    <n v="3000"/>
    <n v="0"/>
    <n v="-3000"/>
    <n v="0"/>
    <n v="0"/>
    <n v="0"/>
    <n v="0"/>
    <n v="0"/>
    <n v="0"/>
    <n v="0"/>
    <n v="0"/>
    <n v="0"/>
    <m/>
  </r>
  <r>
    <x v="3"/>
    <x v="5"/>
    <s v="ZA01J000"/>
    <x v="11"/>
    <s v="J401"/>
    <s v="ATENCIÓN A GRUPOS VULNERABLES"/>
    <s v="GI22J40100001D"/>
    <x v="40"/>
    <x v="40"/>
    <s v="730235"/>
    <x v="143"/>
    <x v="1"/>
    <x v="6"/>
    <s v="001"/>
    <n v="1000"/>
    <n v="0"/>
    <n v="1200"/>
    <n v="2200"/>
    <n v="0"/>
    <n v="0"/>
    <n v="0"/>
    <n v="0"/>
    <n v="0"/>
    <n v="2200"/>
    <n v="2200"/>
    <n v="2200"/>
    <m/>
  </r>
  <r>
    <x v="3"/>
    <x v="5"/>
    <s v="UP72J010"/>
    <x v="6"/>
    <s v="J401"/>
    <s v="ATENCIÓN A GRUPOS VULNERABLES"/>
    <s v="GI22J40100002D"/>
    <x v="41"/>
    <x v="41"/>
    <s v="730101"/>
    <x v="168"/>
    <x v="1"/>
    <x v="6"/>
    <s v="001"/>
    <n v="5435.69"/>
    <n v="0"/>
    <n v="0"/>
    <n v="5435.69"/>
    <n v="0"/>
    <n v="10.5"/>
    <n v="1.9310814267354866E-8"/>
    <n v="10.5"/>
    <n v="4.0865429159450839E-8"/>
    <n v="5425.19"/>
    <n v="5425.19"/>
    <n v="5425.19"/>
    <m/>
  </r>
  <r>
    <x v="3"/>
    <x v="5"/>
    <s v="UP72J010"/>
    <x v="6"/>
    <s v="J401"/>
    <s v="ATENCIÓN A GRUPOS VULNERABLES"/>
    <s v="GI22J40100002D"/>
    <x v="41"/>
    <x v="41"/>
    <s v="730104"/>
    <x v="169"/>
    <x v="1"/>
    <x v="6"/>
    <s v="001"/>
    <n v="5744.26"/>
    <n v="0"/>
    <n v="0"/>
    <n v="5744.26"/>
    <n v="0"/>
    <n v="1030.8"/>
    <n v="1.8957702235037519E-6"/>
    <n v="1030.8"/>
    <n v="4.0118175597678025E-6"/>
    <n v="4713.46"/>
    <n v="4713.46"/>
    <n v="4713.46"/>
    <m/>
  </r>
  <r>
    <x v="3"/>
    <x v="5"/>
    <s v="UP72J010"/>
    <x v="6"/>
    <s v="J401"/>
    <s v="ATENCIÓN A GRUPOS VULNERABLES"/>
    <s v="GI22J40100002D"/>
    <x v="41"/>
    <x v="41"/>
    <s v="730105"/>
    <x v="113"/>
    <x v="1"/>
    <x v="6"/>
    <s v="001"/>
    <n v="3717.99"/>
    <n v="0"/>
    <n v="0"/>
    <n v="3717.99"/>
    <n v="0"/>
    <n v="2992.6"/>
    <n v="5.5037659787129686E-6"/>
    <n v="736.64"/>
    <n v="2.8669628320017014E-6"/>
    <n v="725.39"/>
    <n v="2981.35"/>
    <n v="725.39"/>
    <m/>
  </r>
  <r>
    <x v="3"/>
    <x v="5"/>
    <s v="UP72J010"/>
    <x v="6"/>
    <s v="J401"/>
    <s v="ATENCIÓN A GRUPOS VULNERABLES"/>
    <s v="GI22J40100002D"/>
    <x v="41"/>
    <x v="41"/>
    <s v="730204"/>
    <x v="134"/>
    <x v="1"/>
    <x v="6"/>
    <s v="001"/>
    <n v="6600"/>
    <n v="0"/>
    <n v="-66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2D"/>
    <x v="41"/>
    <x v="41"/>
    <s v="730235"/>
    <x v="143"/>
    <x v="1"/>
    <x v="6"/>
    <s v="001"/>
    <n v="534791.80000000005"/>
    <n v="0"/>
    <n v="-103535.8"/>
    <n v="431256"/>
    <n v="0"/>
    <n v="379428"/>
    <n v="6.9781558436513545E-4"/>
    <n v="165396"/>
    <n v="6.4371224011966965E-4"/>
    <n v="51828"/>
    <n v="265860"/>
    <n v="51828"/>
    <m/>
  </r>
  <r>
    <x v="3"/>
    <x v="5"/>
    <s v="UP72J010"/>
    <x v="6"/>
    <s v="J401"/>
    <s v="ATENCIÓN A GRUPOS VULNERABLES"/>
    <s v="GI22J40100002D"/>
    <x v="41"/>
    <x v="41"/>
    <s v="730606"/>
    <x v="140"/>
    <x v="1"/>
    <x v="6"/>
    <s v="001"/>
    <n v="88720.04"/>
    <n v="0"/>
    <n v="-4126.04"/>
    <n v="84594"/>
    <n v="1307.73"/>
    <n v="83286.27"/>
    <n v="1.5317387533245424E-4"/>
    <n v="24438.27"/>
    <n v="9.51124182347174E-5"/>
    <n v="1307.73"/>
    <n v="60155.73"/>
    <n v="0"/>
    <m/>
  </r>
  <r>
    <x v="3"/>
    <x v="5"/>
    <s v="UP72J010"/>
    <x v="6"/>
    <s v="J401"/>
    <s v="ATENCIÓN A GRUPOS VULNERABLES"/>
    <s v="GI22J40100002D"/>
    <x v="41"/>
    <x v="41"/>
    <s v="730804"/>
    <x v="121"/>
    <x v="1"/>
    <x v="6"/>
    <s v="001"/>
    <n v="3342.08"/>
    <n v="0"/>
    <n v="-3342.08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2D"/>
    <x v="41"/>
    <x v="41"/>
    <s v="730805"/>
    <x v="153"/>
    <x v="1"/>
    <x v="6"/>
    <s v="001"/>
    <n v="11436.06"/>
    <n v="0"/>
    <n v="-4000"/>
    <n v="7436.06"/>
    <n v="0"/>
    <n v="3284.05"/>
    <n v="6.0397790090196899E-6"/>
    <n v="3284.05"/>
    <n v="1.2781344060104241E-5"/>
    <n v="4152.01"/>
    <n v="4152.01"/>
    <n v="4152.01"/>
    <m/>
  </r>
  <r>
    <x v="3"/>
    <x v="5"/>
    <s v="UP72J010"/>
    <x v="6"/>
    <s v="J401"/>
    <s v="ATENCIÓN A GRUPOS VULNERABLES"/>
    <s v="GI22J40100002D"/>
    <x v="41"/>
    <x v="41"/>
    <s v="730811"/>
    <x v="123"/>
    <x v="1"/>
    <x v="6"/>
    <s v="001"/>
    <n v="800"/>
    <n v="0"/>
    <n v="-8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2D"/>
    <x v="41"/>
    <x v="41"/>
    <s v="730812"/>
    <x v="147"/>
    <x v="1"/>
    <x v="6"/>
    <s v="001"/>
    <n v="2535"/>
    <n v="0"/>
    <n v="-471"/>
    <n v="2064"/>
    <n v="0"/>
    <n v="2064"/>
    <n v="3.7959543474114707E-6"/>
    <n v="2064"/>
    <n v="8.0329757890577644E-6"/>
    <n v="0"/>
    <n v="0"/>
    <n v="0"/>
    <m/>
  </r>
  <r>
    <x v="3"/>
    <x v="5"/>
    <s v="UP72J010"/>
    <x v="6"/>
    <s v="J401"/>
    <s v="ATENCIÓN A GRUPOS VULNERABLES"/>
    <s v="GI22J40100002D"/>
    <x v="41"/>
    <x v="41"/>
    <s v="730820"/>
    <x v="154"/>
    <x v="1"/>
    <x v="6"/>
    <s v="001"/>
    <n v="9906.5"/>
    <n v="0"/>
    <n v="-9906.5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3D"/>
    <x v="42"/>
    <x v="42"/>
    <s v="730204"/>
    <x v="134"/>
    <x v="1"/>
    <x v="6"/>
    <s v="001"/>
    <n v="0"/>
    <n v="0"/>
    <n v="1000"/>
    <n v="1000"/>
    <n v="0"/>
    <n v="0"/>
    <n v="0"/>
    <n v="0"/>
    <n v="0"/>
    <n v="1000"/>
    <n v="1000"/>
    <n v="1000"/>
    <m/>
  </r>
  <r>
    <x v="3"/>
    <x v="5"/>
    <s v="UP72J010"/>
    <x v="6"/>
    <s v="J401"/>
    <s v="ATENCIÓN A GRUPOS VULNERABLES"/>
    <s v="GI22J40100003D"/>
    <x v="42"/>
    <x v="42"/>
    <s v="730606"/>
    <x v="140"/>
    <x v="1"/>
    <x v="6"/>
    <s v="001"/>
    <n v="50596.85"/>
    <n v="0"/>
    <n v="62908.4"/>
    <n v="113505.25"/>
    <n v="328.5"/>
    <n v="62632.5"/>
    <n v="1.1518900710477177E-4"/>
    <n v="32657.5"/>
    <n v="1.2710121454997771E-4"/>
    <n v="50872.75"/>
    <n v="80847.75"/>
    <n v="50544.25"/>
    <m/>
  </r>
  <r>
    <x v="3"/>
    <x v="5"/>
    <s v="UP72J010"/>
    <x v="6"/>
    <s v="J401"/>
    <s v="ATENCIÓN A GRUPOS VULNERABLES"/>
    <s v="GI22J40100003D"/>
    <x v="42"/>
    <x v="42"/>
    <s v="730812"/>
    <x v="147"/>
    <x v="1"/>
    <x v="6"/>
    <s v="001"/>
    <n v="27700"/>
    <n v="0"/>
    <n v="-11908.4"/>
    <n v="15791.6"/>
    <n v="0"/>
    <n v="15791.6"/>
    <n v="2.904272900803439E-5"/>
    <n v="15791.6"/>
    <n v="6.1460048677560366E-5"/>
    <n v="0"/>
    <n v="0"/>
    <n v="0"/>
    <m/>
  </r>
  <r>
    <x v="3"/>
    <x v="5"/>
    <s v="UP72J010"/>
    <x v="6"/>
    <s v="J401"/>
    <s v="ATENCIÓN A GRUPOS VULNERABLES"/>
    <s v="GI22J40100004D"/>
    <x v="43"/>
    <x v="43"/>
    <s v="730101"/>
    <x v="168"/>
    <x v="1"/>
    <x v="6"/>
    <s v="001"/>
    <n v="5367.24"/>
    <n v="0"/>
    <n v="0"/>
    <n v="5367.24"/>
    <n v="0"/>
    <n v="2652.19"/>
    <n v="4.8777093801653235E-6"/>
    <n v="2652.19"/>
    <n v="1.0322179291657517E-5"/>
    <n v="2715.05"/>
    <n v="2715.05"/>
    <n v="2715.05"/>
    <m/>
  </r>
  <r>
    <x v="3"/>
    <x v="5"/>
    <s v="UP72J010"/>
    <x v="6"/>
    <s v="J401"/>
    <s v="ATENCIÓN A GRUPOS VULNERABLES"/>
    <s v="GI22J40100004D"/>
    <x v="43"/>
    <x v="43"/>
    <s v="730104"/>
    <x v="169"/>
    <x v="1"/>
    <x v="6"/>
    <s v="001"/>
    <n v="3801.31"/>
    <n v="0"/>
    <n v="0"/>
    <n v="3801.31"/>
    <n v="0"/>
    <n v="1397.85"/>
    <n v="2.5708211165354281E-6"/>
    <n v="1397.85"/>
    <n v="5.4403562048131766E-6"/>
    <n v="2403.46"/>
    <n v="2403.46"/>
    <n v="2403.46"/>
    <m/>
  </r>
  <r>
    <x v="3"/>
    <x v="5"/>
    <s v="UP72J010"/>
    <x v="6"/>
    <s v="J401"/>
    <s v="ATENCIÓN A GRUPOS VULNERABLES"/>
    <s v="GI22J40100004D"/>
    <x v="43"/>
    <x v="43"/>
    <s v="730105"/>
    <x v="113"/>
    <x v="1"/>
    <x v="6"/>
    <s v="001"/>
    <n v="3831.97"/>
    <n v="0"/>
    <n v="0"/>
    <n v="3831.97"/>
    <n v="0"/>
    <n v="1116.9100000000001"/>
    <n v="2.0541372917477452E-6"/>
    <n v="487.7"/>
    <n v="1.8981018858156356E-6"/>
    <n v="2715.06"/>
    <n v="3344.27"/>
    <n v="2715.06"/>
    <m/>
  </r>
  <r>
    <x v="3"/>
    <x v="5"/>
    <s v="UP72J010"/>
    <x v="6"/>
    <s v="J401"/>
    <s v="ATENCIÓN A GRUPOS VULNERABLES"/>
    <s v="GI22J40100004D"/>
    <x v="43"/>
    <x v="43"/>
    <s v="730202"/>
    <x v="170"/>
    <x v="1"/>
    <x v="6"/>
    <s v="001"/>
    <n v="500"/>
    <n v="0"/>
    <n v="0"/>
    <n v="500"/>
    <n v="0"/>
    <n v="185.5"/>
    <n v="3.4115771872326926E-7"/>
    <n v="55.65"/>
    <n v="2.1658677454508945E-7"/>
    <n v="314.5"/>
    <n v="444.35"/>
    <n v="314.5"/>
    <m/>
  </r>
  <r>
    <x v="3"/>
    <x v="5"/>
    <s v="UP72J010"/>
    <x v="6"/>
    <s v="J401"/>
    <s v="ATENCIÓN A GRUPOS VULNERABLES"/>
    <s v="GI22J40100004D"/>
    <x v="43"/>
    <x v="43"/>
    <s v="730235"/>
    <x v="143"/>
    <x v="1"/>
    <x v="6"/>
    <s v="001"/>
    <n v="183019.1"/>
    <n v="0"/>
    <n v="-43944.56"/>
    <n v="139074.54"/>
    <n v="0"/>
    <n v="105756.54"/>
    <n v="1.9449951442838907E-4"/>
    <n v="30477.91"/>
    <n v="1.1861836876505889E-4"/>
    <n v="33318"/>
    <n v="108596.63"/>
    <n v="33318"/>
    <m/>
  </r>
  <r>
    <x v="3"/>
    <x v="5"/>
    <s v="UP72J010"/>
    <x v="6"/>
    <s v="J401"/>
    <s v="ATENCIÓN A GRUPOS VULNERABLES"/>
    <s v="GI22J40100004D"/>
    <x v="43"/>
    <x v="43"/>
    <s v="730255"/>
    <x v="171"/>
    <x v="1"/>
    <x v="6"/>
    <s v="001"/>
    <n v="0"/>
    <n v="0"/>
    <n v="450"/>
    <n v="450"/>
    <n v="0"/>
    <n v="100.1"/>
    <n v="1.8409642934878303E-7"/>
    <n v="30.03"/>
    <n v="1.1687512739602941E-7"/>
    <n v="349.9"/>
    <n v="419.97"/>
    <n v="349.9"/>
    <m/>
  </r>
  <r>
    <x v="3"/>
    <x v="5"/>
    <s v="UP72J010"/>
    <x v="6"/>
    <s v="J401"/>
    <s v="ATENCIÓN A GRUPOS VULNERABLES"/>
    <s v="GI22J40100004D"/>
    <x v="43"/>
    <x v="43"/>
    <s v="730606"/>
    <x v="140"/>
    <x v="1"/>
    <x v="6"/>
    <s v="001"/>
    <n v="5700"/>
    <n v="0"/>
    <n v="21298.92"/>
    <n v="26998.92"/>
    <n v="308.95999999999998"/>
    <n v="26689.96"/>
    <n v="4.908617717744101E-5"/>
    <n v="3873.96"/>
    <n v="1.5077241709194873E-5"/>
    <n v="308.95999999999998"/>
    <n v="23124.959999999999"/>
    <n v="0"/>
    <m/>
  </r>
  <r>
    <x v="3"/>
    <x v="5"/>
    <s v="UP72J010"/>
    <x v="6"/>
    <s v="J401"/>
    <s v="ATENCIÓN A GRUPOS VULNERABLES"/>
    <s v="GI22J40100004D"/>
    <x v="43"/>
    <x v="43"/>
    <s v="730802"/>
    <x v="156"/>
    <x v="1"/>
    <x v="6"/>
    <s v="001"/>
    <n v="200"/>
    <n v="0"/>
    <n v="-2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4D"/>
    <x v="43"/>
    <x v="43"/>
    <s v="730803"/>
    <x v="159"/>
    <x v="1"/>
    <x v="6"/>
    <s v="001"/>
    <n v="450"/>
    <n v="0"/>
    <n v="-45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4D"/>
    <x v="43"/>
    <x v="43"/>
    <s v="730804"/>
    <x v="121"/>
    <x v="1"/>
    <x v="6"/>
    <s v="001"/>
    <n v="2088.8000000000002"/>
    <n v="0"/>
    <n v="-2088.8000000000002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4D"/>
    <x v="43"/>
    <x v="43"/>
    <s v="730805"/>
    <x v="153"/>
    <x v="1"/>
    <x v="6"/>
    <s v="001"/>
    <n v="4000"/>
    <n v="0"/>
    <n v="-1384.26"/>
    <n v="2615.7399999999998"/>
    <n v="0"/>
    <n v="115.74"/>
    <n v="2.1286034698130019E-7"/>
    <n v="11.34"/>
    <n v="4.4134663492206908E-8"/>
    <n v="2500"/>
    <n v="2604.4"/>
    <n v="2500"/>
    <m/>
  </r>
  <r>
    <x v="3"/>
    <x v="5"/>
    <s v="UP72J010"/>
    <x v="6"/>
    <s v="J401"/>
    <s v="ATENCIÓN A GRUPOS VULNERABLES"/>
    <s v="GI22J40100004D"/>
    <x v="43"/>
    <x v="43"/>
    <s v="730811"/>
    <x v="123"/>
    <x v="1"/>
    <x v="6"/>
    <s v="001"/>
    <n v="800"/>
    <n v="0"/>
    <n v="-8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4D"/>
    <x v="43"/>
    <x v="43"/>
    <s v="730812"/>
    <x v="147"/>
    <x v="1"/>
    <x v="6"/>
    <s v="001"/>
    <n v="1041.5"/>
    <n v="0"/>
    <n v="-227.98"/>
    <n v="813.52"/>
    <n v="0"/>
    <n v="813.52"/>
    <n v="1.4961651069312886E-6"/>
    <n v="813.52"/>
    <n v="3.1661756123615665E-6"/>
    <n v="0"/>
    <n v="0"/>
    <n v="0"/>
    <m/>
  </r>
  <r>
    <x v="3"/>
    <x v="5"/>
    <s v="UP72J010"/>
    <x v="6"/>
    <s v="J401"/>
    <s v="ATENCIÓN A GRUPOS VULNERABLES"/>
    <s v="GI22J40100004D"/>
    <x v="43"/>
    <x v="43"/>
    <s v="730820"/>
    <x v="154"/>
    <x v="1"/>
    <x v="6"/>
    <s v="001"/>
    <n v="1713.4"/>
    <n v="0"/>
    <n v="-1713.4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5D"/>
    <x v="44"/>
    <x v="44"/>
    <s v="730101"/>
    <x v="168"/>
    <x v="1"/>
    <x v="6"/>
    <s v="001"/>
    <n v="463.6"/>
    <n v="0"/>
    <n v="0"/>
    <n v="463.6"/>
    <n v="0"/>
    <n v="180.75"/>
    <n v="3.3242187417375158E-7"/>
    <n v="180.75"/>
    <n v="7.0346917338768942E-7"/>
    <n v="282.85000000000002"/>
    <n v="282.85000000000002"/>
    <n v="282.85000000000002"/>
    <m/>
  </r>
  <r>
    <x v="3"/>
    <x v="5"/>
    <s v="UP72J010"/>
    <x v="6"/>
    <s v="J401"/>
    <s v="ATENCIÓN A GRUPOS VULNERABLES"/>
    <s v="GI22J40100005D"/>
    <x v="44"/>
    <x v="44"/>
    <s v="730104"/>
    <x v="169"/>
    <x v="1"/>
    <x v="6"/>
    <s v="001"/>
    <n v="1792.2"/>
    <n v="0"/>
    <n v="0"/>
    <n v="1792.2"/>
    <n v="0"/>
    <n v="650.61"/>
    <n v="1.1965532257603571E-6"/>
    <n v="650.61"/>
    <n v="2.5321387490886011E-6"/>
    <n v="1141.5899999999999"/>
    <n v="1141.5899999999999"/>
    <n v="1141.5899999999999"/>
    <m/>
  </r>
  <r>
    <x v="3"/>
    <x v="5"/>
    <s v="UP72J010"/>
    <x v="6"/>
    <s v="J401"/>
    <s v="ATENCIÓN A GRUPOS VULNERABLES"/>
    <s v="GI22J40100005D"/>
    <x v="44"/>
    <x v="44"/>
    <s v="730105"/>
    <x v="113"/>
    <x v="1"/>
    <x v="6"/>
    <s v="001"/>
    <n v="4878.72"/>
    <n v="0"/>
    <n v="0"/>
    <n v="4878.72"/>
    <n v="0"/>
    <n v="997.53"/>
    <n v="1.8345825291537617E-6"/>
    <n v="368.32"/>
    <n v="1.4334814160008507E-6"/>
    <n v="3881.19"/>
    <n v="4510.3999999999996"/>
    <n v="3881.19"/>
    <m/>
  </r>
  <r>
    <x v="3"/>
    <x v="5"/>
    <s v="UP72J010"/>
    <x v="6"/>
    <s v="J401"/>
    <s v="ATENCIÓN A GRUPOS VULNERABLES"/>
    <s v="GI22J40100005D"/>
    <x v="44"/>
    <x v="44"/>
    <s v="730235"/>
    <x v="143"/>
    <x v="1"/>
    <x v="6"/>
    <s v="001"/>
    <n v="60885.5"/>
    <n v="0"/>
    <n v="-9565.5"/>
    <n v="51320"/>
    <n v="0"/>
    <n v="38422.57"/>
    <n v="7.0663915518518185E-5"/>
    <n v="15994.05"/>
    <n v="6.2247973071210918E-5"/>
    <n v="12897.43"/>
    <n v="35325.949999999997"/>
    <n v="12897.43"/>
    <m/>
  </r>
  <r>
    <x v="3"/>
    <x v="5"/>
    <s v="UP72J010"/>
    <x v="6"/>
    <s v="J401"/>
    <s v="ATENCIÓN A GRUPOS VULNERABLES"/>
    <s v="GI22J40100005D"/>
    <x v="44"/>
    <x v="44"/>
    <s v="730402"/>
    <x v="150"/>
    <x v="1"/>
    <x v="6"/>
    <s v="001"/>
    <n v="5803.6"/>
    <n v="0"/>
    <n v="-5803.6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5D"/>
    <x v="44"/>
    <x v="44"/>
    <s v="730404"/>
    <x v="116"/>
    <x v="1"/>
    <x v="6"/>
    <s v="001"/>
    <n v="4000"/>
    <n v="0"/>
    <n v="-40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5D"/>
    <x v="44"/>
    <x v="44"/>
    <s v="730606"/>
    <x v="140"/>
    <x v="1"/>
    <x v="6"/>
    <s v="001"/>
    <n v="29178.799999999999"/>
    <n v="0"/>
    <n v="-980.8"/>
    <n v="28198"/>
    <n v="858.2"/>
    <n v="27339.8"/>
    <n v="5.0281314276821766E-5"/>
    <n v="7723.8"/>
    <n v="3.006060968969204E-5"/>
    <n v="858.2"/>
    <n v="20474.2"/>
    <n v="0"/>
    <m/>
  </r>
  <r>
    <x v="3"/>
    <x v="5"/>
    <s v="UP72J010"/>
    <x v="6"/>
    <s v="J401"/>
    <s v="ATENCIÓN A GRUPOS VULNERABLES"/>
    <s v="GI22J40100005D"/>
    <x v="44"/>
    <x v="44"/>
    <s v="730804"/>
    <x v="121"/>
    <x v="1"/>
    <x v="6"/>
    <s v="001"/>
    <n v="1671.04"/>
    <n v="0"/>
    <n v="-1671.04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5D"/>
    <x v="44"/>
    <x v="44"/>
    <s v="730805"/>
    <x v="153"/>
    <x v="1"/>
    <x v="6"/>
    <s v="001"/>
    <n v="1612.76"/>
    <n v="0"/>
    <n v="-1612.76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5D"/>
    <x v="44"/>
    <x v="44"/>
    <s v="730811"/>
    <x v="123"/>
    <x v="1"/>
    <x v="6"/>
    <s v="001"/>
    <n v="800"/>
    <n v="0"/>
    <n v="-8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5D"/>
    <x v="44"/>
    <x v="44"/>
    <s v="730812"/>
    <x v="147"/>
    <x v="1"/>
    <x v="6"/>
    <s v="001"/>
    <n v="5132.12"/>
    <n v="0"/>
    <n v="-5132.12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5D"/>
    <x v="44"/>
    <x v="44"/>
    <s v="731404"/>
    <x v="130"/>
    <x v="1"/>
    <x v="6"/>
    <s v="001"/>
    <n v="180"/>
    <n v="0"/>
    <n v="-67.2"/>
    <n v="112.8"/>
    <n v="0"/>
    <n v="112.8"/>
    <n v="2.0745331898644082E-7"/>
    <n v="112.8"/>
    <n v="4.3901146754152901E-7"/>
    <n v="0"/>
    <n v="0"/>
    <n v="0"/>
    <m/>
  </r>
  <r>
    <x v="3"/>
    <x v="5"/>
    <s v="UP72J010"/>
    <x v="6"/>
    <s v="J401"/>
    <s v="ATENCIÓN A GRUPOS VULNERABLES"/>
    <s v="GI22J40100006D"/>
    <x v="45"/>
    <x v="45"/>
    <s v="730101"/>
    <x v="168"/>
    <x v="1"/>
    <x v="6"/>
    <s v="001"/>
    <n v="13509.7"/>
    <n v="0"/>
    <n v="0"/>
    <n v="13509.7"/>
    <n v="0"/>
    <n v="5781.93"/>
    <n v="1.063369298446163E-5"/>
    <n v="5781.93"/>
    <n v="2.2502957220943201E-5"/>
    <n v="7727.77"/>
    <n v="7727.77"/>
    <n v="7727.77"/>
    <m/>
  </r>
  <r>
    <x v="3"/>
    <x v="5"/>
    <s v="UP72J010"/>
    <x v="6"/>
    <s v="J401"/>
    <s v="ATENCIÓN A GRUPOS VULNERABLES"/>
    <s v="GI22J40100006D"/>
    <x v="45"/>
    <x v="45"/>
    <s v="730104"/>
    <x v="169"/>
    <x v="1"/>
    <x v="6"/>
    <s v="001"/>
    <n v="6524.9"/>
    <n v="0"/>
    <n v="0"/>
    <n v="6524.9"/>
    <n v="0"/>
    <n v="2401.8000000000002"/>
    <n v="4.4172108292698021E-6"/>
    <n v="2401.8000000000002"/>
    <n v="9.3476750243018126E-6"/>
    <n v="4123.1000000000004"/>
    <n v="4123.1000000000004"/>
    <n v="4123.1000000000004"/>
    <m/>
  </r>
  <r>
    <x v="3"/>
    <x v="5"/>
    <s v="UP72J010"/>
    <x v="6"/>
    <s v="J401"/>
    <s v="ATENCIÓN A GRUPOS VULNERABLES"/>
    <s v="GI22J40100006D"/>
    <x v="45"/>
    <x v="45"/>
    <s v="730105"/>
    <x v="113"/>
    <x v="1"/>
    <x v="6"/>
    <s v="001"/>
    <n v="28723.31"/>
    <n v="0"/>
    <n v="0"/>
    <n v="28723.31"/>
    <n v="0"/>
    <n v="10781.09"/>
    <n v="1.9827773960917797E-5"/>
    <n v="4894.1899999999996"/>
    <n v="1.9047921403608826E-5"/>
    <n v="17942.22"/>
    <n v="23829.119999999999"/>
    <n v="17942.22"/>
    <m/>
  </r>
  <r>
    <x v="3"/>
    <x v="5"/>
    <s v="UP72J010"/>
    <x v="6"/>
    <s v="J401"/>
    <s v="ATENCIÓN A GRUPOS VULNERABLES"/>
    <s v="GI22J40100006D"/>
    <x v="45"/>
    <x v="45"/>
    <s v="730235"/>
    <x v="143"/>
    <x v="1"/>
    <x v="6"/>
    <s v="001"/>
    <n v="267330"/>
    <n v="0"/>
    <n v="-4275"/>
    <n v="263055"/>
    <n v="0"/>
    <n v="263055"/>
    <n v="4.8379107115228894E-4"/>
    <n v="112361.25"/>
    <n v="4.373038763945091E-4"/>
    <n v="0"/>
    <n v="150693.75"/>
    <n v="0"/>
    <m/>
  </r>
  <r>
    <x v="3"/>
    <x v="5"/>
    <s v="UP72J010"/>
    <x v="6"/>
    <s v="J401"/>
    <s v="ATENCIÓN A GRUPOS VULNERABLES"/>
    <s v="GI22J40100006D"/>
    <x v="45"/>
    <x v="45"/>
    <s v="730606"/>
    <x v="140"/>
    <x v="1"/>
    <x v="6"/>
    <s v="001"/>
    <n v="871216.41"/>
    <n v="0"/>
    <n v="96061.54"/>
    <n v="967277.95"/>
    <n v="6298.88"/>
    <n v="960979.07"/>
    <n v="1.7673607938652771E-3"/>
    <n v="279323.07"/>
    <n v="1.0871102028271742E-3"/>
    <n v="6298.88"/>
    <n v="687954.88"/>
    <n v="0"/>
    <m/>
  </r>
  <r>
    <x v="3"/>
    <x v="5"/>
    <s v="UP72J010"/>
    <x v="6"/>
    <s v="J401"/>
    <s v="ATENCIÓN A GRUPOS VULNERABLES"/>
    <s v="GI22J40100006D"/>
    <x v="45"/>
    <x v="45"/>
    <s v="730802"/>
    <x v="156"/>
    <x v="1"/>
    <x v="6"/>
    <s v="001"/>
    <n v="128820.78"/>
    <n v="0"/>
    <n v="-128820.78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6D"/>
    <x v="45"/>
    <x v="45"/>
    <s v="730804"/>
    <x v="121"/>
    <x v="1"/>
    <x v="6"/>
    <s v="001"/>
    <n v="6408.59"/>
    <n v="0"/>
    <n v="-6408.59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6D"/>
    <x v="45"/>
    <x v="45"/>
    <s v="730805"/>
    <x v="153"/>
    <x v="1"/>
    <x v="6"/>
    <s v="001"/>
    <n v="19756.34"/>
    <n v="0"/>
    <n v="-19278.509999999998"/>
    <n v="477.83"/>
    <n v="0"/>
    <n v="477.83"/>
    <n v="8.7878917917811185E-7"/>
    <n v="477.83"/>
    <n v="1.8596883824057518E-6"/>
    <n v="0"/>
    <n v="0"/>
    <n v="0"/>
    <m/>
  </r>
  <r>
    <x v="3"/>
    <x v="5"/>
    <s v="UP72J010"/>
    <x v="6"/>
    <s v="J401"/>
    <s v="ATENCIÓN A GRUPOS VULNERABLES"/>
    <s v="GI22J40100006D"/>
    <x v="45"/>
    <x v="45"/>
    <s v="730808"/>
    <x v="172"/>
    <x v="1"/>
    <x v="6"/>
    <s v="001"/>
    <n v="1862.72"/>
    <n v="0"/>
    <n v="-980.26"/>
    <n v="882.46"/>
    <n v="0"/>
    <n v="882.46"/>
    <n v="1.6229543960352356E-6"/>
    <n v="882.46"/>
    <n v="3.434486344385618E-6"/>
    <n v="0"/>
    <n v="0"/>
    <n v="0"/>
    <m/>
  </r>
  <r>
    <x v="3"/>
    <x v="5"/>
    <s v="UP72J010"/>
    <x v="6"/>
    <s v="J401"/>
    <s v="ATENCIÓN A GRUPOS VULNERABLES"/>
    <s v="GI22J40100006D"/>
    <x v="45"/>
    <x v="45"/>
    <s v="730811"/>
    <x v="123"/>
    <x v="1"/>
    <x v="6"/>
    <s v="001"/>
    <n v="1200"/>
    <n v="0"/>
    <n v="-12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6D"/>
    <x v="45"/>
    <x v="45"/>
    <s v="730812"/>
    <x v="147"/>
    <x v="1"/>
    <x v="6"/>
    <s v="001"/>
    <n v="4838.8599999999997"/>
    <n v="0"/>
    <n v="-4838.8599999999997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6D"/>
    <x v="45"/>
    <x v="45"/>
    <s v="730813"/>
    <x v="124"/>
    <x v="1"/>
    <x v="6"/>
    <s v="001"/>
    <n v="400"/>
    <n v="0"/>
    <n v="-4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6D"/>
    <x v="45"/>
    <x v="45"/>
    <s v="730824"/>
    <x v="148"/>
    <x v="1"/>
    <x v="6"/>
    <s v="001"/>
    <n v="224"/>
    <n v="0"/>
    <n v="-13.44"/>
    <n v="210.56"/>
    <n v="0"/>
    <n v="210.56"/>
    <n v="3.8724619544135625E-7"/>
    <n v="210.56"/>
    <n v="8.1948807274418757E-7"/>
    <n v="0"/>
    <n v="0"/>
    <n v="0"/>
    <m/>
  </r>
  <r>
    <x v="3"/>
    <x v="5"/>
    <s v="UP72J010"/>
    <x v="6"/>
    <s v="J401"/>
    <s v="ATENCIÓN A GRUPOS VULNERABLES"/>
    <s v="GI22J40100006D"/>
    <x v="45"/>
    <x v="45"/>
    <s v="730825"/>
    <x v="173"/>
    <x v="1"/>
    <x v="6"/>
    <s v="001"/>
    <n v="321.44"/>
    <n v="0"/>
    <n v="-19.36"/>
    <n v="302.08"/>
    <n v="0"/>
    <n v="302.08"/>
    <n v="5.5556293084595787E-7"/>
    <n v="302.08"/>
    <n v="1.1756789371892294E-6"/>
    <n v="0"/>
    <n v="0"/>
    <n v="0"/>
    <m/>
  </r>
  <r>
    <x v="3"/>
    <x v="5"/>
    <s v="UP72J010"/>
    <x v="6"/>
    <s v="J401"/>
    <s v="ATENCIÓN A GRUPOS VULNERABLES"/>
    <s v="GI22J40100006D"/>
    <x v="45"/>
    <x v="45"/>
    <s v="730826"/>
    <x v="126"/>
    <x v="1"/>
    <x v="6"/>
    <s v="001"/>
    <n v="1759.68"/>
    <n v="0"/>
    <n v="-241.2"/>
    <n v="1518.48"/>
    <n v="0"/>
    <n v="1518.48"/>
    <n v="2.7926747855898109E-6"/>
    <n v="1518.48"/>
    <n v="5.9098416066707536E-6"/>
    <n v="0"/>
    <n v="0"/>
    <n v="0"/>
    <m/>
  </r>
  <r>
    <x v="3"/>
    <x v="5"/>
    <s v="UP72J010"/>
    <x v="6"/>
    <s v="J401"/>
    <s v="ATENCIÓN A GRUPOS VULNERABLES"/>
    <s v="GI22J40100006D"/>
    <x v="45"/>
    <x v="45"/>
    <s v="731403"/>
    <x v="142"/>
    <x v="1"/>
    <x v="6"/>
    <s v="001"/>
    <n v="6600"/>
    <n v="0"/>
    <n v="-66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6D"/>
    <x v="45"/>
    <x v="45"/>
    <s v="731404"/>
    <x v="130"/>
    <x v="1"/>
    <x v="6"/>
    <s v="001"/>
    <n v="2525"/>
    <n v="0"/>
    <n v="-429.04"/>
    <n v="2095.96"/>
    <n v="0"/>
    <n v="2095.96"/>
    <n v="3.8547327877909621E-6"/>
    <n v="2095.96"/>
    <n v="8.157362371527865E-6"/>
    <n v="0"/>
    <n v="0"/>
    <n v="0"/>
    <m/>
  </r>
  <r>
    <x v="3"/>
    <x v="5"/>
    <s v="UP72J010"/>
    <x v="6"/>
    <s v="J401"/>
    <s v="ATENCIÓN A GRUPOS VULNERABLES"/>
    <s v="GI22J40100006D"/>
    <x v="45"/>
    <x v="45"/>
    <s v="731407"/>
    <x v="164"/>
    <x v="1"/>
    <x v="6"/>
    <s v="001"/>
    <n v="543"/>
    <n v="0"/>
    <n v="-543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6D"/>
    <x v="45"/>
    <x v="45"/>
    <s v="731411"/>
    <x v="174"/>
    <x v="1"/>
    <x v="6"/>
    <s v="001"/>
    <n v="120"/>
    <n v="0"/>
    <n v="-12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7D"/>
    <x v="46"/>
    <x v="46"/>
    <s v="730101"/>
    <x v="168"/>
    <x v="1"/>
    <x v="6"/>
    <s v="001"/>
    <n v="11291.67"/>
    <n v="0"/>
    <n v="0"/>
    <n v="11291.67"/>
    <n v="0"/>
    <n v="2718.44"/>
    <n v="4.9995514225664911E-6"/>
    <n v="2718.44"/>
    <n v="1.058002068992548E-5"/>
    <n v="8573.23"/>
    <n v="8573.23"/>
    <n v="8573.23"/>
    <m/>
  </r>
  <r>
    <x v="3"/>
    <x v="5"/>
    <s v="UP72J010"/>
    <x v="6"/>
    <s v="J401"/>
    <s v="ATENCIÓN A GRUPOS VULNERABLES"/>
    <s v="GI22J40100007D"/>
    <x v="46"/>
    <x v="46"/>
    <s v="730104"/>
    <x v="169"/>
    <x v="1"/>
    <x v="6"/>
    <s v="001"/>
    <n v="12558.29"/>
    <n v="0"/>
    <n v="0"/>
    <n v="12558.29"/>
    <n v="0"/>
    <n v="3543.17"/>
    <n v="6.5163331226346414E-6"/>
    <n v="3543.17"/>
    <n v="1.3789825012846803E-5"/>
    <n v="9015.1200000000008"/>
    <n v="9015.1200000000008"/>
    <n v="9015.1200000000008"/>
    <m/>
  </r>
  <r>
    <x v="3"/>
    <x v="5"/>
    <s v="UP72J010"/>
    <x v="6"/>
    <s v="J401"/>
    <s v="ATENCIÓN A GRUPOS VULNERABLES"/>
    <s v="GI22J40100007D"/>
    <x v="46"/>
    <x v="46"/>
    <s v="730105"/>
    <x v="113"/>
    <x v="1"/>
    <x v="6"/>
    <s v="001"/>
    <n v="13952.27"/>
    <n v="0"/>
    <n v="0"/>
    <n v="13952.27"/>
    <n v="0"/>
    <n v="9758.07"/>
    <n v="1.7946312131223568E-5"/>
    <n v="3414.78"/>
    <n v="1.3290138112867576E-5"/>
    <n v="4194.2"/>
    <n v="10537.49"/>
    <n v="4194.2"/>
    <m/>
  </r>
  <r>
    <x v="3"/>
    <x v="5"/>
    <s v="UP72J010"/>
    <x v="6"/>
    <s v="J401"/>
    <s v="ATENCIÓN A GRUPOS VULNERABLES"/>
    <s v="GI22J40100007D"/>
    <x v="46"/>
    <x v="46"/>
    <s v="730235"/>
    <x v="143"/>
    <x v="1"/>
    <x v="6"/>
    <s v="001"/>
    <n v="750067.46"/>
    <n v="0"/>
    <n v="-158395.65"/>
    <n v="591671.81000000006"/>
    <n v="28890"/>
    <n v="481091.56"/>
    <n v="8.8478759626209606E-4"/>
    <n v="208706.76"/>
    <n v="8.1227536341700081E-4"/>
    <n v="110580.25"/>
    <n v="382965.05"/>
    <n v="81690.25"/>
    <m/>
  </r>
  <r>
    <x v="3"/>
    <x v="5"/>
    <s v="UP72J010"/>
    <x v="6"/>
    <s v="J401"/>
    <s v="ATENCIÓN A GRUPOS VULNERABLES"/>
    <s v="GI22J40100007D"/>
    <x v="46"/>
    <x v="46"/>
    <s v="730606"/>
    <x v="140"/>
    <x v="1"/>
    <x v="6"/>
    <s v="001"/>
    <n v="88320"/>
    <n v="0"/>
    <n v="-3726"/>
    <n v="84594"/>
    <n v="653.87"/>
    <n v="83940.13"/>
    <n v="1.5437640571501165E-4"/>
    <n v="25092.13"/>
    <n v="9.7657205807117256E-5"/>
    <n v="653.87"/>
    <n v="59501.87"/>
    <n v="0"/>
    <m/>
  </r>
  <r>
    <x v="3"/>
    <x v="5"/>
    <s v="UP72J010"/>
    <x v="6"/>
    <s v="J401"/>
    <s v="ATENCIÓN A GRUPOS VULNERABLES"/>
    <s v="GI22J40100007D"/>
    <x v="46"/>
    <x v="46"/>
    <s v="730804"/>
    <x v="121"/>
    <x v="1"/>
    <x v="6"/>
    <s v="001"/>
    <n v="1087.4100000000001"/>
    <n v="0"/>
    <n v="-1087.4100000000001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7D"/>
    <x v="46"/>
    <x v="46"/>
    <s v="730805"/>
    <x v="153"/>
    <x v="1"/>
    <x v="6"/>
    <s v="001"/>
    <n v="8000"/>
    <n v="0"/>
    <n v="-4612.6099999999997"/>
    <n v="3387.39"/>
    <n v="0"/>
    <n v="487.39"/>
    <n v="8.9637121578724638E-7"/>
    <n v="356.89"/>
    <n v="1.3889964774015629E-6"/>
    <n v="2900"/>
    <n v="3030.5"/>
    <n v="2900"/>
    <m/>
  </r>
  <r>
    <x v="3"/>
    <x v="5"/>
    <s v="UP72J010"/>
    <x v="6"/>
    <s v="J401"/>
    <s v="ATENCIÓN A GRUPOS VULNERABLES"/>
    <s v="GI22J40100007D"/>
    <x v="46"/>
    <x v="46"/>
    <s v="730811"/>
    <x v="123"/>
    <x v="1"/>
    <x v="6"/>
    <s v="001"/>
    <n v="800"/>
    <n v="0"/>
    <n v="-600"/>
    <n v="200"/>
    <n v="0"/>
    <n v="0"/>
    <n v="0"/>
    <n v="0"/>
    <n v="0"/>
    <n v="200"/>
    <n v="200"/>
    <n v="200"/>
    <m/>
  </r>
  <r>
    <x v="3"/>
    <x v="5"/>
    <s v="UP72J010"/>
    <x v="6"/>
    <s v="J401"/>
    <s v="ATENCIÓN A GRUPOS VULNERABLES"/>
    <s v="GI22J40100007D"/>
    <x v="46"/>
    <x v="46"/>
    <s v="730812"/>
    <x v="147"/>
    <x v="1"/>
    <x v="6"/>
    <s v="001"/>
    <n v="4345"/>
    <n v="0"/>
    <n v="-904.6"/>
    <n v="3440.4"/>
    <n v="0"/>
    <n v="3440.4"/>
    <n v="6.3273262290864454E-6"/>
    <n v="3440.4"/>
    <n v="1.3389849760016635E-5"/>
    <n v="0"/>
    <n v="0"/>
    <n v="0"/>
    <m/>
  </r>
  <r>
    <x v="3"/>
    <x v="5"/>
    <s v="UP72J010"/>
    <x v="6"/>
    <s v="J401"/>
    <s v="ATENCIÓN A GRUPOS VULNERABLES"/>
    <s v="GI22J40100008D"/>
    <x v="47"/>
    <x v="47"/>
    <s v="730101"/>
    <x v="168"/>
    <x v="1"/>
    <x v="6"/>
    <s v="001"/>
    <n v="7127.76"/>
    <n v="0"/>
    <n v="0"/>
    <n v="7127.76"/>
    <n v="0"/>
    <n v="1451"/>
    <n v="2.6685706192316106E-6"/>
    <n v="1451"/>
    <n v="5.6472131152726829E-6"/>
    <n v="5676.76"/>
    <n v="5676.76"/>
    <n v="5676.76"/>
    <m/>
  </r>
  <r>
    <x v="3"/>
    <x v="5"/>
    <s v="UP72J010"/>
    <x v="6"/>
    <s v="J401"/>
    <s v="ATENCIÓN A GRUPOS VULNERABLES"/>
    <s v="GI22J40100008D"/>
    <x v="47"/>
    <x v="47"/>
    <s v="730104"/>
    <x v="169"/>
    <x v="1"/>
    <x v="6"/>
    <s v="001"/>
    <n v="3021.34"/>
    <n v="0"/>
    <n v="0"/>
    <n v="3021.34"/>
    <n v="0"/>
    <n v="562.07000000000005"/>
    <n v="1.0337170833573475E-6"/>
    <n v="562.07000000000005"/>
    <n v="2.1875458826335747E-6"/>
    <n v="2459.27"/>
    <n v="2459.27"/>
    <n v="2459.27"/>
    <m/>
  </r>
  <r>
    <x v="3"/>
    <x v="5"/>
    <s v="UP72J010"/>
    <x v="6"/>
    <s v="J401"/>
    <s v="ATENCIÓN A GRUPOS VULNERABLES"/>
    <s v="GI22J40100008D"/>
    <x v="47"/>
    <x v="47"/>
    <s v="730105"/>
    <x v="113"/>
    <x v="1"/>
    <x v="6"/>
    <s v="001"/>
    <n v="4807.3100000000004"/>
    <n v="0"/>
    <n v="1269.42"/>
    <n v="6076.73"/>
    <n v="0"/>
    <n v="4842.51"/>
    <n v="8.9059820188389156E-6"/>
    <n v="1874.17"/>
    <n v="7.2941677493112365E-6"/>
    <n v="1234.22"/>
    <n v="4202.5600000000004"/>
    <n v="1234.22"/>
    <m/>
  </r>
  <r>
    <x v="3"/>
    <x v="5"/>
    <s v="UP72J010"/>
    <x v="6"/>
    <s v="J401"/>
    <s v="ATENCIÓN A GRUPOS VULNERABLES"/>
    <s v="GI22J40100008D"/>
    <x v="47"/>
    <x v="47"/>
    <s v="730404"/>
    <x v="116"/>
    <x v="1"/>
    <x v="6"/>
    <s v="001"/>
    <n v="4000"/>
    <n v="0"/>
    <n v="-40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730606"/>
    <x v="140"/>
    <x v="1"/>
    <x v="6"/>
    <s v="001"/>
    <n v="28286.400000000001"/>
    <n v="0"/>
    <n v="19364"/>
    <n v="47650.400000000001"/>
    <n v="211.8"/>
    <n v="47438.6"/>
    <n v="8.7245523209841943E-5"/>
    <n v="11294.6"/>
    <n v="4.3957969160412709E-5"/>
    <n v="211.8"/>
    <n v="36355.800000000003"/>
    <n v="0"/>
    <m/>
  </r>
  <r>
    <x v="3"/>
    <x v="5"/>
    <s v="UP72J010"/>
    <x v="6"/>
    <s v="J401"/>
    <s v="ATENCIÓN A GRUPOS VULNERABLES"/>
    <s v="GI22J40100008D"/>
    <x v="47"/>
    <x v="47"/>
    <s v="730802"/>
    <x v="156"/>
    <x v="1"/>
    <x v="6"/>
    <s v="001"/>
    <n v="198.52"/>
    <n v="0"/>
    <n v="-198.52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730804"/>
    <x v="121"/>
    <x v="1"/>
    <x v="6"/>
    <s v="001"/>
    <n v="1924.32"/>
    <n v="0"/>
    <n v="-1924.32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730805"/>
    <x v="153"/>
    <x v="1"/>
    <x v="6"/>
    <s v="001"/>
    <n v="822.33"/>
    <n v="0"/>
    <n v="-414.8"/>
    <n v="407.53"/>
    <n v="0"/>
    <n v="407.53"/>
    <n v="7.4949867984525021E-7"/>
    <n v="324.55"/>
    <n v="1.2631309555904544E-6"/>
    <n v="0"/>
    <n v="82.98"/>
    <n v="0"/>
    <m/>
  </r>
  <r>
    <x v="3"/>
    <x v="5"/>
    <s v="UP72J010"/>
    <x v="6"/>
    <s v="J401"/>
    <s v="ATENCIÓN A GRUPOS VULNERABLES"/>
    <s v="GI22J40100008D"/>
    <x v="47"/>
    <x v="47"/>
    <s v="730811"/>
    <x v="123"/>
    <x v="1"/>
    <x v="6"/>
    <s v="001"/>
    <n v="4505"/>
    <n v="0"/>
    <n v="-4505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730812"/>
    <x v="147"/>
    <x v="1"/>
    <x v="6"/>
    <s v="001"/>
    <n v="3500"/>
    <n v="0"/>
    <n v="-1294.04"/>
    <n v="2205.96"/>
    <n v="0"/>
    <n v="2205.96"/>
    <n v="4.0570365563061087E-6"/>
    <n v="2205.96"/>
    <n v="8.5854763912935399E-6"/>
    <n v="0"/>
    <n v="0"/>
    <n v="0"/>
    <m/>
  </r>
  <r>
    <x v="3"/>
    <x v="5"/>
    <s v="UP72J010"/>
    <x v="6"/>
    <s v="J401"/>
    <s v="ATENCIÓN A GRUPOS VULNERABLES"/>
    <s v="GI22J40100008D"/>
    <x v="47"/>
    <x v="47"/>
    <s v="730813"/>
    <x v="124"/>
    <x v="1"/>
    <x v="6"/>
    <s v="001"/>
    <n v="90.13"/>
    <n v="0"/>
    <n v="-90.13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730820"/>
    <x v="154"/>
    <x v="1"/>
    <x v="6"/>
    <s v="001"/>
    <n v="20"/>
    <n v="0"/>
    <n v="-2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730824"/>
    <x v="148"/>
    <x v="1"/>
    <x v="6"/>
    <s v="001"/>
    <n v="2400"/>
    <n v="0"/>
    <n v="-24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730826"/>
    <x v="126"/>
    <x v="1"/>
    <x v="6"/>
    <s v="001"/>
    <n v="2612"/>
    <n v="0"/>
    <n v="-2612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731404"/>
    <x v="130"/>
    <x v="1"/>
    <x v="6"/>
    <s v="001"/>
    <n v="500"/>
    <n v="0"/>
    <n v="-5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731406"/>
    <x v="128"/>
    <x v="1"/>
    <x v="6"/>
    <s v="001"/>
    <n v="270.70999999999998"/>
    <n v="0"/>
    <n v="-270.70999999999998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9D"/>
    <x v="48"/>
    <x v="48"/>
    <s v="730101"/>
    <x v="168"/>
    <x v="1"/>
    <x v="6"/>
    <s v="001"/>
    <n v="8592.7900000000009"/>
    <n v="0"/>
    <n v="0"/>
    <n v="8592.7900000000009"/>
    <n v="0"/>
    <n v="4011.82"/>
    <n v="7.3782391327675804E-6"/>
    <n v="4011.82"/>
    <n v="1.5613785334330293E-5"/>
    <n v="4580.97"/>
    <n v="4580.97"/>
    <n v="4580.97"/>
    <m/>
  </r>
  <r>
    <x v="3"/>
    <x v="5"/>
    <s v="UP72J010"/>
    <x v="6"/>
    <s v="J401"/>
    <s v="ATENCIÓN A GRUPOS VULNERABLES"/>
    <s v="GI22J40100009D"/>
    <x v="48"/>
    <x v="48"/>
    <s v="730104"/>
    <x v="169"/>
    <x v="1"/>
    <x v="6"/>
    <s v="001"/>
    <n v="4844.3100000000004"/>
    <n v="0"/>
    <n v="0"/>
    <n v="4844.3100000000004"/>
    <n v="0"/>
    <n v="1694.38"/>
    <n v="3.1161769026972133E-6"/>
    <n v="1694.38"/>
    <n v="6.594434843732411E-6"/>
    <n v="3149.93"/>
    <n v="3149.93"/>
    <n v="3149.93"/>
    <m/>
  </r>
  <r>
    <x v="3"/>
    <x v="5"/>
    <s v="UP72J010"/>
    <x v="6"/>
    <s v="J401"/>
    <s v="ATENCIÓN A GRUPOS VULNERABLES"/>
    <s v="GI22J40100009D"/>
    <x v="48"/>
    <x v="48"/>
    <s v="730105"/>
    <x v="113"/>
    <x v="1"/>
    <x v="6"/>
    <s v="001"/>
    <n v="2496.5700000000002"/>
    <n v="0"/>
    <n v="0"/>
    <n v="2496.5700000000002"/>
    <n v="0"/>
    <n v="1060.22"/>
    <n v="1.9498772859557118E-6"/>
    <n v="431.01"/>
    <n v="1.6774674878109433E-6"/>
    <n v="1436.35"/>
    <n v="2065.56"/>
    <n v="1436.35"/>
    <m/>
  </r>
  <r>
    <x v="3"/>
    <x v="5"/>
    <s v="UP72J010"/>
    <x v="6"/>
    <s v="J401"/>
    <s v="ATENCIÓN A GRUPOS VULNERABLES"/>
    <s v="GI22J40100009D"/>
    <x v="48"/>
    <x v="48"/>
    <s v="730202"/>
    <x v="170"/>
    <x v="1"/>
    <x v="6"/>
    <s v="001"/>
    <n v="2416.1799999999998"/>
    <n v="0"/>
    <n v="0"/>
    <n v="2416.1799999999998"/>
    <n v="0"/>
    <n v="1298.5"/>
    <n v="2.388104031062885E-6"/>
    <n v="678.4"/>
    <n v="2.6402959182639475E-6"/>
    <n v="1117.68"/>
    <n v="1737.78"/>
    <n v="1117.68"/>
    <m/>
  </r>
  <r>
    <x v="3"/>
    <x v="5"/>
    <s v="UP72J010"/>
    <x v="6"/>
    <s v="J401"/>
    <s v="ATENCIÓN A GRUPOS VULNERABLES"/>
    <s v="GI22J40100009D"/>
    <x v="48"/>
    <x v="48"/>
    <s v="730209"/>
    <x v="157"/>
    <x v="1"/>
    <x v="6"/>
    <s v="001"/>
    <n v="31615.95"/>
    <n v="0"/>
    <n v="-4617.6000000000004"/>
    <n v="26998.35"/>
    <n v="0"/>
    <n v="26998.35"/>
    <n v="4.9653344988099063E-5"/>
    <n v="12191.1"/>
    <n v="4.7447098421502964E-5"/>
    <n v="0"/>
    <n v="14807.25"/>
    <n v="0"/>
    <m/>
  </r>
  <r>
    <x v="3"/>
    <x v="5"/>
    <s v="UP72J010"/>
    <x v="6"/>
    <s v="J401"/>
    <s v="ATENCIÓN A GRUPOS VULNERABLES"/>
    <s v="GI22J40100009D"/>
    <x v="48"/>
    <x v="48"/>
    <s v="730235"/>
    <x v="143"/>
    <x v="1"/>
    <x v="6"/>
    <s v="001"/>
    <n v="470281"/>
    <n v="0"/>
    <n v="-91291.9"/>
    <n v="378989.1"/>
    <n v="0"/>
    <n v="297545.09999999998"/>
    <n v="5.4722268212014562E-4"/>
    <n v="128879.83"/>
    <n v="5.0159329170924448E-4"/>
    <n v="81444"/>
    <n v="250109.27"/>
    <n v="81444"/>
    <m/>
  </r>
  <r>
    <x v="3"/>
    <x v="5"/>
    <s v="UP72J010"/>
    <x v="6"/>
    <s v="J401"/>
    <s v="ATENCIÓN A GRUPOS VULNERABLES"/>
    <s v="GI22J40100009D"/>
    <x v="48"/>
    <x v="48"/>
    <s v="730255"/>
    <x v="171"/>
    <x v="1"/>
    <x v="6"/>
    <s v="001"/>
    <n v="0"/>
    <n v="0"/>
    <n v="6600"/>
    <n v="6600"/>
    <n v="0"/>
    <n v="2664.62"/>
    <n v="4.9005697060075354E-6"/>
    <n v="1114.24"/>
    <n v="4.3365615034882382E-6"/>
    <n v="3935.38"/>
    <n v="5485.76"/>
    <n v="3935.38"/>
    <m/>
  </r>
  <r>
    <x v="3"/>
    <x v="5"/>
    <s v="UP72J010"/>
    <x v="6"/>
    <s v="J401"/>
    <s v="ATENCIÓN A GRUPOS VULNERABLES"/>
    <s v="GI22J40100009D"/>
    <x v="48"/>
    <x v="48"/>
    <s v="730404"/>
    <x v="116"/>
    <x v="1"/>
    <x v="6"/>
    <s v="001"/>
    <n v="6000"/>
    <n v="0"/>
    <n v="-60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9D"/>
    <x v="48"/>
    <x v="48"/>
    <s v="730606"/>
    <x v="140"/>
    <x v="1"/>
    <x v="6"/>
    <s v="001"/>
    <n v="13200"/>
    <n v="0"/>
    <n v="0"/>
    <n v="13200"/>
    <n v="0"/>
    <n v="13200"/>
    <n v="2.4276452221817545E-5"/>
    <n v="3600"/>
    <n v="1.4011004283240289E-5"/>
    <n v="0"/>
    <n v="9600"/>
    <n v="0"/>
    <m/>
  </r>
  <r>
    <x v="3"/>
    <x v="5"/>
    <s v="UP72J010"/>
    <x v="6"/>
    <s v="J401"/>
    <s v="ATENCIÓN A GRUPOS VULNERABLES"/>
    <s v="GI22J40100009D"/>
    <x v="48"/>
    <x v="48"/>
    <s v="730803"/>
    <x v="159"/>
    <x v="1"/>
    <x v="6"/>
    <s v="001"/>
    <n v="6600"/>
    <n v="0"/>
    <n v="-66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9D"/>
    <x v="48"/>
    <x v="48"/>
    <s v="730804"/>
    <x v="121"/>
    <x v="1"/>
    <x v="6"/>
    <s v="001"/>
    <n v="2088.8000000000002"/>
    <n v="0"/>
    <n v="-2088.8000000000002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9D"/>
    <x v="48"/>
    <x v="48"/>
    <s v="730805"/>
    <x v="153"/>
    <x v="1"/>
    <x v="6"/>
    <s v="001"/>
    <n v="9800"/>
    <n v="0"/>
    <n v="-3689.2"/>
    <n v="6110.8"/>
    <n v="0"/>
    <n v="1910.8"/>
    <n v="3.5142003716249214E-6"/>
    <n v="1910.8"/>
    <n v="7.436729717893206E-6"/>
    <n v="4200"/>
    <n v="4200"/>
    <n v="4200"/>
    <m/>
  </r>
  <r>
    <x v="3"/>
    <x v="5"/>
    <s v="UP72J010"/>
    <x v="6"/>
    <s v="J401"/>
    <s v="ATENCIÓN A GRUPOS VULNERABLES"/>
    <s v="GI22J40100009D"/>
    <x v="48"/>
    <x v="48"/>
    <s v="730809"/>
    <x v="175"/>
    <x v="1"/>
    <x v="6"/>
    <s v="001"/>
    <n v="2300"/>
    <n v="0"/>
    <n v="0"/>
    <n v="2300"/>
    <n v="0"/>
    <n v="369.81"/>
    <n v="6.8012687849623832E-7"/>
    <n v="369.81"/>
    <n v="1.4392804149958586E-6"/>
    <n v="1930.19"/>
    <n v="1930.19"/>
    <n v="1930.19"/>
    <m/>
  </r>
  <r>
    <x v="3"/>
    <x v="5"/>
    <s v="UP72J010"/>
    <x v="6"/>
    <s v="J401"/>
    <s v="ATENCIÓN A GRUPOS VULNERABLES"/>
    <s v="GI22J40100009D"/>
    <x v="48"/>
    <x v="48"/>
    <s v="730811"/>
    <x v="123"/>
    <x v="1"/>
    <x v="6"/>
    <s v="001"/>
    <n v="1200"/>
    <n v="0"/>
    <n v="0"/>
    <n v="1200"/>
    <n v="0"/>
    <n v="215.98"/>
    <n v="3.9721425385364797E-7"/>
    <n v="215.98"/>
    <n v="8.4058241808173255E-7"/>
    <n v="984.02"/>
    <n v="984.02"/>
    <n v="984.02"/>
    <m/>
  </r>
  <r>
    <x v="3"/>
    <x v="5"/>
    <s v="UP72J010"/>
    <x v="6"/>
    <s v="J401"/>
    <s v="ATENCIÓN A GRUPOS VULNERABLES"/>
    <s v="GI22J40100009D"/>
    <x v="48"/>
    <x v="48"/>
    <s v="730812"/>
    <x v="147"/>
    <x v="1"/>
    <x v="6"/>
    <s v="001"/>
    <n v="3911.5"/>
    <n v="0"/>
    <n v="-3911.5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9D"/>
    <x v="48"/>
    <x v="48"/>
    <s v="730813"/>
    <x v="124"/>
    <x v="1"/>
    <x v="6"/>
    <s v="001"/>
    <n v="2900"/>
    <n v="0"/>
    <n v="-29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9D"/>
    <x v="48"/>
    <x v="48"/>
    <s v="730820"/>
    <x v="154"/>
    <x v="1"/>
    <x v="6"/>
    <s v="001"/>
    <n v="15000"/>
    <n v="0"/>
    <n v="-150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9D"/>
    <x v="48"/>
    <x v="48"/>
    <s v="730824"/>
    <x v="148"/>
    <x v="1"/>
    <x v="6"/>
    <s v="001"/>
    <n v="64.22"/>
    <n v="0"/>
    <n v="-11.58"/>
    <n v="52.64"/>
    <n v="0"/>
    <n v="52.64"/>
    <n v="9.6811548860339062E-8"/>
    <n v="52.64"/>
    <n v="2.0487201818604689E-7"/>
    <n v="0"/>
    <n v="0"/>
    <n v="0"/>
    <m/>
  </r>
  <r>
    <x v="3"/>
    <x v="5"/>
    <s v="UP72J010"/>
    <x v="6"/>
    <s v="J401"/>
    <s v="ATENCIÓN A GRUPOS VULNERABLES"/>
    <s v="GI22J40100009D"/>
    <x v="48"/>
    <x v="48"/>
    <s v="730825"/>
    <x v="173"/>
    <x v="1"/>
    <x v="6"/>
    <s v="001"/>
    <n v="245.8"/>
    <n v="0"/>
    <n v="-161.19999999999999"/>
    <n v="84.6"/>
    <n v="0"/>
    <n v="84.6"/>
    <n v="1.5558998923983062E-7"/>
    <n v="84.6"/>
    <n v="3.2925860065614674E-7"/>
    <n v="0"/>
    <n v="0"/>
    <n v="0"/>
    <m/>
  </r>
  <r>
    <x v="3"/>
    <x v="5"/>
    <s v="UP72J010"/>
    <x v="6"/>
    <s v="J401"/>
    <s v="ATENCIÓN A GRUPOS VULNERABLES"/>
    <s v="GI22J40100009D"/>
    <x v="48"/>
    <x v="48"/>
    <s v="730826"/>
    <x v="126"/>
    <x v="1"/>
    <x v="6"/>
    <s v="001"/>
    <n v="7185.61"/>
    <n v="0"/>
    <n v="27000"/>
    <n v="34185.61"/>
    <n v="0"/>
    <n v="5647.2"/>
    <n v="1.0385907650533942E-5"/>
    <n v="5647.2"/>
    <n v="2.197859538564293E-5"/>
    <n v="28538.41"/>
    <n v="28538.41"/>
    <n v="28538.41"/>
    <m/>
  </r>
  <r>
    <x v="3"/>
    <x v="5"/>
    <s v="UP72J010"/>
    <x v="6"/>
    <s v="J401"/>
    <s v="ATENCIÓN A GRUPOS VULNERABLES"/>
    <s v="GI22J40100010D"/>
    <x v="49"/>
    <x v="49"/>
    <s v="730101"/>
    <x v="168"/>
    <x v="1"/>
    <x v="6"/>
    <s v="001"/>
    <n v="9258.52"/>
    <n v="0"/>
    <n v="0"/>
    <n v="9258.52"/>
    <n v="0"/>
    <n v="2819.04"/>
    <n v="5.1845674144994344E-6"/>
    <n v="2819.04"/>
    <n v="1.0971550420729361E-5"/>
    <n v="6439.48"/>
    <n v="6439.48"/>
    <n v="6439.48"/>
    <m/>
  </r>
  <r>
    <x v="3"/>
    <x v="5"/>
    <s v="UP72J010"/>
    <x v="6"/>
    <s v="J401"/>
    <s v="ATENCIÓN A GRUPOS VULNERABLES"/>
    <s v="GI22J40100010D"/>
    <x v="49"/>
    <x v="49"/>
    <s v="730104"/>
    <x v="169"/>
    <x v="1"/>
    <x v="6"/>
    <s v="001"/>
    <n v="9717.8700000000008"/>
    <n v="0"/>
    <n v="0"/>
    <n v="9717.8700000000008"/>
    <n v="0"/>
    <n v="2463.44"/>
    <n v="4.5305745046450157E-6"/>
    <n v="2463.44"/>
    <n v="9.5875745531959592E-6"/>
    <n v="7254.43"/>
    <n v="7254.43"/>
    <n v="7254.43"/>
    <m/>
  </r>
  <r>
    <x v="3"/>
    <x v="5"/>
    <s v="UP72J010"/>
    <x v="6"/>
    <s v="J401"/>
    <s v="ATENCIÓN A GRUPOS VULNERABLES"/>
    <s v="GI22J40100010D"/>
    <x v="49"/>
    <x v="49"/>
    <s v="730105"/>
    <x v="113"/>
    <x v="1"/>
    <x v="6"/>
    <s v="001"/>
    <n v="10009.76"/>
    <n v="0"/>
    <n v="0"/>
    <n v="10009.76"/>
    <n v="0"/>
    <n v="5843.51"/>
    <n v="1.0746946312326746E-5"/>
    <n v="1978.19"/>
    <n v="7.6990079341841954E-6"/>
    <n v="4166.25"/>
    <n v="8031.57"/>
    <n v="4166.25"/>
    <m/>
  </r>
  <r>
    <x v="3"/>
    <x v="5"/>
    <s v="UP72J010"/>
    <x v="6"/>
    <s v="J401"/>
    <s v="ATENCIÓN A GRUPOS VULNERABLES"/>
    <s v="GI22J40100010D"/>
    <x v="49"/>
    <x v="49"/>
    <s v="730202"/>
    <x v="170"/>
    <x v="1"/>
    <x v="6"/>
    <s v="001"/>
    <n v="270"/>
    <n v="0"/>
    <n v="0"/>
    <n v="270"/>
    <n v="0"/>
    <n v="148.4"/>
    <n v="2.7292617497861543E-7"/>
    <n v="42.4"/>
    <n v="1.6501849489149672E-7"/>
    <n v="121.6"/>
    <n v="227.6"/>
    <n v="121.6"/>
    <m/>
  </r>
  <r>
    <x v="3"/>
    <x v="5"/>
    <s v="UP72J010"/>
    <x v="6"/>
    <s v="J401"/>
    <s v="ATENCIÓN A GRUPOS VULNERABLES"/>
    <s v="GI22J40100010D"/>
    <x v="49"/>
    <x v="49"/>
    <s v="730235"/>
    <x v="143"/>
    <x v="1"/>
    <x v="6"/>
    <s v="001"/>
    <n v="191634.32"/>
    <n v="0"/>
    <n v="-41205.75"/>
    <n v="150428.57"/>
    <n v="0"/>
    <n v="105776.38"/>
    <n v="1.9453600267172857E-4"/>
    <n v="50285.73"/>
    <n v="1.9570932733774019E-4"/>
    <n v="44652.19"/>
    <n v="100142.84"/>
    <n v="44652.19"/>
    <m/>
  </r>
  <r>
    <x v="3"/>
    <x v="5"/>
    <s v="UP72J010"/>
    <x v="6"/>
    <s v="J401"/>
    <s v="ATENCIÓN A GRUPOS VULNERABLES"/>
    <s v="GI22J40100010D"/>
    <x v="49"/>
    <x v="49"/>
    <s v="730255"/>
    <x v="171"/>
    <x v="1"/>
    <x v="6"/>
    <s v="001"/>
    <n v="0"/>
    <n v="0"/>
    <n v="250"/>
    <n v="250"/>
    <n v="0"/>
    <n v="80.08"/>
    <n v="1.4727714347902643E-7"/>
    <n v="22.88"/>
    <n v="8.9047716111260497E-8"/>
    <n v="169.92"/>
    <n v="227.12"/>
    <n v="169.92"/>
    <m/>
  </r>
  <r>
    <x v="3"/>
    <x v="5"/>
    <s v="UP72J010"/>
    <x v="6"/>
    <s v="J401"/>
    <s v="ATENCIÓN A GRUPOS VULNERABLES"/>
    <s v="GI22J40100010D"/>
    <x v="49"/>
    <x v="49"/>
    <s v="730606"/>
    <x v="140"/>
    <x v="1"/>
    <x v="6"/>
    <s v="001"/>
    <n v="78748.42"/>
    <n v="0"/>
    <n v="39793"/>
    <n v="118541.42"/>
    <n v="1752.4"/>
    <n v="94861.41"/>
    <n v="1.7446200663327613E-4"/>
    <n v="33641.910000000003"/>
    <n v="1.3093248475177342E-4"/>
    <n v="23680.01"/>
    <n v="84899.51"/>
    <n v="21927.61"/>
    <m/>
  </r>
  <r>
    <x v="3"/>
    <x v="5"/>
    <s v="UP72J010"/>
    <x v="6"/>
    <s v="J401"/>
    <s v="ATENCIÓN A GRUPOS VULNERABLES"/>
    <s v="GI22J40100010D"/>
    <x v="49"/>
    <x v="49"/>
    <s v="730803"/>
    <x v="159"/>
    <x v="1"/>
    <x v="6"/>
    <s v="001"/>
    <n v="250"/>
    <n v="0"/>
    <n v="-25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10D"/>
    <x v="49"/>
    <x v="49"/>
    <s v="730804"/>
    <x v="121"/>
    <x v="1"/>
    <x v="6"/>
    <s v="001"/>
    <n v="4500"/>
    <n v="0"/>
    <n v="-45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10D"/>
    <x v="49"/>
    <x v="49"/>
    <s v="730805"/>
    <x v="153"/>
    <x v="1"/>
    <x v="6"/>
    <s v="001"/>
    <n v="6000"/>
    <n v="0"/>
    <n v="-2249.17"/>
    <n v="3750.83"/>
    <n v="0"/>
    <n v="650.83000000000004"/>
    <n v="1.1969578332973873E-6"/>
    <n v="639.95000000000005"/>
    <n v="2.4906506086276731E-6"/>
    <n v="3100"/>
    <n v="3110.88"/>
    <n v="3100"/>
    <m/>
  </r>
  <r>
    <x v="3"/>
    <x v="5"/>
    <s v="UP72J010"/>
    <x v="6"/>
    <s v="J401"/>
    <s v="ATENCIÓN A GRUPOS VULNERABLES"/>
    <s v="GI22J40100010D"/>
    <x v="49"/>
    <x v="49"/>
    <s v="730811"/>
    <x v="123"/>
    <x v="1"/>
    <x v="6"/>
    <s v="001"/>
    <n v="40.76"/>
    <n v="0"/>
    <n v="-40.76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10D"/>
    <x v="49"/>
    <x v="49"/>
    <s v="730812"/>
    <x v="147"/>
    <x v="1"/>
    <x v="6"/>
    <s v="001"/>
    <n v="2470.4699999999998"/>
    <n v="0"/>
    <n v="-574.95000000000005"/>
    <n v="1895.52"/>
    <n v="0"/>
    <n v="1895.52"/>
    <n v="3.4860985390529995E-6"/>
    <n v="1895.52"/>
    <n v="7.3772607886021194E-6"/>
    <n v="0"/>
    <n v="0"/>
    <n v="0"/>
    <m/>
  </r>
  <r>
    <x v="3"/>
    <x v="5"/>
    <s v="UP72J010"/>
    <x v="6"/>
    <s v="J401"/>
    <s v="ATENCIÓN A GRUPOS VULNERABLES"/>
    <s v="GI22J40100010D"/>
    <x v="49"/>
    <x v="49"/>
    <s v="730820"/>
    <x v="154"/>
    <x v="1"/>
    <x v="6"/>
    <s v="001"/>
    <n v="1489.56"/>
    <n v="0"/>
    <n v="-1489.56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11D"/>
    <x v="50"/>
    <x v="50"/>
    <s v="730104"/>
    <x v="169"/>
    <x v="1"/>
    <x v="6"/>
    <s v="001"/>
    <n v="1973"/>
    <n v="0"/>
    <n v="0"/>
    <n v="1973"/>
    <n v="0"/>
    <n v="549.61"/>
    <n v="1.0108015837600863E-6"/>
    <n v="549.61"/>
    <n v="2.1390522400310263E-6"/>
    <n v="1423.39"/>
    <n v="1423.39"/>
    <n v="1423.39"/>
    <m/>
  </r>
  <r>
    <x v="3"/>
    <x v="5"/>
    <s v="UP72J010"/>
    <x v="6"/>
    <s v="J401"/>
    <s v="ATENCIÓN A GRUPOS VULNERABLES"/>
    <s v="GI22J40100011D"/>
    <x v="50"/>
    <x v="50"/>
    <s v="730105"/>
    <x v="113"/>
    <x v="1"/>
    <x v="6"/>
    <s v="001"/>
    <n v="2810.23"/>
    <n v="0"/>
    <n v="0"/>
    <n v="2810.23"/>
    <n v="0"/>
    <n v="1960.79"/>
    <n v="3.6061382387892137E-6"/>
    <n v="931.15"/>
    <n v="3.6239851773164429E-6"/>
    <n v="849.44"/>
    <n v="1879.08"/>
    <n v="849.44"/>
    <m/>
  </r>
  <r>
    <x v="3"/>
    <x v="5"/>
    <s v="UP72J010"/>
    <x v="6"/>
    <s v="J401"/>
    <s v="ATENCIÓN A GRUPOS VULNERABLES"/>
    <s v="GI22J40100011D"/>
    <x v="50"/>
    <x v="50"/>
    <s v="730402"/>
    <x v="150"/>
    <x v="1"/>
    <x v="6"/>
    <s v="001"/>
    <n v="10913.4"/>
    <n v="0"/>
    <n v="-10913.4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11D"/>
    <x v="50"/>
    <x v="50"/>
    <s v="730606"/>
    <x v="140"/>
    <x v="1"/>
    <x v="6"/>
    <s v="001"/>
    <n v="118382"/>
    <n v="0"/>
    <n v="-458.53"/>
    <n v="117923.47"/>
    <n v="40.86"/>
    <n v="117882.61"/>
    <n v="2.1680087495819326E-4"/>
    <n v="38598.61"/>
    <n v="1.5022369167697817E-4"/>
    <n v="40.86"/>
    <n v="79324.86"/>
    <n v="0"/>
    <m/>
  </r>
  <r>
    <x v="3"/>
    <x v="5"/>
    <s v="UP72J010"/>
    <x v="6"/>
    <s v="J401"/>
    <s v="ATENCIÓN A GRUPOS VULNERABLES"/>
    <s v="GI22J40100011D"/>
    <x v="50"/>
    <x v="50"/>
    <s v="730802"/>
    <x v="156"/>
    <x v="1"/>
    <x v="6"/>
    <s v="001"/>
    <n v="23853"/>
    <n v="0"/>
    <n v="-7543.5"/>
    <n v="16309.5"/>
    <n v="16309.5"/>
    <n v="0"/>
    <n v="0"/>
    <n v="0"/>
    <n v="0"/>
    <n v="16309.5"/>
    <n v="16309.5"/>
    <n v="0"/>
    <m/>
  </r>
  <r>
    <x v="3"/>
    <x v="5"/>
    <s v="UP72J010"/>
    <x v="6"/>
    <s v="J401"/>
    <s v="ATENCIÓN A GRUPOS VULNERABLES"/>
    <s v="GI22J40100011D"/>
    <x v="50"/>
    <x v="50"/>
    <s v="730804"/>
    <x v="121"/>
    <x v="1"/>
    <x v="6"/>
    <s v="001"/>
    <n v="1671.04"/>
    <n v="0"/>
    <n v="-1671.04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11D"/>
    <x v="50"/>
    <x v="50"/>
    <s v="730805"/>
    <x v="153"/>
    <x v="1"/>
    <x v="6"/>
    <s v="001"/>
    <n v="1612.76"/>
    <n v="0"/>
    <n v="-1459.45"/>
    <n v="153.31"/>
    <n v="0"/>
    <n v="153.31"/>
    <n v="2.819562795550642E-7"/>
    <n v="153.31"/>
    <n v="5.9667418518432464E-7"/>
    <n v="0"/>
    <n v="0"/>
    <n v="0"/>
    <m/>
  </r>
  <r>
    <x v="3"/>
    <x v="5"/>
    <s v="UP72J010"/>
    <x v="6"/>
    <s v="J401"/>
    <s v="ATENCIÓN A GRUPOS VULNERABLES"/>
    <s v="GI22J40100011D"/>
    <x v="50"/>
    <x v="50"/>
    <s v="730808"/>
    <x v="172"/>
    <x v="1"/>
    <x v="6"/>
    <s v="001"/>
    <n v="670.4"/>
    <n v="0"/>
    <n v="-346.91"/>
    <n v="323.49"/>
    <n v="0"/>
    <n v="323.49"/>
    <n v="5.9493860069967861E-7"/>
    <n v="323.49"/>
    <n v="1.2590054932181669E-6"/>
    <n v="0"/>
    <n v="0"/>
    <n v="0"/>
    <m/>
  </r>
  <r>
    <x v="3"/>
    <x v="5"/>
    <s v="UP72J010"/>
    <x v="6"/>
    <s v="J401"/>
    <s v="ATENCIÓN A GRUPOS VULNERABLES"/>
    <s v="GI22J40100011D"/>
    <x v="50"/>
    <x v="50"/>
    <s v="730811"/>
    <x v="123"/>
    <x v="1"/>
    <x v="6"/>
    <s v="001"/>
    <n v="800"/>
    <n v="0"/>
    <n v="-8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11D"/>
    <x v="50"/>
    <x v="50"/>
    <s v="730812"/>
    <x v="147"/>
    <x v="1"/>
    <x v="6"/>
    <s v="001"/>
    <n v="16864"/>
    <n v="0"/>
    <n v="-6974.5"/>
    <n v="9889.5"/>
    <n v="9889.5"/>
    <n v="0"/>
    <n v="0"/>
    <n v="0"/>
    <n v="0"/>
    <n v="9889.5"/>
    <n v="9889.5"/>
    <n v="0"/>
    <m/>
  </r>
  <r>
    <x v="3"/>
    <x v="5"/>
    <s v="UP72J010"/>
    <x v="6"/>
    <s v="J401"/>
    <s v="ATENCIÓN A GRUPOS VULNERABLES"/>
    <s v="GI22J40100011D"/>
    <x v="50"/>
    <x v="50"/>
    <s v="730813"/>
    <x v="124"/>
    <x v="1"/>
    <x v="6"/>
    <s v="001"/>
    <n v="6700"/>
    <n v="0"/>
    <n v="-67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11D"/>
    <x v="50"/>
    <x v="50"/>
    <s v="730824"/>
    <x v="148"/>
    <x v="1"/>
    <x v="6"/>
    <s v="001"/>
    <n v="230.05"/>
    <n v="0"/>
    <n v="-86.23"/>
    <n v="143.82"/>
    <n v="0"/>
    <n v="143.82"/>
    <n v="2.6450298170771205E-7"/>
    <n v="143.82"/>
    <n v="5.5973962111544949E-7"/>
    <n v="0"/>
    <n v="0"/>
    <n v="0"/>
    <m/>
  </r>
  <r>
    <x v="3"/>
    <x v="5"/>
    <s v="UP72J010"/>
    <x v="6"/>
    <s v="J401"/>
    <s v="ATENCIÓN A GRUPOS VULNERABLES"/>
    <s v="GI22J40100011D"/>
    <x v="50"/>
    <x v="50"/>
    <s v="730825"/>
    <x v="173"/>
    <x v="1"/>
    <x v="6"/>
    <s v="001"/>
    <n v="231.88"/>
    <n v="0"/>
    <n v="-175.28"/>
    <n v="56.6"/>
    <n v="0"/>
    <n v="56.6"/>
    <n v="1.0409448452688433E-7"/>
    <n v="56.6"/>
    <n v="2.202841228976112E-7"/>
    <n v="0"/>
    <n v="0"/>
    <n v="0"/>
    <m/>
  </r>
  <r>
    <x v="3"/>
    <x v="5"/>
    <s v="UP72J010"/>
    <x v="6"/>
    <s v="J401"/>
    <s v="ATENCIÓN A GRUPOS VULNERABLES"/>
    <s v="GI22J40100011D"/>
    <x v="50"/>
    <x v="50"/>
    <s v="730826"/>
    <x v="126"/>
    <x v="1"/>
    <x v="6"/>
    <s v="001"/>
    <n v="428.09"/>
    <n v="0"/>
    <n v="-193.21"/>
    <n v="234.88"/>
    <n v="0"/>
    <n v="234.88"/>
    <n v="4.3197371953488671E-7"/>
    <n v="234.88"/>
    <n v="9.1414019056874414E-7"/>
    <n v="0"/>
    <n v="0"/>
    <n v="0"/>
    <m/>
  </r>
  <r>
    <x v="3"/>
    <x v="5"/>
    <s v="UP72J010"/>
    <x v="6"/>
    <s v="J401"/>
    <s v="ATENCIÓN A GRUPOS VULNERABLES"/>
    <s v="GI22J40100011D"/>
    <x v="50"/>
    <x v="50"/>
    <s v="731404"/>
    <x v="130"/>
    <x v="1"/>
    <x v="6"/>
    <s v="001"/>
    <n v="1652.13"/>
    <n v="0"/>
    <n v="-1175.1300000000001"/>
    <n v="477"/>
    <n v="0"/>
    <n v="477"/>
    <n v="8.7726270528840675E-7"/>
    <n v="477"/>
    <n v="1.8564580675293382E-6"/>
    <n v="0"/>
    <n v="0"/>
    <n v="0"/>
    <m/>
  </r>
  <r>
    <x v="3"/>
    <x v="5"/>
    <s v="UP72J010"/>
    <x v="6"/>
    <s v="J401"/>
    <s v="ATENCIÓN A GRUPOS VULNERABLES"/>
    <s v="GI22J40100011D"/>
    <x v="50"/>
    <x v="50"/>
    <s v="731408"/>
    <x v="160"/>
    <x v="1"/>
    <x v="6"/>
    <s v="001"/>
    <n v="2160"/>
    <n v="0"/>
    <n v="-2160"/>
    <n v="0"/>
    <n v="0"/>
    <n v="0"/>
    <n v="0"/>
    <n v="0"/>
    <n v="0"/>
    <n v="0"/>
    <n v="0"/>
    <n v="0"/>
    <m/>
  </r>
  <r>
    <x v="3"/>
    <x v="5"/>
    <s v="ZA01J000"/>
    <x v="11"/>
    <s v="J402"/>
    <s v="PROMOCIÓN DE DERECHOS"/>
    <s v="GI22J40200001D"/>
    <x v="51"/>
    <x v="51"/>
    <s v="730204"/>
    <x v="134"/>
    <x v="1"/>
    <x v="6"/>
    <s v="001"/>
    <n v="67900"/>
    <n v="0"/>
    <n v="0"/>
    <n v="67900"/>
    <n v="66900"/>
    <n v="0"/>
    <n v="0"/>
    <n v="0"/>
    <n v="0"/>
    <n v="67900"/>
    <n v="67900"/>
    <n v="1000"/>
    <m/>
  </r>
  <r>
    <x v="1"/>
    <x v="11"/>
    <s v="ZQ08F080"/>
    <x v="26"/>
    <s v="J402"/>
    <s v="PROMOCIÓN DE DERECHOS"/>
    <s v="GI22J40200001D"/>
    <x v="51"/>
    <x v="51"/>
    <s v="730204"/>
    <x v="134"/>
    <x v="1"/>
    <x v="6"/>
    <s v="001"/>
    <n v="1994.9"/>
    <n v="0"/>
    <n v="0"/>
    <n v="1994.9"/>
    <n v="0"/>
    <n v="0"/>
    <n v="0"/>
    <n v="0"/>
    <n v="0"/>
    <n v="1994.9"/>
    <n v="1994.9"/>
    <n v="1994.9"/>
    <m/>
  </r>
  <r>
    <x v="1"/>
    <x v="11"/>
    <s v="ZC09F090"/>
    <x v="21"/>
    <s v="J402"/>
    <s v="PROMOCIÓN DE DERECHOS"/>
    <s v="GI22J40200001D"/>
    <x v="51"/>
    <x v="51"/>
    <s v="730204"/>
    <x v="134"/>
    <x v="1"/>
    <x v="6"/>
    <s v="001"/>
    <n v="3000"/>
    <n v="0"/>
    <n v="-2100"/>
    <n v="900"/>
    <n v="0"/>
    <n v="0"/>
    <n v="0"/>
    <n v="0"/>
    <n v="0"/>
    <n v="900"/>
    <n v="900"/>
    <n v="900"/>
    <m/>
  </r>
  <r>
    <x v="1"/>
    <x v="11"/>
    <s v="ZS03F030"/>
    <x v="22"/>
    <s v="J402"/>
    <s v="PROMOCIÓN DE DERECHOS"/>
    <s v="GI22J40200001D"/>
    <x v="51"/>
    <x v="51"/>
    <s v="730204"/>
    <x v="134"/>
    <x v="1"/>
    <x v="6"/>
    <s v="001"/>
    <n v="2000"/>
    <n v="0"/>
    <n v="0"/>
    <n v="2000"/>
    <n v="0"/>
    <n v="0"/>
    <n v="0"/>
    <n v="0"/>
    <n v="0"/>
    <n v="2000"/>
    <n v="2000"/>
    <n v="2000"/>
    <m/>
  </r>
  <r>
    <x v="3"/>
    <x v="5"/>
    <s v="ZA01J000"/>
    <x v="11"/>
    <s v="J402"/>
    <s v="PROMOCIÓN DE DERECHOS"/>
    <s v="GI22J40200001D"/>
    <x v="51"/>
    <x v="51"/>
    <s v="730205"/>
    <x v="112"/>
    <x v="1"/>
    <x v="6"/>
    <s v="001"/>
    <n v="11200.9"/>
    <n v="0"/>
    <n v="-4800"/>
    <n v="6400.9"/>
    <n v="0"/>
    <n v="0"/>
    <n v="0"/>
    <n v="0"/>
    <n v="0"/>
    <n v="6400.9"/>
    <n v="6400.9"/>
    <n v="6400.9"/>
    <m/>
  </r>
  <r>
    <x v="1"/>
    <x v="11"/>
    <s v="ZQ08F080"/>
    <x v="26"/>
    <s v="J402"/>
    <s v="PROMOCIÓN DE DERECHOS"/>
    <s v="GI22J40200001D"/>
    <x v="51"/>
    <x v="51"/>
    <s v="730205"/>
    <x v="112"/>
    <x v="1"/>
    <x v="6"/>
    <s v="001"/>
    <n v="6560.27"/>
    <n v="0"/>
    <n v="0"/>
    <n v="6560.27"/>
    <n v="0"/>
    <n v="0"/>
    <n v="0"/>
    <n v="0"/>
    <n v="0"/>
    <n v="6560.27"/>
    <n v="6560.27"/>
    <n v="6560.27"/>
    <m/>
  </r>
  <r>
    <x v="1"/>
    <x v="11"/>
    <s v="ZV05F050"/>
    <x v="35"/>
    <s v="J402"/>
    <s v="PROMOCIÓN DE DERECHOS"/>
    <s v="GI22J40200001D"/>
    <x v="51"/>
    <x v="51"/>
    <s v="730205"/>
    <x v="112"/>
    <x v="1"/>
    <x v="6"/>
    <s v="001"/>
    <n v="8397.75"/>
    <n v="0"/>
    <n v="0"/>
    <n v="8397.75"/>
    <n v="0"/>
    <n v="2600"/>
    <n v="4.7817254376307288E-6"/>
    <n v="2600"/>
    <n v="1.0119058649006874E-5"/>
    <n v="5797.75"/>
    <n v="5797.75"/>
    <n v="5797.75"/>
    <m/>
  </r>
  <r>
    <x v="1"/>
    <x v="11"/>
    <s v="ZM04F040"/>
    <x v="41"/>
    <s v="J402"/>
    <s v="PROMOCIÓN DE DERECHOS"/>
    <s v="GI22J40200001D"/>
    <x v="51"/>
    <x v="51"/>
    <s v="730205"/>
    <x v="112"/>
    <x v="1"/>
    <x v="6"/>
    <s v="001"/>
    <n v="4546.03"/>
    <n v="0"/>
    <n v="0"/>
    <n v="4546.03"/>
    <n v="0"/>
    <n v="0"/>
    <n v="0"/>
    <n v="0"/>
    <n v="0"/>
    <n v="4546.03"/>
    <n v="4546.03"/>
    <n v="4546.03"/>
    <m/>
  </r>
  <r>
    <x v="1"/>
    <x v="11"/>
    <s v="ZS03F030"/>
    <x v="22"/>
    <s v="J402"/>
    <s v="PROMOCIÓN DE DERECHOS"/>
    <s v="GI22J40200001D"/>
    <x v="51"/>
    <x v="51"/>
    <s v="730205"/>
    <x v="112"/>
    <x v="1"/>
    <x v="6"/>
    <s v="001"/>
    <n v="6000"/>
    <n v="0"/>
    <n v="0"/>
    <n v="6000"/>
    <n v="0"/>
    <n v="0"/>
    <n v="0"/>
    <n v="0"/>
    <n v="0"/>
    <n v="6000"/>
    <n v="6000"/>
    <n v="6000"/>
    <m/>
  </r>
  <r>
    <x v="1"/>
    <x v="11"/>
    <s v="ZT06F060"/>
    <x v="43"/>
    <s v="J402"/>
    <s v="PROMOCIÓN DE DERECHOS"/>
    <s v="GI22J40200001D"/>
    <x v="51"/>
    <x v="51"/>
    <s v="730205"/>
    <x v="112"/>
    <x v="1"/>
    <x v="6"/>
    <s v="001"/>
    <n v="9243.75"/>
    <n v="0"/>
    <n v="0"/>
    <n v="9243.75"/>
    <n v="0"/>
    <n v="0"/>
    <n v="0"/>
    <n v="0"/>
    <n v="0"/>
    <n v="9243.75"/>
    <n v="9243.75"/>
    <n v="9243.75"/>
    <m/>
  </r>
  <r>
    <x v="3"/>
    <x v="5"/>
    <s v="ZA01J000"/>
    <x v="11"/>
    <s v="J402"/>
    <s v="PROMOCIÓN DE DERECHOS"/>
    <s v="GI22J40200001D"/>
    <x v="51"/>
    <x v="51"/>
    <s v="730207"/>
    <x v="135"/>
    <x v="1"/>
    <x v="6"/>
    <s v="001"/>
    <n v="65294.35"/>
    <n v="0"/>
    <n v="0"/>
    <n v="65294.35"/>
    <n v="7835.63"/>
    <n v="57458.720000000001"/>
    <n v="1.0567377809142365E-4"/>
    <n v="57458.720000000001"/>
    <n v="2.2362621445264012E-4"/>
    <n v="7835.63"/>
    <n v="7835.63"/>
    <n v="0"/>
    <m/>
  </r>
  <r>
    <x v="1"/>
    <x v="11"/>
    <s v="ZM04F040"/>
    <x v="41"/>
    <s v="J402"/>
    <s v="PROMOCIÓN DE DERECHOS"/>
    <s v="GI22J40200001D"/>
    <x v="51"/>
    <x v="51"/>
    <s v="730235"/>
    <x v="143"/>
    <x v="1"/>
    <x v="6"/>
    <s v="001"/>
    <n v="2166.75"/>
    <n v="0"/>
    <n v="0"/>
    <n v="2166.75"/>
    <n v="0"/>
    <n v="0"/>
    <n v="0"/>
    <n v="0"/>
    <n v="0"/>
    <n v="2166.75"/>
    <n v="2166.75"/>
    <n v="2166.75"/>
    <m/>
  </r>
  <r>
    <x v="1"/>
    <x v="11"/>
    <s v="ZS03F030"/>
    <x v="22"/>
    <s v="J402"/>
    <s v="PROMOCIÓN DE DERECHOS"/>
    <s v="GI22J40200001D"/>
    <x v="51"/>
    <x v="51"/>
    <s v="730235"/>
    <x v="143"/>
    <x v="1"/>
    <x v="6"/>
    <s v="001"/>
    <n v="2031.25"/>
    <n v="0"/>
    <n v="0"/>
    <n v="2031.25"/>
    <n v="0"/>
    <n v="0"/>
    <n v="0"/>
    <n v="0"/>
    <n v="0"/>
    <n v="2031.25"/>
    <n v="2031.25"/>
    <n v="2031.25"/>
    <m/>
  </r>
  <r>
    <x v="1"/>
    <x v="11"/>
    <s v="ZQ08F080"/>
    <x v="26"/>
    <s v="J402"/>
    <s v="PROMOCIÓN DE DERECHOS"/>
    <s v="GI22J40200001D"/>
    <x v="51"/>
    <x v="51"/>
    <s v="730235"/>
    <x v="143"/>
    <x v="1"/>
    <x v="6"/>
    <s v="001"/>
    <n v="2993.78"/>
    <n v="0"/>
    <n v="0"/>
    <n v="2993.78"/>
    <n v="0"/>
    <n v="2992.5"/>
    <n v="5.5035820661961365E-6"/>
    <n v="0"/>
    <n v="0"/>
    <n v="1.28"/>
    <n v="2993.78"/>
    <n v="1.28"/>
    <m/>
  </r>
  <r>
    <x v="3"/>
    <x v="5"/>
    <s v="ZA01J000"/>
    <x v="11"/>
    <s v="J402"/>
    <s v="PROMOCIÓN DE DERECHOS"/>
    <s v="GI22J40200001D"/>
    <x v="51"/>
    <x v="51"/>
    <s v="730235"/>
    <x v="143"/>
    <x v="1"/>
    <x v="6"/>
    <s v="001"/>
    <n v="10000"/>
    <n v="0"/>
    <n v="0"/>
    <n v="10000"/>
    <n v="9999"/>
    <n v="0"/>
    <n v="0"/>
    <n v="0"/>
    <n v="0"/>
    <n v="10000"/>
    <n v="10000"/>
    <n v="1"/>
    <m/>
  </r>
  <r>
    <x v="1"/>
    <x v="11"/>
    <s v="ZC09F090"/>
    <x v="21"/>
    <s v="J402"/>
    <s v="PROMOCIÓN DE DERECHOS"/>
    <s v="GI22J40200001D"/>
    <x v="51"/>
    <x v="51"/>
    <s v="730235"/>
    <x v="143"/>
    <x v="1"/>
    <x v="6"/>
    <s v="001"/>
    <n v="1500"/>
    <n v="0"/>
    <n v="0"/>
    <n v="1500"/>
    <n v="666"/>
    <n v="832.5"/>
    <n v="1.5310717026259928E-6"/>
    <n v="832.5"/>
    <n v="3.2400447404993166E-6"/>
    <n v="667.5"/>
    <n v="667.5"/>
    <n v="1.5"/>
    <m/>
  </r>
  <r>
    <x v="1"/>
    <x v="11"/>
    <s v="ZD07F070"/>
    <x v="28"/>
    <s v="J402"/>
    <s v="PROMOCIÓN DE DERECHOS"/>
    <s v="GI22J40200001D"/>
    <x v="51"/>
    <x v="51"/>
    <s v="730249"/>
    <x v="137"/>
    <x v="1"/>
    <x v="6"/>
    <s v="001"/>
    <n v="16031.25"/>
    <n v="0"/>
    <n v="0"/>
    <n v="16031.25"/>
    <n v="0"/>
    <n v="9247.5"/>
    <n v="1.7007309994034679E-5"/>
    <n v="0"/>
    <n v="0"/>
    <n v="6783.75"/>
    <n v="16031.25"/>
    <n v="6783.75"/>
    <m/>
  </r>
  <r>
    <x v="1"/>
    <x v="11"/>
    <s v="ZC09F090"/>
    <x v="21"/>
    <s v="J402"/>
    <s v="PROMOCIÓN DE DERECHOS"/>
    <s v="GI22J40200001D"/>
    <x v="51"/>
    <x v="51"/>
    <s v="730249"/>
    <x v="137"/>
    <x v="1"/>
    <x v="6"/>
    <s v="001"/>
    <n v="0"/>
    <n v="0"/>
    <n v="3731.25"/>
    <n v="3731.25"/>
    <n v="0"/>
    <n v="0"/>
    <n v="0"/>
    <n v="0"/>
    <n v="0"/>
    <n v="3731.25"/>
    <n v="3731.25"/>
    <n v="3731.25"/>
    <m/>
  </r>
  <r>
    <x v="1"/>
    <x v="11"/>
    <s v="ZN02F020"/>
    <x v="44"/>
    <s v="J402"/>
    <s v="PROMOCIÓN DE DERECHOS"/>
    <s v="GI22J40200001D"/>
    <x v="51"/>
    <x v="51"/>
    <s v="730249"/>
    <x v="137"/>
    <x v="1"/>
    <x v="6"/>
    <s v="001"/>
    <n v="10073.99"/>
    <n v="0"/>
    <n v="0"/>
    <n v="10073.99"/>
    <n v="0"/>
    <n v="0"/>
    <n v="0"/>
    <n v="0"/>
    <n v="0"/>
    <n v="10073.99"/>
    <n v="10073.99"/>
    <n v="10073.99"/>
    <m/>
  </r>
  <r>
    <x v="1"/>
    <x v="11"/>
    <s v="TM68F100"/>
    <x v="18"/>
    <s v="J402"/>
    <s v="PROMOCIÓN DE DERECHOS"/>
    <s v="GI22J40200001D"/>
    <x v="51"/>
    <x v="51"/>
    <s v="730249"/>
    <x v="137"/>
    <x v="1"/>
    <x v="6"/>
    <s v="001"/>
    <n v="9416.43"/>
    <n v="0"/>
    <n v="0"/>
    <n v="9416.43"/>
    <n v="0"/>
    <n v="0"/>
    <n v="0"/>
    <n v="0"/>
    <n v="0"/>
    <n v="9416.43"/>
    <n v="9416.43"/>
    <n v="9416.43"/>
    <m/>
  </r>
  <r>
    <x v="1"/>
    <x v="11"/>
    <s v="ZQ08F080"/>
    <x v="26"/>
    <s v="J402"/>
    <s v="PROMOCIÓN DE DERECHOS"/>
    <s v="GI22J40200001D"/>
    <x v="51"/>
    <x v="51"/>
    <s v="730505"/>
    <x v="117"/>
    <x v="1"/>
    <x v="6"/>
    <s v="001"/>
    <n v="1520"/>
    <n v="0"/>
    <n v="0"/>
    <n v="1520"/>
    <n v="0"/>
    <n v="0"/>
    <n v="0"/>
    <n v="0"/>
    <n v="0"/>
    <n v="1520"/>
    <n v="1520"/>
    <n v="1520"/>
    <m/>
  </r>
  <r>
    <x v="1"/>
    <x v="11"/>
    <s v="ZC09F090"/>
    <x v="21"/>
    <s v="J402"/>
    <s v="PROMOCIÓN DE DERECHOS"/>
    <s v="GI22J40200001D"/>
    <x v="51"/>
    <x v="51"/>
    <s v="730505"/>
    <x v="117"/>
    <x v="1"/>
    <x v="6"/>
    <s v="001"/>
    <n v="7750"/>
    <n v="0"/>
    <n v="-250"/>
    <n v="7500"/>
    <n v="0"/>
    <n v="0"/>
    <n v="0"/>
    <n v="0"/>
    <n v="0"/>
    <n v="7500"/>
    <n v="7500"/>
    <n v="7500"/>
    <m/>
  </r>
  <r>
    <x v="1"/>
    <x v="11"/>
    <s v="ZV05F050"/>
    <x v="35"/>
    <s v="J402"/>
    <s v="PROMOCIÓN DE DERECHOS"/>
    <s v="GI22J40200001D"/>
    <x v="51"/>
    <x v="51"/>
    <s v="730505"/>
    <x v="117"/>
    <x v="1"/>
    <x v="6"/>
    <s v="001"/>
    <n v="4450"/>
    <n v="0"/>
    <n v="0"/>
    <n v="4450"/>
    <n v="0"/>
    <n v="0"/>
    <n v="0"/>
    <n v="0"/>
    <n v="0"/>
    <n v="4450"/>
    <n v="4450"/>
    <n v="4450"/>
    <m/>
  </r>
  <r>
    <x v="1"/>
    <x v="11"/>
    <s v="TM68F100"/>
    <x v="18"/>
    <s v="J402"/>
    <s v="PROMOCIÓN DE DERECHOS"/>
    <s v="GI22J40200001D"/>
    <x v="51"/>
    <x v="51"/>
    <s v="730505"/>
    <x v="117"/>
    <x v="1"/>
    <x v="6"/>
    <s v="001"/>
    <n v="6146.07"/>
    <n v="0"/>
    <n v="0"/>
    <n v="6146.07"/>
    <n v="0"/>
    <n v="3065"/>
    <n v="5.6369186408993009E-6"/>
    <n v="3065"/>
    <n v="1.1928813368925413E-5"/>
    <n v="3081.07"/>
    <n v="3081.07"/>
    <n v="3081.07"/>
    <m/>
  </r>
  <r>
    <x v="3"/>
    <x v="5"/>
    <s v="ZA01J000"/>
    <x v="11"/>
    <s v="J402"/>
    <s v="PROMOCIÓN DE DERECHOS"/>
    <s v="GI22J40200001D"/>
    <x v="51"/>
    <x v="51"/>
    <s v="730601"/>
    <x v="129"/>
    <x v="1"/>
    <x v="6"/>
    <s v="001"/>
    <n v="74000"/>
    <n v="0"/>
    <n v="-11200"/>
    <n v="62800"/>
    <n v="0"/>
    <n v="62800"/>
    <n v="1.1549706057046529E-4"/>
    <n v="62800"/>
    <n v="2.4441418582985837E-4"/>
    <n v="0"/>
    <n v="0"/>
    <n v="0"/>
    <m/>
  </r>
  <r>
    <x v="1"/>
    <x v="11"/>
    <s v="ZN02F020"/>
    <x v="44"/>
    <s v="J402"/>
    <s v="PROMOCIÓN DE DERECHOS"/>
    <s v="GI22J40200001D"/>
    <x v="51"/>
    <x v="51"/>
    <s v="730606"/>
    <x v="140"/>
    <x v="1"/>
    <x v="6"/>
    <s v="001"/>
    <n v="8262.01"/>
    <n v="0"/>
    <n v="0"/>
    <n v="8262.01"/>
    <n v="0"/>
    <n v="8262.01"/>
    <n v="1.5194870531907482E-5"/>
    <n v="3018"/>
    <n v="1.1745891924116441E-5"/>
    <n v="0"/>
    <n v="5244.01"/>
    <n v="0"/>
    <m/>
  </r>
  <r>
    <x v="1"/>
    <x v="11"/>
    <s v="ZS03F030"/>
    <x v="22"/>
    <s v="J402"/>
    <s v="PROMOCIÓN DE DERECHOS"/>
    <s v="GI22J40200001D"/>
    <x v="51"/>
    <x v="51"/>
    <s v="730613"/>
    <x v="136"/>
    <x v="1"/>
    <x v="6"/>
    <s v="001"/>
    <n v="6000"/>
    <n v="0"/>
    <n v="0"/>
    <n v="6000"/>
    <n v="0"/>
    <n v="0"/>
    <n v="0"/>
    <n v="0"/>
    <n v="0"/>
    <n v="6000"/>
    <n v="6000"/>
    <n v="6000"/>
    <m/>
  </r>
  <r>
    <x v="1"/>
    <x v="11"/>
    <s v="ZT06F060"/>
    <x v="43"/>
    <s v="J402"/>
    <s v="PROMOCIÓN DE DERECHOS"/>
    <s v="GI22J40200001D"/>
    <x v="51"/>
    <x v="51"/>
    <s v="730613"/>
    <x v="136"/>
    <x v="1"/>
    <x v="6"/>
    <s v="001"/>
    <n v="6000"/>
    <n v="0"/>
    <n v="0"/>
    <n v="6000"/>
    <n v="0"/>
    <n v="0"/>
    <n v="0"/>
    <n v="0"/>
    <n v="0"/>
    <n v="6000"/>
    <n v="6000"/>
    <n v="6000"/>
    <m/>
  </r>
  <r>
    <x v="1"/>
    <x v="11"/>
    <s v="ZV05F050"/>
    <x v="35"/>
    <s v="J402"/>
    <s v="PROMOCIÓN DE DERECHOS"/>
    <s v="GI22J40200001D"/>
    <x v="51"/>
    <x v="51"/>
    <s v="730613"/>
    <x v="136"/>
    <x v="1"/>
    <x v="6"/>
    <s v="001"/>
    <n v="1000"/>
    <n v="0"/>
    <n v="0"/>
    <n v="1000"/>
    <n v="0"/>
    <n v="0"/>
    <n v="0"/>
    <n v="0"/>
    <n v="0"/>
    <n v="1000"/>
    <n v="1000"/>
    <n v="1000"/>
    <m/>
  </r>
  <r>
    <x v="1"/>
    <x v="11"/>
    <s v="ZM04F040"/>
    <x v="41"/>
    <s v="J402"/>
    <s v="PROMOCIÓN DE DERECHOS"/>
    <s v="GI22J40200001D"/>
    <x v="51"/>
    <x v="51"/>
    <s v="730613"/>
    <x v="136"/>
    <x v="1"/>
    <x v="6"/>
    <s v="001"/>
    <n v="4313.95"/>
    <n v="0"/>
    <n v="0"/>
    <n v="4313.95"/>
    <n v="0"/>
    <n v="0"/>
    <n v="0"/>
    <n v="0"/>
    <n v="0"/>
    <n v="4313.95"/>
    <n v="4313.95"/>
    <n v="4313.95"/>
    <m/>
  </r>
  <r>
    <x v="1"/>
    <x v="11"/>
    <s v="ZQ08F080"/>
    <x v="26"/>
    <s v="J402"/>
    <s v="PROMOCIÓN DE DERECHOS"/>
    <s v="GI22J40200001D"/>
    <x v="51"/>
    <x v="51"/>
    <s v="730613"/>
    <x v="136"/>
    <x v="1"/>
    <x v="6"/>
    <s v="001"/>
    <n v="2318.3000000000002"/>
    <n v="0"/>
    <n v="0"/>
    <n v="2318.3000000000002"/>
    <n v="0"/>
    <n v="0"/>
    <n v="0"/>
    <n v="0"/>
    <n v="0"/>
    <n v="2318.3000000000002"/>
    <n v="2318.3000000000002"/>
    <n v="2318.3000000000002"/>
    <m/>
  </r>
  <r>
    <x v="1"/>
    <x v="11"/>
    <s v="ZN02F020"/>
    <x v="44"/>
    <s v="J402"/>
    <s v="PROMOCIÓN DE DERECHOS"/>
    <s v="GI22J40200001D"/>
    <x v="51"/>
    <x v="51"/>
    <s v="730804"/>
    <x v="121"/>
    <x v="1"/>
    <x v="6"/>
    <s v="001"/>
    <n v="2045.42"/>
    <n v="0"/>
    <n v="0"/>
    <n v="2045.42"/>
    <n v="0"/>
    <n v="0"/>
    <n v="0"/>
    <n v="0"/>
    <n v="0"/>
    <n v="2045.42"/>
    <n v="2045.42"/>
    <n v="2045.42"/>
    <m/>
  </r>
  <r>
    <x v="1"/>
    <x v="11"/>
    <s v="ZC09F090"/>
    <x v="21"/>
    <s v="J402"/>
    <s v="PROMOCIÓN DE DERECHOS"/>
    <s v="GI22J40200001D"/>
    <x v="51"/>
    <x v="51"/>
    <s v="730807"/>
    <x v="146"/>
    <x v="1"/>
    <x v="6"/>
    <s v="001"/>
    <n v="1381.25"/>
    <n v="0"/>
    <n v="-1381.25"/>
    <n v="0"/>
    <n v="0"/>
    <n v="0"/>
    <n v="0"/>
    <n v="0"/>
    <n v="0"/>
    <n v="0"/>
    <n v="0"/>
    <n v="0"/>
    <m/>
  </r>
  <r>
    <x v="1"/>
    <x v="11"/>
    <s v="ZV05F050"/>
    <x v="35"/>
    <s v="J402"/>
    <s v="PROMOCIÓN DE DERECHOS"/>
    <s v="GI22J40200001D"/>
    <x v="51"/>
    <x v="51"/>
    <s v="730811"/>
    <x v="123"/>
    <x v="1"/>
    <x v="6"/>
    <s v="001"/>
    <n v="1996"/>
    <n v="0"/>
    <n v="0"/>
    <n v="1996"/>
    <n v="0"/>
    <n v="0"/>
    <n v="0"/>
    <n v="0"/>
    <n v="0"/>
    <n v="1996"/>
    <n v="1996"/>
    <n v="1996"/>
    <m/>
  </r>
  <r>
    <x v="1"/>
    <x v="11"/>
    <s v="ZQ08F080"/>
    <x v="26"/>
    <s v="J402"/>
    <s v="PROMOCIÓN DE DERECHOS"/>
    <s v="GI22J40200001D"/>
    <x v="51"/>
    <x v="51"/>
    <s v="730811"/>
    <x v="123"/>
    <x v="1"/>
    <x v="6"/>
    <s v="001"/>
    <n v="2000"/>
    <n v="0"/>
    <n v="0"/>
    <n v="2000"/>
    <n v="0"/>
    <n v="0"/>
    <n v="0"/>
    <n v="0"/>
    <n v="0"/>
    <n v="2000"/>
    <n v="2000"/>
    <n v="2000"/>
    <m/>
  </r>
  <r>
    <x v="1"/>
    <x v="11"/>
    <s v="ZN02F020"/>
    <x v="44"/>
    <s v="J402"/>
    <s v="PROMOCIÓN DE DERECHOS"/>
    <s v="GI22J40200001D"/>
    <x v="51"/>
    <x v="51"/>
    <s v="730812"/>
    <x v="147"/>
    <x v="1"/>
    <x v="6"/>
    <s v="001"/>
    <n v="1462.33"/>
    <n v="0"/>
    <n v="0"/>
    <n v="1462.33"/>
    <n v="0"/>
    <n v="0"/>
    <n v="0"/>
    <n v="0"/>
    <n v="0"/>
    <n v="1462.33"/>
    <n v="1462.33"/>
    <n v="1462.33"/>
    <m/>
  </r>
  <r>
    <x v="1"/>
    <x v="11"/>
    <s v="ZM04F040"/>
    <x v="41"/>
    <s v="J402"/>
    <s v="PROMOCIÓN DE DERECHOS"/>
    <s v="GI22J40200001D"/>
    <x v="51"/>
    <x v="51"/>
    <s v="730812"/>
    <x v="147"/>
    <x v="1"/>
    <x v="6"/>
    <s v="001"/>
    <n v="1196.69"/>
    <n v="0"/>
    <n v="0"/>
    <n v="1196.69"/>
    <n v="0"/>
    <n v="0"/>
    <n v="0"/>
    <n v="0"/>
    <n v="0"/>
    <n v="1196.69"/>
    <n v="1196.69"/>
    <n v="1196.69"/>
    <m/>
  </r>
  <r>
    <x v="1"/>
    <x v="11"/>
    <s v="ZQ08F080"/>
    <x v="26"/>
    <s v="J402"/>
    <s v="PROMOCIÓN DE DERECHOS"/>
    <s v="GI22J40200001D"/>
    <x v="51"/>
    <x v="51"/>
    <s v="730812"/>
    <x v="147"/>
    <x v="1"/>
    <x v="6"/>
    <s v="001"/>
    <n v="1456.5"/>
    <n v="0"/>
    <n v="0"/>
    <n v="1456.5"/>
    <n v="0"/>
    <n v="0"/>
    <n v="0"/>
    <n v="0"/>
    <n v="0"/>
    <n v="1456.5"/>
    <n v="1456.5"/>
    <n v="1456.5"/>
    <m/>
  </r>
  <r>
    <x v="3"/>
    <x v="5"/>
    <s v="ZA01J000"/>
    <x v="11"/>
    <s v="J403"/>
    <s v="PROTECCIÓN DE DERECHOS"/>
    <s v="GI22J40300001D"/>
    <x v="52"/>
    <x v="52"/>
    <s v="730204"/>
    <x v="134"/>
    <x v="1"/>
    <x v="6"/>
    <s v="001"/>
    <n v="8000"/>
    <n v="0"/>
    <n v="-6969"/>
    <n v="1031"/>
    <n v="1031"/>
    <n v="0"/>
    <n v="0"/>
    <n v="0"/>
    <n v="0"/>
    <n v="1031"/>
    <n v="1031"/>
    <n v="0"/>
    <m/>
  </r>
  <r>
    <x v="3"/>
    <x v="5"/>
    <s v="ZA01J000"/>
    <x v="11"/>
    <s v="J403"/>
    <s v="PROTECCIÓN DE DERECHOS"/>
    <s v="GI22J40300001D"/>
    <x v="52"/>
    <x v="52"/>
    <s v="730205"/>
    <x v="112"/>
    <x v="1"/>
    <x v="6"/>
    <s v="001"/>
    <n v="12000"/>
    <n v="0"/>
    <n v="0"/>
    <n v="12000"/>
    <n v="720"/>
    <n v="11280"/>
    <n v="2.0745331898644082E-5"/>
    <n v="11280"/>
    <n v="4.3901146754152903E-5"/>
    <n v="720"/>
    <n v="720"/>
    <n v="0"/>
    <m/>
  </r>
  <r>
    <x v="3"/>
    <x v="5"/>
    <s v="ZA01J000"/>
    <x v="11"/>
    <s v="J403"/>
    <s v="PROTECCIÓN DE DERECHOS"/>
    <s v="GI22J40300001D"/>
    <x v="52"/>
    <x v="52"/>
    <s v="730601"/>
    <x v="129"/>
    <x v="1"/>
    <x v="6"/>
    <s v="001"/>
    <n v="25000"/>
    <n v="0"/>
    <n v="98110"/>
    <n v="123110"/>
    <n v="0"/>
    <n v="11150"/>
    <n v="2.0506245626762548E-5"/>
    <n v="11150"/>
    <n v="4.3395193821702557E-5"/>
    <n v="111960"/>
    <n v="111960"/>
    <n v="111960"/>
    <m/>
  </r>
  <r>
    <x v="3"/>
    <x v="5"/>
    <s v="ZA01J000"/>
    <x v="11"/>
    <s v="J403"/>
    <s v="PROTECCIÓN DE DERECHOS"/>
    <s v="GI22J40300001D"/>
    <x v="52"/>
    <x v="52"/>
    <s v="730612"/>
    <x v="167"/>
    <x v="1"/>
    <x v="6"/>
    <s v="001"/>
    <n v="13000"/>
    <n v="0"/>
    <n v="-13000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1D"/>
    <x v="52"/>
    <x v="52"/>
    <s v="730613"/>
    <x v="136"/>
    <x v="1"/>
    <x v="6"/>
    <s v="001"/>
    <n v="0"/>
    <n v="0"/>
    <n v="1000"/>
    <n v="1000"/>
    <n v="0"/>
    <n v="0"/>
    <n v="0"/>
    <n v="0"/>
    <n v="0"/>
    <n v="1000"/>
    <n v="1000"/>
    <n v="1000"/>
    <m/>
  </r>
  <r>
    <x v="3"/>
    <x v="5"/>
    <s v="ZA01J000"/>
    <x v="11"/>
    <s v="J403"/>
    <s v="PROTECCIÓN DE DERECHOS"/>
    <s v="GI22J40300002D"/>
    <x v="53"/>
    <x v="53"/>
    <s v="730235"/>
    <x v="143"/>
    <x v="1"/>
    <x v="6"/>
    <s v="001"/>
    <n v="15000"/>
    <n v="0"/>
    <n v="40000"/>
    <n v="55000"/>
    <n v="0"/>
    <n v="5904"/>
    <n v="1.0858194993758392E-5"/>
    <n v="0"/>
    <n v="0"/>
    <n v="49096"/>
    <n v="55000"/>
    <n v="49096"/>
    <m/>
  </r>
  <r>
    <x v="3"/>
    <x v="5"/>
    <s v="ZA01J000"/>
    <x v="11"/>
    <s v="J403"/>
    <s v="PROTECCIÓN DE DERECHOS"/>
    <s v="GI22J40300002D"/>
    <x v="53"/>
    <x v="53"/>
    <s v="730613"/>
    <x v="136"/>
    <x v="1"/>
    <x v="6"/>
    <s v="001"/>
    <n v="2000"/>
    <n v="0"/>
    <n v="-2000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2D"/>
    <x v="53"/>
    <x v="53"/>
    <s v="730804"/>
    <x v="121"/>
    <x v="1"/>
    <x v="6"/>
    <s v="001"/>
    <n v="1305.0999999999999"/>
    <n v="0"/>
    <n v="-658.85"/>
    <n v="646.25"/>
    <n v="0"/>
    <n v="646.25"/>
    <n v="1.188534640026484E-6"/>
    <n v="646.25"/>
    <n v="2.5151698661233435E-6"/>
    <n v="0"/>
    <n v="0"/>
    <n v="0"/>
    <m/>
  </r>
  <r>
    <x v="3"/>
    <x v="5"/>
    <s v="ZA01J000"/>
    <x v="11"/>
    <s v="J403"/>
    <s v="PROTECCIÓN DE DERECHOS"/>
    <s v="GI22J40300002D"/>
    <x v="53"/>
    <x v="53"/>
    <s v="730805"/>
    <x v="153"/>
    <x v="1"/>
    <x v="6"/>
    <s v="001"/>
    <n v="1955"/>
    <n v="0"/>
    <n v="-1702.47"/>
    <n v="252.53"/>
    <n v="0"/>
    <n v="252.53"/>
    <n v="4.6443427875572612E-7"/>
    <n v="252.53"/>
    <n v="9.8283303101296384E-7"/>
    <n v="0"/>
    <n v="0"/>
    <n v="0"/>
    <m/>
  </r>
  <r>
    <x v="3"/>
    <x v="5"/>
    <s v="ZA01J000"/>
    <x v="11"/>
    <s v="J403"/>
    <s v="PROTECCIÓN DE DERECHOS"/>
    <s v="GI22J40300002D"/>
    <x v="53"/>
    <x v="53"/>
    <s v="730811"/>
    <x v="123"/>
    <x v="1"/>
    <x v="6"/>
    <s v="001"/>
    <n v="2156"/>
    <n v="0"/>
    <n v="-2156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2D"/>
    <x v="53"/>
    <x v="53"/>
    <s v="730812"/>
    <x v="147"/>
    <x v="1"/>
    <x v="6"/>
    <s v="001"/>
    <n v="541"/>
    <n v="0"/>
    <n v="-495.35"/>
    <n v="45.65"/>
    <n v="0"/>
    <n v="45.64"/>
    <n v="8.3937672682102485E-8"/>
    <n v="45.64"/>
    <n v="1.77628398746413E-7"/>
    <n v="0.01"/>
    <n v="0.01"/>
    <n v="0.01"/>
    <m/>
  </r>
  <r>
    <x v="3"/>
    <x v="5"/>
    <s v="ZA01J000"/>
    <x v="11"/>
    <s v="J403"/>
    <s v="PROTECCIÓN DE DERECHOS"/>
    <s v="GI22J40300002D"/>
    <x v="53"/>
    <x v="53"/>
    <s v="730819"/>
    <x v="125"/>
    <x v="1"/>
    <x v="6"/>
    <s v="001"/>
    <n v="285"/>
    <n v="0"/>
    <n v="-123"/>
    <n v="162"/>
    <n v="0"/>
    <n v="162"/>
    <n v="2.9793827726776075E-7"/>
    <n v="162"/>
    <n v="6.30495192745813E-7"/>
    <n v="0"/>
    <n v="0"/>
    <n v="0"/>
    <m/>
  </r>
  <r>
    <x v="3"/>
    <x v="5"/>
    <s v="ZA01J000"/>
    <x v="11"/>
    <s v="J403"/>
    <s v="PROTECCIÓN DE DERECHOS"/>
    <s v="GI22J40300002D"/>
    <x v="53"/>
    <x v="53"/>
    <s v="730824"/>
    <x v="148"/>
    <x v="1"/>
    <x v="6"/>
    <s v="001"/>
    <n v="90"/>
    <n v="0"/>
    <n v="-90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2D"/>
    <x v="53"/>
    <x v="53"/>
    <s v="730826"/>
    <x v="126"/>
    <x v="1"/>
    <x v="6"/>
    <s v="001"/>
    <n v="2790"/>
    <n v="0"/>
    <n v="-2503.4"/>
    <n v="286.60000000000002"/>
    <n v="0"/>
    <n v="44.6"/>
    <n v="8.2024982507050197E-8"/>
    <n v="44.6"/>
    <n v="1.7358077528681023E-7"/>
    <n v="242"/>
    <n v="242"/>
    <n v="242"/>
    <m/>
  </r>
  <r>
    <x v="3"/>
    <x v="5"/>
    <s v="ZA01J000"/>
    <x v="11"/>
    <s v="J403"/>
    <s v="PROTECCIÓN DE DERECHOS"/>
    <s v="GI22J40300002D"/>
    <x v="53"/>
    <x v="53"/>
    <s v="731404"/>
    <x v="130"/>
    <x v="1"/>
    <x v="6"/>
    <s v="001"/>
    <n v="460"/>
    <n v="0"/>
    <n v="-460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2D"/>
    <x v="53"/>
    <x v="53"/>
    <s v="731408"/>
    <x v="160"/>
    <x v="1"/>
    <x v="6"/>
    <s v="001"/>
    <n v="110"/>
    <n v="0"/>
    <n v="-110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3D"/>
    <x v="54"/>
    <x v="54"/>
    <s v="730106"/>
    <x v="165"/>
    <x v="1"/>
    <x v="6"/>
    <s v="001"/>
    <n v="1001"/>
    <n v="0"/>
    <n v="0"/>
    <n v="1001"/>
    <n v="0"/>
    <n v="0"/>
    <n v="0"/>
    <n v="0"/>
    <n v="0"/>
    <n v="1001"/>
    <n v="1001"/>
    <n v="1001"/>
    <m/>
  </r>
  <r>
    <x v="3"/>
    <x v="5"/>
    <s v="ZA01J000"/>
    <x v="11"/>
    <s v="J403"/>
    <s v="PROTECCIÓN DE DERECHOS"/>
    <s v="GI22J40300003D"/>
    <x v="54"/>
    <x v="54"/>
    <s v="730202"/>
    <x v="170"/>
    <x v="1"/>
    <x v="6"/>
    <s v="001"/>
    <n v="1000"/>
    <n v="0"/>
    <n v="-1000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3D"/>
    <x v="54"/>
    <x v="54"/>
    <s v="730402"/>
    <x v="150"/>
    <x v="1"/>
    <x v="6"/>
    <s v="001"/>
    <n v="13567.65"/>
    <n v="0"/>
    <n v="6432.35"/>
    <n v="20000"/>
    <n v="0"/>
    <n v="6249.9"/>
    <n v="1.149434838948011E-5"/>
    <n v="6249.9"/>
    <n v="2.4324271019395409E-5"/>
    <n v="13750.1"/>
    <n v="13750.1"/>
    <n v="13750.1"/>
    <m/>
  </r>
  <r>
    <x v="3"/>
    <x v="5"/>
    <s v="ZA01J000"/>
    <x v="11"/>
    <s v="J403"/>
    <s v="PROTECCIÓN DE DERECHOS"/>
    <s v="GI22J40300003D"/>
    <x v="54"/>
    <x v="54"/>
    <s v="730404"/>
    <x v="116"/>
    <x v="1"/>
    <x v="6"/>
    <s v="001"/>
    <n v="2500"/>
    <n v="0"/>
    <n v="0"/>
    <n v="2500"/>
    <n v="0"/>
    <n v="0"/>
    <n v="0"/>
    <n v="0"/>
    <n v="0"/>
    <n v="2500"/>
    <n v="2500"/>
    <n v="2500"/>
    <m/>
  </r>
  <r>
    <x v="3"/>
    <x v="5"/>
    <s v="ZA01J000"/>
    <x v="11"/>
    <s v="J403"/>
    <s v="PROTECCIÓN DE DERECHOS"/>
    <s v="GI22J40300003D"/>
    <x v="54"/>
    <x v="54"/>
    <s v="730425"/>
    <x v="158"/>
    <x v="1"/>
    <x v="6"/>
    <s v="001"/>
    <n v="7200"/>
    <n v="0"/>
    <n v="0"/>
    <n v="7200"/>
    <n v="0"/>
    <n v="0"/>
    <n v="0"/>
    <n v="0"/>
    <n v="0"/>
    <n v="7200"/>
    <n v="7200"/>
    <n v="7200"/>
    <m/>
  </r>
  <r>
    <x v="3"/>
    <x v="5"/>
    <s v="ZA01J000"/>
    <x v="11"/>
    <s v="J403"/>
    <s v="PROTECCIÓN DE DERECHOS"/>
    <s v="GI22J40300003D"/>
    <x v="54"/>
    <x v="54"/>
    <s v="730502"/>
    <x v="176"/>
    <x v="1"/>
    <x v="6"/>
    <s v="001"/>
    <n v="108000"/>
    <n v="0"/>
    <n v="64496.32"/>
    <n v="172496.32"/>
    <n v="0"/>
    <n v="107939.25"/>
    <n v="1.9851379132453177E-4"/>
    <n v="41333.25"/>
    <n v="1.6086676188617824E-4"/>
    <n v="64557.07"/>
    <n v="131163.07"/>
    <n v="64557.07"/>
    <m/>
  </r>
  <r>
    <x v="3"/>
    <x v="5"/>
    <s v="ZA01J000"/>
    <x v="11"/>
    <s v="J403"/>
    <s v="PROTECCIÓN DE DERECHOS"/>
    <s v="GI22J40300003D"/>
    <x v="54"/>
    <x v="54"/>
    <s v="730601"/>
    <x v="129"/>
    <x v="1"/>
    <x v="6"/>
    <s v="001"/>
    <n v="30000"/>
    <n v="0"/>
    <n v="-30000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3D"/>
    <x v="54"/>
    <x v="54"/>
    <s v="730612"/>
    <x v="167"/>
    <x v="1"/>
    <x v="6"/>
    <s v="001"/>
    <n v="16201"/>
    <n v="0"/>
    <n v="8800"/>
    <n v="25001"/>
    <n v="0"/>
    <n v="0"/>
    <n v="0"/>
    <n v="0"/>
    <n v="0"/>
    <n v="25001"/>
    <n v="25001"/>
    <n v="25001"/>
    <m/>
  </r>
  <r>
    <x v="3"/>
    <x v="5"/>
    <s v="ZA01J000"/>
    <x v="11"/>
    <s v="J403"/>
    <s v="PROTECCIÓN DE DERECHOS"/>
    <s v="GI22J40300003D"/>
    <x v="54"/>
    <x v="54"/>
    <s v="730811"/>
    <x v="123"/>
    <x v="1"/>
    <x v="6"/>
    <s v="001"/>
    <n v="1750"/>
    <n v="0"/>
    <n v="0"/>
    <n v="1750"/>
    <n v="0"/>
    <n v="0"/>
    <n v="0"/>
    <n v="0"/>
    <n v="0"/>
    <n v="1750"/>
    <n v="1750"/>
    <n v="1750"/>
    <m/>
  </r>
  <r>
    <x v="3"/>
    <x v="5"/>
    <s v="ZA01J000"/>
    <x v="11"/>
    <s v="J403"/>
    <s v="PROTECCIÓN DE DERECHOS"/>
    <s v="GI22J40300003D"/>
    <x v="54"/>
    <x v="54"/>
    <s v="730812"/>
    <x v="147"/>
    <x v="1"/>
    <x v="6"/>
    <s v="001"/>
    <n v="4593"/>
    <n v="0"/>
    <n v="2607"/>
    <n v="7200"/>
    <n v="4552"/>
    <n v="0"/>
    <n v="0"/>
    <n v="0"/>
    <n v="0"/>
    <n v="7200"/>
    <n v="7200"/>
    <n v="2648"/>
    <m/>
  </r>
  <r>
    <x v="3"/>
    <x v="5"/>
    <s v="ZA01J000"/>
    <x v="11"/>
    <s v="J403"/>
    <s v="PROTECCIÓN DE DERECHOS"/>
    <s v="GI22J40300003D"/>
    <x v="54"/>
    <x v="54"/>
    <s v="731404"/>
    <x v="130"/>
    <x v="1"/>
    <x v="6"/>
    <s v="001"/>
    <n v="7000"/>
    <n v="0"/>
    <n v="-7000"/>
    <n v="0"/>
    <n v="0"/>
    <n v="0"/>
    <n v="0"/>
    <n v="0"/>
    <n v="0"/>
    <n v="0"/>
    <n v="0"/>
    <n v="0"/>
    <m/>
  </r>
  <r>
    <x v="1"/>
    <x v="1"/>
    <s v="ZA01K000"/>
    <x v="1"/>
    <s v="K202"/>
    <s v="MOVILIDAD SEGURA"/>
    <s v="GI22K20200001D"/>
    <x v="55"/>
    <x v="55"/>
    <s v="730605"/>
    <x v="132"/>
    <x v="1"/>
    <x v="6"/>
    <s v="001"/>
    <n v="40000"/>
    <n v="0"/>
    <n v="0"/>
    <n v="40000"/>
    <n v="0"/>
    <n v="0"/>
    <n v="0"/>
    <n v="0"/>
    <n v="0"/>
    <n v="40000"/>
    <n v="40000"/>
    <n v="40000"/>
    <m/>
  </r>
  <r>
    <x v="1"/>
    <x v="1"/>
    <s v="ZA01K000"/>
    <x v="1"/>
    <s v="K202"/>
    <s v="MOVILIDAD SEGURA"/>
    <s v="GI22K20200001D"/>
    <x v="55"/>
    <x v="55"/>
    <s v="730811"/>
    <x v="123"/>
    <x v="1"/>
    <x v="6"/>
    <s v="001"/>
    <n v="71410"/>
    <n v="0"/>
    <n v="0"/>
    <n v="71410"/>
    <n v="38101"/>
    <n v="22099"/>
    <n v="4.0642827094692873E-5"/>
    <n v="0"/>
    <n v="0"/>
    <n v="49311"/>
    <n v="71410"/>
    <n v="11210"/>
    <m/>
  </r>
  <r>
    <x v="1"/>
    <x v="1"/>
    <s v="AT69K040"/>
    <x v="36"/>
    <s v="K202"/>
    <s v="MOVILIDAD SEGURA"/>
    <s v="GI22K20200002D"/>
    <x v="56"/>
    <x v="56"/>
    <s v="730105"/>
    <x v="113"/>
    <x v="1"/>
    <x v="6"/>
    <s v="001"/>
    <n v="114000"/>
    <n v="0"/>
    <n v="19030.64"/>
    <n v="133030.64000000001"/>
    <n v="0"/>
    <n v="118777.36"/>
    <n v="2.1844643220254715E-4"/>
    <n v="46087.199999999997"/>
    <n v="1.7936887683404215E-4"/>
    <n v="14253.28"/>
    <n v="86943.44"/>
    <n v="14253.28"/>
    <m/>
  </r>
  <r>
    <x v="1"/>
    <x v="1"/>
    <s v="AT69K040"/>
    <x v="36"/>
    <s v="K202"/>
    <s v="MOVILIDAD SEGURA"/>
    <s v="GI22K20200002D"/>
    <x v="56"/>
    <x v="56"/>
    <s v="730202"/>
    <x v="170"/>
    <x v="1"/>
    <x v="6"/>
    <s v="001"/>
    <n v="0"/>
    <n v="0"/>
    <n v="2340"/>
    <n v="2340"/>
    <n v="0"/>
    <n v="0"/>
    <n v="0"/>
    <n v="0"/>
    <n v="0"/>
    <n v="2340"/>
    <n v="2340"/>
    <n v="2340"/>
    <m/>
  </r>
  <r>
    <x v="1"/>
    <x v="1"/>
    <s v="AT69K040"/>
    <x v="36"/>
    <s v="K202"/>
    <s v="MOVILIDAD SEGURA"/>
    <s v="GI22K20200002D"/>
    <x v="56"/>
    <x v="56"/>
    <s v="730204"/>
    <x v="134"/>
    <x v="1"/>
    <x v="6"/>
    <s v="001"/>
    <n v="855955.21"/>
    <n v="0"/>
    <n v="0"/>
    <n v="855955.21"/>
    <n v="19218.57"/>
    <n v="238891"/>
    <n v="4.3935045058501627E-4"/>
    <n v="238891"/>
    <n v="9.2975078450765439E-4"/>
    <n v="617064.21"/>
    <n v="617064.21"/>
    <n v="597845.64"/>
    <m/>
  </r>
  <r>
    <x v="1"/>
    <x v="1"/>
    <s v="AT69K040"/>
    <x v="36"/>
    <s v="K202"/>
    <s v="MOVILIDAD SEGURA"/>
    <s v="GI22K20200002D"/>
    <x v="56"/>
    <x v="56"/>
    <s v="730207"/>
    <x v="135"/>
    <x v="1"/>
    <x v="6"/>
    <s v="001"/>
    <n v="12985.24"/>
    <n v="0"/>
    <n v="0"/>
    <n v="12985.24"/>
    <n v="6569.24"/>
    <n v="6416"/>
    <n v="1.1799827079937983E-5"/>
    <n v="0"/>
    <n v="0"/>
    <n v="6569.24"/>
    <n v="12985.24"/>
    <n v="0"/>
    <m/>
  </r>
  <r>
    <x v="1"/>
    <x v="1"/>
    <s v="AT69K040"/>
    <x v="36"/>
    <s v="K202"/>
    <s v="MOVILIDAD SEGURA"/>
    <s v="GI22K20200002D"/>
    <x v="56"/>
    <x v="56"/>
    <s v="730208"/>
    <x v="177"/>
    <x v="1"/>
    <x v="6"/>
    <s v="001"/>
    <n v="658381.94999999995"/>
    <n v="0"/>
    <n v="0"/>
    <n v="658381.94999999995"/>
    <n v="0"/>
    <n v="0"/>
    <n v="0"/>
    <n v="0"/>
    <n v="0"/>
    <n v="658381.94999999995"/>
    <n v="658381.94999999995"/>
    <n v="658381.94999999995"/>
    <m/>
  </r>
  <r>
    <x v="1"/>
    <x v="1"/>
    <s v="AT69K040"/>
    <x v="36"/>
    <s v="K202"/>
    <s v="MOVILIDAD SEGURA"/>
    <s v="GI22K20200002D"/>
    <x v="56"/>
    <x v="56"/>
    <s v="730402"/>
    <x v="150"/>
    <x v="1"/>
    <x v="6"/>
    <s v="001"/>
    <n v="0"/>
    <n v="0"/>
    <n v="90000"/>
    <n v="90000"/>
    <n v="0"/>
    <n v="0"/>
    <n v="0"/>
    <n v="0"/>
    <n v="0"/>
    <n v="90000"/>
    <n v="90000"/>
    <n v="90000"/>
    <m/>
  </r>
  <r>
    <x v="1"/>
    <x v="1"/>
    <s v="AT69K040"/>
    <x v="36"/>
    <s v="K202"/>
    <s v="MOVILIDAD SEGURA"/>
    <s v="GI22K20200002D"/>
    <x v="56"/>
    <x v="56"/>
    <s v="730404"/>
    <x v="116"/>
    <x v="1"/>
    <x v="6"/>
    <s v="001"/>
    <n v="48167"/>
    <n v="0"/>
    <n v="61170.8"/>
    <n v="109337.8"/>
    <n v="0"/>
    <n v="38268.199999999997"/>
    <n v="7.0380009766284705E-5"/>
    <n v="16711"/>
    <n v="6.5038303493674565E-5"/>
    <n v="71069.600000000006"/>
    <n v="92626.8"/>
    <n v="71069.600000000006"/>
    <m/>
  </r>
  <r>
    <x v="1"/>
    <x v="1"/>
    <s v="AT69K040"/>
    <x v="36"/>
    <s v="K202"/>
    <s v="MOVILIDAD SEGURA"/>
    <s v="GI22K20200002D"/>
    <x v="56"/>
    <x v="56"/>
    <s v="730405"/>
    <x v="178"/>
    <x v="1"/>
    <x v="6"/>
    <s v="001"/>
    <n v="142806.01"/>
    <n v="0"/>
    <n v="41263.85"/>
    <n v="184069.86"/>
    <n v="140005.26999999999"/>
    <n v="0"/>
    <n v="0"/>
    <n v="0"/>
    <n v="0"/>
    <n v="184069.86"/>
    <n v="184069.86"/>
    <n v="44064.59"/>
    <m/>
  </r>
  <r>
    <x v="1"/>
    <x v="1"/>
    <s v="AT69K040"/>
    <x v="36"/>
    <s v="K202"/>
    <s v="MOVILIDAD SEGURA"/>
    <s v="GI22K20200002D"/>
    <x v="56"/>
    <x v="56"/>
    <s v="730601"/>
    <x v="129"/>
    <x v="1"/>
    <x v="6"/>
    <s v="001"/>
    <n v="56754.51"/>
    <n v="0"/>
    <n v="0"/>
    <n v="56754.51"/>
    <n v="56754.51"/>
    <n v="0"/>
    <n v="0"/>
    <n v="0"/>
    <n v="0"/>
    <n v="56754.51"/>
    <n v="56754.51"/>
    <n v="0"/>
    <m/>
  </r>
  <r>
    <x v="1"/>
    <x v="1"/>
    <s v="AT69K040"/>
    <x v="36"/>
    <s v="K202"/>
    <s v="MOVILIDAD SEGURA"/>
    <s v="GI22K20200002D"/>
    <x v="56"/>
    <x v="56"/>
    <s v="730612"/>
    <x v="167"/>
    <x v="1"/>
    <x v="6"/>
    <s v="001"/>
    <n v="0"/>
    <n v="0"/>
    <n v="6770"/>
    <n v="6770"/>
    <n v="0"/>
    <n v="0"/>
    <n v="0"/>
    <n v="0"/>
    <n v="0"/>
    <n v="6770"/>
    <n v="6770"/>
    <n v="6770"/>
    <m/>
  </r>
  <r>
    <x v="1"/>
    <x v="1"/>
    <s v="AT69K040"/>
    <x v="36"/>
    <s v="K202"/>
    <s v="MOVILIDAD SEGURA"/>
    <s v="GI22K20200002D"/>
    <x v="56"/>
    <x v="56"/>
    <s v="730701"/>
    <x v="119"/>
    <x v="1"/>
    <x v="6"/>
    <s v="001"/>
    <n v="170000"/>
    <n v="0"/>
    <n v="0"/>
    <n v="170000"/>
    <n v="170000"/>
    <n v="0"/>
    <n v="0"/>
    <n v="0"/>
    <n v="0"/>
    <n v="170000"/>
    <n v="170000"/>
    <n v="0"/>
    <m/>
  </r>
  <r>
    <x v="1"/>
    <x v="1"/>
    <s v="AT69K040"/>
    <x v="36"/>
    <s v="K202"/>
    <s v="MOVILIDAD SEGURA"/>
    <s v="GI22K20200002D"/>
    <x v="56"/>
    <x v="56"/>
    <s v="730702"/>
    <x v="141"/>
    <x v="1"/>
    <x v="6"/>
    <s v="001"/>
    <n v="24451.200000000001"/>
    <n v="0"/>
    <n v="204000"/>
    <n v="228451.20000000001"/>
    <n v="204000"/>
    <n v="0"/>
    <n v="0"/>
    <n v="0"/>
    <n v="0"/>
    <n v="228451.20000000001"/>
    <n v="228451.20000000001"/>
    <n v="24451.200000000001"/>
    <m/>
  </r>
  <r>
    <x v="1"/>
    <x v="1"/>
    <s v="AT69K040"/>
    <x v="36"/>
    <s v="K202"/>
    <s v="MOVILIDAD SEGURA"/>
    <s v="GI22K20200002D"/>
    <x v="56"/>
    <x v="56"/>
    <s v="730703"/>
    <x v="179"/>
    <x v="1"/>
    <x v="6"/>
    <s v="001"/>
    <n v="11607.14"/>
    <n v="0"/>
    <n v="0"/>
    <n v="11607.14"/>
    <n v="0"/>
    <n v="0"/>
    <n v="0"/>
    <n v="0"/>
    <n v="0"/>
    <n v="11607.14"/>
    <n v="11607.14"/>
    <n v="11607.14"/>
    <m/>
  </r>
  <r>
    <x v="1"/>
    <x v="1"/>
    <s v="AT69K040"/>
    <x v="36"/>
    <s v="K202"/>
    <s v="MOVILIDAD SEGURA"/>
    <s v="GI22K20200002D"/>
    <x v="56"/>
    <x v="56"/>
    <s v="730704"/>
    <x v="120"/>
    <x v="1"/>
    <x v="6"/>
    <s v="001"/>
    <n v="0"/>
    <n v="0"/>
    <n v="170350"/>
    <n v="170350"/>
    <n v="170350"/>
    <n v="0"/>
    <n v="0"/>
    <n v="0"/>
    <n v="0"/>
    <n v="170350"/>
    <n v="170350"/>
    <n v="0"/>
    <m/>
  </r>
  <r>
    <x v="1"/>
    <x v="1"/>
    <s v="AT69K040"/>
    <x v="36"/>
    <s v="K202"/>
    <s v="MOVILIDAD SEGURA"/>
    <s v="GI22K20200002D"/>
    <x v="56"/>
    <x v="56"/>
    <s v="730802"/>
    <x v="156"/>
    <x v="1"/>
    <x v="6"/>
    <s v="001"/>
    <n v="0"/>
    <n v="0"/>
    <n v="1546333.11"/>
    <n v="1546333.11"/>
    <n v="0"/>
    <n v="0"/>
    <n v="0"/>
    <n v="0"/>
    <n v="0"/>
    <n v="1546333.11"/>
    <n v="1546333.11"/>
    <n v="1546333.11"/>
    <m/>
  </r>
  <r>
    <x v="1"/>
    <x v="1"/>
    <s v="AT69K040"/>
    <x v="36"/>
    <s v="K202"/>
    <s v="MOVILIDAD SEGURA"/>
    <s v="GI22K20200002D"/>
    <x v="56"/>
    <x v="56"/>
    <s v="730803"/>
    <x v="159"/>
    <x v="1"/>
    <x v="6"/>
    <s v="001"/>
    <n v="56126.5"/>
    <n v="0"/>
    <n v="0"/>
    <n v="56126.5"/>
    <n v="33290.03"/>
    <n v="5912.47"/>
    <n v="1.0873772383934059E-5"/>
    <n v="0"/>
    <n v="0"/>
    <n v="50214.03"/>
    <n v="56126.5"/>
    <n v="16924"/>
    <m/>
  </r>
  <r>
    <x v="1"/>
    <x v="1"/>
    <s v="AT69K040"/>
    <x v="36"/>
    <s v="K202"/>
    <s v="MOVILIDAD SEGURA"/>
    <s v="GI22K20200002D"/>
    <x v="56"/>
    <x v="56"/>
    <s v="730805"/>
    <x v="153"/>
    <x v="1"/>
    <x v="6"/>
    <s v="001"/>
    <n v="0"/>
    <n v="0"/>
    <n v="877.5"/>
    <n v="877.5"/>
    <n v="0"/>
    <n v="0"/>
    <n v="0"/>
    <n v="0"/>
    <n v="0"/>
    <n v="877.5"/>
    <n v="877.5"/>
    <n v="877.5"/>
    <m/>
  </r>
  <r>
    <x v="1"/>
    <x v="1"/>
    <s v="AT69K040"/>
    <x v="36"/>
    <s v="K202"/>
    <s v="MOVILIDAD SEGURA"/>
    <s v="GI22K20200002D"/>
    <x v="56"/>
    <x v="56"/>
    <s v="730811"/>
    <x v="123"/>
    <x v="1"/>
    <x v="6"/>
    <s v="001"/>
    <n v="30240"/>
    <n v="0"/>
    <n v="49383.63"/>
    <n v="79623.63"/>
    <n v="0"/>
    <n v="0"/>
    <n v="0"/>
    <n v="0"/>
    <n v="0"/>
    <n v="79623.63"/>
    <n v="79623.63"/>
    <n v="79623.63"/>
    <m/>
  </r>
  <r>
    <x v="1"/>
    <x v="1"/>
    <s v="AT69K040"/>
    <x v="36"/>
    <s v="K202"/>
    <s v="MOVILIDAD SEGURA"/>
    <s v="GI22K20200002D"/>
    <x v="56"/>
    <x v="56"/>
    <s v="730812"/>
    <x v="147"/>
    <x v="1"/>
    <x v="6"/>
    <s v="001"/>
    <n v="12780.32"/>
    <n v="0"/>
    <n v="0"/>
    <n v="12780.32"/>
    <n v="0"/>
    <n v="0"/>
    <n v="0"/>
    <n v="0"/>
    <n v="0"/>
    <n v="12780.32"/>
    <n v="12780.32"/>
    <n v="12780.32"/>
    <m/>
  </r>
  <r>
    <x v="1"/>
    <x v="1"/>
    <s v="AT69K040"/>
    <x v="36"/>
    <s v="K202"/>
    <s v="MOVILIDAD SEGURA"/>
    <s v="GI22K20200002D"/>
    <x v="56"/>
    <x v="56"/>
    <s v="730813"/>
    <x v="124"/>
    <x v="1"/>
    <x v="6"/>
    <s v="001"/>
    <n v="437301.1"/>
    <n v="0"/>
    <n v="31923.97"/>
    <n v="469225.07"/>
    <n v="323718.19"/>
    <n v="62809.71"/>
    <n v="1.1551491847584966E-4"/>
    <n v="1603.34"/>
    <n v="6.2401121131918004E-6"/>
    <n v="406415.35999999999"/>
    <n v="467621.73"/>
    <n v="82697.17"/>
    <m/>
  </r>
  <r>
    <x v="1"/>
    <x v="1"/>
    <s v="AT69K040"/>
    <x v="36"/>
    <s v="K202"/>
    <s v="MOVILIDAD SEGURA"/>
    <s v="GI22K20200002D"/>
    <x v="56"/>
    <x v="56"/>
    <s v="730824"/>
    <x v="148"/>
    <x v="1"/>
    <x v="6"/>
    <s v="001"/>
    <n v="0"/>
    <n v="0"/>
    <n v="2100"/>
    <n v="2100"/>
    <n v="0"/>
    <n v="0"/>
    <n v="0"/>
    <n v="0"/>
    <n v="0"/>
    <n v="2100"/>
    <n v="2100"/>
    <n v="2100"/>
    <m/>
  </r>
  <r>
    <x v="1"/>
    <x v="1"/>
    <s v="AT69K040"/>
    <x v="36"/>
    <s v="K202"/>
    <s v="MOVILIDAD SEGURA"/>
    <s v="GI22K20200002D"/>
    <x v="56"/>
    <x v="56"/>
    <s v="731404"/>
    <x v="130"/>
    <x v="1"/>
    <x v="6"/>
    <s v="001"/>
    <n v="0"/>
    <n v="0"/>
    <n v="570.41999999999996"/>
    <n v="570.41999999999996"/>
    <n v="0"/>
    <n v="0"/>
    <n v="0"/>
    <n v="0"/>
    <n v="0"/>
    <n v="570.41999999999996"/>
    <n v="570.41999999999996"/>
    <n v="570.41999999999996"/>
    <m/>
  </r>
  <r>
    <x v="1"/>
    <x v="1"/>
    <s v="AT69K040"/>
    <x v="36"/>
    <s v="K202"/>
    <s v="MOVILIDAD SEGURA"/>
    <s v="GI22K20200002D"/>
    <x v="56"/>
    <x v="56"/>
    <s v="731407"/>
    <x v="164"/>
    <x v="1"/>
    <x v="6"/>
    <s v="001"/>
    <n v="4945"/>
    <n v="0"/>
    <n v="0"/>
    <n v="4945"/>
    <n v="0"/>
    <n v="0"/>
    <n v="0"/>
    <n v="0"/>
    <n v="0"/>
    <n v="4945"/>
    <n v="4945"/>
    <n v="4945"/>
    <m/>
  </r>
  <r>
    <x v="1"/>
    <x v="1"/>
    <s v="ZA01K000"/>
    <x v="1"/>
    <s v="K203"/>
    <s v="MOVILIDAD SOSTENIBLE"/>
    <s v="GI22K20300001D"/>
    <x v="57"/>
    <x v="57"/>
    <s v="730601"/>
    <x v="129"/>
    <x v="1"/>
    <x v="6"/>
    <s v="001"/>
    <n v="50000"/>
    <n v="0"/>
    <n v="0"/>
    <n v="50000"/>
    <n v="0"/>
    <n v="0"/>
    <n v="0"/>
    <n v="0"/>
    <n v="0"/>
    <n v="50000"/>
    <n v="50000"/>
    <n v="50000"/>
    <m/>
  </r>
  <r>
    <x v="1"/>
    <x v="1"/>
    <s v="ZA01K000"/>
    <x v="1"/>
    <s v="K205"/>
    <s v="SISTEMA DE TRANSPORTE PÚBLICO EFICIENTE"/>
    <s v="GI22K20500001D"/>
    <x v="58"/>
    <x v="58"/>
    <s v="730204"/>
    <x v="134"/>
    <x v="1"/>
    <x v="6"/>
    <s v="001"/>
    <n v="90000"/>
    <n v="0"/>
    <n v="0"/>
    <n v="90000"/>
    <n v="0"/>
    <n v="35116.949999999997"/>
    <n v="6.4584466579617841E-5"/>
    <n v="13451.64"/>
    <n v="5.2353051571279546E-5"/>
    <n v="54883.05"/>
    <n v="76548.36"/>
    <n v="54883.05"/>
    <m/>
  </r>
  <r>
    <x v="1"/>
    <x v="1"/>
    <s v="ZA01K000"/>
    <x v="1"/>
    <s v="K205"/>
    <s v="SISTEMA DE TRANSPORTE PÚBLICO EFICIENTE"/>
    <s v="GI22K20500001D"/>
    <x v="58"/>
    <x v="58"/>
    <s v="730207"/>
    <x v="135"/>
    <x v="1"/>
    <x v="6"/>
    <s v="001"/>
    <n v="250000"/>
    <n v="0"/>
    <n v="0"/>
    <n v="250000"/>
    <n v="0"/>
    <n v="250000"/>
    <n v="4.5978129207987773E-4"/>
    <n v="250000"/>
    <n v="9.7298640855835328E-4"/>
    <n v="0"/>
    <n v="0"/>
    <n v="0"/>
    <m/>
  </r>
  <r>
    <x v="1"/>
    <x v="1"/>
    <s v="ZA01K000"/>
    <x v="1"/>
    <s v="K205"/>
    <s v="SISTEMA DE TRANSPORTE PÚBLICO EFICIENTE"/>
    <s v="GI22K20500001D"/>
    <x v="58"/>
    <x v="58"/>
    <s v="730239"/>
    <x v="161"/>
    <x v="1"/>
    <x v="6"/>
    <s v="001"/>
    <n v="2250"/>
    <n v="0"/>
    <n v="0"/>
    <n v="2250"/>
    <n v="0"/>
    <n v="0"/>
    <n v="0"/>
    <n v="0"/>
    <n v="0"/>
    <n v="2250"/>
    <n v="2250"/>
    <n v="2250"/>
    <m/>
  </r>
  <r>
    <x v="1"/>
    <x v="1"/>
    <s v="ZA01K000"/>
    <x v="1"/>
    <s v="K205"/>
    <s v="SISTEMA DE TRANSPORTE PÚBLICO EFICIENTE"/>
    <s v="GI22K20500001D"/>
    <x v="58"/>
    <x v="58"/>
    <s v="730402"/>
    <x v="150"/>
    <x v="1"/>
    <x v="6"/>
    <s v="001"/>
    <n v="33540.6"/>
    <n v="0"/>
    <n v="0"/>
    <n v="33540.6"/>
    <n v="0"/>
    <n v="0"/>
    <n v="0"/>
    <n v="0"/>
    <n v="0"/>
    <n v="33540.6"/>
    <n v="33540.6"/>
    <n v="33540.6"/>
    <m/>
  </r>
  <r>
    <x v="1"/>
    <x v="1"/>
    <s v="ZA01K000"/>
    <x v="1"/>
    <s v="K205"/>
    <s v="SISTEMA DE TRANSPORTE PÚBLICO EFICIENTE"/>
    <s v="GI22K20500001D"/>
    <x v="58"/>
    <x v="58"/>
    <s v="730601"/>
    <x v="129"/>
    <x v="1"/>
    <x v="6"/>
    <s v="001"/>
    <n v="20000"/>
    <n v="0"/>
    <n v="0"/>
    <n v="20000"/>
    <n v="0"/>
    <n v="0"/>
    <n v="0"/>
    <n v="0"/>
    <n v="0"/>
    <n v="20000"/>
    <n v="20000"/>
    <n v="20000"/>
    <m/>
  </r>
  <r>
    <x v="1"/>
    <x v="1"/>
    <s v="ZA01K000"/>
    <x v="1"/>
    <s v="K205"/>
    <s v="SISTEMA DE TRANSPORTE PÚBLICO EFICIENTE"/>
    <s v="GI22K20500001D"/>
    <x v="58"/>
    <x v="58"/>
    <s v="730606"/>
    <x v="140"/>
    <x v="1"/>
    <x v="6"/>
    <s v="001"/>
    <n v="240000"/>
    <n v="0"/>
    <n v="0"/>
    <n v="240000"/>
    <n v="21701.759999999998"/>
    <n v="100367.24"/>
    <n v="1.8458791715876476E-4"/>
    <n v="54812.94"/>
    <n v="2.1332898253249803E-4"/>
    <n v="139632.76"/>
    <n v="185187.06"/>
    <n v="117931"/>
    <m/>
  </r>
  <r>
    <x v="1"/>
    <x v="1"/>
    <s v="ZA01K000"/>
    <x v="1"/>
    <s v="K205"/>
    <s v="SISTEMA DE TRANSPORTE PÚBLICO EFICIENTE"/>
    <s v="GI22K20500001D"/>
    <x v="58"/>
    <x v="58"/>
    <s v="730701"/>
    <x v="119"/>
    <x v="1"/>
    <x v="6"/>
    <s v="001"/>
    <n v="2400000"/>
    <n v="0"/>
    <n v="0"/>
    <n v="2400000"/>
    <n v="0"/>
    <n v="0"/>
    <n v="0"/>
    <n v="0"/>
    <n v="0"/>
    <n v="2400000"/>
    <n v="2400000"/>
    <n v="2400000"/>
    <m/>
  </r>
  <r>
    <x v="1"/>
    <x v="1"/>
    <s v="ZA01K000"/>
    <x v="1"/>
    <s v="K205"/>
    <s v="SISTEMA DE TRANSPORTE PÚBLICO EFICIENTE"/>
    <s v="GI22K20500001D"/>
    <x v="58"/>
    <x v="58"/>
    <s v="730702"/>
    <x v="141"/>
    <x v="1"/>
    <x v="6"/>
    <s v="001"/>
    <n v="16770"/>
    <n v="0"/>
    <n v="0"/>
    <n v="16770"/>
    <n v="9.0399999999999991"/>
    <n v="15330"/>
    <n v="2.8193788830338102E-5"/>
    <n v="9030"/>
    <n v="3.514426907712772E-5"/>
    <n v="1440"/>
    <n v="7740"/>
    <n v="1430.96"/>
    <m/>
  </r>
  <r>
    <x v="1"/>
    <x v="1"/>
    <s v="ZA01K000"/>
    <x v="1"/>
    <s v="K205"/>
    <s v="SISTEMA DE TRANSPORTE PÚBLICO EFICIENTE"/>
    <s v="GI22K20500001D"/>
    <x v="58"/>
    <x v="58"/>
    <s v="730704"/>
    <x v="120"/>
    <x v="1"/>
    <x v="6"/>
    <s v="001"/>
    <n v="15000"/>
    <n v="0"/>
    <n v="0"/>
    <n v="15000"/>
    <n v="0"/>
    <n v="186.67"/>
    <n v="3.4330949517020311E-7"/>
    <n v="0"/>
    <n v="0"/>
    <n v="14813.33"/>
    <n v="15000"/>
    <n v="14813.33"/>
    <m/>
  </r>
  <r>
    <x v="1"/>
    <x v="1"/>
    <s v="ZA01K000"/>
    <x v="1"/>
    <s v="K205"/>
    <s v="SISTEMA DE TRANSPORTE PÚBLICO EFICIENTE"/>
    <s v="GI22K20500002D"/>
    <x v="59"/>
    <x v="59"/>
    <s v="730404"/>
    <x v="116"/>
    <x v="1"/>
    <x v="6"/>
    <s v="002"/>
    <n v="519643.08"/>
    <n v="0"/>
    <n v="0"/>
    <n v="519643.08"/>
    <n v="0"/>
    <n v="519643.08"/>
    <n v="9.5568866697106909E-4"/>
    <n v="0"/>
    <n v="0"/>
    <n v="0"/>
    <n v="519643.08"/>
    <n v="0"/>
    <m/>
  </r>
  <r>
    <x v="1"/>
    <x v="1"/>
    <s v="ZA01K000"/>
    <x v="1"/>
    <s v="K205"/>
    <s v="SISTEMA DE TRANSPORTE PÚBLICO EFICIENTE"/>
    <s v="GI22K20500002D"/>
    <x v="59"/>
    <x v="59"/>
    <s v="730601"/>
    <x v="129"/>
    <x v="1"/>
    <x v="6"/>
    <s v="202"/>
    <n v="7234556.46"/>
    <n v="0"/>
    <n v="0"/>
    <n v="7234556.46"/>
    <n v="610730.96"/>
    <n v="3009059.3"/>
    <n v="5.5340366915958891E-3"/>
    <n v="953066"/>
    <n v="3.7092810578363022E-3"/>
    <n v="4225497.16"/>
    <n v="6281490.46"/>
    <n v="3614766.2"/>
    <m/>
  </r>
  <r>
    <x v="1"/>
    <x v="1"/>
    <s v="ZA01K000"/>
    <x v="1"/>
    <s v="K205"/>
    <s v="SISTEMA DE TRANSPORTE PÚBLICO EFICIENTE"/>
    <s v="GI22K20500002D"/>
    <x v="59"/>
    <x v="59"/>
    <s v="730601"/>
    <x v="129"/>
    <x v="1"/>
    <x v="6"/>
    <s v="002"/>
    <n v="14112628.800000001"/>
    <n v="0"/>
    <n v="0"/>
    <n v="14112628.800000001"/>
    <n v="3200000"/>
    <n v="7293934.71"/>
    <n v="1.3414458901240274E-2"/>
    <n v="2683262.5499999998"/>
    <n v="1.0443111966974516E-2"/>
    <n v="6818694.0899999999"/>
    <n v="11429366.25"/>
    <n v="3618694.09"/>
    <m/>
  </r>
  <r>
    <x v="1"/>
    <x v="1"/>
    <s v="ZA01K000"/>
    <x v="1"/>
    <s v="K205"/>
    <s v="SISTEMA DE TRANSPORTE PÚBLICO EFICIENTE"/>
    <s v="GI22K20500002D"/>
    <x v="59"/>
    <x v="59"/>
    <s v="730612"/>
    <x v="167"/>
    <x v="1"/>
    <x v="6"/>
    <s v="002"/>
    <n v="430318.54"/>
    <n v="0"/>
    <n v="0"/>
    <n v="430318.54"/>
    <n v="0"/>
    <n v="430318.54"/>
    <n v="7.9140965730850621E-4"/>
    <n v="0"/>
    <n v="0"/>
    <n v="0"/>
    <n v="430318.54"/>
    <n v="0"/>
    <m/>
  </r>
  <r>
    <x v="1"/>
    <x v="1"/>
    <s v="ZA01K000"/>
    <x v="1"/>
    <s v="K205"/>
    <s v="SISTEMA DE TRANSPORTE PÚBLICO EFICIENTE"/>
    <s v="GI22K20500002D"/>
    <x v="59"/>
    <x v="59"/>
    <s v="730701"/>
    <x v="119"/>
    <x v="1"/>
    <x v="6"/>
    <s v="002"/>
    <n v="693887.04"/>
    <n v="0"/>
    <n v="0"/>
    <n v="693887.04"/>
    <n v="0"/>
    <n v="693887.04"/>
    <n v="1.2761451192347274E-3"/>
    <n v="0"/>
    <n v="0"/>
    <n v="0"/>
    <n v="693887.04"/>
    <n v="0"/>
    <m/>
  </r>
  <r>
    <x v="1"/>
    <x v="1"/>
    <s v="ZA01K000"/>
    <x v="1"/>
    <s v="K205"/>
    <s v="SISTEMA DE TRANSPORTE PÚBLICO EFICIENTE"/>
    <s v="GI22K20500002D"/>
    <x v="59"/>
    <x v="59"/>
    <s v="730701"/>
    <x v="119"/>
    <x v="1"/>
    <x v="6"/>
    <s v="001"/>
    <n v="0"/>
    <n v="0"/>
    <n v="207119.74"/>
    <n v="207119.74"/>
    <n v="207119.74"/>
    <n v="0"/>
    <n v="0"/>
    <n v="0"/>
    <n v="0"/>
    <n v="207119.74"/>
    <n v="207119.74"/>
    <n v="0"/>
    <m/>
  </r>
  <r>
    <x v="1"/>
    <x v="1"/>
    <s v="ZA01K000"/>
    <x v="1"/>
    <s v="K205"/>
    <s v="SISTEMA DE TRANSPORTE PÚBLICO EFICIENTE"/>
    <s v="GI22K20500002D"/>
    <x v="59"/>
    <x v="59"/>
    <s v="730702"/>
    <x v="141"/>
    <x v="1"/>
    <x v="6"/>
    <s v="002"/>
    <n v="34375"/>
    <n v="0"/>
    <n v="0"/>
    <n v="34375"/>
    <n v="0"/>
    <n v="34375"/>
    <n v="6.3219927660983192E-5"/>
    <n v="0"/>
    <n v="0"/>
    <n v="0"/>
    <n v="34375"/>
    <n v="0"/>
    <m/>
  </r>
  <r>
    <x v="1"/>
    <x v="1"/>
    <s v="ZA01K000"/>
    <x v="1"/>
    <s v="K205"/>
    <s v="SISTEMA DE TRANSPORTE PÚBLICO EFICIENTE"/>
    <s v="GI22K20500002D"/>
    <x v="59"/>
    <x v="59"/>
    <s v="730807"/>
    <x v="146"/>
    <x v="1"/>
    <x v="6"/>
    <s v="001"/>
    <n v="40603.599999999999"/>
    <n v="0"/>
    <n v="0"/>
    <n v="40603.599999999999"/>
    <n v="40603.599999999999"/>
    <n v="0"/>
    <n v="0"/>
    <n v="0"/>
    <n v="0"/>
    <n v="40603.599999999999"/>
    <n v="40603.599999999999"/>
    <n v="0"/>
    <m/>
  </r>
  <r>
    <x v="1"/>
    <x v="1"/>
    <s v="ZA01K000"/>
    <x v="1"/>
    <s v="K205"/>
    <s v="SISTEMA DE TRANSPORTE PÚBLICO EFICIENTE"/>
    <s v="GI22K20500002D"/>
    <x v="59"/>
    <x v="59"/>
    <s v="730807"/>
    <x v="146"/>
    <x v="1"/>
    <x v="6"/>
    <s v="002"/>
    <n v="4150"/>
    <n v="0"/>
    <n v="0"/>
    <n v="4150"/>
    <n v="0"/>
    <n v="4150"/>
    <n v="7.6323694485259703E-6"/>
    <n v="0"/>
    <n v="0"/>
    <n v="0"/>
    <n v="4150"/>
    <n v="0"/>
    <m/>
  </r>
  <r>
    <x v="1"/>
    <x v="1"/>
    <s v="ZA01K000"/>
    <x v="1"/>
    <s v="K205"/>
    <s v="SISTEMA DE TRANSPORTE PÚBLICO EFICIENTE"/>
    <s v="GI22K20500002D"/>
    <x v="59"/>
    <x v="59"/>
    <s v="731411"/>
    <x v="174"/>
    <x v="1"/>
    <x v="6"/>
    <s v="002"/>
    <n v="68742.12"/>
    <n v="0"/>
    <n v="0"/>
    <n v="68742.12"/>
    <n v="0"/>
    <n v="68742.12"/>
    <n v="1.2642536301564001E-4"/>
    <n v="0"/>
    <n v="0"/>
    <n v="0"/>
    <n v="68742.12"/>
    <n v="0"/>
    <m/>
  </r>
  <r>
    <x v="1"/>
    <x v="1"/>
    <s v="ZA01K000"/>
    <x v="1"/>
    <s v="K205"/>
    <s v="SISTEMA DE TRANSPORTE PÚBLICO EFICIENTE"/>
    <s v="GI22K20500002D"/>
    <x v="59"/>
    <x v="59"/>
    <s v="731411"/>
    <x v="174"/>
    <x v="1"/>
    <x v="6"/>
    <s v="001"/>
    <n v="273855.87"/>
    <n v="0"/>
    <n v="73850.080000000002"/>
    <n v="347705.95"/>
    <n v="347705.95"/>
    <n v="0"/>
    <n v="0"/>
    <n v="0"/>
    <n v="0"/>
    <n v="347705.95"/>
    <n v="347705.95"/>
    <n v="0"/>
    <m/>
  </r>
  <r>
    <x v="0"/>
    <x v="16"/>
    <s v="ZA01E000"/>
    <x v="42"/>
    <s v="L101"/>
    <s v="GESTIÓN INSTITUCIONAL EFICIENTE"/>
    <s v="GI22L10100001D"/>
    <x v="60"/>
    <x v="60"/>
    <s v="730105"/>
    <x v="113"/>
    <x v="1"/>
    <x v="6"/>
    <s v="001"/>
    <n v="5700"/>
    <n v="0"/>
    <n v="0"/>
    <n v="5700"/>
    <n v="0"/>
    <n v="0"/>
    <n v="0"/>
    <n v="0"/>
    <n v="0"/>
    <n v="5700"/>
    <n v="5700"/>
    <n v="5700"/>
    <m/>
  </r>
  <r>
    <x v="0"/>
    <x v="16"/>
    <s v="ZA01E000"/>
    <x v="42"/>
    <s v="L101"/>
    <s v="GESTIÓN INSTITUCIONAL EFICIENTE"/>
    <s v="GI22L10100001D"/>
    <x v="60"/>
    <x v="60"/>
    <s v="730105"/>
    <x v="113"/>
    <x v="1"/>
    <x v="6"/>
    <s v="002"/>
    <n v="1500"/>
    <n v="0"/>
    <n v="0"/>
    <n v="1500"/>
    <n v="0"/>
    <n v="1500"/>
    <n v="2.7586877524792665E-6"/>
    <n v="1500"/>
    <n v="5.83791845135012E-6"/>
    <n v="0"/>
    <n v="0"/>
    <n v="0"/>
    <m/>
  </r>
  <r>
    <x v="0"/>
    <x v="16"/>
    <s v="ZA01E000"/>
    <x v="42"/>
    <s v="L101"/>
    <s v="GESTIÓN INSTITUCIONAL EFICIENTE"/>
    <s v="GI22L10100001D"/>
    <x v="60"/>
    <x v="60"/>
    <s v="730204"/>
    <x v="134"/>
    <x v="1"/>
    <x v="6"/>
    <s v="001"/>
    <n v="96485.7"/>
    <n v="0"/>
    <n v="0"/>
    <n v="96485.7"/>
    <n v="0"/>
    <n v="7001"/>
    <n v="1.2875715303404897E-5"/>
    <n v="7001"/>
    <n v="2.7247511385268128E-5"/>
    <n v="89484.7"/>
    <n v="89484.7"/>
    <n v="89484.7"/>
    <m/>
  </r>
  <r>
    <x v="0"/>
    <x v="16"/>
    <s v="ZA01E000"/>
    <x v="42"/>
    <s v="L101"/>
    <s v="GESTIÓN INSTITUCIONAL EFICIENTE"/>
    <s v="GI22L10100001D"/>
    <x v="60"/>
    <x v="60"/>
    <s v="730207"/>
    <x v="135"/>
    <x v="1"/>
    <x v="6"/>
    <s v="001"/>
    <n v="1860000"/>
    <n v="0"/>
    <n v="0"/>
    <n v="1860000"/>
    <n v="0"/>
    <n v="1435944.8"/>
    <n v="2.6408822219975265E-3"/>
    <n v="1435944.73"/>
    <n v="5.5886188229239773E-3"/>
    <n v="424055.2"/>
    <n v="424055.27"/>
    <n v="424055.2"/>
    <m/>
  </r>
  <r>
    <x v="0"/>
    <x v="16"/>
    <s v="ZA01E000"/>
    <x v="42"/>
    <s v="L101"/>
    <s v="GESTIÓN INSTITUCIONAL EFICIENTE"/>
    <s v="GI22L10100001D"/>
    <x v="60"/>
    <x v="60"/>
    <s v="730222"/>
    <x v="180"/>
    <x v="1"/>
    <x v="6"/>
    <s v="001"/>
    <n v="120000"/>
    <n v="0"/>
    <n v="0"/>
    <n v="120000"/>
    <n v="0"/>
    <n v="0"/>
    <n v="0"/>
    <n v="0"/>
    <n v="0"/>
    <n v="120000"/>
    <n v="120000"/>
    <n v="120000"/>
    <m/>
  </r>
  <r>
    <x v="0"/>
    <x v="16"/>
    <s v="ZA01E000"/>
    <x v="42"/>
    <s v="L101"/>
    <s v="GESTIÓN INSTITUCIONAL EFICIENTE"/>
    <s v="GI22L10100001D"/>
    <x v="60"/>
    <x v="60"/>
    <s v="730222"/>
    <x v="180"/>
    <x v="1"/>
    <x v="6"/>
    <s v="002"/>
    <n v="92977.05"/>
    <n v="0"/>
    <n v="0"/>
    <n v="92977.05"/>
    <n v="0"/>
    <n v="10825.09"/>
    <n v="1.9908695468323853E-5"/>
    <n v="10787.95"/>
    <n v="4.1986114904828356E-5"/>
    <n v="82151.960000000006"/>
    <n v="82189.100000000006"/>
    <n v="82151.960000000006"/>
    <m/>
  </r>
  <r>
    <x v="0"/>
    <x v="16"/>
    <s v="ZA01E000"/>
    <x v="42"/>
    <s v="L101"/>
    <s v="GESTIÓN INSTITUCIONAL EFICIENTE"/>
    <s v="GI22L10100001D"/>
    <x v="60"/>
    <x v="60"/>
    <s v="730239"/>
    <x v="161"/>
    <x v="1"/>
    <x v="6"/>
    <s v="001"/>
    <n v="300"/>
    <n v="0"/>
    <n v="0"/>
    <n v="300"/>
    <n v="0"/>
    <n v="0"/>
    <n v="0"/>
    <n v="0"/>
    <n v="0"/>
    <n v="300"/>
    <n v="300"/>
    <n v="300"/>
    <m/>
  </r>
  <r>
    <x v="0"/>
    <x v="16"/>
    <s v="ZA01E000"/>
    <x v="42"/>
    <s v="L101"/>
    <s v="GESTIÓN INSTITUCIONAL EFICIENTE"/>
    <s v="GI22L10100001D"/>
    <x v="60"/>
    <x v="60"/>
    <s v="730241"/>
    <x v="181"/>
    <x v="1"/>
    <x v="6"/>
    <s v="001"/>
    <n v="65900"/>
    <n v="0"/>
    <n v="0"/>
    <n v="65900"/>
    <n v="0"/>
    <n v="6341"/>
    <n v="1.1661892692314018E-5"/>
    <n v="4856"/>
    <n v="1.8899287999837455E-5"/>
    <n v="59559"/>
    <n v="61044"/>
    <n v="59559"/>
    <m/>
  </r>
  <r>
    <x v="0"/>
    <x v="16"/>
    <s v="ZA01E000"/>
    <x v="42"/>
    <s v="L101"/>
    <s v="GESTIÓN INSTITUCIONAL EFICIENTE"/>
    <s v="GI22L10100001D"/>
    <x v="60"/>
    <x v="60"/>
    <s v="730248"/>
    <x v="155"/>
    <x v="1"/>
    <x v="6"/>
    <s v="001"/>
    <n v="110000"/>
    <n v="0"/>
    <n v="0"/>
    <n v="110000"/>
    <n v="0"/>
    <n v="103906.72"/>
    <n v="1.910974639095283E-4"/>
    <n v="54289.84"/>
    <n v="2.1129310577123052E-4"/>
    <n v="6093.28"/>
    <n v="55710.16"/>
    <n v="6093.28"/>
    <m/>
  </r>
  <r>
    <x v="0"/>
    <x v="16"/>
    <s v="ZA01E000"/>
    <x v="42"/>
    <s v="L101"/>
    <s v="GESTIÓN INSTITUCIONAL EFICIENTE"/>
    <s v="GI22L10100001D"/>
    <x v="60"/>
    <x v="60"/>
    <s v="730404"/>
    <x v="116"/>
    <x v="1"/>
    <x v="6"/>
    <s v="002"/>
    <n v="6000"/>
    <n v="0"/>
    <n v="0"/>
    <n v="6000"/>
    <n v="0"/>
    <n v="3520"/>
    <n v="6.4737205924846787E-6"/>
    <n v="1920"/>
    <n v="7.4725356177281535E-6"/>
    <n v="2480"/>
    <n v="4080"/>
    <n v="2480"/>
    <m/>
  </r>
  <r>
    <x v="0"/>
    <x v="16"/>
    <s v="ZA01E000"/>
    <x v="42"/>
    <s v="L101"/>
    <s v="GESTIÓN INSTITUCIONAL EFICIENTE"/>
    <s v="GI22L10100001D"/>
    <x v="60"/>
    <x v="60"/>
    <s v="730612"/>
    <x v="167"/>
    <x v="1"/>
    <x v="6"/>
    <s v="001"/>
    <n v="14400"/>
    <n v="0"/>
    <n v="0"/>
    <n v="14400"/>
    <n v="0"/>
    <n v="0"/>
    <n v="0"/>
    <n v="0"/>
    <n v="0"/>
    <n v="14400"/>
    <n v="14400"/>
    <n v="14400"/>
    <m/>
  </r>
  <r>
    <x v="0"/>
    <x v="16"/>
    <s v="ZA01E000"/>
    <x v="42"/>
    <s v="L101"/>
    <s v="GESTIÓN INSTITUCIONAL EFICIENTE"/>
    <s v="GI22L10100001D"/>
    <x v="60"/>
    <x v="60"/>
    <s v="730701"/>
    <x v="119"/>
    <x v="1"/>
    <x v="6"/>
    <s v="002"/>
    <n v="20000"/>
    <n v="0"/>
    <n v="0"/>
    <n v="20000"/>
    <n v="0"/>
    <n v="0"/>
    <n v="0"/>
    <n v="0"/>
    <n v="0"/>
    <n v="20000"/>
    <n v="20000"/>
    <n v="20000"/>
    <m/>
  </r>
  <r>
    <x v="0"/>
    <x v="16"/>
    <s v="ZA01E000"/>
    <x v="42"/>
    <s v="L101"/>
    <s v="GESTIÓN INSTITUCIONAL EFICIENTE"/>
    <s v="GI22L10100001D"/>
    <x v="60"/>
    <x v="60"/>
    <s v="730811"/>
    <x v="123"/>
    <x v="1"/>
    <x v="6"/>
    <s v="001"/>
    <n v="3326.66"/>
    <n v="0"/>
    <n v="0"/>
    <n v="3326.66"/>
    <n v="2240"/>
    <n v="0"/>
    <n v="0"/>
    <n v="0"/>
    <n v="0"/>
    <n v="3326.66"/>
    <n v="3326.66"/>
    <n v="1086.6600000000001"/>
    <m/>
  </r>
  <r>
    <x v="0"/>
    <x v="16"/>
    <s v="ZA01E000"/>
    <x v="42"/>
    <s v="L101"/>
    <s v="GESTIÓN INSTITUCIONAL EFICIENTE"/>
    <s v="GI22L10100001D"/>
    <x v="60"/>
    <x v="60"/>
    <s v="730813"/>
    <x v="124"/>
    <x v="1"/>
    <x v="6"/>
    <s v="001"/>
    <n v="767.83"/>
    <n v="0"/>
    <n v="0"/>
    <n v="767.83"/>
    <n v="516.20000000000005"/>
    <n v="0"/>
    <n v="0"/>
    <n v="0"/>
    <n v="0"/>
    <n v="767.83"/>
    <n v="767.83"/>
    <n v="251.63"/>
    <m/>
  </r>
  <r>
    <x v="1"/>
    <x v="13"/>
    <s v="ZA01P000"/>
    <x v="40"/>
    <s v="L101"/>
    <s v="GESTIÓN INSTITUCIONAL EFICIENTE"/>
    <s v="GI22L10100002D"/>
    <x v="61"/>
    <x v="61"/>
    <s v="730207"/>
    <x v="135"/>
    <x v="1"/>
    <x v="6"/>
    <s v="001"/>
    <n v="380"/>
    <n v="0"/>
    <n v="-380"/>
    <n v="0"/>
    <n v="0"/>
    <n v="0"/>
    <n v="0"/>
    <n v="0"/>
    <n v="0"/>
    <n v="0"/>
    <n v="0"/>
    <n v="0"/>
    <m/>
  </r>
  <r>
    <x v="1"/>
    <x v="13"/>
    <s v="ZA01P000"/>
    <x v="40"/>
    <s v="L101"/>
    <s v="GESTIÓN INSTITUCIONAL EFICIENTE"/>
    <s v="GI22L10100002D"/>
    <x v="61"/>
    <x v="61"/>
    <s v="730601"/>
    <x v="129"/>
    <x v="1"/>
    <x v="6"/>
    <s v="001"/>
    <n v="39500"/>
    <n v="0"/>
    <n v="-34420"/>
    <n v="5080"/>
    <n v="0"/>
    <n v="0"/>
    <n v="0"/>
    <n v="0"/>
    <n v="0"/>
    <n v="5080"/>
    <n v="5080"/>
    <n v="5080"/>
    <m/>
  </r>
  <r>
    <x v="1"/>
    <x v="13"/>
    <s v="ZA01P000"/>
    <x v="40"/>
    <s v="L101"/>
    <s v="GESTIÓN INSTITUCIONAL EFICIENTE"/>
    <s v="GI22L10100002D"/>
    <x v="61"/>
    <x v="61"/>
    <s v="730606"/>
    <x v="140"/>
    <x v="1"/>
    <x v="6"/>
    <s v="001"/>
    <n v="29228.61"/>
    <n v="0"/>
    <n v="79347.39"/>
    <n v="108576"/>
    <n v="102152"/>
    <n v="4024"/>
    <n v="7.4006396773177116E-6"/>
    <n v="4024"/>
    <n v="1.5661189232155256E-5"/>
    <n v="104552"/>
    <n v="104552"/>
    <n v="2400"/>
    <m/>
  </r>
  <r>
    <x v="1"/>
    <x v="13"/>
    <s v="ZA01P000"/>
    <x v="40"/>
    <s v="L101"/>
    <s v="GESTIÓN INSTITUCIONAL EFICIENTE"/>
    <s v="GI22L10100002D"/>
    <x v="61"/>
    <x v="61"/>
    <s v="730610"/>
    <x v="182"/>
    <x v="1"/>
    <x v="6"/>
    <s v="001"/>
    <n v="157879"/>
    <n v="0"/>
    <n v="-157879"/>
    <n v="0"/>
    <n v="0"/>
    <n v="0"/>
    <n v="0"/>
    <n v="0"/>
    <n v="0"/>
    <n v="0"/>
    <n v="0"/>
    <n v="0"/>
    <m/>
  </r>
  <r>
    <x v="0"/>
    <x v="0"/>
    <s v="ZA01A006"/>
    <x v="52"/>
    <s v="L101"/>
    <s v="GESTIÓN INSTITUCIONAL EFICIENTE"/>
    <s v="GI22L10100003D"/>
    <x v="62"/>
    <x v="62"/>
    <s v="730202"/>
    <x v="170"/>
    <x v="1"/>
    <x v="6"/>
    <s v="001"/>
    <n v="7840"/>
    <n v="0"/>
    <n v="0"/>
    <n v="7840"/>
    <n v="0"/>
    <n v="0"/>
    <n v="0"/>
    <n v="0"/>
    <n v="0"/>
    <n v="7840"/>
    <n v="7840"/>
    <n v="7840"/>
    <m/>
  </r>
  <r>
    <x v="0"/>
    <x v="0"/>
    <s v="ZA01A006"/>
    <x v="52"/>
    <s v="L101"/>
    <s v="GESTIÓN INSTITUCIONAL EFICIENTE"/>
    <s v="GI22L10100003D"/>
    <x v="62"/>
    <x v="62"/>
    <s v="730702"/>
    <x v="141"/>
    <x v="1"/>
    <x v="6"/>
    <s v="001"/>
    <n v="100000"/>
    <n v="0"/>
    <n v="0"/>
    <n v="100000"/>
    <n v="72420"/>
    <n v="0"/>
    <n v="0"/>
    <n v="0"/>
    <n v="0"/>
    <n v="100000"/>
    <n v="100000"/>
    <n v="27580"/>
    <m/>
  </r>
  <r>
    <x v="0"/>
    <x v="0"/>
    <s v="ZA01A006"/>
    <x v="52"/>
    <s v="L101"/>
    <s v="GESTIÓN INSTITUCIONAL EFICIENTE"/>
    <s v="GI22L10100003D"/>
    <x v="62"/>
    <x v="62"/>
    <s v="730704"/>
    <x v="120"/>
    <x v="1"/>
    <x v="6"/>
    <s v="001"/>
    <n v="40000"/>
    <n v="0"/>
    <n v="0"/>
    <n v="40000"/>
    <n v="0"/>
    <n v="0"/>
    <n v="0"/>
    <n v="0"/>
    <n v="0"/>
    <n v="40000"/>
    <n v="40000"/>
    <n v="40000"/>
    <m/>
  </r>
  <r>
    <x v="0"/>
    <x v="9"/>
    <s v="ZA01R000"/>
    <x v="14"/>
    <s v="L101"/>
    <s v="GESTIÓN INSTITUCIONAL EFICIENTE"/>
    <s v="GI22L10100004D"/>
    <x v="63"/>
    <x v="63"/>
    <s v="730701"/>
    <x v="119"/>
    <x v="1"/>
    <x v="6"/>
    <s v="001"/>
    <n v="337188.46"/>
    <n v="0"/>
    <n v="143811.54"/>
    <n v="481000"/>
    <n v="0"/>
    <n v="454515.88"/>
    <n v="8.3591159430889067E-4"/>
    <n v="0"/>
    <n v="0"/>
    <n v="26484.12"/>
    <n v="481000"/>
    <n v="26484.12"/>
    <m/>
  </r>
  <r>
    <x v="0"/>
    <x v="9"/>
    <s v="ZA01R000"/>
    <x v="14"/>
    <s v="L101"/>
    <s v="GESTIÓN INSTITUCIONAL EFICIENTE"/>
    <s v="GI22L10100004D"/>
    <x v="63"/>
    <x v="63"/>
    <s v="730704"/>
    <x v="120"/>
    <x v="1"/>
    <x v="6"/>
    <s v="001"/>
    <n v="671987.08"/>
    <n v="0"/>
    <n v="-143811.54"/>
    <n v="528175.54"/>
    <n v="0"/>
    <n v="426017.59"/>
    <n v="7.8349967191582246E-4"/>
    <n v="104586.27"/>
    <n v="4.0704407692725701E-4"/>
    <n v="102157.95"/>
    <n v="423589.27"/>
    <n v="102157.95"/>
    <m/>
  </r>
  <r>
    <x v="0"/>
    <x v="9"/>
    <s v="ZA01R000"/>
    <x v="14"/>
    <s v="L101"/>
    <s v="GESTIÓN INSTITUCIONAL EFICIENTE"/>
    <s v="GI22L10100004D"/>
    <x v="63"/>
    <x v="63"/>
    <s v="730804"/>
    <x v="121"/>
    <x v="1"/>
    <x v="6"/>
    <s v="001"/>
    <n v="34612"/>
    <n v="0"/>
    <n v="0"/>
    <n v="34612"/>
    <n v="31768"/>
    <n v="0"/>
    <n v="0"/>
    <n v="0"/>
    <n v="0"/>
    <n v="34612"/>
    <n v="34612"/>
    <n v="2844"/>
    <m/>
  </r>
  <r>
    <x v="0"/>
    <x v="9"/>
    <s v="ZA01R000"/>
    <x v="14"/>
    <s v="L101"/>
    <s v="GESTIÓN INSTITUCIONAL EFICIENTE"/>
    <s v="GI22L10100004D"/>
    <x v="63"/>
    <x v="63"/>
    <s v="730813"/>
    <x v="124"/>
    <x v="1"/>
    <x v="6"/>
    <s v="001"/>
    <n v="51606"/>
    <n v="0"/>
    <n v="0"/>
    <n v="51606"/>
    <n v="0"/>
    <n v="0"/>
    <n v="0"/>
    <n v="0"/>
    <n v="0"/>
    <n v="51606"/>
    <n v="51606"/>
    <n v="51606"/>
    <m/>
  </r>
  <r>
    <x v="0"/>
    <x v="9"/>
    <s v="ZA01R000"/>
    <x v="14"/>
    <s v="L101"/>
    <s v="GESTIÓN INSTITUCIONAL EFICIENTE"/>
    <s v="GI22L10100005D"/>
    <x v="64"/>
    <x v="64"/>
    <s v="730105"/>
    <x v="113"/>
    <x v="1"/>
    <x v="6"/>
    <s v="001"/>
    <n v="529750"/>
    <n v="0"/>
    <n v="-185750"/>
    <n v="344000"/>
    <n v="0"/>
    <n v="142294.39999999999"/>
    <n v="2.6169721235092382E-4"/>
    <n v="0"/>
    <n v="0"/>
    <n v="201705.60000000001"/>
    <n v="344000"/>
    <n v="201705.60000000001"/>
    <m/>
  </r>
  <r>
    <x v="0"/>
    <x v="14"/>
    <s v="MC37B000"/>
    <x v="34"/>
    <s v="L101"/>
    <s v="GESTIÓN INSTITUCIONAL EFICIENTE"/>
    <s v="GI22L10100007D"/>
    <x v="65"/>
    <x v="65"/>
    <s v="730230"/>
    <x v="183"/>
    <x v="1"/>
    <x v="6"/>
    <s v="001"/>
    <n v="112000"/>
    <n v="0"/>
    <n v="0"/>
    <n v="112000"/>
    <n v="0"/>
    <n v="0"/>
    <n v="0"/>
    <n v="0"/>
    <n v="0"/>
    <n v="112000"/>
    <n v="112000"/>
    <n v="112000"/>
    <m/>
  </r>
  <r>
    <x v="0"/>
    <x v="14"/>
    <s v="MC37B000"/>
    <x v="34"/>
    <s v="L101"/>
    <s v="GESTIÓN INSTITUCIONAL EFICIENTE"/>
    <s v="GI22L10100007D"/>
    <x v="65"/>
    <x v="65"/>
    <s v="730701"/>
    <x v="119"/>
    <x v="1"/>
    <x v="6"/>
    <s v="001"/>
    <n v="75000"/>
    <n v="0"/>
    <n v="0"/>
    <n v="75000"/>
    <n v="0"/>
    <n v="0"/>
    <n v="0"/>
    <n v="0"/>
    <n v="0"/>
    <n v="75000"/>
    <n v="75000"/>
    <n v="75000"/>
    <m/>
  </r>
  <r>
    <x v="0"/>
    <x v="14"/>
    <s v="MC37B000"/>
    <x v="34"/>
    <s v="L101"/>
    <s v="GESTIÓN INSTITUCIONAL EFICIENTE"/>
    <s v="GI22L10100008D"/>
    <x v="66"/>
    <x v="66"/>
    <s v="730204"/>
    <x v="134"/>
    <x v="1"/>
    <x v="6"/>
    <s v="001"/>
    <n v="25000"/>
    <n v="0"/>
    <n v="0"/>
    <n v="25000"/>
    <n v="0"/>
    <n v="23740"/>
    <n v="4.3660831495905189E-5"/>
    <n v="23740"/>
    <n v="9.2394789356701229E-5"/>
    <n v="1260"/>
    <n v="1260"/>
    <n v="1260"/>
    <m/>
  </r>
  <r>
    <x v="0"/>
    <x v="14"/>
    <s v="MC37B000"/>
    <x v="34"/>
    <s v="L101"/>
    <s v="GESTIÓN INSTITUCIONAL EFICIENTE"/>
    <s v="GI22L10100008D"/>
    <x v="66"/>
    <x v="66"/>
    <s v="730207"/>
    <x v="135"/>
    <x v="1"/>
    <x v="6"/>
    <s v="001"/>
    <n v="50000"/>
    <n v="0"/>
    <n v="0"/>
    <n v="50000"/>
    <n v="0"/>
    <n v="50000"/>
    <n v="9.1956258415975547E-5"/>
    <n v="0"/>
    <n v="0"/>
    <n v="0"/>
    <n v="50000"/>
    <n v="0"/>
    <m/>
  </r>
  <r>
    <x v="0"/>
    <x v="14"/>
    <s v="MC37B000"/>
    <x v="34"/>
    <s v="L101"/>
    <s v="GESTIÓN INSTITUCIONAL EFICIENTE"/>
    <s v="GI22L10100008D"/>
    <x v="66"/>
    <x v="66"/>
    <s v="730701"/>
    <x v="119"/>
    <x v="1"/>
    <x v="6"/>
    <s v="001"/>
    <n v="12000"/>
    <n v="0"/>
    <n v="0"/>
    <n v="12000"/>
    <n v="0"/>
    <n v="0"/>
    <n v="0"/>
    <n v="0"/>
    <n v="0"/>
    <n v="12000"/>
    <n v="12000"/>
    <n v="12000"/>
    <m/>
  </r>
  <r>
    <x v="0"/>
    <x v="15"/>
    <s v="ZA01L000"/>
    <x v="37"/>
    <s v="L101"/>
    <s v="GESTIÓN INSTITUCIONAL EFICIENTE"/>
    <s v="GI22L10100009D"/>
    <x v="67"/>
    <x v="67"/>
    <s v="730606"/>
    <x v="140"/>
    <x v="1"/>
    <x v="6"/>
    <s v="001"/>
    <n v="62680"/>
    <n v="0"/>
    <n v="0"/>
    <n v="62680"/>
    <n v="0"/>
    <n v="48800"/>
    <n v="8.974930821399214E-5"/>
    <n v="40262"/>
    <n v="1.5669751512550569E-4"/>
    <n v="13880"/>
    <n v="22418"/>
    <n v="13880"/>
    <m/>
  </r>
  <r>
    <x v="0"/>
    <x v="15"/>
    <s v="ZA01L010"/>
    <x v="60"/>
    <s v="L101"/>
    <s v="GESTIÓN INSTITUCIONAL EFICIENTE"/>
    <s v="GI22L10100010D"/>
    <x v="68"/>
    <x v="68"/>
    <s v="730612"/>
    <x v="167"/>
    <x v="1"/>
    <x v="6"/>
    <s v="001"/>
    <n v="130000"/>
    <n v="0"/>
    <n v="0"/>
    <n v="130000"/>
    <n v="0"/>
    <n v="0"/>
    <n v="0"/>
    <n v="0"/>
    <n v="0"/>
    <n v="130000"/>
    <n v="130000"/>
    <n v="130000"/>
    <m/>
  </r>
  <r>
    <x v="0"/>
    <x v="3"/>
    <s v="ZA01C002"/>
    <x v="7"/>
    <s v="L101"/>
    <s v="GESTIÓN INSTITUCIONAL EFICIENTE"/>
    <s v="GI22L10100012D"/>
    <x v="69"/>
    <x v="69"/>
    <s v="730204"/>
    <x v="134"/>
    <x v="1"/>
    <x v="6"/>
    <s v="001"/>
    <n v="5000"/>
    <n v="0"/>
    <n v="0"/>
    <n v="5000"/>
    <n v="0"/>
    <n v="0"/>
    <n v="0"/>
    <n v="0"/>
    <n v="0"/>
    <n v="5000"/>
    <n v="5000"/>
    <n v="5000"/>
    <m/>
  </r>
  <r>
    <x v="0"/>
    <x v="3"/>
    <s v="ZA01C002"/>
    <x v="7"/>
    <s v="L101"/>
    <s v="GESTIÓN INSTITUCIONAL EFICIENTE"/>
    <s v="GI22L10100012D"/>
    <x v="69"/>
    <x v="69"/>
    <s v="730248"/>
    <x v="155"/>
    <x v="1"/>
    <x v="6"/>
    <s v="001"/>
    <n v="32000"/>
    <n v="0"/>
    <n v="0"/>
    <n v="32000"/>
    <n v="0"/>
    <n v="0"/>
    <n v="0"/>
    <n v="0"/>
    <n v="0"/>
    <n v="32000"/>
    <n v="32000"/>
    <n v="32000"/>
    <m/>
  </r>
  <r>
    <x v="0"/>
    <x v="3"/>
    <s v="ZA01C002"/>
    <x v="7"/>
    <s v="L101"/>
    <s v="GESTIÓN INSTITUCIONAL EFICIENTE"/>
    <s v="GI22L10100012D"/>
    <x v="69"/>
    <x v="69"/>
    <s v="730302"/>
    <x v="184"/>
    <x v="1"/>
    <x v="6"/>
    <s v="001"/>
    <n v="4400"/>
    <n v="0"/>
    <n v="0"/>
    <n v="4400"/>
    <n v="0"/>
    <n v="0"/>
    <n v="0"/>
    <n v="0"/>
    <n v="0"/>
    <n v="4400"/>
    <n v="4400"/>
    <n v="4400"/>
    <m/>
  </r>
  <r>
    <x v="0"/>
    <x v="3"/>
    <s v="ZA01C002"/>
    <x v="7"/>
    <s v="L101"/>
    <s v="GESTIÓN INSTITUCIONAL EFICIENTE"/>
    <s v="GI22L10100012D"/>
    <x v="69"/>
    <x v="69"/>
    <s v="730606"/>
    <x v="140"/>
    <x v="1"/>
    <x v="6"/>
    <s v="001"/>
    <n v="13600"/>
    <n v="0"/>
    <n v="0"/>
    <n v="13600"/>
    <n v="0"/>
    <n v="0"/>
    <n v="0"/>
    <n v="0"/>
    <n v="0"/>
    <n v="13600"/>
    <n v="13600"/>
    <n v="13600"/>
    <m/>
  </r>
  <r>
    <x v="0"/>
    <x v="3"/>
    <s v="ZA01C002"/>
    <x v="7"/>
    <s v="L101"/>
    <s v="GESTIÓN INSTITUCIONAL EFICIENTE"/>
    <s v="GI22L10100012D"/>
    <x v="69"/>
    <x v="69"/>
    <s v="730702"/>
    <x v="141"/>
    <x v="1"/>
    <x v="6"/>
    <s v="001"/>
    <n v="8000"/>
    <n v="0"/>
    <n v="0"/>
    <n v="8000"/>
    <n v="0"/>
    <n v="0"/>
    <n v="0"/>
    <n v="0"/>
    <n v="0"/>
    <n v="8000"/>
    <n v="8000"/>
    <n v="8000"/>
    <m/>
  </r>
  <r>
    <x v="0"/>
    <x v="3"/>
    <s v="ZA01C060"/>
    <x v="3"/>
    <s v="L101"/>
    <s v="GESTIÓN INSTITUCIONAL EFICIENTE"/>
    <s v="GI22L10100013D"/>
    <x v="70"/>
    <x v="70"/>
    <s v="730204"/>
    <x v="134"/>
    <x v="1"/>
    <x v="6"/>
    <s v="001"/>
    <n v="5000"/>
    <n v="0"/>
    <n v="0"/>
    <n v="5000"/>
    <n v="0"/>
    <n v="0"/>
    <n v="0"/>
    <n v="0"/>
    <n v="0"/>
    <n v="5000"/>
    <n v="5000"/>
    <n v="5000"/>
    <m/>
  </r>
  <r>
    <x v="0"/>
    <x v="3"/>
    <s v="ZA01C060"/>
    <x v="3"/>
    <s v="L101"/>
    <s v="GESTIÓN INSTITUCIONAL EFICIENTE"/>
    <s v="GI22L10100013D"/>
    <x v="70"/>
    <x v="70"/>
    <s v="730248"/>
    <x v="155"/>
    <x v="1"/>
    <x v="6"/>
    <s v="001"/>
    <n v="6807"/>
    <n v="0"/>
    <n v="0"/>
    <n v="6807"/>
    <n v="0"/>
    <n v="0"/>
    <n v="0"/>
    <n v="0"/>
    <n v="0"/>
    <n v="6807"/>
    <n v="6807"/>
    <n v="6807"/>
    <m/>
  </r>
  <r>
    <x v="0"/>
    <x v="3"/>
    <s v="ZA01C060"/>
    <x v="3"/>
    <s v="L101"/>
    <s v="GESTIÓN INSTITUCIONAL EFICIENTE"/>
    <s v="GI22L10100013D"/>
    <x v="70"/>
    <x v="70"/>
    <s v="730249"/>
    <x v="137"/>
    <x v="1"/>
    <x v="6"/>
    <s v="001"/>
    <n v="3400"/>
    <n v="0"/>
    <n v="0"/>
    <n v="3400"/>
    <n v="0"/>
    <n v="0"/>
    <n v="0"/>
    <n v="0"/>
    <n v="0"/>
    <n v="3400"/>
    <n v="3400"/>
    <n v="3400"/>
    <m/>
  </r>
  <r>
    <x v="0"/>
    <x v="3"/>
    <s v="ZA01C060"/>
    <x v="3"/>
    <s v="L101"/>
    <s v="GESTIÓN INSTITUCIONAL EFICIENTE"/>
    <s v="GI22L10100013D"/>
    <x v="70"/>
    <x v="70"/>
    <s v="730302"/>
    <x v="184"/>
    <x v="1"/>
    <x v="6"/>
    <s v="001"/>
    <n v="4000"/>
    <n v="0"/>
    <n v="0"/>
    <n v="4000"/>
    <n v="0"/>
    <n v="0"/>
    <n v="0"/>
    <n v="0"/>
    <n v="0"/>
    <n v="4000"/>
    <n v="4000"/>
    <n v="4000"/>
    <m/>
  </r>
  <r>
    <x v="0"/>
    <x v="3"/>
    <s v="ZA01C060"/>
    <x v="3"/>
    <s v="L101"/>
    <s v="GESTIÓN INSTITUCIONAL EFICIENTE"/>
    <s v="GI22L10100013D"/>
    <x v="70"/>
    <x v="70"/>
    <s v="730304"/>
    <x v="185"/>
    <x v="1"/>
    <x v="6"/>
    <s v="001"/>
    <n v="5000"/>
    <n v="0"/>
    <n v="0"/>
    <n v="5000"/>
    <n v="0"/>
    <n v="0"/>
    <n v="0"/>
    <n v="0"/>
    <n v="0"/>
    <n v="5000"/>
    <n v="5000"/>
    <n v="5000"/>
    <m/>
  </r>
  <r>
    <x v="0"/>
    <x v="3"/>
    <s v="ZA01C060"/>
    <x v="3"/>
    <s v="L101"/>
    <s v="GESTIÓN INSTITUCIONAL EFICIENTE"/>
    <s v="GI22L10100013D"/>
    <x v="70"/>
    <x v="70"/>
    <s v="730606"/>
    <x v="140"/>
    <x v="1"/>
    <x v="6"/>
    <s v="001"/>
    <n v="229698"/>
    <n v="0"/>
    <n v="0"/>
    <n v="229698"/>
    <n v="1274"/>
    <n v="24344"/>
    <n v="4.4771663097570175E-5"/>
    <n v="24286"/>
    <n v="9.4519791672992672E-5"/>
    <n v="205354"/>
    <n v="205412"/>
    <n v="204080"/>
    <m/>
  </r>
  <r>
    <x v="0"/>
    <x v="3"/>
    <s v="ZA01C060"/>
    <x v="3"/>
    <s v="L101"/>
    <s v="GESTIÓN INSTITUCIONAL EFICIENTE"/>
    <s v="GI22L10100013D"/>
    <x v="70"/>
    <x v="70"/>
    <s v="730702"/>
    <x v="141"/>
    <x v="1"/>
    <x v="6"/>
    <s v="001"/>
    <n v="23540"/>
    <n v="0"/>
    <n v="0"/>
    <n v="23540"/>
    <n v="0"/>
    <n v="0"/>
    <n v="0"/>
    <n v="0"/>
    <n v="0"/>
    <n v="23540"/>
    <n v="23540"/>
    <n v="23540"/>
    <m/>
  </r>
  <r>
    <x v="0"/>
    <x v="3"/>
    <s v="ZA01C060"/>
    <x v="3"/>
    <s v="L101"/>
    <s v="GESTIÓN INSTITUCIONAL EFICIENTE"/>
    <s v="GI22L10100013D"/>
    <x v="70"/>
    <x v="70"/>
    <s v="730704"/>
    <x v="120"/>
    <x v="1"/>
    <x v="6"/>
    <s v="001"/>
    <n v="2000"/>
    <n v="0"/>
    <n v="0"/>
    <n v="2000"/>
    <n v="0"/>
    <n v="0"/>
    <n v="0"/>
    <n v="0"/>
    <n v="0"/>
    <n v="2000"/>
    <n v="2000"/>
    <n v="2000"/>
    <m/>
  </r>
  <r>
    <x v="0"/>
    <x v="3"/>
    <s v="ZA01C060"/>
    <x v="3"/>
    <s v="L101"/>
    <s v="GESTIÓN INSTITUCIONAL EFICIENTE"/>
    <s v="GI22L10100013D"/>
    <x v="70"/>
    <x v="70"/>
    <s v="730804"/>
    <x v="121"/>
    <x v="1"/>
    <x v="6"/>
    <s v="001"/>
    <n v="1435"/>
    <n v="0"/>
    <n v="0"/>
    <n v="1435"/>
    <n v="0"/>
    <n v="0"/>
    <n v="0"/>
    <n v="0"/>
    <n v="0"/>
    <n v="1435"/>
    <n v="1435"/>
    <n v="1435"/>
    <m/>
  </r>
  <r>
    <x v="0"/>
    <x v="3"/>
    <s v="ZA01C060"/>
    <x v="3"/>
    <s v="L101"/>
    <s v="GESTIÓN INSTITUCIONAL EFICIENTE"/>
    <s v="GI22L10100013D"/>
    <x v="70"/>
    <x v="70"/>
    <s v="730807"/>
    <x v="146"/>
    <x v="1"/>
    <x v="6"/>
    <s v="001"/>
    <n v="4000"/>
    <n v="0"/>
    <n v="0"/>
    <n v="4000"/>
    <n v="0"/>
    <n v="0"/>
    <n v="0"/>
    <n v="0"/>
    <n v="0"/>
    <n v="4000"/>
    <n v="4000"/>
    <n v="4000"/>
    <m/>
  </r>
  <r>
    <x v="0"/>
    <x v="15"/>
    <s v="ZA01L000"/>
    <x v="37"/>
    <s v="L101"/>
    <s v="GESTIÓN INSTITUCIONAL EFICIENTE"/>
    <s v="GI22L10100014D"/>
    <x v="71"/>
    <x v="71"/>
    <s v="730606"/>
    <x v="140"/>
    <x v="1"/>
    <x v="6"/>
    <s v="001"/>
    <n v="73943.600000000006"/>
    <n v="0"/>
    <n v="0"/>
    <n v="73943.600000000006"/>
    <n v="17400"/>
    <n v="54723.33"/>
    <n v="1.0064305349725414E-4"/>
    <n v="19562.330000000002"/>
    <n v="7.6135524838933329E-5"/>
    <n v="19220.27"/>
    <n v="54381.27"/>
    <n v="1820.27"/>
    <m/>
  </r>
  <r>
    <x v="0"/>
    <x v="0"/>
    <s v="RP36A010"/>
    <x v="33"/>
    <s v="L101"/>
    <s v="GESTIÓN INSTITUCIONAL EFICIENTE"/>
    <s v="GI22L10100018D"/>
    <x v="72"/>
    <x v="72"/>
    <s v="730701"/>
    <x v="119"/>
    <x v="1"/>
    <x v="6"/>
    <s v="002"/>
    <n v="107300"/>
    <n v="0"/>
    <n v="0"/>
    <n v="107300"/>
    <n v="0"/>
    <n v="0"/>
    <n v="0"/>
    <n v="0"/>
    <n v="0"/>
    <n v="107300"/>
    <n v="107300"/>
    <n v="107300"/>
    <m/>
  </r>
  <r>
    <x v="0"/>
    <x v="0"/>
    <s v="RP36A010"/>
    <x v="33"/>
    <s v="L101"/>
    <s v="GESTIÓN INSTITUCIONAL EFICIENTE"/>
    <s v="GI22L10100018D"/>
    <x v="72"/>
    <x v="72"/>
    <s v="730704"/>
    <x v="120"/>
    <x v="1"/>
    <x v="6"/>
    <s v="002"/>
    <n v="120700"/>
    <n v="0"/>
    <n v="0"/>
    <n v="120700"/>
    <n v="2276"/>
    <n v="34361.72"/>
    <n v="6.3195504078747907E-5"/>
    <n v="6499.83"/>
    <n v="2.5296984991759366E-5"/>
    <n v="86338.28"/>
    <n v="114200.17"/>
    <n v="84062.28"/>
    <m/>
  </r>
  <r>
    <x v="3"/>
    <x v="4"/>
    <s v="UA38M040"/>
    <x v="15"/>
    <s v="M401"/>
    <s v="FAUNA URBANA"/>
    <s v="GI22M40100001D"/>
    <x v="73"/>
    <x v="73"/>
    <s v="730204"/>
    <x v="134"/>
    <x v="1"/>
    <x v="6"/>
    <s v="001"/>
    <n v="25765.86"/>
    <n v="0"/>
    <n v="18616.16"/>
    <n v="44382.02"/>
    <n v="0"/>
    <n v="6182.02"/>
    <n v="1.1369508573054584E-5"/>
    <n v="6182.02"/>
    <n v="2.4060085749743647E-5"/>
    <n v="38200"/>
    <n v="38200"/>
    <n v="38200"/>
    <m/>
  </r>
  <r>
    <x v="3"/>
    <x v="4"/>
    <s v="UA38M040"/>
    <x v="15"/>
    <s v="M401"/>
    <s v="FAUNA URBANA"/>
    <s v="GI22M40100001D"/>
    <x v="73"/>
    <x v="73"/>
    <s v="730205"/>
    <x v="112"/>
    <x v="1"/>
    <x v="6"/>
    <s v="001"/>
    <n v="30237"/>
    <n v="0"/>
    <n v="-15182.46"/>
    <n v="15054.54"/>
    <n v="0"/>
    <n v="15054.54"/>
    <n v="2.7687183411472812E-5"/>
    <n v="15054.54"/>
    <n v="5.8591451228392293E-5"/>
    <n v="0"/>
    <n v="0"/>
    <n v="0"/>
    <m/>
  </r>
  <r>
    <x v="3"/>
    <x v="4"/>
    <s v="UA38M040"/>
    <x v="15"/>
    <s v="M401"/>
    <s v="FAUNA URBANA"/>
    <s v="GI22M40100001D"/>
    <x v="73"/>
    <x v="73"/>
    <s v="730402"/>
    <x v="150"/>
    <x v="1"/>
    <x v="6"/>
    <s v="001"/>
    <n v="171855.74"/>
    <n v="0"/>
    <n v="84357.7"/>
    <n v="256213.44"/>
    <n v="0"/>
    <n v="89089.07"/>
    <n v="1.6384595085917869E-4"/>
    <n v="89089.07"/>
    <n v="3.4672981704441497E-4"/>
    <n v="167124.37"/>
    <n v="167124.37"/>
    <n v="167124.37"/>
    <m/>
  </r>
  <r>
    <x v="3"/>
    <x v="4"/>
    <s v="UA38M040"/>
    <x v="15"/>
    <s v="M401"/>
    <s v="FAUNA URBANA"/>
    <s v="GI22M40100001D"/>
    <x v="73"/>
    <x v="73"/>
    <s v="730505"/>
    <x v="117"/>
    <x v="1"/>
    <x v="6"/>
    <s v="001"/>
    <n v="70400"/>
    <n v="0"/>
    <n v="0"/>
    <n v="70400"/>
    <n v="1569.32"/>
    <n v="51502.21"/>
    <n v="9.4719010635076803E-5"/>
    <n v="0"/>
    <n v="0"/>
    <n v="18897.79"/>
    <n v="70400"/>
    <n v="17328.47"/>
    <m/>
  </r>
  <r>
    <x v="3"/>
    <x v="4"/>
    <s v="UA38M040"/>
    <x v="15"/>
    <s v="M401"/>
    <s v="FAUNA URBANA"/>
    <s v="GI22M40100001D"/>
    <x v="73"/>
    <x v="73"/>
    <s v="730802"/>
    <x v="156"/>
    <x v="1"/>
    <x v="6"/>
    <s v="001"/>
    <n v="19908.330000000002"/>
    <n v="0"/>
    <n v="-1433"/>
    <n v="18475.330000000002"/>
    <n v="0"/>
    <n v="0"/>
    <n v="0"/>
    <n v="0"/>
    <n v="0"/>
    <n v="18475.330000000002"/>
    <n v="18475.330000000002"/>
    <n v="18475.330000000002"/>
    <m/>
  </r>
  <r>
    <x v="3"/>
    <x v="4"/>
    <s v="UA38M040"/>
    <x v="15"/>
    <s v="M401"/>
    <s v="FAUNA URBANA"/>
    <s v="GI22M40100001D"/>
    <x v="73"/>
    <x v="73"/>
    <s v="730805"/>
    <x v="153"/>
    <x v="1"/>
    <x v="6"/>
    <s v="001"/>
    <n v="14905.25"/>
    <n v="0"/>
    <n v="-14905.25"/>
    <n v="0"/>
    <n v="0"/>
    <n v="0"/>
    <n v="0"/>
    <n v="0"/>
    <n v="0"/>
    <n v="0"/>
    <n v="0"/>
    <n v="0"/>
    <m/>
  </r>
  <r>
    <x v="3"/>
    <x v="4"/>
    <s v="UA38M040"/>
    <x v="15"/>
    <s v="M401"/>
    <s v="FAUNA URBANA"/>
    <s v="GI22M40100001D"/>
    <x v="73"/>
    <x v="73"/>
    <s v="730808"/>
    <x v="172"/>
    <x v="1"/>
    <x v="6"/>
    <s v="001"/>
    <n v="88474.25"/>
    <n v="0"/>
    <n v="-18474.25"/>
    <n v="70000"/>
    <n v="0"/>
    <n v="0"/>
    <n v="0"/>
    <n v="0"/>
    <n v="0"/>
    <n v="70000"/>
    <n v="70000"/>
    <n v="70000"/>
    <m/>
  </r>
  <r>
    <x v="3"/>
    <x v="4"/>
    <s v="UA38M040"/>
    <x v="15"/>
    <s v="M401"/>
    <s v="FAUNA URBANA"/>
    <s v="GI22M40100001D"/>
    <x v="73"/>
    <x v="73"/>
    <s v="730809"/>
    <x v="175"/>
    <x v="1"/>
    <x v="6"/>
    <s v="001"/>
    <n v="14700"/>
    <n v="0"/>
    <n v="-7882.5"/>
    <n v="6817.5"/>
    <n v="0"/>
    <n v="0"/>
    <n v="0"/>
    <n v="0"/>
    <n v="0"/>
    <n v="6817.5"/>
    <n v="6817.5"/>
    <n v="6817.5"/>
    <m/>
  </r>
  <r>
    <x v="3"/>
    <x v="4"/>
    <s v="UA38M040"/>
    <x v="15"/>
    <s v="M401"/>
    <s v="FAUNA URBANA"/>
    <s v="GI22M40100001D"/>
    <x v="73"/>
    <x v="73"/>
    <s v="730810"/>
    <x v="122"/>
    <x v="1"/>
    <x v="6"/>
    <s v="001"/>
    <n v="500"/>
    <n v="0"/>
    <n v="3100"/>
    <n v="3600"/>
    <n v="0"/>
    <n v="0"/>
    <n v="0"/>
    <n v="0"/>
    <n v="0"/>
    <n v="3600"/>
    <n v="3600"/>
    <n v="3600"/>
    <m/>
  </r>
  <r>
    <x v="3"/>
    <x v="4"/>
    <s v="UA38M040"/>
    <x v="15"/>
    <s v="M401"/>
    <s v="FAUNA URBANA"/>
    <s v="GI22M40100001D"/>
    <x v="73"/>
    <x v="73"/>
    <s v="730811"/>
    <x v="123"/>
    <x v="1"/>
    <x v="6"/>
    <s v="001"/>
    <n v="0"/>
    <n v="0"/>
    <n v="2660"/>
    <n v="2660"/>
    <n v="0"/>
    <n v="0"/>
    <n v="0"/>
    <n v="0"/>
    <n v="0"/>
    <n v="2660"/>
    <n v="2660"/>
    <n v="2660"/>
    <m/>
  </r>
  <r>
    <x v="3"/>
    <x v="4"/>
    <s v="UA38M040"/>
    <x v="15"/>
    <s v="M401"/>
    <s v="FAUNA URBANA"/>
    <s v="GI22M40100001D"/>
    <x v="73"/>
    <x v="73"/>
    <s v="730813"/>
    <x v="124"/>
    <x v="1"/>
    <x v="6"/>
    <s v="001"/>
    <n v="6000"/>
    <n v="0"/>
    <n v="-5456"/>
    <n v="544"/>
    <n v="0"/>
    <n v="0"/>
    <n v="0"/>
    <n v="0"/>
    <n v="0"/>
    <n v="544"/>
    <n v="544"/>
    <n v="544"/>
    <m/>
  </r>
  <r>
    <x v="3"/>
    <x v="4"/>
    <s v="UA38M040"/>
    <x v="15"/>
    <s v="M401"/>
    <s v="FAUNA URBANA"/>
    <s v="GI22M40100001D"/>
    <x v="73"/>
    <x v="73"/>
    <s v="730814"/>
    <x v="133"/>
    <x v="1"/>
    <x v="6"/>
    <s v="001"/>
    <n v="3000"/>
    <n v="0"/>
    <n v="3300"/>
    <n v="6300"/>
    <n v="6255.4"/>
    <n v="0"/>
    <n v="0"/>
    <n v="0"/>
    <n v="0"/>
    <n v="6300"/>
    <n v="6300"/>
    <n v="44.6"/>
    <m/>
  </r>
  <r>
    <x v="3"/>
    <x v="4"/>
    <s v="UA38M040"/>
    <x v="15"/>
    <s v="M401"/>
    <s v="FAUNA URBANA"/>
    <s v="GI22M40100001D"/>
    <x v="73"/>
    <x v="73"/>
    <s v="730820"/>
    <x v="154"/>
    <x v="1"/>
    <x v="6"/>
    <s v="001"/>
    <n v="2000"/>
    <n v="0"/>
    <n v="-2000"/>
    <n v="0"/>
    <n v="0"/>
    <n v="0"/>
    <n v="0"/>
    <n v="0"/>
    <n v="0"/>
    <n v="0"/>
    <n v="0"/>
    <n v="0"/>
    <m/>
  </r>
  <r>
    <x v="3"/>
    <x v="4"/>
    <s v="UA38M040"/>
    <x v="15"/>
    <s v="M401"/>
    <s v="FAUNA URBANA"/>
    <s v="GI22M40100001D"/>
    <x v="73"/>
    <x v="73"/>
    <s v="730823"/>
    <x v="163"/>
    <x v="1"/>
    <x v="6"/>
    <s v="001"/>
    <n v="213024.27"/>
    <n v="0"/>
    <n v="21845.98"/>
    <n v="234870.25"/>
    <n v="73026"/>
    <n v="16530.38"/>
    <n v="3.040143789988548E-5"/>
    <n v="16530.38"/>
    <n v="6.4335340273219337E-5"/>
    <n v="218339.87"/>
    <n v="218339.87"/>
    <n v="145313.87"/>
    <m/>
  </r>
  <r>
    <x v="3"/>
    <x v="4"/>
    <s v="UA38M040"/>
    <x v="15"/>
    <s v="M401"/>
    <s v="FAUNA URBANA"/>
    <s v="GI22M40100001D"/>
    <x v="73"/>
    <x v="73"/>
    <s v="730826"/>
    <x v="126"/>
    <x v="1"/>
    <x v="6"/>
    <s v="001"/>
    <n v="73920.149999999994"/>
    <n v="0"/>
    <n v="333"/>
    <n v="74253.149999999994"/>
    <n v="24543.48"/>
    <n v="0"/>
    <n v="0"/>
    <n v="0"/>
    <n v="0"/>
    <n v="74253.149999999994"/>
    <n v="74253.149999999994"/>
    <n v="49709.67"/>
    <m/>
  </r>
  <r>
    <x v="3"/>
    <x v="4"/>
    <s v="UA38M040"/>
    <x v="15"/>
    <s v="M401"/>
    <s v="FAUNA URBANA"/>
    <s v="GI22M40100001D"/>
    <x v="73"/>
    <x v="73"/>
    <s v="731403"/>
    <x v="142"/>
    <x v="1"/>
    <x v="6"/>
    <s v="001"/>
    <n v="2500"/>
    <n v="0"/>
    <n v="-934.82"/>
    <n v="1565.18"/>
    <n v="0"/>
    <n v="1565.18"/>
    <n v="2.8785619309503325E-6"/>
    <n v="1565.18"/>
    <n v="6.0915954677894542E-6"/>
    <n v="0"/>
    <n v="0"/>
    <n v="0"/>
    <m/>
  </r>
  <r>
    <x v="3"/>
    <x v="4"/>
    <s v="UA38M040"/>
    <x v="15"/>
    <s v="M401"/>
    <s v="FAUNA URBANA"/>
    <s v="GI22M40100001D"/>
    <x v="73"/>
    <x v="73"/>
    <s v="731404"/>
    <x v="130"/>
    <x v="1"/>
    <x v="6"/>
    <s v="001"/>
    <n v="1418.57"/>
    <n v="0"/>
    <n v="14363.43"/>
    <n v="15782"/>
    <n v="655.52"/>
    <n v="0"/>
    <n v="0"/>
    <n v="0"/>
    <n v="0"/>
    <n v="15782"/>
    <n v="15782"/>
    <n v="15126.48"/>
    <m/>
  </r>
  <r>
    <x v="3"/>
    <x v="4"/>
    <s v="UA38M040"/>
    <x v="15"/>
    <s v="M401"/>
    <s v="FAUNA URBANA"/>
    <s v="GI22M40100001D"/>
    <x v="73"/>
    <x v="73"/>
    <s v="731406"/>
    <x v="128"/>
    <x v="1"/>
    <x v="6"/>
    <s v="001"/>
    <n v="1000"/>
    <n v="0"/>
    <n v="-1000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1D"/>
    <x v="74"/>
    <x v="74"/>
    <s v="730204"/>
    <x v="134"/>
    <x v="1"/>
    <x v="6"/>
    <s v="001"/>
    <n v="1350"/>
    <n v="0"/>
    <n v="22650"/>
    <n v="24000"/>
    <n v="0"/>
    <n v="0"/>
    <n v="0"/>
    <n v="0"/>
    <n v="0"/>
    <n v="24000"/>
    <n v="24000"/>
    <n v="24000"/>
    <m/>
  </r>
  <r>
    <x v="1"/>
    <x v="11"/>
    <s v="ZN02F020"/>
    <x v="44"/>
    <s v="M402"/>
    <s v="SALUD AL DIA"/>
    <s v="GI22M40200001D"/>
    <x v="74"/>
    <x v="74"/>
    <s v="730205"/>
    <x v="112"/>
    <x v="1"/>
    <x v="6"/>
    <s v="001"/>
    <n v="7416.96"/>
    <n v="0"/>
    <n v="0"/>
    <n v="7416.96"/>
    <n v="0"/>
    <n v="0"/>
    <n v="0"/>
    <n v="0"/>
    <n v="0"/>
    <n v="7416.96"/>
    <n v="7416.96"/>
    <n v="7416.96"/>
    <m/>
  </r>
  <r>
    <x v="1"/>
    <x v="11"/>
    <s v="ZV05F050"/>
    <x v="35"/>
    <s v="M402"/>
    <s v="SALUD AL DIA"/>
    <s v="GI22M40200001D"/>
    <x v="74"/>
    <x v="74"/>
    <s v="730205"/>
    <x v="112"/>
    <x v="1"/>
    <x v="6"/>
    <s v="001"/>
    <n v="2951.41"/>
    <n v="0"/>
    <n v="-2951.41"/>
    <n v="0"/>
    <n v="0"/>
    <n v="0"/>
    <n v="0"/>
    <n v="0"/>
    <n v="0"/>
    <n v="0"/>
    <n v="0"/>
    <n v="0"/>
    <m/>
  </r>
  <r>
    <x v="1"/>
    <x v="11"/>
    <s v="ZS03F030"/>
    <x v="22"/>
    <s v="M402"/>
    <s v="SALUD AL DIA"/>
    <s v="GI22M40200001D"/>
    <x v="74"/>
    <x v="74"/>
    <s v="730205"/>
    <x v="112"/>
    <x v="1"/>
    <x v="6"/>
    <s v="001"/>
    <n v="1800"/>
    <n v="0"/>
    <n v="0"/>
    <n v="1800"/>
    <n v="0"/>
    <n v="0"/>
    <n v="0"/>
    <n v="0"/>
    <n v="0"/>
    <n v="1800"/>
    <n v="1800"/>
    <n v="1800"/>
    <m/>
  </r>
  <r>
    <x v="1"/>
    <x v="11"/>
    <s v="ZQ08F080"/>
    <x v="26"/>
    <s v="M402"/>
    <s v="SALUD AL DIA"/>
    <s v="GI22M40200001D"/>
    <x v="74"/>
    <x v="74"/>
    <s v="730235"/>
    <x v="143"/>
    <x v="1"/>
    <x v="6"/>
    <s v="001"/>
    <n v="1012.5"/>
    <n v="0"/>
    <n v="-1012.5"/>
    <n v="0"/>
    <n v="0"/>
    <n v="0"/>
    <n v="0"/>
    <n v="0"/>
    <n v="0"/>
    <n v="0"/>
    <n v="0"/>
    <n v="0"/>
    <m/>
  </r>
  <r>
    <x v="1"/>
    <x v="11"/>
    <s v="ZD07F070"/>
    <x v="28"/>
    <s v="M402"/>
    <s v="SALUD AL DIA"/>
    <s v="GI22M40200001D"/>
    <x v="74"/>
    <x v="74"/>
    <s v="730249"/>
    <x v="137"/>
    <x v="1"/>
    <x v="6"/>
    <s v="001"/>
    <n v="4423.3999999999996"/>
    <n v="0"/>
    <n v="-3943.4"/>
    <n v="480"/>
    <n v="0"/>
    <n v="0"/>
    <n v="0"/>
    <n v="0"/>
    <n v="0"/>
    <n v="480"/>
    <n v="480"/>
    <n v="480"/>
    <m/>
  </r>
  <r>
    <x v="1"/>
    <x v="11"/>
    <s v="TM68F100"/>
    <x v="18"/>
    <s v="M402"/>
    <s v="SALUD AL DIA"/>
    <s v="GI22M40200001D"/>
    <x v="74"/>
    <x v="74"/>
    <s v="730249"/>
    <x v="137"/>
    <x v="1"/>
    <x v="6"/>
    <s v="001"/>
    <n v="3760"/>
    <n v="0"/>
    <n v="-3086"/>
    <n v="674"/>
    <n v="0"/>
    <n v="0"/>
    <n v="0"/>
    <n v="0"/>
    <n v="0"/>
    <n v="674"/>
    <n v="674"/>
    <n v="674"/>
    <m/>
  </r>
  <r>
    <x v="3"/>
    <x v="4"/>
    <s v="ZA01M000"/>
    <x v="12"/>
    <s v="M402"/>
    <s v="SALUD AL DIA"/>
    <s v="GI22M40200001D"/>
    <x v="74"/>
    <x v="74"/>
    <s v="730404"/>
    <x v="116"/>
    <x v="1"/>
    <x v="6"/>
    <s v="001"/>
    <n v="2595"/>
    <n v="0"/>
    <n v="0"/>
    <n v="2595"/>
    <n v="0"/>
    <n v="0"/>
    <n v="0"/>
    <n v="0"/>
    <n v="0"/>
    <n v="2595"/>
    <n v="2595"/>
    <n v="2595"/>
    <m/>
  </r>
  <r>
    <x v="3"/>
    <x v="4"/>
    <s v="ZA01M000"/>
    <x v="12"/>
    <s v="M402"/>
    <s v="SALUD AL DIA"/>
    <s v="GI22M40200001D"/>
    <x v="74"/>
    <x v="74"/>
    <s v="730505"/>
    <x v="117"/>
    <x v="1"/>
    <x v="6"/>
    <s v="001"/>
    <n v="95152.02"/>
    <n v="0"/>
    <n v="0"/>
    <n v="95152.02"/>
    <n v="0"/>
    <n v="75172.98"/>
    <n v="1.3825251949557923E-4"/>
    <n v="15951.88"/>
    <n v="6.2083849723815299E-5"/>
    <n v="19979.04"/>
    <n v="79200.14"/>
    <n v="19979.04"/>
    <m/>
  </r>
  <r>
    <x v="1"/>
    <x v="11"/>
    <s v="ZM04F040"/>
    <x v="41"/>
    <s v="M402"/>
    <s v="SALUD AL DIA"/>
    <s v="GI22M40200001D"/>
    <x v="74"/>
    <x v="74"/>
    <s v="730505"/>
    <x v="117"/>
    <x v="1"/>
    <x v="6"/>
    <s v="001"/>
    <n v="13510"/>
    <n v="0"/>
    <n v="0"/>
    <n v="13510"/>
    <n v="0"/>
    <n v="0"/>
    <n v="0"/>
    <n v="0"/>
    <n v="0"/>
    <n v="13510"/>
    <n v="13510"/>
    <n v="13510"/>
    <m/>
  </r>
  <r>
    <x v="1"/>
    <x v="11"/>
    <s v="ZV05F050"/>
    <x v="35"/>
    <s v="M402"/>
    <s v="SALUD AL DIA"/>
    <s v="GI22M40200001D"/>
    <x v="74"/>
    <x v="74"/>
    <s v="730505"/>
    <x v="117"/>
    <x v="1"/>
    <x v="6"/>
    <s v="001"/>
    <n v="12568.59"/>
    <n v="0"/>
    <n v="2381.41"/>
    <n v="14950"/>
    <n v="0"/>
    <n v="0"/>
    <n v="0"/>
    <n v="0"/>
    <n v="0"/>
    <n v="14950"/>
    <n v="14950"/>
    <n v="14950"/>
    <m/>
  </r>
  <r>
    <x v="1"/>
    <x v="11"/>
    <s v="ZS03F030"/>
    <x v="22"/>
    <s v="M402"/>
    <s v="SALUD AL DIA"/>
    <s v="GI22M40200001D"/>
    <x v="74"/>
    <x v="74"/>
    <s v="730505"/>
    <x v="117"/>
    <x v="1"/>
    <x v="6"/>
    <s v="001"/>
    <n v="13510"/>
    <n v="0"/>
    <n v="0"/>
    <n v="13510"/>
    <n v="0"/>
    <n v="0"/>
    <n v="0"/>
    <n v="0"/>
    <n v="0"/>
    <n v="13510"/>
    <n v="13510"/>
    <n v="13510"/>
    <m/>
  </r>
  <r>
    <x v="1"/>
    <x v="11"/>
    <s v="ZT06F060"/>
    <x v="43"/>
    <s v="M402"/>
    <s v="SALUD AL DIA"/>
    <s v="GI22M40200001D"/>
    <x v="74"/>
    <x v="74"/>
    <s v="730505"/>
    <x v="117"/>
    <x v="1"/>
    <x v="6"/>
    <s v="001"/>
    <n v="6792.5"/>
    <n v="0"/>
    <n v="0"/>
    <n v="6792.5"/>
    <n v="0"/>
    <n v="0"/>
    <n v="0"/>
    <n v="0"/>
    <n v="0"/>
    <n v="6792.5"/>
    <n v="6792.5"/>
    <n v="6792.5"/>
    <m/>
  </r>
  <r>
    <x v="1"/>
    <x v="11"/>
    <s v="ZC09F090"/>
    <x v="21"/>
    <s v="M402"/>
    <s v="SALUD AL DIA"/>
    <s v="GI22M40200001D"/>
    <x v="74"/>
    <x v="74"/>
    <s v="730505"/>
    <x v="117"/>
    <x v="1"/>
    <x v="6"/>
    <s v="001"/>
    <n v="13250"/>
    <n v="0"/>
    <n v="260"/>
    <n v="13510"/>
    <n v="13500"/>
    <n v="0"/>
    <n v="0"/>
    <n v="0"/>
    <n v="0"/>
    <n v="13510"/>
    <n v="13510"/>
    <n v="10"/>
    <m/>
  </r>
  <r>
    <x v="1"/>
    <x v="11"/>
    <s v="ZD07F070"/>
    <x v="28"/>
    <s v="M402"/>
    <s v="SALUD AL DIA"/>
    <s v="GI22M40200001D"/>
    <x v="74"/>
    <x v="74"/>
    <s v="730505"/>
    <x v="117"/>
    <x v="1"/>
    <x v="6"/>
    <s v="001"/>
    <n v="13510"/>
    <n v="0"/>
    <n v="0"/>
    <n v="13510"/>
    <n v="0"/>
    <n v="13510"/>
    <n v="2.4846581023996594E-5"/>
    <n v="1692.6"/>
    <n v="6.5875071805034749E-6"/>
    <n v="0"/>
    <n v="11817.4"/>
    <n v="0"/>
    <m/>
  </r>
  <r>
    <x v="1"/>
    <x v="11"/>
    <s v="ZQ08F080"/>
    <x v="26"/>
    <s v="M402"/>
    <s v="SALUD AL DIA"/>
    <s v="GI22M40200001D"/>
    <x v="74"/>
    <x v="74"/>
    <s v="730505"/>
    <x v="117"/>
    <x v="1"/>
    <x v="6"/>
    <s v="001"/>
    <n v="9916.9500000000007"/>
    <n v="0"/>
    <n v="6207.05"/>
    <n v="16124"/>
    <n v="0"/>
    <n v="0"/>
    <n v="0"/>
    <n v="0"/>
    <n v="0"/>
    <n v="16124"/>
    <n v="16124"/>
    <n v="16124"/>
    <m/>
  </r>
  <r>
    <x v="1"/>
    <x v="11"/>
    <s v="ZN02F020"/>
    <x v="44"/>
    <s v="M402"/>
    <s v="SALUD AL DIA"/>
    <s v="GI22M40200001D"/>
    <x v="74"/>
    <x v="74"/>
    <s v="730505"/>
    <x v="117"/>
    <x v="1"/>
    <x v="6"/>
    <s v="001"/>
    <n v="13119.04"/>
    <n v="0"/>
    <n v="0"/>
    <n v="13119.04"/>
    <n v="0"/>
    <n v="13118.12"/>
    <n v="2.4125864653035545E-5"/>
    <n v="0"/>
    <n v="0"/>
    <n v="0.92"/>
    <n v="13119.04"/>
    <n v="0.92"/>
    <m/>
  </r>
  <r>
    <x v="1"/>
    <x v="11"/>
    <s v="ZV05F050"/>
    <x v="35"/>
    <s v="M402"/>
    <s v="SALUD AL DIA"/>
    <s v="GI22M40200001D"/>
    <x v="74"/>
    <x v="74"/>
    <s v="730606"/>
    <x v="140"/>
    <x v="1"/>
    <x v="6"/>
    <s v="001"/>
    <n v="10680"/>
    <n v="0"/>
    <n v="1320"/>
    <n v="12000"/>
    <n v="0"/>
    <n v="12000"/>
    <n v="2.2069502019834132E-5"/>
    <n v="1680"/>
    <n v="6.5384686655121342E-6"/>
    <n v="0"/>
    <n v="10320"/>
    <n v="0"/>
    <m/>
  </r>
  <r>
    <x v="1"/>
    <x v="11"/>
    <s v="ZT06F060"/>
    <x v="43"/>
    <s v="M402"/>
    <s v="SALUD AL DIA"/>
    <s v="GI22M40200001D"/>
    <x v="74"/>
    <x v="74"/>
    <s v="730606"/>
    <x v="140"/>
    <x v="1"/>
    <x v="6"/>
    <s v="001"/>
    <n v="10800"/>
    <n v="0"/>
    <n v="1200"/>
    <n v="12000"/>
    <n v="0"/>
    <n v="10800"/>
    <n v="1.9862551817850719E-5"/>
    <n v="1200"/>
    <n v="4.6703347610800956E-6"/>
    <n v="1200"/>
    <n v="10800"/>
    <n v="1200"/>
    <m/>
  </r>
  <r>
    <x v="1"/>
    <x v="11"/>
    <s v="ZS03F030"/>
    <x v="22"/>
    <s v="M402"/>
    <s v="SALUD AL DIA"/>
    <s v="GI22M40200001D"/>
    <x v="74"/>
    <x v="74"/>
    <s v="730606"/>
    <x v="140"/>
    <x v="1"/>
    <x v="6"/>
    <s v="001"/>
    <n v="11920"/>
    <n v="0"/>
    <n v="0"/>
    <n v="11920"/>
    <n v="3240"/>
    <n v="8680"/>
    <n v="1.5963606461013356E-5"/>
    <n v="2680"/>
    <n v="1.0430414299745547E-5"/>
    <n v="3240"/>
    <n v="9240"/>
    <n v="0"/>
    <m/>
  </r>
  <r>
    <x v="1"/>
    <x v="11"/>
    <s v="ZM04F040"/>
    <x v="41"/>
    <s v="M402"/>
    <s v="SALUD AL DIA"/>
    <s v="GI22M40200001D"/>
    <x v="74"/>
    <x v="74"/>
    <s v="730606"/>
    <x v="140"/>
    <x v="1"/>
    <x v="6"/>
    <s v="001"/>
    <n v="9280"/>
    <n v="0"/>
    <n v="4160"/>
    <n v="13440"/>
    <n v="0"/>
    <n v="11080"/>
    <n v="2.0377506864980182E-5"/>
    <n v="1480"/>
    <n v="5.7600795386654513E-6"/>
    <n v="2360"/>
    <n v="11960"/>
    <n v="2360"/>
    <m/>
  </r>
  <r>
    <x v="1"/>
    <x v="11"/>
    <s v="ZQ08F080"/>
    <x v="26"/>
    <s v="M402"/>
    <s v="SALUD AL DIA"/>
    <s v="GI22M40200001D"/>
    <x v="74"/>
    <x v="74"/>
    <s v="730606"/>
    <x v="140"/>
    <x v="1"/>
    <x v="6"/>
    <s v="001"/>
    <n v="11961.29"/>
    <n v="0"/>
    <n v="1238.71"/>
    <n v="13200"/>
    <n v="0"/>
    <n v="12000"/>
    <n v="2.2069502019834132E-5"/>
    <n v="2400"/>
    <n v="9.3406695221601913E-6"/>
    <n v="1200"/>
    <n v="10800"/>
    <n v="1200"/>
    <m/>
  </r>
  <r>
    <x v="1"/>
    <x v="11"/>
    <s v="TM68F100"/>
    <x v="18"/>
    <s v="M402"/>
    <s v="SALUD AL DIA"/>
    <s v="GI22M40200001D"/>
    <x v="74"/>
    <x v="74"/>
    <s v="730606"/>
    <x v="140"/>
    <x v="1"/>
    <x v="6"/>
    <s v="001"/>
    <n v="10800"/>
    <n v="0"/>
    <n v="2400"/>
    <n v="13200"/>
    <n v="250.23"/>
    <n v="12735.48"/>
    <n v="2.3422141798629764E-5"/>
    <n v="3135.48"/>
    <n v="1.2203117697226183E-5"/>
    <n v="464.52"/>
    <n v="10064.52"/>
    <n v="214.29"/>
    <m/>
  </r>
  <r>
    <x v="1"/>
    <x v="11"/>
    <s v="ZN02F020"/>
    <x v="44"/>
    <s v="M402"/>
    <s v="SALUD AL DIA"/>
    <s v="GI22M40200001D"/>
    <x v="74"/>
    <x v="74"/>
    <s v="730606"/>
    <x v="140"/>
    <x v="1"/>
    <x v="6"/>
    <s v="001"/>
    <n v="10800"/>
    <n v="0"/>
    <n v="0"/>
    <n v="10800"/>
    <n v="0"/>
    <n v="10800"/>
    <n v="1.9862551817850719E-5"/>
    <n v="2400"/>
    <n v="9.3406695221601913E-6"/>
    <n v="0"/>
    <n v="8400"/>
    <n v="0"/>
    <m/>
  </r>
  <r>
    <x v="1"/>
    <x v="11"/>
    <s v="ZD07F070"/>
    <x v="28"/>
    <s v="M402"/>
    <s v="SALUD AL DIA"/>
    <s v="GI22M40200001D"/>
    <x v="74"/>
    <x v="74"/>
    <s v="730606"/>
    <x v="140"/>
    <x v="1"/>
    <x v="6"/>
    <s v="001"/>
    <n v="12000"/>
    <n v="0"/>
    <n v="1200"/>
    <n v="13200"/>
    <n v="232.25"/>
    <n v="11767.75"/>
    <n v="2.1642365199491925E-5"/>
    <n v="2167.7399999999998"/>
    <n v="8.4367262291531387E-6"/>
    <n v="1432.25"/>
    <n v="11032.26"/>
    <n v="1200"/>
    <m/>
  </r>
  <r>
    <x v="1"/>
    <x v="11"/>
    <s v="ZC09F090"/>
    <x v="21"/>
    <s v="M402"/>
    <s v="SALUD AL DIA"/>
    <s v="GI22M40200001D"/>
    <x v="74"/>
    <x v="74"/>
    <s v="730606"/>
    <x v="140"/>
    <x v="1"/>
    <x v="6"/>
    <s v="001"/>
    <n v="11800"/>
    <n v="0"/>
    <n v="1640"/>
    <n v="13440"/>
    <n v="0"/>
    <n v="10720"/>
    <n v="1.9715421804385159E-5"/>
    <n v="1120"/>
    <n v="4.3589791103414228E-6"/>
    <n v="2720"/>
    <n v="12320"/>
    <n v="2720"/>
    <m/>
  </r>
  <r>
    <x v="3"/>
    <x v="4"/>
    <s v="ZA01M000"/>
    <x v="12"/>
    <s v="M402"/>
    <s v="SALUD AL DIA"/>
    <s v="GI22M40200001D"/>
    <x v="74"/>
    <x v="74"/>
    <s v="730801"/>
    <x v="186"/>
    <x v="1"/>
    <x v="6"/>
    <s v="001"/>
    <n v="0"/>
    <n v="0"/>
    <n v="3300"/>
    <n v="3300"/>
    <n v="0"/>
    <n v="0"/>
    <n v="0"/>
    <n v="0"/>
    <n v="0"/>
    <n v="3300"/>
    <n v="3300"/>
    <n v="3300"/>
    <m/>
  </r>
  <r>
    <x v="3"/>
    <x v="4"/>
    <s v="ZA01M000"/>
    <x v="12"/>
    <s v="M402"/>
    <s v="SALUD AL DIA"/>
    <s v="GI22M40200001D"/>
    <x v="74"/>
    <x v="74"/>
    <s v="730802"/>
    <x v="156"/>
    <x v="1"/>
    <x v="6"/>
    <s v="001"/>
    <n v="200"/>
    <n v="0"/>
    <n v="0"/>
    <n v="200"/>
    <n v="0"/>
    <n v="0"/>
    <n v="0"/>
    <n v="0"/>
    <n v="0"/>
    <n v="200"/>
    <n v="200"/>
    <n v="200"/>
    <m/>
  </r>
  <r>
    <x v="1"/>
    <x v="11"/>
    <s v="ZM04F040"/>
    <x v="41"/>
    <s v="M402"/>
    <s v="SALUD AL DIA"/>
    <s v="GI22M40200001D"/>
    <x v="74"/>
    <x v="74"/>
    <s v="730804"/>
    <x v="121"/>
    <x v="1"/>
    <x v="6"/>
    <s v="001"/>
    <n v="4346.5200000000004"/>
    <n v="0"/>
    <n v="-4346.5200000000004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1D"/>
    <x v="74"/>
    <x v="74"/>
    <s v="730804"/>
    <x v="121"/>
    <x v="1"/>
    <x v="6"/>
    <s v="001"/>
    <n v="347.15"/>
    <n v="0"/>
    <n v="700.85"/>
    <n v="1048"/>
    <n v="0"/>
    <n v="0"/>
    <n v="0"/>
    <n v="0"/>
    <n v="0"/>
    <n v="1048"/>
    <n v="1048"/>
    <n v="1048"/>
    <m/>
  </r>
  <r>
    <x v="3"/>
    <x v="4"/>
    <s v="ZA01M000"/>
    <x v="12"/>
    <s v="M402"/>
    <s v="SALUD AL DIA"/>
    <s v="GI22M40200001D"/>
    <x v="74"/>
    <x v="74"/>
    <s v="730805"/>
    <x v="153"/>
    <x v="1"/>
    <x v="6"/>
    <s v="001"/>
    <n v="445.95"/>
    <n v="0"/>
    <n v="0"/>
    <n v="445.95"/>
    <n v="0"/>
    <n v="0"/>
    <n v="0"/>
    <n v="0"/>
    <n v="0"/>
    <n v="445.95"/>
    <n v="445.95"/>
    <n v="445.95"/>
    <m/>
  </r>
  <r>
    <x v="1"/>
    <x v="11"/>
    <s v="ZC09F090"/>
    <x v="21"/>
    <s v="M402"/>
    <s v="SALUD AL DIA"/>
    <s v="GI22M40200001D"/>
    <x v="74"/>
    <x v="74"/>
    <s v="730807"/>
    <x v="146"/>
    <x v="1"/>
    <x v="6"/>
    <s v="001"/>
    <n v="1200"/>
    <n v="0"/>
    <n v="-1200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1D"/>
    <x v="74"/>
    <x v="74"/>
    <s v="730809"/>
    <x v="175"/>
    <x v="1"/>
    <x v="6"/>
    <s v="001"/>
    <n v="48"/>
    <n v="0"/>
    <n v="-48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1D"/>
    <x v="74"/>
    <x v="74"/>
    <s v="730810"/>
    <x v="122"/>
    <x v="1"/>
    <x v="6"/>
    <s v="001"/>
    <n v="28431.67"/>
    <n v="0"/>
    <n v="0"/>
    <n v="28431.67"/>
    <n v="28151.22"/>
    <n v="0"/>
    <n v="0"/>
    <n v="0"/>
    <n v="0"/>
    <n v="28431.67"/>
    <n v="28431.67"/>
    <n v="280.45"/>
    <m/>
  </r>
  <r>
    <x v="1"/>
    <x v="11"/>
    <s v="ZQ08F080"/>
    <x v="26"/>
    <s v="M402"/>
    <s v="SALUD AL DIA"/>
    <s v="GI22M40200001D"/>
    <x v="74"/>
    <x v="74"/>
    <s v="730812"/>
    <x v="147"/>
    <x v="1"/>
    <x v="6"/>
    <s v="001"/>
    <n v="3009.44"/>
    <n v="0"/>
    <n v="-3009.44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1D"/>
    <x v="74"/>
    <x v="74"/>
    <s v="730812"/>
    <x v="147"/>
    <x v="1"/>
    <x v="6"/>
    <s v="001"/>
    <n v="0"/>
    <n v="0"/>
    <n v="10400"/>
    <n v="10400"/>
    <n v="0"/>
    <n v="0"/>
    <n v="0"/>
    <n v="0"/>
    <n v="0"/>
    <n v="10400"/>
    <n v="10400"/>
    <n v="10400"/>
    <m/>
  </r>
  <r>
    <x v="3"/>
    <x v="4"/>
    <s v="ZA01M000"/>
    <x v="12"/>
    <s v="M402"/>
    <s v="SALUD AL DIA"/>
    <s v="GI22M40200001D"/>
    <x v="74"/>
    <x v="74"/>
    <s v="730814"/>
    <x v="133"/>
    <x v="1"/>
    <x v="6"/>
    <s v="001"/>
    <n v="0"/>
    <n v="0"/>
    <n v="1500"/>
    <n v="1500"/>
    <n v="0"/>
    <n v="0"/>
    <n v="0"/>
    <n v="0"/>
    <n v="0"/>
    <n v="1500"/>
    <n v="1500"/>
    <n v="1500"/>
    <m/>
  </r>
  <r>
    <x v="3"/>
    <x v="4"/>
    <s v="ZA01M000"/>
    <x v="12"/>
    <s v="M402"/>
    <s v="SALUD AL DIA"/>
    <s v="GI22M40200001D"/>
    <x v="74"/>
    <x v="74"/>
    <s v="730819"/>
    <x v="125"/>
    <x v="1"/>
    <x v="6"/>
    <s v="001"/>
    <n v="4296.51"/>
    <n v="0"/>
    <n v="0"/>
    <n v="4296.51"/>
    <n v="4220.66"/>
    <n v="0"/>
    <n v="0"/>
    <n v="0"/>
    <n v="0"/>
    <n v="4296.51"/>
    <n v="4296.51"/>
    <n v="75.849999999999994"/>
    <m/>
  </r>
  <r>
    <x v="3"/>
    <x v="4"/>
    <s v="ZA01M000"/>
    <x v="12"/>
    <s v="M402"/>
    <s v="SALUD AL DIA"/>
    <s v="GI22M40200001D"/>
    <x v="74"/>
    <x v="74"/>
    <s v="730820"/>
    <x v="154"/>
    <x v="1"/>
    <x v="6"/>
    <s v="001"/>
    <n v="0"/>
    <n v="0"/>
    <n v="600"/>
    <n v="600"/>
    <n v="0"/>
    <n v="0"/>
    <n v="0"/>
    <n v="0"/>
    <n v="0"/>
    <n v="600"/>
    <n v="600"/>
    <n v="600"/>
    <m/>
  </r>
  <r>
    <x v="3"/>
    <x v="4"/>
    <s v="ZA01M000"/>
    <x v="12"/>
    <s v="M402"/>
    <s v="SALUD AL DIA"/>
    <s v="GI22M40200001D"/>
    <x v="74"/>
    <x v="74"/>
    <s v="730826"/>
    <x v="126"/>
    <x v="1"/>
    <x v="6"/>
    <s v="001"/>
    <n v="1440.5"/>
    <n v="0"/>
    <n v="0"/>
    <n v="1440.5"/>
    <n v="0"/>
    <n v="0"/>
    <n v="0"/>
    <n v="0"/>
    <n v="0"/>
    <n v="1440.5"/>
    <n v="1440.5"/>
    <n v="1440.5"/>
    <m/>
  </r>
  <r>
    <x v="3"/>
    <x v="4"/>
    <s v="ZA01M000"/>
    <x v="12"/>
    <s v="M402"/>
    <s v="SALUD AL DIA"/>
    <s v="GI22M40200001D"/>
    <x v="74"/>
    <x v="74"/>
    <s v="730829"/>
    <x v="127"/>
    <x v="1"/>
    <x v="6"/>
    <s v="001"/>
    <n v="6900"/>
    <n v="0"/>
    <n v="0"/>
    <n v="6900"/>
    <n v="0"/>
    <n v="0"/>
    <n v="0"/>
    <n v="0"/>
    <n v="0"/>
    <n v="6900"/>
    <n v="6900"/>
    <n v="6900"/>
    <m/>
  </r>
  <r>
    <x v="1"/>
    <x v="11"/>
    <s v="ZC09F090"/>
    <x v="21"/>
    <s v="M402"/>
    <s v="SALUD AL DIA"/>
    <s v="GI22M40200001D"/>
    <x v="74"/>
    <x v="74"/>
    <s v="731404"/>
    <x v="130"/>
    <x v="1"/>
    <x v="6"/>
    <s v="001"/>
    <n v="700"/>
    <n v="0"/>
    <n v="-700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1D"/>
    <x v="74"/>
    <x v="74"/>
    <s v="731404"/>
    <x v="130"/>
    <x v="1"/>
    <x v="6"/>
    <s v="001"/>
    <n v="500"/>
    <n v="0"/>
    <n v="0"/>
    <n v="500"/>
    <n v="0"/>
    <n v="0"/>
    <n v="0"/>
    <n v="0"/>
    <n v="0"/>
    <n v="500"/>
    <n v="500"/>
    <n v="500"/>
    <m/>
  </r>
  <r>
    <x v="3"/>
    <x v="4"/>
    <s v="ZA01M000"/>
    <x v="12"/>
    <s v="M402"/>
    <s v="SALUD AL DIA"/>
    <s v="GI22M40200001D"/>
    <x v="74"/>
    <x v="74"/>
    <s v="731406"/>
    <x v="128"/>
    <x v="1"/>
    <x v="6"/>
    <s v="001"/>
    <n v="720"/>
    <n v="0"/>
    <n v="0"/>
    <n v="720"/>
    <n v="0"/>
    <n v="0"/>
    <n v="0"/>
    <n v="0"/>
    <n v="0"/>
    <n v="720"/>
    <n v="720"/>
    <n v="720"/>
    <m/>
  </r>
  <r>
    <x v="3"/>
    <x v="4"/>
    <s v="ZA01M000"/>
    <x v="12"/>
    <s v="M402"/>
    <s v="SALUD AL DIA"/>
    <s v="GI22M40200002D"/>
    <x v="75"/>
    <x v="75"/>
    <s v="730204"/>
    <x v="134"/>
    <x v="1"/>
    <x v="6"/>
    <s v="001"/>
    <n v="38804.120000000003"/>
    <n v="0"/>
    <n v="19695.88"/>
    <n v="58500"/>
    <n v="0"/>
    <n v="0"/>
    <n v="0"/>
    <n v="0"/>
    <n v="0"/>
    <n v="58500"/>
    <n v="58500"/>
    <n v="58500"/>
    <m/>
  </r>
  <r>
    <x v="1"/>
    <x v="11"/>
    <s v="ZV05F050"/>
    <x v="35"/>
    <s v="M402"/>
    <s v="SALUD AL DIA"/>
    <s v="GI22M40200002D"/>
    <x v="75"/>
    <x v="75"/>
    <s v="730205"/>
    <x v="112"/>
    <x v="1"/>
    <x v="6"/>
    <s v="001"/>
    <n v="2966.5"/>
    <n v="0"/>
    <n v="-2966.5"/>
    <n v="0"/>
    <n v="0"/>
    <n v="0"/>
    <n v="0"/>
    <n v="0"/>
    <n v="0"/>
    <n v="0"/>
    <n v="0"/>
    <n v="0"/>
    <m/>
  </r>
  <r>
    <x v="1"/>
    <x v="11"/>
    <s v="ZQ08F080"/>
    <x v="26"/>
    <s v="M402"/>
    <s v="SALUD AL DIA"/>
    <s v="GI22M40200002D"/>
    <x v="75"/>
    <x v="75"/>
    <s v="730235"/>
    <x v="143"/>
    <x v="1"/>
    <x v="6"/>
    <s v="001"/>
    <n v="2025"/>
    <n v="0"/>
    <n v="-2025"/>
    <n v="0"/>
    <n v="0"/>
    <n v="0"/>
    <n v="0"/>
    <n v="0"/>
    <n v="0"/>
    <n v="0"/>
    <n v="0"/>
    <n v="0"/>
    <m/>
  </r>
  <r>
    <x v="1"/>
    <x v="11"/>
    <s v="ZT06F060"/>
    <x v="43"/>
    <s v="M402"/>
    <s v="SALUD AL DIA"/>
    <s v="GI22M40200002D"/>
    <x v="75"/>
    <x v="75"/>
    <s v="730249"/>
    <x v="137"/>
    <x v="1"/>
    <x v="6"/>
    <s v="001"/>
    <n v="0"/>
    <n v="0"/>
    <n v="9000"/>
    <n v="9000"/>
    <n v="0"/>
    <n v="0"/>
    <n v="0"/>
    <n v="0"/>
    <n v="0"/>
    <n v="9000"/>
    <n v="9000"/>
    <n v="9000"/>
    <m/>
  </r>
  <r>
    <x v="1"/>
    <x v="11"/>
    <s v="ZD07F070"/>
    <x v="28"/>
    <s v="M402"/>
    <s v="SALUD AL DIA"/>
    <s v="GI22M40200002D"/>
    <x v="75"/>
    <x v="75"/>
    <s v="730249"/>
    <x v="137"/>
    <x v="1"/>
    <x v="6"/>
    <s v="001"/>
    <n v="2211.92"/>
    <n v="0"/>
    <n v="-2211.92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2D"/>
    <x v="75"/>
    <x v="75"/>
    <s v="730249"/>
    <x v="137"/>
    <x v="1"/>
    <x v="6"/>
    <s v="001"/>
    <n v="24904"/>
    <n v="0"/>
    <n v="-6704"/>
    <n v="18200"/>
    <n v="0"/>
    <n v="0"/>
    <n v="0"/>
    <n v="0"/>
    <n v="0"/>
    <n v="18200"/>
    <n v="18200"/>
    <n v="18200"/>
    <m/>
  </r>
  <r>
    <x v="3"/>
    <x v="4"/>
    <s v="ZA01M000"/>
    <x v="12"/>
    <s v="M402"/>
    <s v="SALUD AL DIA"/>
    <s v="GI22M40200002D"/>
    <x v="75"/>
    <x v="75"/>
    <s v="730403"/>
    <x v="151"/>
    <x v="1"/>
    <x v="6"/>
    <s v="001"/>
    <n v="869.6"/>
    <n v="0"/>
    <n v="-869.6"/>
    <n v="0"/>
    <n v="0"/>
    <n v="0"/>
    <n v="0"/>
    <n v="0"/>
    <n v="0"/>
    <n v="0"/>
    <n v="0"/>
    <n v="0"/>
    <m/>
  </r>
  <r>
    <x v="1"/>
    <x v="11"/>
    <s v="ZV05F050"/>
    <x v="35"/>
    <s v="M402"/>
    <s v="SALUD AL DIA"/>
    <s v="GI22M40200002D"/>
    <x v="75"/>
    <x v="75"/>
    <s v="730505"/>
    <x v="117"/>
    <x v="1"/>
    <x v="6"/>
    <s v="001"/>
    <n v="0"/>
    <n v="0"/>
    <n v="1440"/>
    <n v="1440"/>
    <n v="0"/>
    <n v="0"/>
    <n v="0"/>
    <n v="0"/>
    <n v="0"/>
    <n v="1440"/>
    <n v="1440"/>
    <n v="1440"/>
    <m/>
  </r>
  <r>
    <x v="1"/>
    <x v="11"/>
    <s v="ZV05F050"/>
    <x v="35"/>
    <s v="M402"/>
    <s v="SALUD AL DIA"/>
    <s v="GI22M40200002D"/>
    <x v="75"/>
    <x v="75"/>
    <s v="730606"/>
    <x v="140"/>
    <x v="1"/>
    <x v="6"/>
    <s v="001"/>
    <n v="9523.5"/>
    <n v="0"/>
    <n v="2476.5"/>
    <n v="12000"/>
    <n v="0"/>
    <n v="12000"/>
    <n v="2.2069502019834132E-5"/>
    <n v="1680"/>
    <n v="6.5384686655121342E-6"/>
    <n v="0"/>
    <n v="10320"/>
    <n v="0"/>
    <m/>
  </r>
  <r>
    <x v="1"/>
    <x v="11"/>
    <s v="ZS03F030"/>
    <x v="22"/>
    <s v="M402"/>
    <s v="SALUD AL DIA"/>
    <s v="GI22M40200002D"/>
    <x v="75"/>
    <x v="75"/>
    <s v="730606"/>
    <x v="140"/>
    <x v="1"/>
    <x v="6"/>
    <s v="001"/>
    <n v="9560"/>
    <n v="0"/>
    <n v="0"/>
    <n v="9560"/>
    <n v="880"/>
    <n v="8680"/>
    <n v="1.5963606461013356E-5"/>
    <n v="2680"/>
    <n v="1.0430414299745547E-5"/>
    <n v="880"/>
    <n v="6880"/>
    <n v="0"/>
    <m/>
  </r>
  <r>
    <x v="1"/>
    <x v="11"/>
    <s v="ZQ08F080"/>
    <x v="26"/>
    <s v="M402"/>
    <s v="SALUD AL DIA"/>
    <s v="GI22M40200002D"/>
    <x v="75"/>
    <x v="75"/>
    <s v="730606"/>
    <x v="140"/>
    <x v="1"/>
    <x v="6"/>
    <s v="001"/>
    <n v="9281.16"/>
    <n v="0"/>
    <n v="1784.84"/>
    <n v="11066"/>
    <n v="0"/>
    <n v="10993.55"/>
    <n v="2.0218514494178958E-5"/>
    <n v="1393.55"/>
    <n v="5.4236208385859728E-6"/>
    <n v="72.45"/>
    <n v="9672.4500000000007"/>
    <n v="72.45"/>
    <m/>
  </r>
  <r>
    <x v="1"/>
    <x v="11"/>
    <s v="ZM04F040"/>
    <x v="41"/>
    <s v="M402"/>
    <s v="SALUD AL DIA"/>
    <s v="GI22M40200002D"/>
    <x v="75"/>
    <x v="75"/>
    <s v="730606"/>
    <x v="140"/>
    <x v="1"/>
    <x v="6"/>
    <s v="001"/>
    <n v="2693.48"/>
    <n v="0"/>
    <n v="10746.52"/>
    <n v="13440"/>
    <n v="0"/>
    <n v="11080"/>
    <n v="2.0377506864980182E-5"/>
    <n v="1480"/>
    <n v="5.7600795386654513E-6"/>
    <n v="2360"/>
    <n v="11960"/>
    <n v="2360"/>
    <m/>
  </r>
  <r>
    <x v="1"/>
    <x v="11"/>
    <s v="ZC09F090"/>
    <x v="21"/>
    <s v="M402"/>
    <s v="SALUD AL DIA"/>
    <s v="GI22M40200002D"/>
    <x v="75"/>
    <x v="75"/>
    <s v="730606"/>
    <x v="140"/>
    <x v="1"/>
    <x v="6"/>
    <s v="001"/>
    <n v="9858.7199999999993"/>
    <n v="0"/>
    <n v="3581.28"/>
    <n v="13440"/>
    <n v="0"/>
    <n v="10720"/>
    <n v="1.9715421804385159E-5"/>
    <n v="1120"/>
    <n v="4.3589791103414228E-6"/>
    <n v="2720"/>
    <n v="12320"/>
    <n v="2720"/>
    <m/>
  </r>
  <r>
    <x v="1"/>
    <x v="11"/>
    <s v="ZT06F060"/>
    <x v="43"/>
    <s v="M402"/>
    <s v="SALUD AL DIA"/>
    <s v="GI22M40200002D"/>
    <x v="75"/>
    <x v="75"/>
    <s v="730606"/>
    <x v="140"/>
    <x v="1"/>
    <x v="6"/>
    <s v="001"/>
    <n v="8048"/>
    <n v="0"/>
    <n v="3952"/>
    <n v="12000"/>
    <n v="8400"/>
    <n v="0"/>
    <n v="0"/>
    <n v="0"/>
    <n v="0"/>
    <n v="12000"/>
    <n v="12000"/>
    <n v="3600"/>
    <m/>
  </r>
  <r>
    <x v="1"/>
    <x v="11"/>
    <s v="ZN02F020"/>
    <x v="44"/>
    <s v="M402"/>
    <s v="SALUD AL DIA"/>
    <s v="GI22M40200002D"/>
    <x v="75"/>
    <x v="75"/>
    <s v="730606"/>
    <x v="140"/>
    <x v="1"/>
    <x v="6"/>
    <s v="001"/>
    <n v="9054"/>
    <n v="0"/>
    <n v="0"/>
    <n v="9054"/>
    <n v="0"/>
    <n v="8400"/>
    <n v="1.5448651413883892E-5"/>
    <n v="2400"/>
    <n v="9.3406695221601913E-6"/>
    <n v="654"/>
    <n v="6654"/>
    <n v="654"/>
    <m/>
  </r>
  <r>
    <x v="1"/>
    <x v="11"/>
    <s v="TM68F100"/>
    <x v="18"/>
    <s v="M402"/>
    <s v="SALUD AL DIA"/>
    <s v="GI22M40200002D"/>
    <x v="75"/>
    <x v="75"/>
    <s v="730606"/>
    <x v="140"/>
    <x v="1"/>
    <x v="6"/>
    <s v="001"/>
    <n v="9680"/>
    <n v="0"/>
    <n v="3326"/>
    <n v="13006"/>
    <n v="77.02"/>
    <n v="12541.48"/>
    <n v="2.3065351515975778E-5"/>
    <n v="2941.48"/>
    <n v="1.1448080244184901E-5"/>
    <n v="464.52"/>
    <n v="10064.52"/>
    <n v="387.5"/>
    <m/>
  </r>
  <r>
    <x v="1"/>
    <x v="11"/>
    <s v="ZD07F070"/>
    <x v="28"/>
    <s v="M402"/>
    <s v="SALUD AL DIA"/>
    <s v="GI22M40200002D"/>
    <x v="75"/>
    <x v="75"/>
    <s v="730606"/>
    <x v="140"/>
    <x v="1"/>
    <x v="6"/>
    <s v="001"/>
    <n v="7343.8"/>
    <n v="0"/>
    <n v="5856.2"/>
    <n v="13200"/>
    <n v="232.25"/>
    <n v="11767.75"/>
    <n v="2.1642365199491925E-5"/>
    <n v="2167.7399999999998"/>
    <n v="8.4367262291531387E-6"/>
    <n v="1432.25"/>
    <n v="11032.26"/>
    <n v="1200"/>
    <m/>
  </r>
  <r>
    <x v="1"/>
    <x v="11"/>
    <s v="ZT06F060"/>
    <x v="43"/>
    <s v="M402"/>
    <s v="SALUD AL DIA"/>
    <s v="GI22M40200002D"/>
    <x v="75"/>
    <x v="75"/>
    <s v="730804"/>
    <x v="121"/>
    <x v="1"/>
    <x v="6"/>
    <s v="001"/>
    <n v="14749.5"/>
    <n v="0"/>
    <n v="-14152"/>
    <n v="597.5"/>
    <n v="0"/>
    <n v="0"/>
    <n v="0"/>
    <n v="0"/>
    <n v="0"/>
    <n v="597.5"/>
    <n v="597.5"/>
    <n v="597.5"/>
    <m/>
  </r>
  <r>
    <x v="1"/>
    <x v="11"/>
    <s v="ZQ08F080"/>
    <x v="26"/>
    <s v="M402"/>
    <s v="SALUD AL DIA"/>
    <s v="GI22M40200002D"/>
    <x v="75"/>
    <x v="75"/>
    <s v="730804"/>
    <x v="121"/>
    <x v="1"/>
    <x v="6"/>
    <s v="001"/>
    <n v="1853.66"/>
    <n v="0"/>
    <n v="-1853.66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2D"/>
    <x v="75"/>
    <x v="75"/>
    <s v="730804"/>
    <x v="121"/>
    <x v="1"/>
    <x v="6"/>
    <s v="001"/>
    <n v="6871.77"/>
    <n v="0"/>
    <n v="-571.77"/>
    <n v="6300"/>
    <n v="0"/>
    <n v="0"/>
    <n v="0"/>
    <n v="0"/>
    <n v="0"/>
    <n v="6300"/>
    <n v="6300"/>
    <n v="6300"/>
    <m/>
  </r>
  <r>
    <x v="3"/>
    <x v="4"/>
    <s v="ZA01M000"/>
    <x v="12"/>
    <s v="M402"/>
    <s v="SALUD AL DIA"/>
    <s v="GI22M40200002D"/>
    <x v="75"/>
    <x v="75"/>
    <s v="730805"/>
    <x v="153"/>
    <x v="1"/>
    <x v="6"/>
    <s v="001"/>
    <n v="0"/>
    <n v="0"/>
    <n v="5000"/>
    <n v="5000"/>
    <n v="0"/>
    <n v="0"/>
    <n v="0"/>
    <n v="0"/>
    <n v="0"/>
    <n v="5000"/>
    <n v="5000"/>
    <n v="5000"/>
    <m/>
  </r>
  <r>
    <x v="3"/>
    <x v="4"/>
    <s v="ZA01M000"/>
    <x v="12"/>
    <s v="M402"/>
    <s v="SALUD AL DIA"/>
    <s v="GI22M40200002D"/>
    <x v="75"/>
    <x v="75"/>
    <s v="730811"/>
    <x v="123"/>
    <x v="1"/>
    <x v="6"/>
    <s v="001"/>
    <n v="3806.78"/>
    <n v="0"/>
    <n v="-3806.78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2D"/>
    <x v="75"/>
    <x v="75"/>
    <s v="730812"/>
    <x v="147"/>
    <x v="1"/>
    <x v="6"/>
    <s v="001"/>
    <n v="6999"/>
    <n v="0"/>
    <n v="-3999"/>
    <n v="3000"/>
    <n v="0"/>
    <n v="0"/>
    <n v="0"/>
    <n v="0"/>
    <n v="0"/>
    <n v="3000"/>
    <n v="3000"/>
    <n v="3000"/>
    <m/>
  </r>
  <r>
    <x v="3"/>
    <x v="4"/>
    <s v="ZA01M000"/>
    <x v="12"/>
    <s v="M402"/>
    <s v="SALUD AL DIA"/>
    <s v="GI22M40200002D"/>
    <x v="75"/>
    <x v="75"/>
    <s v="730819"/>
    <x v="125"/>
    <x v="1"/>
    <x v="6"/>
    <s v="001"/>
    <n v="0"/>
    <n v="0"/>
    <n v="3000"/>
    <n v="3000"/>
    <n v="0"/>
    <n v="0"/>
    <n v="0"/>
    <n v="0"/>
    <n v="0"/>
    <n v="3000"/>
    <n v="3000"/>
    <n v="3000"/>
    <m/>
  </r>
  <r>
    <x v="3"/>
    <x v="4"/>
    <s v="ZA01M000"/>
    <x v="12"/>
    <s v="M402"/>
    <s v="SALUD AL DIA"/>
    <s v="GI22M40200002D"/>
    <x v="75"/>
    <x v="75"/>
    <s v="730820"/>
    <x v="154"/>
    <x v="1"/>
    <x v="6"/>
    <s v="001"/>
    <n v="1285"/>
    <n v="0"/>
    <n v="-1285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2D"/>
    <x v="75"/>
    <x v="75"/>
    <s v="731404"/>
    <x v="130"/>
    <x v="1"/>
    <x v="6"/>
    <s v="001"/>
    <n v="750"/>
    <n v="0"/>
    <n v="-517.79999999999995"/>
    <n v="232.2"/>
    <n v="0"/>
    <n v="0"/>
    <n v="0"/>
    <n v="0"/>
    <n v="0"/>
    <n v="232.2"/>
    <n v="232.2"/>
    <n v="232.2"/>
    <m/>
  </r>
  <r>
    <x v="3"/>
    <x v="4"/>
    <s v="ZA01M000"/>
    <x v="12"/>
    <s v="M402"/>
    <s v="SALUD AL DIA"/>
    <s v="GI22M40200002D"/>
    <x v="75"/>
    <x v="75"/>
    <s v="731408"/>
    <x v="160"/>
    <x v="1"/>
    <x v="6"/>
    <s v="001"/>
    <n v="1372"/>
    <n v="0"/>
    <n v="0"/>
    <n v="1372"/>
    <n v="0"/>
    <n v="0"/>
    <n v="0"/>
    <n v="0"/>
    <n v="0"/>
    <n v="1372"/>
    <n v="1372"/>
    <n v="1372"/>
    <m/>
  </r>
  <r>
    <x v="3"/>
    <x v="4"/>
    <s v="ZA01M000"/>
    <x v="12"/>
    <s v="M402"/>
    <s v="SALUD AL DIA"/>
    <s v="GI22M40200003D"/>
    <x v="76"/>
    <x v="76"/>
    <s v="730204"/>
    <x v="134"/>
    <x v="1"/>
    <x v="6"/>
    <s v="001"/>
    <n v="0"/>
    <n v="0"/>
    <n v="5500"/>
    <n v="5500"/>
    <n v="0"/>
    <n v="5445"/>
    <n v="1.0014036541499736E-5"/>
    <n v="0"/>
    <n v="0"/>
    <n v="55"/>
    <n v="5500"/>
    <n v="55"/>
    <m/>
  </r>
  <r>
    <x v="3"/>
    <x v="4"/>
    <s v="ZA01M000"/>
    <x v="12"/>
    <s v="M402"/>
    <s v="SALUD AL DIA"/>
    <s v="GI22M40200003D"/>
    <x v="76"/>
    <x v="76"/>
    <s v="730606"/>
    <x v="140"/>
    <x v="1"/>
    <x v="6"/>
    <s v="001"/>
    <n v="9400"/>
    <n v="0"/>
    <n v="2600"/>
    <n v="12000"/>
    <n v="10800"/>
    <n v="1200"/>
    <n v="2.2069502019834132E-6"/>
    <n v="1200"/>
    <n v="4.6703347610800956E-6"/>
    <n v="10800"/>
    <n v="10800"/>
    <n v="0"/>
    <m/>
  </r>
  <r>
    <x v="3"/>
    <x v="4"/>
    <s v="ZA01M000"/>
    <x v="12"/>
    <s v="M402"/>
    <s v="SALUD AL DIA"/>
    <s v="GI22M40200004D"/>
    <x v="77"/>
    <x v="77"/>
    <s v="730204"/>
    <x v="134"/>
    <x v="1"/>
    <x v="6"/>
    <s v="001"/>
    <n v="16000"/>
    <n v="0"/>
    <n v="0"/>
    <n v="16000"/>
    <n v="0"/>
    <n v="0"/>
    <n v="0"/>
    <n v="0"/>
    <n v="0"/>
    <n v="16000"/>
    <n v="16000"/>
    <n v="16000"/>
    <m/>
  </r>
  <r>
    <x v="3"/>
    <x v="4"/>
    <s v="ZA01M000"/>
    <x v="12"/>
    <s v="M402"/>
    <s v="SALUD AL DIA"/>
    <s v="GI22M40200004D"/>
    <x v="77"/>
    <x v="77"/>
    <s v="730249"/>
    <x v="137"/>
    <x v="1"/>
    <x v="6"/>
    <s v="001"/>
    <n v="21693.9"/>
    <n v="0"/>
    <n v="0"/>
    <n v="21693.9"/>
    <n v="0"/>
    <n v="0"/>
    <n v="0"/>
    <n v="0"/>
    <n v="0"/>
    <n v="21693.9"/>
    <n v="21693.9"/>
    <n v="21693.9"/>
    <m/>
  </r>
  <r>
    <x v="3"/>
    <x v="4"/>
    <s v="ZA01M000"/>
    <x v="12"/>
    <s v="M402"/>
    <s v="SALUD AL DIA"/>
    <s v="GI22M40200004D"/>
    <x v="77"/>
    <x v="77"/>
    <s v="730606"/>
    <x v="140"/>
    <x v="1"/>
    <x v="6"/>
    <s v="001"/>
    <n v="14930"/>
    <n v="0"/>
    <n v="0"/>
    <n v="14930"/>
    <n v="2621.77"/>
    <n v="6709.23"/>
    <n v="1.2339113753044312E-5"/>
    <n v="5465.19"/>
    <n v="2.1270222360756108E-5"/>
    <n v="8220.77"/>
    <n v="9464.81"/>
    <n v="5599"/>
    <m/>
  </r>
  <r>
    <x v="3"/>
    <x v="4"/>
    <s v="ZA01M000"/>
    <x v="12"/>
    <s v="M402"/>
    <s v="SALUD AL DIA"/>
    <s v="GI22M40200004D"/>
    <x v="77"/>
    <x v="77"/>
    <s v="730612"/>
    <x v="167"/>
    <x v="1"/>
    <x v="6"/>
    <s v="001"/>
    <n v="41265"/>
    <n v="0"/>
    <n v="0"/>
    <n v="41265"/>
    <n v="6230"/>
    <n v="25700"/>
    <n v="4.7265516825811432E-5"/>
    <n v="0"/>
    <n v="0"/>
    <n v="15565"/>
    <n v="41265"/>
    <n v="9335"/>
    <m/>
  </r>
  <r>
    <x v="3"/>
    <x v="4"/>
    <s v="UC32M020"/>
    <x v="47"/>
    <s v="M402"/>
    <s v="SALUD AL DIA"/>
    <s v="GI22M40200005D"/>
    <x v="7"/>
    <x v="7"/>
    <s v="730105"/>
    <x v="113"/>
    <x v="1"/>
    <x v="6"/>
    <s v="001"/>
    <n v="912"/>
    <n v="0"/>
    <n v="-912"/>
    <n v="0"/>
    <n v="0"/>
    <n v="0"/>
    <n v="0"/>
    <n v="0"/>
    <n v="0"/>
    <n v="0"/>
    <n v="0"/>
    <n v="0"/>
    <m/>
  </r>
  <r>
    <x v="3"/>
    <x v="4"/>
    <s v="UC32M020"/>
    <x v="47"/>
    <s v="M402"/>
    <s v="SALUD AL DIA"/>
    <s v="GI22M40200005D"/>
    <x v="7"/>
    <x v="7"/>
    <s v="730202"/>
    <x v="170"/>
    <x v="1"/>
    <x v="6"/>
    <s v="001"/>
    <n v="0"/>
    <n v="0"/>
    <n v="3000"/>
    <n v="3000"/>
    <n v="0"/>
    <n v="0"/>
    <n v="0"/>
    <n v="0"/>
    <n v="0"/>
    <n v="3000"/>
    <n v="3000"/>
    <n v="3000"/>
    <m/>
  </r>
  <r>
    <x v="3"/>
    <x v="4"/>
    <s v="US33M030"/>
    <x v="4"/>
    <s v="M402"/>
    <s v="SALUD AL DIA"/>
    <s v="GI22M40200005D"/>
    <x v="7"/>
    <x v="7"/>
    <s v="730202"/>
    <x v="170"/>
    <x v="1"/>
    <x v="6"/>
    <s v="001"/>
    <n v="6250"/>
    <n v="0"/>
    <n v="0"/>
    <n v="6250"/>
    <n v="0"/>
    <n v="0"/>
    <n v="0"/>
    <n v="0"/>
    <n v="0"/>
    <n v="6250"/>
    <n v="6250"/>
    <n v="6250"/>
    <m/>
  </r>
  <r>
    <x v="3"/>
    <x v="4"/>
    <s v="UC32M020"/>
    <x v="47"/>
    <s v="M402"/>
    <s v="SALUD AL DIA"/>
    <s v="GI22M40200005D"/>
    <x v="7"/>
    <x v="7"/>
    <s v="730204"/>
    <x v="134"/>
    <x v="1"/>
    <x v="6"/>
    <s v="001"/>
    <n v="5429.5"/>
    <n v="0"/>
    <n v="13591.69"/>
    <n v="19021.189999999999"/>
    <n v="0"/>
    <n v="5566"/>
    <n v="1.0236570686866397E-5"/>
    <n v="5566"/>
    <n v="2.1662569400143179E-5"/>
    <n v="13455.19"/>
    <n v="13455.19"/>
    <n v="13455.19"/>
    <m/>
  </r>
  <r>
    <x v="3"/>
    <x v="4"/>
    <s v="UN31M010"/>
    <x v="48"/>
    <s v="M402"/>
    <s v="SALUD AL DIA"/>
    <s v="GI22M40200005D"/>
    <x v="7"/>
    <x v="7"/>
    <s v="730204"/>
    <x v="134"/>
    <x v="1"/>
    <x v="6"/>
    <s v="001"/>
    <n v="5000"/>
    <n v="0"/>
    <n v="0"/>
    <n v="5000"/>
    <n v="0"/>
    <n v="1596.35"/>
    <n v="2.9358874624468511E-6"/>
    <n v="1596.35"/>
    <n v="6.212907413208509E-6"/>
    <n v="3403.65"/>
    <n v="3403.65"/>
    <n v="3403.65"/>
    <m/>
  </r>
  <r>
    <x v="3"/>
    <x v="4"/>
    <s v="US33M030"/>
    <x v="4"/>
    <s v="M402"/>
    <s v="SALUD AL DIA"/>
    <s v="GI22M40200005D"/>
    <x v="7"/>
    <x v="7"/>
    <s v="730204"/>
    <x v="134"/>
    <x v="1"/>
    <x v="6"/>
    <s v="001"/>
    <n v="45"/>
    <n v="0"/>
    <n v="0"/>
    <n v="45"/>
    <n v="0"/>
    <n v="0"/>
    <n v="0"/>
    <n v="0"/>
    <n v="0"/>
    <n v="45"/>
    <n v="45"/>
    <n v="45"/>
    <m/>
  </r>
  <r>
    <x v="3"/>
    <x v="4"/>
    <s v="UN31M010"/>
    <x v="48"/>
    <s v="M402"/>
    <s v="SALUD AL DIA"/>
    <s v="GI22M40200005D"/>
    <x v="7"/>
    <x v="7"/>
    <s v="730208"/>
    <x v="177"/>
    <x v="1"/>
    <x v="6"/>
    <s v="001"/>
    <n v="85893.84"/>
    <n v="0"/>
    <n v="-83991.67"/>
    <n v="1902.17"/>
    <n v="0"/>
    <n v="1902.17"/>
    <n v="3.4983287214223242E-6"/>
    <n v="1902.17"/>
    <n v="7.4031422270697721E-6"/>
    <n v="0"/>
    <n v="0"/>
    <n v="0"/>
    <m/>
  </r>
  <r>
    <x v="3"/>
    <x v="4"/>
    <s v="UC32M020"/>
    <x v="47"/>
    <s v="M402"/>
    <s v="SALUD AL DIA"/>
    <s v="GI22M40200005D"/>
    <x v="7"/>
    <x v="7"/>
    <s v="730208"/>
    <x v="177"/>
    <x v="1"/>
    <x v="6"/>
    <s v="001"/>
    <n v="0"/>
    <n v="0"/>
    <n v="107367.3"/>
    <n v="107367.3"/>
    <n v="0"/>
    <n v="95668.84"/>
    <n v="1.7594697146793234E-4"/>
    <n v="19888.14"/>
    <n v="7.7403559646022915E-5"/>
    <n v="11698.46"/>
    <n v="87479.16"/>
    <n v="11698.46"/>
    <m/>
  </r>
  <r>
    <x v="3"/>
    <x v="4"/>
    <s v="UC32M020"/>
    <x v="47"/>
    <s v="M402"/>
    <s v="SALUD AL DIA"/>
    <s v="GI22M40200005D"/>
    <x v="7"/>
    <x v="7"/>
    <s v="730209"/>
    <x v="157"/>
    <x v="1"/>
    <x v="6"/>
    <s v="001"/>
    <n v="0"/>
    <n v="0"/>
    <n v="15278.9"/>
    <n v="15278.9"/>
    <n v="0"/>
    <n v="0"/>
    <n v="0"/>
    <n v="0"/>
    <n v="0"/>
    <n v="15278.9"/>
    <n v="15278.9"/>
    <n v="15278.9"/>
    <m/>
  </r>
  <r>
    <x v="3"/>
    <x v="4"/>
    <s v="US33M030"/>
    <x v="4"/>
    <s v="M402"/>
    <s v="SALUD AL DIA"/>
    <s v="GI22M40200005D"/>
    <x v="7"/>
    <x v="7"/>
    <s v="730209"/>
    <x v="157"/>
    <x v="1"/>
    <x v="6"/>
    <s v="001"/>
    <n v="10588.41"/>
    <n v="0"/>
    <n v="0"/>
    <n v="10588.41"/>
    <n v="0"/>
    <n v="10588.41"/>
    <n v="1.9473411323485991E-5"/>
    <n v="2190.36"/>
    <n v="8.5247620393994998E-6"/>
    <n v="0"/>
    <n v="8398.0499999999993"/>
    <n v="0"/>
    <m/>
  </r>
  <r>
    <x v="3"/>
    <x v="4"/>
    <s v="UC32M020"/>
    <x v="47"/>
    <s v="M402"/>
    <s v="SALUD AL DIA"/>
    <s v="GI22M40200005D"/>
    <x v="7"/>
    <x v="7"/>
    <s v="730226"/>
    <x v="187"/>
    <x v="1"/>
    <x v="6"/>
    <s v="001"/>
    <n v="20700"/>
    <n v="0"/>
    <n v="160"/>
    <n v="20860"/>
    <n v="0"/>
    <n v="11578.82"/>
    <n v="2.1294899281441319E-5"/>
    <n v="5501.23"/>
    <n v="2.1410488081413878E-5"/>
    <n v="9281.18"/>
    <n v="15358.77"/>
    <n v="9281.18"/>
    <m/>
  </r>
  <r>
    <x v="3"/>
    <x v="4"/>
    <s v="UC32M020"/>
    <x v="47"/>
    <s v="M402"/>
    <s v="SALUD AL DIA"/>
    <s v="GI22M40200005D"/>
    <x v="7"/>
    <x v="7"/>
    <s v="730235"/>
    <x v="143"/>
    <x v="1"/>
    <x v="6"/>
    <s v="001"/>
    <n v="8100"/>
    <n v="0"/>
    <n v="4050"/>
    <n v="12150"/>
    <n v="0"/>
    <n v="12150"/>
    <n v="2.2345370795082058E-5"/>
    <n v="0"/>
    <n v="0"/>
    <n v="0"/>
    <n v="12150"/>
    <n v="0"/>
    <m/>
  </r>
  <r>
    <x v="3"/>
    <x v="4"/>
    <s v="UN31M010"/>
    <x v="48"/>
    <s v="M402"/>
    <s v="SALUD AL DIA"/>
    <s v="GI22M40200005D"/>
    <x v="7"/>
    <x v="7"/>
    <s v="730402"/>
    <x v="150"/>
    <x v="1"/>
    <x v="6"/>
    <s v="001"/>
    <n v="19640"/>
    <n v="0"/>
    <n v="-19640"/>
    <n v="0"/>
    <n v="0"/>
    <n v="0"/>
    <n v="0"/>
    <n v="0"/>
    <n v="0"/>
    <n v="0"/>
    <n v="0"/>
    <n v="0"/>
    <m/>
  </r>
  <r>
    <x v="3"/>
    <x v="4"/>
    <s v="UC32M020"/>
    <x v="47"/>
    <s v="M402"/>
    <s v="SALUD AL DIA"/>
    <s v="GI22M40200005D"/>
    <x v="7"/>
    <x v="7"/>
    <s v="730402"/>
    <x v="150"/>
    <x v="1"/>
    <x v="6"/>
    <s v="001"/>
    <n v="117584.34"/>
    <n v="0"/>
    <n v="-30000"/>
    <n v="87584.34"/>
    <n v="0"/>
    <n v="0"/>
    <n v="0"/>
    <n v="0"/>
    <n v="0"/>
    <n v="87584.34"/>
    <n v="87584.34"/>
    <n v="87584.34"/>
    <m/>
  </r>
  <r>
    <x v="3"/>
    <x v="4"/>
    <s v="UC32M020"/>
    <x v="47"/>
    <s v="M402"/>
    <s v="SALUD AL DIA"/>
    <s v="GI22M40200005D"/>
    <x v="7"/>
    <x v="7"/>
    <s v="730404"/>
    <x v="116"/>
    <x v="1"/>
    <x v="6"/>
    <s v="001"/>
    <n v="25570"/>
    <n v="0"/>
    <n v="200"/>
    <n v="25770"/>
    <n v="1177"/>
    <n v="5880"/>
    <n v="1.0814055989718724E-5"/>
    <n v="4460"/>
    <n v="1.7358077528681024E-5"/>
    <n v="19890"/>
    <n v="21310"/>
    <n v="18713"/>
    <m/>
  </r>
  <r>
    <x v="3"/>
    <x v="4"/>
    <s v="US33M030"/>
    <x v="4"/>
    <s v="M402"/>
    <s v="SALUD AL DIA"/>
    <s v="GI22M40200005D"/>
    <x v="7"/>
    <x v="7"/>
    <s v="730404"/>
    <x v="116"/>
    <x v="1"/>
    <x v="6"/>
    <s v="001"/>
    <n v="26578.17"/>
    <n v="0"/>
    <n v="0"/>
    <n v="26578.17"/>
    <n v="4090"/>
    <n v="18220.400000000001"/>
    <n v="3.3509596216848821E-5"/>
    <n v="9219.9"/>
    <n v="3.5883349553068648E-5"/>
    <n v="8357.77"/>
    <n v="17358.27"/>
    <n v="4267.7700000000004"/>
    <m/>
  </r>
  <r>
    <x v="3"/>
    <x v="4"/>
    <s v="UC32M020"/>
    <x v="47"/>
    <s v="M402"/>
    <s v="SALUD AL DIA"/>
    <s v="GI22M40200005D"/>
    <x v="7"/>
    <x v="7"/>
    <s v="730405"/>
    <x v="178"/>
    <x v="1"/>
    <x v="6"/>
    <s v="001"/>
    <n v="4569.04"/>
    <n v="0"/>
    <n v="-4569.04"/>
    <n v="0"/>
    <n v="0"/>
    <n v="0"/>
    <n v="0"/>
    <n v="0"/>
    <n v="0"/>
    <n v="0"/>
    <n v="0"/>
    <n v="0"/>
    <m/>
  </r>
  <r>
    <x v="3"/>
    <x v="4"/>
    <s v="US33M030"/>
    <x v="4"/>
    <s v="M402"/>
    <s v="SALUD AL DIA"/>
    <s v="GI22M40200005D"/>
    <x v="7"/>
    <x v="7"/>
    <s v="730502"/>
    <x v="176"/>
    <x v="1"/>
    <x v="6"/>
    <s v="001"/>
    <n v="13800"/>
    <n v="0"/>
    <n v="0"/>
    <n v="13800"/>
    <n v="0"/>
    <n v="13600"/>
    <n v="2.5012102289145348E-5"/>
    <n v="8500"/>
    <n v="3.3081537890984016E-5"/>
    <n v="200"/>
    <n v="5300"/>
    <n v="200"/>
    <m/>
  </r>
  <r>
    <x v="3"/>
    <x v="4"/>
    <s v="UN31M010"/>
    <x v="48"/>
    <s v="M402"/>
    <s v="SALUD AL DIA"/>
    <s v="GI22M40200005D"/>
    <x v="7"/>
    <x v="7"/>
    <s v="730505"/>
    <x v="117"/>
    <x v="1"/>
    <x v="6"/>
    <s v="001"/>
    <n v="69500"/>
    <n v="0"/>
    <n v="-121.8"/>
    <n v="69378.2"/>
    <n v="0"/>
    <n v="0"/>
    <n v="0"/>
    <n v="0"/>
    <n v="0"/>
    <n v="69378.2"/>
    <n v="69378.2"/>
    <n v="69378.2"/>
    <m/>
  </r>
  <r>
    <x v="3"/>
    <x v="4"/>
    <s v="US33M030"/>
    <x v="4"/>
    <s v="M402"/>
    <s v="SALUD AL DIA"/>
    <s v="GI22M40200005D"/>
    <x v="7"/>
    <x v="7"/>
    <s v="730505"/>
    <x v="117"/>
    <x v="1"/>
    <x v="6"/>
    <s v="001"/>
    <n v="75963.28"/>
    <n v="0"/>
    <n v="0"/>
    <n v="75963.28"/>
    <n v="0"/>
    <n v="63781.36"/>
    <n v="1.1730190444564732E-4"/>
    <n v="52713.16"/>
    <n v="2.0515675292864742E-4"/>
    <n v="12181.92"/>
    <n v="23250.12"/>
    <n v="12181.92"/>
    <m/>
  </r>
  <r>
    <x v="3"/>
    <x v="4"/>
    <s v="UC32M020"/>
    <x v="47"/>
    <s v="M402"/>
    <s v="SALUD AL DIA"/>
    <s v="GI22M40200005D"/>
    <x v="7"/>
    <x v="7"/>
    <s v="730505"/>
    <x v="117"/>
    <x v="1"/>
    <x v="6"/>
    <s v="001"/>
    <n v="99216"/>
    <n v="0"/>
    <n v="0"/>
    <n v="99216"/>
    <n v="0"/>
    <n v="99216"/>
    <n v="1.8247064269998859E-4"/>
    <n v="10764"/>
    <n v="4.1892902806888463E-5"/>
    <n v="0"/>
    <n v="88452"/>
    <n v="0"/>
    <m/>
  </r>
  <r>
    <x v="3"/>
    <x v="4"/>
    <s v="UC32M020"/>
    <x v="47"/>
    <s v="M402"/>
    <s v="SALUD AL DIA"/>
    <s v="GI22M40200005D"/>
    <x v="7"/>
    <x v="7"/>
    <s v="730704"/>
    <x v="120"/>
    <x v="1"/>
    <x v="6"/>
    <s v="001"/>
    <n v="12600"/>
    <n v="0"/>
    <n v="0"/>
    <n v="12600"/>
    <n v="2430"/>
    <n v="600"/>
    <n v="1.1034751009917066E-6"/>
    <n v="0"/>
    <n v="0"/>
    <n v="12000"/>
    <n v="12600"/>
    <n v="9570"/>
    <m/>
  </r>
  <r>
    <x v="3"/>
    <x v="4"/>
    <s v="UN31M010"/>
    <x v="48"/>
    <s v="M402"/>
    <s v="SALUD AL DIA"/>
    <s v="GI22M40200005D"/>
    <x v="7"/>
    <x v="7"/>
    <s v="730802"/>
    <x v="156"/>
    <x v="1"/>
    <x v="6"/>
    <s v="001"/>
    <n v="8200"/>
    <n v="0"/>
    <n v="15800"/>
    <n v="24000"/>
    <n v="4.74"/>
    <n v="23992.46"/>
    <n v="4.412513703589913E-5"/>
    <n v="23992.46"/>
    <n v="9.33773499515198E-5"/>
    <n v="7.54"/>
    <n v="7.54"/>
    <n v="2.8"/>
    <m/>
  </r>
  <r>
    <x v="3"/>
    <x v="4"/>
    <s v="UC32M020"/>
    <x v="47"/>
    <s v="M402"/>
    <s v="SALUD AL DIA"/>
    <s v="GI22M40200005D"/>
    <x v="7"/>
    <x v="7"/>
    <s v="730802"/>
    <x v="156"/>
    <x v="1"/>
    <x v="6"/>
    <s v="001"/>
    <n v="27606.25"/>
    <n v="0"/>
    <n v="-25606.25"/>
    <n v="2000"/>
    <n v="0"/>
    <n v="0"/>
    <n v="0"/>
    <n v="0"/>
    <n v="0"/>
    <n v="2000"/>
    <n v="2000"/>
    <n v="2000"/>
    <m/>
  </r>
  <r>
    <x v="3"/>
    <x v="4"/>
    <s v="US33M030"/>
    <x v="4"/>
    <s v="M402"/>
    <s v="SALUD AL DIA"/>
    <s v="GI22M40200005D"/>
    <x v="7"/>
    <x v="7"/>
    <s v="730802"/>
    <x v="156"/>
    <x v="1"/>
    <x v="6"/>
    <s v="001"/>
    <n v="33389.160000000003"/>
    <n v="0"/>
    <n v="0"/>
    <n v="33389.160000000003"/>
    <n v="0"/>
    <n v="0"/>
    <n v="0"/>
    <n v="0"/>
    <n v="0"/>
    <n v="33389.160000000003"/>
    <n v="33389.160000000003"/>
    <n v="33389.160000000003"/>
    <m/>
  </r>
  <r>
    <x v="3"/>
    <x v="4"/>
    <s v="US33M030"/>
    <x v="4"/>
    <s v="M402"/>
    <s v="SALUD AL DIA"/>
    <s v="GI22M40200005D"/>
    <x v="7"/>
    <x v="7"/>
    <s v="730803"/>
    <x v="159"/>
    <x v="1"/>
    <x v="6"/>
    <s v="001"/>
    <n v="189.81"/>
    <n v="0"/>
    <n v="0"/>
    <n v="189.81"/>
    <n v="0"/>
    <n v="0"/>
    <n v="0"/>
    <n v="0"/>
    <n v="0"/>
    <n v="189.81"/>
    <n v="189.81"/>
    <n v="189.81"/>
    <m/>
  </r>
  <r>
    <x v="3"/>
    <x v="4"/>
    <s v="UC32M020"/>
    <x v="47"/>
    <s v="M402"/>
    <s v="SALUD AL DIA"/>
    <s v="GI22M40200005D"/>
    <x v="7"/>
    <x v="7"/>
    <s v="730805"/>
    <x v="153"/>
    <x v="1"/>
    <x v="6"/>
    <s v="001"/>
    <n v="96"/>
    <n v="0"/>
    <n v="-96"/>
    <n v="0"/>
    <n v="0"/>
    <n v="0"/>
    <n v="0"/>
    <n v="0"/>
    <n v="0"/>
    <n v="0"/>
    <n v="0"/>
    <n v="0"/>
    <m/>
  </r>
  <r>
    <x v="3"/>
    <x v="4"/>
    <s v="US33M030"/>
    <x v="4"/>
    <s v="M402"/>
    <s v="SALUD AL DIA"/>
    <s v="GI22M40200005D"/>
    <x v="7"/>
    <x v="7"/>
    <s v="730805"/>
    <x v="153"/>
    <x v="1"/>
    <x v="6"/>
    <s v="001"/>
    <n v="1185.58"/>
    <n v="0"/>
    <n v="0"/>
    <n v="1185.58"/>
    <n v="0"/>
    <n v="0"/>
    <n v="0"/>
    <n v="0"/>
    <n v="0"/>
    <n v="1185.58"/>
    <n v="1185.58"/>
    <n v="1185.58"/>
    <m/>
  </r>
  <r>
    <x v="3"/>
    <x v="4"/>
    <s v="US33M030"/>
    <x v="4"/>
    <s v="M402"/>
    <s v="SALUD AL DIA"/>
    <s v="GI22M40200005D"/>
    <x v="7"/>
    <x v="7"/>
    <s v="730807"/>
    <x v="146"/>
    <x v="1"/>
    <x v="6"/>
    <s v="001"/>
    <n v="13734"/>
    <n v="0"/>
    <n v="0"/>
    <n v="13734"/>
    <n v="0"/>
    <n v="0"/>
    <n v="0"/>
    <n v="0"/>
    <n v="0"/>
    <n v="13734"/>
    <n v="13734"/>
    <n v="13734"/>
    <m/>
  </r>
  <r>
    <x v="3"/>
    <x v="4"/>
    <s v="UC32M020"/>
    <x v="47"/>
    <s v="M402"/>
    <s v="SALUD AL DIA"/>
    <s v="GI22M40200005D"/>
    <x v="7"/>
    <x v="7"/>
    <s v="730807"/>
    <x v="146"/>
    <x v="1"/>
    <x v="6"/>
    <s v="001"/>
    <n v="7532.31"/>
    <n v="0"/>
    <n v="0"/>
    <n v="7532.31"/>
    <n v="0"/>
    <n v="0"/>
    <n v="0"/>
    <n v="0"/>
    <n v="0"/>
    <n v="7532.31"/>
    <n v="7532.31"/>
    <n v="7532.31"/>
    <m/>
  </r>
  <r>
    <x v="3"/>
    <x v="4"/>
    <s v="UN31M010"/>
    <x v="48"/>
    <s v="M402"/>
    <s v="SALUD AL DIA"/>
    <s v="GI22M40200005D"/>
    <x v="7"/>
    <x v="7"/>
    <s v="730808"/>
    <x v="172"/>
    <x v="1"/>
    <x v="6"/>
    <s v="001"/>
    <n v="12511.02"/>
    <n v="0"/>
    <n v="52488.98"/>
    <n v="65000"/>
    <n v="30020.76"/>
    <n v="0"/>
    <n v="0"/>
    <n v="0"/>
    <n v="0"/>
    <n v="65000"/>
    <n v="65000"/>
    <n v="34979.24"/>
    <m/>
  </r>
  <r>
    <x v="3"/>
    <x v="4"/>
    <s v="US33M030"/>
    <x v="4"/>
    <s v="M402"/>
    <s v="SALUD AL DIA"/>
    <s v="GI22M40200005D"/>
    <x v="7"/>
    <x v="7"/>
    <s v="730808"/>
    <x v="172"/>
    <x v="1"/>
    <x v="6"/>
    <s v="001"/>
    <n v="2290"/>
    <n v="0"/>
    <n v="0"/>
    <n v="2290"/>
    <n v="0"/>
    <n v="0"/>
    <n v="0"/>
    <n v="0"/>
    <n v="0"/>
    <n v="2290"/>
    <n v="2290"/>
    <n v="2290"/>
    <m/>
  </r>
  <r>
    <x v="3"/>
    <x v="4"/>
    <s v="UC32M020"/>
    <x v="47"/>
    <s v="M402"/>
    <s v="SALUD AL DIA"/>
    <s v="GI22M40200005D"/>
    <x v="7"/>
    <x v="7"/>
    <s v="730809"/>
    <x v="175"/>
    <x v="1"/>
    <x v="6"/>
    <s v="001"/>
    <n v="60596.2"/>
    <n v="0"/>
    <n v="26043.5"/>
    <n v="86639.7"/>
    <n v="0"/>
    <n v="0"/>
    <n v="0"/>
    <n v="0"/>
    <n v="0"/>
    <n v="86639.7"/>
    <n v="86639.7"/>
    <n v="86639.7"/>
    <m/>
  </r>
  <r>
    <x v="3"/>
    <x v="4"/>
    <s v="UN31M010"/>
    <x v="48"/>
    <s v="M402"/>
    <s v="SALUD AL DIA"/>
    <s v="GI22M40200005D"/>
    <x v="7"/>
    <x v="7"/>
    <s v="730809"/>
    <x v="175"/>
    <x v="1"/>
    <x v="6"/>
    <s v="001"/>
    <n v="127920"/>
    <n v="0"/>
    <n v="133394.42000000001"/>
    <n v="261314.42"/>
    <n v="81412.02"/>
    <n v="77469.429999999993"/>
    <n v="1.4247597848836657E-4"/>
    <n v="53877.78"/>
    <n v="2.0968939065318831E-4"/>
    <n v="183844.99"/>
    <n v="207436.64"/>
    <n v="102432.97"/>
    <m/>
  </r>
  <r>
    <x v="3"/>
    <x v="4"/>
    <s v="US33M030"/>
    <x v="4"/>
    <s v="M402"/>
    <s v="SALUD AL DIA"/>
    <s v="GI22M40200005D"/>
    <x v="7"/>
    <x v="7"/>
    <s v="730809"/>
    <x v="175"/>
    <x v="1"/>
    <x v="6"/>
    <s v="001"/>
    <n v="55823.56"/>
    <n v="0"/>
    <n v="0"/>
    <n v="55823.56"/>
    <n v="696.72"/>
    <n v="7695.33"/>
    <n v="1.4152675081524183E-5"/>
    <n v="2742"/>
    <n v="1.0671714929068019E-5"/>
    <n v="48128.23"/>
    <n v="53081.56"/>
    <n v="47431.51"/>
    <m/>
  </r>
  <r>
    <x v="3"/>
    <x v="4"/>
    <s v="US33M030"/>
    <x v="4"/>
    <s v="M402"/>
    <s v="SALUD AL DIA"/>
    <s v="GI22M40200005D"/>
    <x v="7"/>
    <x v="7"/>
    <s v="730810"/>
    <x v="122"/>
    <x v="1"/>
    <x v="6"/>
    <s v="001"/>
    <n v="11021.69"/>
    <n v="0"/>
    <n v="0"/>
    <n v="11021.69"/>
    <n v="0"/>
    <n v="0"/>
    <n v="0"/>
    <n v="0"/>
    <n v="0"/>
    <n v="11021.69"/>
    <n v="11021.69"/>
    <n v="11021.69"/>
    <m/>
  </r>
  <r>
    <x v="3"/>
    <x v="4"/>
    <s v="UN31M010"/>
    <x v="48"/>
    <s v="M402"/>
    <s v="SALUD AL DIA"/>
    <s v="GI22M40200005D"/>
    <x v="7"/>
    <x v="7"/>
    <s v="730810"/>
    <x v="122"/>
    <x v="1"/>
    <x v="6"/>
    <s v="001"/>
    <n v="247009.22"/>
    <n v="0"/>
    <n v="-31521.59"/>
    <n v="215487.63"/>
    <n v="4173.3100000000004"/>
    <n v="124137.79"/>
    <n v="2.2830493392856209E-4"/>
    <n v="124137.79"/>
    <n v="4.8313752983388425E-4"/>
    <n v="91349.84"/>
    <n v="91349.84"/>
    <n v="87176.53"/>
    <m/>
  </r>
  <r>
    <x v="3"/>
    <x v="4"/>
    <s v="UC32M020"/>
    <x v="47"/>
    <s v="M402"/>
    <s v="SALUD AL DIA"/>
    <s v="GI22M40200005D"/>
    <x v="7"/>
    <x v="7"/>
    <s v="730810"/>
    <x v="122"/>
    <x v="1"/>
    <x v="6"/>
    <s v="001"/>
    <n v="28137.77"/>
    <n v="0"/>
    <n v="6000"/>
    <n v="34137.769999999997"/>
    <n v="14721.55"/>
    <n v="9306.9"/>
    <n v="1.7116554029032856E-5"/>
    <n v="9306.9"/>
    <n v="3.6221948823246952E-5"/>
    <n v="24830.87"/>
    <n v="24830.87"/>
    <n v="10109.32"/>
    <m/>
  </r>
  <r>
    <x v="3"/>
    <x v="4"/>
    <s v="UC32M020"/>
    <x v="47"/>
    <s v="M402"/>
    <s v="SALUD AL DIA"/>
    <s v="GI22M40200005D"/>
    <x v="7"/>
    <x v="7"/>
    <s v="730811"/>
    <x v="123"/>
    <x v="1"/>
    <x v="6"/>
    <s v="001"/>
    <n v="1500"/>
    <n v="0"/>
    <n v="0"/>
    <n v="1500"/>
    <n v="0"/>
    <n v="0"/>
    <n v="0"/>
    <n v="0"/>
    <n v="0"/>
    <n v="1500"/>
    <n v="1500"/>
    <n v="1500"/>
    <m/>
  </r>
  <r>
    <x v="3"/>
    <x v="4"/>
    <s v="US33M030"/>
    <x v="4"/>
    <s v="M402"/>
    <s v="SALUD AL DIA"/>
    <s v="GI22M40200005D"/>
    <x v="7"/>
    <x v="7"/>
    <s v="730812"/>
    <x v="147"/>
    <x v="1"/>
    <x v="6"/>
    <s v="001"/>
    <n v="1346"/>
    <n v="0"/>
    <n v="0"/>
    <n v="1346"/>
    <n v="0"/>
    <n v="0"/>
    <n v="0"/>
    <n v="0"/>
    <n v="0"/>
    <n v="1346"/>
    <n v="1346"/>
    <n v="1346"/>
    <m/>
  </r>
  <r>
    <x v="3"/>
    <x v="4"/>
    <s v="US33M030"/>
    <x v="4"/>
    <s v="M402"/>
    <s v="SALUD AL DIA"/>
    <s v="GI22M40200005D"/>
    <x v="7"/>
    <x v="7"/>
    <s v="730813"/>
    <x v="124"/>
    <x v="1"/>
    <x v="6"/>
    <s v="001"/>
    <n v="19788.59"/>
    <n v="0"/>
    <n v="0"/>
    <n v="19788.59"/>
    <n v="0"/>
    <n v="4872.2"/>
    <n v="8.9605856450863209E-6"/>
    <n v="368.3"/>
    <n v="1.4334035770881662E-6"/>
    <n v="14916.39"/>
    <n v="19420.29"/>
    <n v="14916.39"/>
    <m/>
  </r>
  <r>
    <x v="3"/>
    <x v="4"/>
    <s v="UC32M020"/>
    <x v="47"/>
    <s v="M402"/>
    <s v="SALUD AL DIA"/>
    <s v="GI22M40200005D"/>
    <x v="7"/>
    <x v="7"/>
    <s v="730813"/>
    <x v="124"/>
    <x v="1"/>
    <x v="6"/>
    <s v="001"/>
    <n v="3577.92"/>
    <n v="0"/>
    <n v="2590"/>
    <n v="6167.92"/>
    <n v="2.6"/>
    <n v="1229.05"/>
    <n v="2.2603767881230947E-6"/>
    <n v="1229.05"/>
    <n v="4.7833957817545764E-6"/>
    <n v="4938.87"/>
    <n v="4938.87"/>
    <n v="4936.2700000000004"/>
    <m/>
  </r>
  <r>
    <x v="3"/>
    <x v="4"/>
    <s v="UC32M020"/>
    <x v="47"/>
    <s v="M402"/>
    <s v="SALUD AL DIA"/>
    <s v="GI22M40200005D"/>
    <x v="7"/>
    <x v="7"/>
    <s v="730819"/>
    <x v="125"/>
    <x v="1"/>
    <x v="6"/>
    <s v="001"/>
    <n v="0"/>
    <n v="0"/>
    <n v="1000"/>
    <n v="1000"/>
    <n v="0"/>
    <n v="0"/>
    <n v="0"/>
    <n v="0"/>
    <n v="0"/>
    <n v="1000"/>
    <n v="1000"/>
    <n v="1000"/>
    <m/>
  </r>
  <r>
    <x v="3"/>
    <x v="4"/>
    <s v="US33M030"/>
    <x v="4"/>
    <s v="M402"/>
    <s v="SALUD AL DIA"/>
    <s v="GI22M40200005D"/>
    <x v="7"/>
    <x v="7"/>
    <s v="730819"/>
    <x v="125"/>
    <x v="1"/>
    <x v="6"/>
    <s v="001"/>
    <n v="9676.4500000000007"/>
    <n v="0"/>
    <n v="0"/>
    <n v="9676.4500000000007"/>
    <n v="0"/>
    <n v="0"/>
    <n v="0"/>
    <n v="0"/>
    <n v="0"/>
    <n v="9676.4500000000007"/>
    <n v="9676.4500000000007"/>
    <n v="9676.4500000000007"/>
    <m/>
  </r>
  <r>
    <x v="3"/>
    <x v="4"/>
    <s v="UN31M010"/>
    <x v="48"/>
    <s v="M402"/>
    <s v="SALUD AL DIA"/>
    <s v="GI22M40200005D"/>
    <x v="7"/>
    <x v="7"/>
    <s v="730819"/>
    <x v="125"/>
    <x v="1"/>
    <x v="6"/>
    <s v="001"/>
    <n v="3960"/>
    <n v="0"/>
    <n v="0"/>
    <n v="3960"/>
    <n v="30.82"/>
    <n v="383.18"/>
    <n v="7.0471598199667016E-7"/>
    <n v="383.18"/>
    <n v="1.4913157281255594E-6"/>
    <n v="3576.82"/>
    <n v="3576.82"/>
    <n v="3546"/>
    <m/>
  </r>
  <r>
    <x v="3"/>
    <x v="4"/>
    <s v="US33M030"/>
    <x v="4"/>
    <s v="M402"/>
    <s v="SALUD AL DIA"/>
    <s v="GI22M40200005D"/>
    <x v="7"/>
    <x v="7"/>
    <s v="730824"/>
    <x v="148"/>
    <x v="1"/>
    <x v="6"/>
    <s v="001"/>
    <n v="64.28"/>
    <n v="0"/>
    <n v="0"/>
    <n v="64.28"/>
    <n v="0"/>
    <n v="0"/>
    <n v="0"/>
    <n v="0"/>
    <n v="0"/>
    <n v="64.28"/>
    <n v="64.28"/>
    <n v="64.28"/>
    <m/>
  </r>
  <r>
    <x v="3"/>
    <x v="4"/>
    <s v="US33M030"/>
    <x v="4"/>
    <s v="M402"/>
    <s v="SALUD AL DIA"/>
    <s v="GI22M40200005D"/>
    <x v="7"/>
    <x v="7"/>
    <s v="730825"/>
    <x v="173"/>
    <x v="1"/>
    <x v="6"/>
    <s v="001"/>
    <n v="14"/>
    <n v="0"/>
    <n v="0"/>
    <n v="14"/>
    <n v="0"/>
    <n v="0"/>
    <n v="0"/>
    <n v="0"/>
    <n v="0"/>
    <n v="14"/>
    <n v="14"/>
    <n v="14"/>
    <m/>
  </r>
  <r>
    <x v="3"/>
    <x v="4"/>
    <s v="UN31M010"/>
    <x v="48"/>
    <s v="M402"/>
    <s v="SALUD AL DIA"/>
    <s v="GI22M40200005D"/>
    <x v="7"/>
    <x v="7"/>
    <s v="730826"/>
    <x v="126"/>
    <x v="1"/>
    <x v="6"/>
    <s v="001"/>
    <n v="263820"/>
    <n v="0"/>
    <n v="280817.55"/>
    <n v="544637.55000000005"/>
    <n v="16772.39"/>
    <n v="185481.8"/>
    <n v="3.4112424664520583E-4"/>
    <n v="34898.370000000003"/>
    <n v="1.3582255876336234E-4"/>
    <n v="359155.75"/>
    <n v="509739.18"/>
    <n v="342383.35999999999"/>
    <m/>
  </r>
  <r>
    <x v="3"/>
    <x v="4"/>
    <s v="US33M030"/>
    <x v="4"/>
    <s v="M402"/>
    <s v="SALUD AL DIA"/>
    <s v="GI22M40200005D"/>
    <x v="7"/>
    <x v="7"/>
    <s v="730826"/>
    <x v="126"/>
    <x v="1"/>
    <x v="6"/>
    <s v="001"/>
    <n v="352614.95"/>
    <n v="0"/>
    <n v="0"/>
    <n v="352614.95"/>
    <n v="0"/>
    <n v="0"/>
    <n v="0"/>
    <n v="0"/>
    <n v="0"/>
    <n v="352614.95"/>
    <n v="352614.95"/>
    <n v="352614.95"/>
    <m/>
  </r>
  <r>
    <x v="3"/>
    <x v="4"/>
    <s v="UC32M020"/>
    <x v="47"/>
    <s v="M402"/>
    <s v="SALUD AL DIA"/>
    <s v="GI22M40200005D"/>
    <x v="7"/>
    <x v="7"/>
    <s v="730826"/>
    <x v="126"/>
    <x v="1"/>
    <x v="6"/>
    <s v="001"/>
    <n v="47281.81"/>
    <n v="0"/>
    <n v="39000"/>
    <n v="86281.81"/>
    <n v="1112.5"/>
    <n v="7422.7"/>
    <n v="1.3651274386885234E-5"/>
    <n v="7422.7"/>
    <n v="2.8888744859224357E-5"/>
    <n v="78859.11"/>
    <n v="78859.11"/>
    <n v="77746.61"/>
    <m/>
  </r>
  <r>
    <x v="3"/>
    <x v="4"/>
    <s v="US33M030"/>
    <x v="4"/>
    <s v="M402"/>
    <s v="SALUD AL DIA"/>
    <s v="GI22M40200005D"/>
    <x v="7"/>
    <x v="7"/>
    <s v="730832"/>
    <x v="188"/>
    <x v="1"/>
    <x v="6"/>
    <s v="001"/>
    <n v="8828.2199999999993"/>
    <n v="0"/>
    <n v="0"/>
    <n v="8828.2199999999993"/>
    <n v="0"/>
    <n v="0"/>
    <n v="0"/>
    <n v="0"/>
    <n v="0"/>
    <n v="8828.2199999999993"/>
    <n v="8828.2199999999993"/>
    <n v="8828.2199999999993"/>
    <m/>
  </r>
  <r>
    <x v="3"/>
    <x v="4"/>
    <s v="UC32M020"/>
    <x v="47"/>
    <s v="M402"/>
    <s v="SALUD AL DIA"/>
    <s v="GI22M40200005D"/>
    <x v="7"/>
    <x v="7"/>
    <s v="730832"/>
    <x v="188"/>
    <x v="1"/>
    <x v="6"/>
    <s v="001"/>
    <n v="28397.7"/>
    <n v="0"/>
    <n v="0"/>
    <n v="28397.7"/>
    <n v="0"/>
    <n v="0"/>
    <n v="0"/>
    <n v="0"/>
    <n v="0"/>
    <n v="28397.7"/>
    <n v="28397.7"/>
    <n v="28397.7"/>
    <m/>
  </r>
  <r>
    <x v="3"/>
    <x v="4"/>
    <s v="UN31M010"/>
    <x v="48"/>
    <s v="M402"/>
    <s v="SALUD AL DIA"/>
    <s v="GI22M40200005D"/>
    <x v="7"/>
    <x v="7"/>
    <s v="730832"/>
    <x v="188"/>
    <x v="1"/>
    <x v="6"/>
    <s v="001"/>
    <n v="33000"/>
    <n v="0"/>
    <n v="0"/>
    <n v="33000"/>
    <n v="33000"/>
    <n v="0"/>
    <n v="0"/>
    <n v="0"/>
    <n v="0"/>
    <n v="33000"/>
    <n v="33000"/>
    <n v="0"/>
    <m/>
  </r>
  <r>
    <x v="3"/>
    <x v="4"/>
    <s v="UC32M020"/>
    <x v="47"/>
    <s v="M402"/>
    <s v="SALUD AL DIA"/>
    <s v="GI22M40200005D"/>
    <x v="7"/>
    <x v="7"/>
    <s v="730846"/>
    <x v="189"/>
    <x v="1"/>
    <x v="6"/>
    <s v="001"/>
    <n v="0"/>
    <n v="0"/>
    <n v="2000"/>
    <n v="2000"/>
    <n v="0"/>
    <n v="905.17"/>
    <n v="1.6647209286077716E-6"/>
    <n v="905.17"/>
    <n v="3.5228724297390587E-6"/>
    <n v="1094.83"/>
    <n v="1094.83"/>
    <n v="1094.83"/>
    <m/>
  </r>
  <r>
    <x v="3"/>
    <x v="4"/>
    <s v="US33M030"/>
    <x v="4"/>
    <s v="M402"/>
    <s v="SALUD AL DIA"/>
    <s v="GI22M40200005D"/>
    <x v="7"/>
    <x v="7"/>
    <s v="731403"/>
    <x v="142"/>
    <x v="1"/>
    <x v="6"/>
    <s v="001"/>
    <n v="1616.5"/>
    <n v="0"/>
    <n v="5154.87"/>
    <n v="6771.37"/>
    <n v="0"/>
    <n v="0"/>
    <n v="0"/>
    <n v="0"/>
    <n v="0"/>
    <n v="6771.37"/>
    <n v="6771.37"/>
    <n v="6771.37"/>
    <m/>
  </r>
  <r>
    <x v="3"/>
    <x v="4"/>
    <s v="UC32M020"/>
    <x v="47"/>
    <s v="M402"/>
    <s v="SALUD AL DIA"/>
    <s v="GI22M40200005D"/>
    <x v="7"/>
    <x v="7"/>
    <s v="731403"/>
    <x v="142"/>
    <x v="1"/>
    <x v="6"/>
    <s v="001"/>
    <n v="1000"/>
    <n v="0"/>
    <n v="0"/>
    <n v="1000"/>
    <n v="0"/>
    <n v="0"/>
    <n v="0"/>
    <n v="0"/>
    <n v="0"/>
    <n v="1000"/>
    <n v="1000"/>
    <n v="1000"/>
    <m/>
  </r>
  <r>
    <x v="3"/>
    <x v="4"/>
    <s v="UC32M020"/>
    <x v="47"/>
    <s v="M402"/>
    <s v="SALUD AL DIA"/>
    <s v="GI22M40200005D"/>
    <x v="7"/>
    <x v="7"/>
    <s v="731404"/>
    <x v="130"/>
    <x v="1"/>
    <x v="6"/>
    <s v="001"/>
    <n v="3166.1"/>
    <n v="0"/>
    <n v="0"/>
    <n v="3166.1"/>
    <n v="0"/>
    <n v="71.34"/>
    <n v="1.3120318950791392E-7"/>
    <n v="71.34"/>
    <n v="2.7765140154621174E-7"/>
    <n v="3094.76"/>
    <n v="3094.76"/>
    <n v="3094.76"/>
    <m/>
  </r>
  <r>
    <x v="3"/>
    <x v="4"/>
    <s v="UC32M020"/>
    <x v="47"/>
    <s v="M402"/>
    <s v="SALUD AL DIA"/>
    <s v="GI22M40200006D"/>
    <x v="78"/>
    <x v="78"/>
    <s v="730205"/>
    <x v="112"/>
    <x v="1"/>
    <x v="6"/>
    <s v="001"/>
    <n v="35240"/>
    <n v="0"/>
    <n v="0"/>
    <n v="35240"/>
    <n v="0"/>
    <n v="23249.99"/>
    <n v="4.2759641772176948E-5"/>
    <n v="6568.72"/>
    <n v="2.5565101126501707E-5"/>
    <n v="11990.01"/>
    <n v="28671.279999999999"/>
    <n v="11990.01"/>
    <m/>
  </r>
  <r>
    <x v="3"/>
    <x v="4"/>
    <s v="UC32M020"/>
    <x v="47"/>
    <s v="M402"/>
    <s v="SALUD AL DIA"/>
    <s v="GI22M40200006D"/>
    <x v="78"/>
    <x v="78"/>
    <s v="730235"/>
    <x v="143"/>
    <x v="1"/>
    <x v="6"/>
    <s v="001"/>
    <n v="8100"/>
    <n v="0"/>
    <n v="0"/>
    <n v="8100"/>
    <n v="0"/>
    <n v="7998.75"/>
    <n v="1.4710702440095688E-5"/>
    <n v="1147.5"/>
    <n v="4.4660076152828415E-6"/>
    <n v="101.25"/>
    <n v="6952.5"/>
    <n v="101.25"/>
    <m/>
  </r>
  <r>
    <x v="3"/>
    <x v="4"/>
    <s v="UC32M020"/>
    <x v="47"/>
    <s v="M402"/>
    <s v="SALUD AL DIA"/>
    <s v="GI22M40200006D"/>
    <x v="78"/>
    <x v="78"/>
    <s v="730812"/>
    <x v="147"/>
    <x v="1"/>
    <x v="6"/>
    <s v="001"/>
    <n v="2000"/>
    <n v="0"/>
    <n v="0"/>
    <n v="2000"/>
    <n v="0"/>
    <n v="0"/>
    <n v="0"/>
    <n v="0"/>
    <n v="0"/>
    <n v="2000"/>
    <n v="2000"/>
    <n v="2000"/>
    <m/>
  </r>
  <r>
    <x v="3"/>
    <x v="4"/>
    <s v="US33M030"/>
    <x v="4"/>
    <s v="M402"/>
    <s v="SALUD AL DIA"/>
    <s v="GI22M40200007D"/>
    <x v="79"/>
    <x v="79"/>
    <s v="730402"/>
    <x v="150"/>
    <x v="1"/>
    <x v="6"/>
    <s v="001"/>
    <n v="480000"/>
    <n v="0"/>
    <n v="0"/>
    <n v="480000"/>
    <n v="0"/>
    <n v="27150.25"/>
    <n v="4.9932708101166802E-5"/>
    <n v="27150.25"/>
    <n v="1.0566729695584573E-4"/>
    <n v="452849.75"/>
    <n v="452849.75"/>
    <n v="452849.75"/>
    <m/>
  </r>
  <r>
    <x v="3"/>
    <x v="4"/>
    <s v="US33M030"/>
    <x v="4"/>
    <s v="M402"/>
    <s v="SALUD AL DIA"/>
    <s v="GI22M40200007D"/>
    <x v="79"/>
    <x v="79"/>
    <s v="730426"/>
    <x v="190"/>
    <x v="1"/>
    <x v="6"/>
    <s v="001"/>
    <n v="288000"/>
    <n v="0"/>
    <n v="-17640"/>
    <n v="270360"/>
    <n v="0"/>
    <n v="253355.39"/>
    <n v="4.6595227427840538E-4"/>
    <n v="253355.39"/>
    <n v="9.8604540402000393E-4"/>
    <n v="17004.61"/>
    <n v="17004.61"/>
    <n v="17004.61"/>
    <m/>
  </r>
  <r>
    <x v="3"/>
    <x v="4"/>
    <s v="US33M030"/>
    <x v="4"/>
    <s v="M402"/>
    <s v="SALUD AL DIA"/>
    <s v="GI22M40200007D"/>
    <x v="79"/>
    <x v="79"/>
    <s v="730604"/>
    <x v="166"/>
    <x v="1"/>
    <x v="6"/>
    <s v="001"/>
    <n v="32000"/>
    <n v="0"/>
    <n v="0"/>
    <n v="32000"/>
    <n v="0"/>
    <n v="0"/>
    <n v="0"/>
    <n v="0"/>
    <n v="0"/>
    <n v="32000"/>
    <n v="32000"/>
    <n v="32000"/>
    <m/>
  </r>
  <r>
    <x v="3"/>
    <x v="4"/>
    <s v="US33M030"/>
    <x v="4"/>
    <s v="M402"/>
    <s v="SALUD AL DIA"/>
    <s v="GI22M40200007D"/>
    <x v="79"/>
    <x v="79"/>
    <s v="730606"/>
    <x v="140"/>
    <x v="1"/>
    <x v="6"/>
    <s v="001"/>
    <n v="45000"/>
    <n v="0"/>
    <n v="17640"/>
    <n v="62640"/>
    <n v="0"/>
    <n v="5220"/>
    <n v="9.6002333786278477E-6"/>
    <n v="5220"/>
    <n v="2.0315956210698419E-5"/>
    <n v="57420"/>
    <n v="57420"/>
    <n v="57420"/>
    <m/>
  </r>
  <r>
    <x v="1"/>
    <x v="8"/>
    <s v="ZA01N000"/>
    <x v="13"/>
    <s v="N201"/>
    <s v="GESTIÓN DE RIESGOS"/>
    <s v="GI22N20100001D"/>
    <x v="80"/>
    <x v="80"/>
    <s v="730802"/>
    <x v="156"/>
    <x v="1"/>
    <x v="6"/>
    <s v="001"/>
    <n v="15000"/>
    <n v="0"/>
    <n v="0"/>
    <n v="15000"/>
    <n v="0"/>
    <n v="0"/>
    <n v="0"/>
    <n v="0"/>
    <n v="0"/>
    <n v="15000"/>
    <n v="15000"/>
    <n v="15000"/>
    <m/>
  </r>
  <r>
    <x v="1"/>
    <x v="8"/>
    <s v="ZA01N000"/>
    <x v="13"/>
    <s v="N201"/>
    <s v="GESTIÓN DE RIESGOS"/>
    <s v="GI22N20100001D"/>
    <x v="80"/>
    <x v="80"/>
    <s v="731406"/>
    <x v="128"/>
    <x v="1"/>
    <x v="6"/>
    <s v="001"/>
    <n v="492.8"/>
    <n v="0"/>
    <n v="0"/>
    <n v="492.8"/>
    <n v="0"/>
    <n v="0"/>
    <n v="0"/>
    <n v="0"/>
    <n v="0"/>
    <n v="492.8"/>
    <n v="492.8"/>
    <n v="492.8"/>
    <m/>
  </r>
  <r>
    <x v="1"/>
    <x v="11"/>
    <s v="ZD07F070"/>
    <x v="28"/>
    <s v="N201"/>
    <s v="GESTIÓN DE RIESGOS"/>
    <s v="GI22N20100002D"/>
    <x v="81"/>
    <x v="81"/>
    <s v="730209"/>
    <x v="157"/>
    <x v="1"/>
    <x v="6"/>
    <s v="001"/>
    <n v="355.65"/>
    <n v="0"/>
    <n v="0"/>
    <n v="355.65"/>
    <n v="0"/>
    <n v="0"/>
    <n v="0"/>
    <n v="0"/>
    <n v="0"/>
    <n v="355.65"/>
    <n v="355.65"/>
    <n v="355.65"/>
    <m/>
  </r>
  <r>
    <x v="1"/>
    <x v="11"/>
    <s v="ZV05F050"/>
    <x v="35"/>
    <s v="N201"/>
    <s v="GESTIÓN DE RIESGOS"/>
    <s v="GI22N20100002D"/>
    <x v="81"/>
    <x v="81"/>
    <s v="730404"/>
    <x v="116"/>
    <x v="1"/>
    <x v="6"/>
    <s v="001"/>
    <n v="1620.7"/>
    <n v="0"/>
    <n v="-1620.7"/>
    <n v="0"/>
    <n v="0"/>
    <n v="0"/>
    <n v="0"/>
    <n v="0"/>
    <n v="0"/>
    <n v="0"/>
    <n v="0"/>
    <n v="0"/>
    <m/>
  </r>
  <r>
    <x v="1"/>
    <x v="11"/>
    <s v="ZV05F050"/>
    <x v="35"/>
    <s v="N201"/>
    <s v="GESTIÓN DE RIESGOS"/>
    <s v="GI22N20100002D"/>
    <x v="81"/>
    <x v="81"/>
    <s v="730406"/>
    <x v="191"/>
    <x v="1"/>
    <x v="6"/>
    <s v="001"/>
    <n v="2000"/>
    <n v="0"/>
    <n v="-2000"/>
    <n v="0"/>
    <n v="0"/>
    <n v="0"/>
    <n v="0"/>
    <n v="0"/>
    <n v="0"/>
    <n v="0"/>
    <n v="0"/>
    <n v="0"/>
    <m/>
  </r>
  <r>
    <x v="1"/>
    <x v="11"/>
    <s v="ZM04F040"/>
    <x v="41"/>
    <s v="N201"/>
    <s v="GESTIÓN DE RIESGOS"/>
    <s v="GI22N20100002D"/>
    <x v="81"/>
    <x v="81"/>
    <s v="730406"/>
    <x v="191"/>
    <x v="1"/>
    <x v="6"/>
    <s v="001"/>
    <n v="909"/>
    <n v="0"/>
    <n v="1195.5999999999999"/>
    <n v="2104.6"/>
    <n v="0"/>
    <n v="0"/>
    <n v="0"/>
    <n v="0"/>
    <n v="0"/>
    <n v="2104.6"/>
    <n v="2104.6"/>
    <n v="2104.6"/>
    <m/>
  </r>
  <r>
    <x v="1"/>
    <x v="11"/>
    <s v="ZD07F070"/>
    <x v="28"/>
    <s v="N201"/>
    <s v="GESTIÓN DE RIESGOS"/>
    <s v="GI22N20100002D"/>
    <x v="81"/>
    <x v="81"/>
    <s v="730418"/>
    <x v="138"/>
    <x v="1"/>
    <x v="6"/>
    <s v="001"/>
    <n v="2395"/>
    <n v="0"/>
    <n v="0"/>
    <n v="2395"/>
    <n v="0"/>
    <n v="0"/>
    <n v="0"/>
    <n v="0"/>
    <n v="0"/>
    <n v="2395"/>
    <n v="2395"/>
    <n v="2395"/>
    <m/>
  </r>
  <r>
    <x v="1"/>
    <x v="11"/>
    <s v="ZT06F060"/>
    <x v="43"/>
    <s v="N201"/>
    <s v="GESTIÓN DE RIESGOS"/>
    <s v="GI22N20100002D"/>
    <x v="81"/>
    <x v="81"/>
    <s v="730418"/>
    <x v="138"/>
    <x v="1"/>
    <x v="6"/>
    <s v="001"/>
    <n v="0"/>
    <n v="0"/>
    <n v="5133.9399999999996"/>
    <n v="5133.9399999999996"/>
    <n v="0"/>
    <n v="0"/>
    <n v="0"/>
    <n v="0"/>
    <n v="0"/>
    <n v="5133.9399999999996"/>
    <n v="5133.9399999999996"/>
    <n v="5133.9399999999996"/>
    <m/>
  </r>
  <r>
    <x v="1"/>
    <x v="11"/>
    <s v="ZC09F090"/>
    <x v="21"/>
    <s v="N201"/>
    <s v="GESTIÓN DE RIESGOS"/>
    <s v="GI22N20100002D"/>
    <x v="81"/>
    <x v="81"/>
    <s v="730418"/>
    <x v="138"/>
    <x v="1"/>
    <x v="6"/>
    <s v="001"/>
    <n v="9448.4"/>
    <n v="0"/>
    <n v="0"/>
    <n v="9448.4"/>
    <n v="2750"/>
    <n v="4999.96"/>
    <n v="9.1955522765908222E-6"/>
    <n v="4999.96"/>
    <n v="1.9459572493341698E-5"/>
    <n v="4448.4399999999996"/>
    <n v="4448.4399999999996"/>
    <n v="1698.44"/>
    <m/>
  </r>
  <r>
    <x v="1"/>
    <x v="11"/>
    <s v="ZQ08F080"/>
    <x v="26"/>
    <s v="N201"/>
    <s v="GESTIÓN DE RIESGOS"/>
    <s v="GI22N20100002D"/>
    <x v="81"/>
    <x v="81"/>
    <s v="730418"/>
    <x v="138"/>
    <x v="1"/>
    <x v="6"/>
    <s v="001"/>
    <n v="25622.55"/>
    <n v="0"/>
    <n v="0"/>
    <n v="25622.55"/>
    <n v="0"/>
    <n v="0"/>
    <n v="0"/>
    <n v="0"/>
    <n v="0"/>
    <n v="25622.55"/>
    <n v="25622.55"/>
    <n v="25622.55"/>
    <m/>
  </r>
  <r>
    <x v="1"/>
    <x v="11"/>
    <s v="ZD07F070"/>
    <x v="28"/>
    <s v="N201"/>
    <s v="GESTIÓN DE RIESGOS"/>
    <s v="GI22N20100002D"/>
    <x v="81"/>
    <x v="81"/>
    <s v="730504"/>
    <x v="139"/>
    <x v="1"/>
    <x v="6"/>
    <s v="001"/>
    <n v="5871"/>
    <n v="0"/>
    <n v="0"/>
    <n v="5871"/>
    <n v="0"/>
    <n v="0"/>
    <n v="0"/>
    <n v="0"/>
    <n v="0"/>
    <n v="5871"/>
    <n v="5871"/>
    <n v="5871"/>
    <m/>
  </r>
  <r>
    <x v="1"/>
    <x v="11"/>
    <s v="ZS03F030"/>
    <x v="22"/>
    <s v="N201"/>
    <s v="GESTIÓN DE RIESGOS"/>
    <s v="GI22N20100002D"/>
    <x v="81"/>
    <x v="81"/>
    <s v="730504"/>
    <x v="139"/>
    <x v="1"/>
    <x v="6"/>
    <s v="001"/>
    <n v="6324.14"/>
    <n v="0"/>
    <n v="5000"/>
    <n v="11324.14"/>
    <n v="11324.14"/>
    <n v="0"/>
    <n v="0"/>
    <n v="0"/>
    <n v="0"/>
    <n v="11324.14"/>
    <n v="11324.14"/>
    <n v="0"/>
    <m/>
  </r>
  <r>
    <x v="1"/>
    <x v="11"/>
    <s v="ZT06F060"/>
    <x v="43"/>
    <s v="N201"/>
    <s v="GESTIÓN DE RIESGOS"/>
    <s v="GI22N20100002D"/>
    <x v="81"/>
    <x v="81"/>
    <s v="730606"/>
    <x v="140"/>
    <x v="1"/>
    <x v="6"/>
    <s v="001"/>
    <n v="10200"/>
    <n v="0"/>
    <n v="0"/>
    <n v="10200"/>
    <n v="10200"/>
    <n v="0"/>
    <n v="0"/>
    <n v="0"/>
    <n v="0"/>
    <n v="10200"/>
    <n v="10200"/>
    <n v="0"/>
    <m/>
  </r>
  <r>
    <x v="1"/>
    <x v="11"/>
    <s v="ZM04F040"/>
    <x v="41"/>
    <s v="N201"/>
    <s v="GESTIÓN DE RIESGOS"/>
    <s v="GI22N20100002D"/>
    <x v="81"/>
    <x v="81"/>
    <s v="730802"/>
    <x v="156"/>
    <x v="1"/>
    <x v="6"/>
    <s v="001"/>
    <n v="4085"/>
    <n v="0"/>
    <n v="0"/>
    <n v="4085"/>
    <n v="4072"/>
    <n v="0"/>
    <n v="0"/>
    <n v="0"/>
    <n v="0"/>
    <n v="4085"/>
    <n v="4085"/>
    <n v="13"/>
    <m/>
  </r>
  <r>
    <x v="1"/>
    <x v="11"/>
    <s v="ZN02F020"/>
    <x v="44"/>
    <s v="N201"/>
    <s v="GESTIÓN DE RIESGOS"/>
    <s v="GI22N20100002D"/>
    <x v="81"/>
    <x v="81"/>
    <s v="730802"/>
    <x v="156"/>
    <x v="1"/>
    <x v="6"/>
    <s v="001"/>
    <n v="2000"/>
    <n v="0"/>
    <n v="0"/>
    <n v="2000"/>
    <n v="0"/>
    <n v="0"/>
    <n v="0"/>
    <n v="0"/>
    <n v="0"/>
    <n v="2000"/>
    <n v="2000"/>
    <n v="2000"/>
    <m/>
  </r>
  <r>
    <x v="1"/>
    <x v="11"/>
    <s v="ZS03F030"/>
    <x v="22"/>
    <s v="N201"/>
    <s v="GESTIÓN DE RIESGOS"/>
    <s v="GI22N20100002D"/>
    <x v="81"/>
    <x v="81"/>
    <s v="730802"/>
    <x v="156"/>
    <x v="1"/>
    <x v="6"/>
    <s v="001"/>
    <n v="5000"/>
    <n v="0"/>
    <n v="-5000"/>
    <n v="0"/>
    <n v="0"/>
    <n v="0"/>
    <n v="0"/>
    <n v="0"/>
    <n v="0"/>
    <n v="0"/>
    <n v="0"/>
    <n v="0"/>
    <m/>
  </r>
  <r>
    <x v="1"/>
    <x v="11"/>
    <s v="ZC09F090"/>
    <x v="21"/>
    <s v="N201"/>
    <s v="GESTIÓN DE RIESGOS"/>
    <s v="GI22N20100002D"/>
    <x v="81"/>
    <x v="81"/>
    <s v="730802"/>
    <x v="156"/>
    <x v="1"/>
    <x v="6"/>
    <s v="001"/>
    <n v="3870"/>
    <n v="0"/>
    <n v="0"/>
    <n v="3870"/>
    <n v="0"/>
    <n v="0"/>
    <n v="0"/>
    <n v="0"/>
    <n v="0"/>
    <n v="3870"/>
    <n v="3870"/>
    <n v="3870"/>
    <m/>
  </r>
  <r>
    <x v="1"/>
    <x v="11"/>
    <s v="TM68F100"/>
    <x v="18"/>
    <s v="N201"/>
    <s v="GESTIÓN DE RIESGOS"/>
    <s v="GI22N20100002D"/>
    <x v="81"/>
    <x v="81"/>
    <s v="730802"/>
    <x v="156"/>
    <x v="1"/>
    <x v="6"/>
    <s v="001"/>
    <n v="2964.3"/>
    <n v="0"/>
    <n v="0"/>
    <n v="2964.3"/>
    <n v="0"/>
    <n v="0"/>
    <n v="0"/>
    <n v="0"/>
    <n v="0"/>
    <n v="2964.3"/>
    <n v="2964.3"/>
    <n v="2964.3"/>
    <m/>
  </r>
  <r>
    <x v="1"/>
    <x v="11"/>
    <s v="ZM04F040"/>
    <x v="41"/>
    <s v="N201"/>
    <s v="GESTIÓN DE RIESGOS"/>
    <s v="GI22N20100002D"/>
    <x v="81"/>
    <x v="81"/>
    <s v="730811"/>
    <x v="123"/>
    <x v="1"/>
    <x v="6"/>
    <s v="001"/>
    <n v="13315.5"/>
    <n v="0"/>
    <n v="0"/>
    <n v="13315.5"/>
    <n v="0"/>
    <n v="0"/>
    <n v="0"/>
    <n v="0"/>
    <n v="0"/>
    <n v="13315.5"/>
    <n v="13315.5"/>
    <n v="13315.5"/>
    <m/>
  </r>
  <r>
    <x v="1"/>
    <x v="11"/>
    <s v="ZN02F020"/>
    <x v="44"/>
    <s v="N201"/>
    <s v="GESTIÓN DE RIESGOS"/>
    <s v="GI22N20100002D"/>
    <x v="81"/>
    <x v="81"/>
    <s v="730811"/>
    <x v="123"/>
    <x v="1"/>
    <x v="6"/>
    <s v="001"/>
    <n v="5372.55"/>
    <n v="0"/>
    <n v="0"/>
    <n v="5372.55"/>
    <n v="0"/>
    <n v="0"/>
    <n v="0"/>
    <n v="0"/>
    <n v="0"/>
    <n v="5372.55"/>
    <n v="5372.55"/>
    <n v="5372.55"/>
    <m/>
  </r>
  <r>
    <x v="1"/>
    <x v="11"/>
    <s v="ZV05F050"/>
    <x v="35"/>
    <s v="N201"/>
    <s v="GESTIÓN DE RIESGOS"/>
    <s v="GI22N20100002D"/>
    <x v="81"/>
    <x v="81"/>
    <s v="730811"/>
    <x v="123"/>
    <x v="1"/>
    <x v="6"/>
    <s v="001"/>
    <n v="5911"/>
    <n v="0"/>
    <n v="3620.7"/>
    <n v="9531.7000000000007"/>
    <n v="0"/>
    <n v="0"/>
    <n v="0"/>
    <n v="0"/>
    <n v="0"/>
    <n v="9531.7000000000007"/>
    <n v="9531.7000000000007"/>
    <n v="9531.7000000000007"/>
    <m/>
  </r>
  <r>
    <x v="1"/>
    <x v="11"/>
    <s v="ZS03F030"/>
    <x v="22"/>
    <s v="N201"/>
    <s v="GESTIÓN DE RIESGOS"/>
    <s v="GI22N20100002D"/>
    <x v="81"/>
    <x v="81"/>
    <s v="730811"/>
    <x v="123"/>
    <x v="1"/>
    <x v="6"/>
    <s v="001"/>
    <n v="4500"/>
    <n v="0"/>
    <n v="0"/>
    <n v="4500"/>
    <n v="4500"/>
    <n v="0"/>
    <n v="0"/>
    <n v="0"/>
    <n v="0"/>
    <n v="4500"/>
    <n v="4500"/>
    <n v="0"/>
    <m/>
  </r>
  <r>
    <x v="1"/>
    <x v="11"/>
    <s v="ZD07F070"/>
    <x v="28"/>
    <s v="N201"/>
    <s v="GESTIÓN DE RIESGOS"/>
    <s v="GI22N20100002D"/>
    <x v="81"/>
    <x v="81"/>
    <s v="730811"/>
    <x v="123"/>
    <x v="1"/>
    <x v="6"/>
    <s v="001"/>
    <n v="4017.57"/>
    <n v="0"/>
    <n v="0"/>
    <n v="4017.57"/>
    <n v="0"/>
    <n v="4013.65"/>
    <n v="7.3816047318256056E-6"/>
    <n v="4013.65"/>
    <n v="1.5620907594840939E-5"/>
    <n v="3.92"/>
    <n v="3.92"/>
    <n v="3.92"/>
    <m/>
  </r>
  <r>
    <x v="1"/>
    <x v="11"/>
    <s v="ZN02F020"/>
    <x v="44"/>
    <s v="N201"/>
    <s v="GESTIÓN DE RIESGOS"/>
    <s v="GI22N20100002D"/>
    <x v="81"/>
    <x v="81"/>
    <s v="730820"/>
    <x v="154"/>
    <x v="1"/>
    <x v="6"/>
    <s v="001"/>
    <n v="3000"/>
    <n v="0"/>
    <n v="0"/>
    <n v="3000"/>
    <n v="0"/>
    <n v="0"/>
    <n v="0"/>
    <n v="0"/>
    <n v="0"/>
    <n v="3000"/>
    <n v="3000"/>
    <n v="3000"/>
    <m/>
  </r>
  <r>
    <x v="1"/>
    <x v="11"/>
    <s v="ZM04F040"/>
    <x v="41"/>
    <s v="N201"/>
    <s v="GESTIÓN DE RIESGOS"/>
    <s v="GI22N20100002D"/>
    <x v="81"/>
    <x v="81"/>
    <s v="731406"/>
    <x v="128"/>
    <x v="1"/>
    <x v="6"/>
    <s v="001"/>
    <n v="1195.5999999999999"/>
    <n v="0"/>
    <n v="-1195.5999999999999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730105"/>
    <x v="113"/>
    <x v="1"/>
    <x v="6"/>
    <s v="001"/>
    <n v="70825.52"/>
    <n v="0"/>
    <n v="-55640.66"/>
    <n v="15184.86"/>
    <n v="0"/>
    <n v="14018.86"/>
    <n v="2.5782438257147659E-5"/>
    <n v="11619.61"/>
    <n v="4.5222890410994917E-5"/>
    <n v="1166"/>
    <n v="3565.25"/>
    <n v="1166"/>
    <m/>
  </r>
  <r>
    <x v="1"/>
    <x v="8"/>
    <s v="PM71N010"/>
    <x v="39"/>
    <s v="N402"/>
    <s v="QUITO SIN MIEDO"/>
    <s v="GI22N40200001D"/>
    <x v="82"/>
    <x v="82"/>
    <s v="730203"/>
    <x v="114"/>
    <x v="1"/>
    <x v="6"/>
    <s v="001"/>
    <n v="600"/>
    <n v="0"/>
    <n v="400"/>
    <n v="1000"/>
    <n v="0"/>
    <n v="0"/>
    <n v="0"/>
    <n v="0"/>
    <n v="0"/>
    <n v="1000"/>
    <n v="1000"/>
    <n v="1000"/>
    <m/>
  </r>
  <r>
    <x v="1"/>
    <x v="11"/>
    <s v="ZV05F050"/>
    <x v="35"/>
    <s v="N402"/>
    <s v="QUITO SIN MIEDO"/>
    <s v="GI22N40200001D"/>
    <x v="82"/>
    <x v="82"/>
    <s v="730204"/>
    <x v="134"/>
    <x v="1"/>
    <x v="6"/>
    <s v="001"/>
    <n v="2000"/>
    <n v="0"/>
    <n v="-2000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730204"/>
    <x v="134"/>
    <x v="1"/>
    <x v="6"/>
    <s v="001"/>
    <n v="10600"/>
    <n v="0"/>
    <n v="56830.400000000001"/>
    <n v="67430.399999999994"/>
    <n v="0"/>
    <n v="0"/>
    <n v="0"/>
    <n v="0"/>
    <n v="0"/>
    <n v="67430.399999999994"/>
    <n v="67430.399999999994"/>
    <n v="67430.399999999994"/>
    <m/>
  </r>
  <r>
    <x v="1"/>
    <x v="11"/>
    <s v="ZV05F050"/>
    <x v="35"/>
    <s v="N402"/>
    <s v="QUITO SIN MIEDO"/>
    <s v="GI22N40200001D"/>
    <x v="82"/>
    <x v="82"/>
    <s v="730205"/>
    <x v="112"/>
    <x v="1"/>
    <x v="6"/>
    <s v="001"/>
    <n v="1962"/>
    <n v="0"/>
    <n v="-1962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730205"/>
    <x v="112"/>
    <x v="1"/>
    <x v="6"/>
    <s v="001"/>
    <n v="36800"/>
    <n v="0"/>
    <n v="-36800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730207"/>
    <x v="135"/>
    <x v="1"/>
    <x v="6"/>
    <s v="001"/>
    <n v="2106"/>
    <n v="0"/>
    <n v="2894"/>
    <n v="5000"/>
    <n v="0"/>
    <n v="0"/>
    <n v="0"/>
    <n v="0"/>
    <n v="0"/>
    <n v="5000"/>
    <n v="5000"/>
    <n v="5000"/>
    <m/>
  </r>
  <r>
    <x v="1"/>
    <x v="11"/>
    <s v="ZQ08F080"/>
    <x v="26"/>
    <s v="N402"/>
    <s v="QUITO SIN MIEDO"/>
    <s v="GI22N40200001D"/>
    <x v="82"/>
    <x v="82"/>
    <s v="730235"/>
    <x v="143"/>
    <x v="1"/>
    <x v="6"/>
    <s v="001"/>
    <n v="1076.44"/>
    <n v="0"/>
    <n v="0"/>
    <n v="1076.44"/>
    <n v="0"/>
    <n v="1075.5"/>
    <n v="1.977979118527634E-6"/>
    <n v="0"/>
    <n v="0"/>
    <n v="0.94"/>
    <n v="1076.44"/>
    <n v="0.94"/>
    <m/>
  </r>
  <r>
    <x v="1"/>
    <x v="8"/>
    <s v="PM71N010"/>
    <x v="39"/>
    <s v="N402"/>
    <s v="QUITO SIN MIEDO"/>
    <s v="GI22N40200001D"/>
    <x v="82"/>
    <x v="82"/>
    <s v="730248"/>
    <x v="155"/>
    <x v="1"/>
    <x v="6"/>
    <s v="001"/>
    <n v="17000"/>
    <n v="0"/>
    <n v="3000"/>
    <n v="20000"/>
    <n v="0"/>
    <n v="5500"/>
    <n v="1.0115188425757311E-5"/>
    <n v="5500"/>
    <n v="2.1405700988283773E-5"/>
    <n v="14500"/>
    <n v="14500"/>
    <n v="14500"/>
    <m/>
  </r>
  <r>
    <x v="1"/>
    <x v="11"/>
    <s v="ZD07F070"/>
    <x v="28"/>
    <s v="N402"/>
    <s v="QUITO SIN MIEDO"/>
    <s v="GI22N40200001D"/>
    <x v="82"/>
    <x v="82"/>
    <s v="730249"/>
    <x v="137"/>
    <x v="1"/>
    <x v="6"/>
    <s v="001"/>
    <n v="2004.78"/>
    <n v="0"/>
    <n v="0"/>
    <n v="2004.78"/>
    <n v="0"/>
    <n v="0"/>
    <n v="0"/>
    <n v="0"/>
    <n v="0"/>
    <n v="2004.78"/>
    <n v="2004.78"/>
    <n v="2004.78"/>
    <m/>
  </r>
  <r>
    <x v="1"/>
    <x v="8"/>
    <s v="PM71N010"/>
    <x v="39"/>
    <s v="N402"/>
    <s v="QUITO SIN MIEDO"/>
    <s v="GI22N40200001D"/>
    <x v="82"/>
    <x v="82"/>
    <s v="730402"/>
    <x v="150"/>
    <x v="1"/>
    <x v="6"/>
    <s v="001"/>
    <n v="3640"/>
    <n v="0"/>
    <n v="-3640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730404"/>
    <x v="116"/>
    <x v="1"/>
    <x v="6"/>
    <s v="001"/>
    <n v="20507.54"/>
    <n v="0"/>
    <n v="-9507.5400000000009"/>
    <n v="11000"/>
    <n v="2380"/>
    <n v="7620"/>
    <n v="1.4014133782594674E-5"/>
    <n v="903.6"/>
    <n v="3.5167620750933122E-6"/>
    <n v="3380"/>
    <n v="10096.4"/>
    <n v="1000"/>
    <m/>
  </r>
  <r>
    <x v="1"/>
    <x v="11"/>
    <s v="ZV05F050"/>
    <x v="35"/>
    <s v="N402"/>
    <s v="QUITO SIN MIEDO"/>
    <s v="GI22N40200001D"/>
    <x v="82"/>
    <x v="82"/>
    <s v="730404"/>
    <x v="116"/>
    <x v="1"/>
    <x v="6"/>
    <s v="001"/>
    <n v="0"/>
    <n v="0"/>
    <n v="6962"/>
    <n v="6962"/>
    <n v="0"/>
    <n v="0"/>
    <n v="0"/>
    <n v="0"/>
    <n v="0"/>
    <n v="6962"/>
    <n v="6962"/>
    <n v="6962"/>
    <m/>
  </r>
  <r>
    <x v="1"/>
    <x v="8"/>
    <s v="PM71N010"/>
    <x v="39"/>
    <s v="N402"/>
    <s v="QUITO SIN MIEDO"/>
    <s v="GI22N40200001D"/>
    <x v="82"/>
    <x v="82"/>
    <s v="730405"/>
    <x v="178"/>
    <x v="1"/>
    <x v="6"/>
    <s v="001"/>
    <n v="25256.84"/>
    <n v="0"/>
    <n v="-10685.39"/>
    <n v="14571.45"/>
    <n v="0"/>
    <n v="0"/>
    <n v="0"/>
    <n v="0"/>
    <n v="0"/>
    <n v="14571.45"/>
    <n v="14571.45"/>
    <n v="14571.45"/>
    <m/>
  </r>
  <r>
    <x v="1"/>
    <x v="8"/>
    <s v="PM71N010"/>
    <x v="39"/>
    <s v="N402"/>
    <s v="QUITO SIN MIEDO"/>
    <s v="GI22N40200001D"/>
    <x v="82"/>
    <x v="82"/>
    <s v="730415"/>
    <x v="192"/>
    <x v="1"/>
    <x v="6"/>
    <s v="001"/>
    <n v="1030"/>
    <n v="0"/>
    <n v="-1030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730417"/>
    <x v="152"/>
    <x v="1"/>
    <x v="6"/>
    <s v="001"/>
    <n v="0"/>
    <n v="0"/>
    <n v="177310.16"/>
    <n v="177310.16"/>
    <n v="0"/>
    <n v="0"/>
    <n v="0"/>
    <n v="0"/>
    <n v="0"/>
    <n v="177310.16"/>
    <n v="177310.16"/>
    <n v="177310.16"/>
    <m/>
  </r>
  <r>
    <x v="1"/>
    <x v="8"/>
    <s v="PM71N010"/>
    <x v="39"/>
    <s v="N402"/>
    <s v="QUITO SIN MIEDO"/>
    <s v="GI22N40200001D"/>
    <x v="82"/>
    <x v="82"/>
    <s v="730418"/>
    <x v="138"/>
    <x v="1"/>
    <x v="6"/>
    <s v="001"/>
    <n v="70000"/>
    <n v="0"/>
    <n v="-54834.6"/>
    <n v="15165.4"/>
    <n v="0"/>
    <n v="15163.4"/>
    <n v="2.788739057729607E-5"/>
    <n v="7581.7"/>
    <n v="2.9507564215067469E-5"/>
    <n v="2"/>
    <n v="7583.7"/>
    <n v="2"/>
    <m/>
  </r>
  <r>
    <x v="1"/>
    <x v="8"/>
    <s v="PM71N010"/>
    <x v="39"/>
    <s v="N402"/>
    <s v="QUITO SIN MIEDO"/>
    <s v="GI22N40200001D"/>
    <x v="82"/>
    <x v="82"/>
    <s v="730612"/>
    <x v="167"/>
    <x v="1"/>
    <x v="6"/>
    <s v="001"/>
    <n v="0"/>
    <n v="0"/>
    <n v="87700"/>
    <n v="87700"/>
    <n v="0"/>
    <n v="0"/>
    <n v="0"/>
    <n v="0"/>
    <n v="0"/>
    <n v="87700"/>
    <n v="87700"/>
    <n v="87700"/>
    <m/>
  </r>
  <r>
    <x v="1"/>
    <x v="8"/>
    <s v="PM71N010"/>
    <x v="39"/>
    <s v="N402"/>
    <s v="QUITO SIN MIEDO"/>
    <s v="GI22N40200001D"/>
    <x v="82"/>
    <x v="82"/>
    <s v="730702"/>
    <x v="141"/>
    <x v="1"/>
    <x v="6"/>
    <s v="001"/>
    <n v="3444"/>
    <n v="0"/>
    <n v="7306"/>
    <n v="10750"/>
    <n v="0"/>
    <n v="0"/>
    <n v="0"/>
    <n v="0"/>
    <n v="0"/>
    <n v="10750"/>
    <n v="10750"/>
    <n v="10750"/>
    <m/>
  </r>
  <r>
    <x v="1"/>
    <x v="8"/>
    <s v="PM71N010"/>
    <x v="39"/>
    <s v="N402"/>
    <s v="QUITO SIN MIEDO"/>
    <s v="GI22N40200001D"/>
    <x v="82"/>
    <x v="82"/>
    <s v="730703"/>
    <x v="179"/>
    <x v="1"/>
    <x v="6"/>
    <s v="001"/>
    <n v="12708.54"/>
    <n v="0"/>
    <n v="-12708.54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730802"/>
    <x v="156"/>
    <x v="1"/>
    <x v="6"/>
    <s v="001"/>
    <n v="366951"/>
    <n v="0"/>
    <n v="48201"/>
    <n v="415152"/>
    <n v="32834.5"/>
    <n v="52807.5"/>
    <n v="9.7119602326032573E-5"/>
    <n v="0"/>
    <n v="0"/>
    <n v="362344.5"/>
    <n v="415152"/>
    <n v="329510"/>
    <m/>
  </r>
  <r>
    <x v="1"/>
    <x v="11"/>
    <s v="ZT06F060"/>
    <x v="43"/>
    <s v="N402"/>
    <s v="QUITO SIN MIEDO"/>
    <s v="GI22N40200001D"/>
    <x v="82"/>
    <x v="82"/>
    <s v="730802"/>
    <x v="156"/>
    <x v="1"/>
    <x v="6"/>
    <s v="001"/>
    <n v="5500"/>
    <n v="0"/>
    <n v="-5500"/>
    <n v="0"/>
    <n v="0"/>
    <n v="0"/>
    <n v="0"/>
    <n v="0"/>
    <n v="0"/>
    <n v="0"/>
    <n v="0"/>
    <n v="0"/>
    <m/>
  </r>
  <r>
    <x v="1"/>
    <x v="11"/>
    <s v="ZV05F050"/>
    <x v="35"/>
    <s v="N402"/>
    <s v="QUITO SIN MIEDO"/>
    <s v="GI22N40200001D"/>
    <x v="82"/>
    <x v="82"/>
    <s v="730802"/>
    <x v="156"/>
    <x v="1"/>
    <x v="6"/>
    <s v="001"/>
    <n v="1000"/>
    <n v="0"/>
    <n v="-1000"/>
    <n v="0"/>
    <n v="0"/>
    <n v="0"/>
    <n v="0"/>
    <n v="0"/>
    <n v="0"/>
    <n v="0"/>
    <n v="0"/>
    <n v="0"/>
    <m/>
  </r>
  <r>
    <x v="1"/>
    <x v="11"/>
    <s v="ZQ08F080"/>
    <x v="26"/>
    <s v="N402"/>
    <s v="QUITO SIN MIEDO"/>
    <s v="GI22N40200001D"/>
    <x v="82"/>
    <x v="82"/>
    <s v="730802"/>
    <x v="156"/>
    <x v="1"/>
    <x v="6"/>
    <s v="001"/>
    <n v="1423.56"/>
    <n v="0"/>
    <n v="0"/>
    <n v="1423.56"/>
    <n v="0"/>
    <n v="0"/>
    <n v="0"/>
    <n v="0"/>
    <n v="0"/>
    <n v="1423.56"/>
    <n v="1423.56"/>
    <n v="1423.56"/>
    <m/>
  </r>
  <r>
    <x v="1"/>
    <x v="8"/>
    <s v="PM71N010"/>
    <x v="39"/>
    <s v="N402"/>
    <s v="QUITO SIN MIEDO"/>
    <s v="GI22N40200001D"/>
    <x v="82"/>
    <x v="82"/>
    <s v="730803"/>
    <x v="159"/>
    <x v="1"/>
    <x v="6"/>
    <s v="001"/>
    <n v="81955.8"/>
    <n v="0"/>
    <n v="-81955.8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730804"/>
    <x v="121"/>
    <x v="1"/>
    <x v="6"/>
    <s v="001"/>
    <n v="170"/>
    <n v="0"/>
    <n v="22605.5"/>
    <n v="22775.5"/>
    <n v="0"/>
    <n v="0"/>
    <n v="0"/>
    <n v="0"/>
    <n v="0"/>
    <n v="22775.5"/>
    <n v="22775.5"/>
    <n v="22775.5"/>
    <m/>
  </r>
  <r>
    <x v="1"/>
    <x v="8"/>
    <s v="PM71N010"/>
    <x v="39"/>
    <s v="N402"/>
    <s v="QUITO SIN MIEDO"/>
    <s v="GI22N40200001D"/>
    <x v="82"/>
    <x v="82"/>
    <s v="730805"/>
    <x v="153"/>
    <x v="1"/>
    <x v="6"/>
    <s v="001"/>
    <n v="25000"/>
    <n v="0"/>
    <n v="-6190"/>
    <n v="18810"/>
    <n v="17176.86"/>
    <n v="0"/>
    <n v="0"/>
    <n v="0"/>
    <n v="0"/>
    <n v="18810"/>
    <n v="18810"/>
    <n v="1633.14"/>
    <m/>
  </r>
  <r>
    <x v="1"/>
    <x v="8"/>
    <s v="PM71N010"/>
    <x v="39"/>
    <s v="N402"/>
    <s v="QUITO SIN MIEDO"/>
    <s v="GI22N40200001D"/>
    <x v="82"/>
    <x v="82"/>
    <s v="730807"/>
    <x v="146"/>
    <x v="1"/>
    <x v="6"/>
    <s v="001"/>
    <n v="32657.08"/>
    <n v="0"/>
    <n v="-32657.08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730809"/>
    <x v="175"/>
    <x v="1"/>
    <x v="6"/>
    <s v="001"/>
    <n v="0"/>
    <n v="0"/>
    <n v="500"/>
    <n v="500"/>
    <n v="0"/>
    <n v="0"/>
    <n v="0"/>
    <n v="0"/>
    <n v="0"/>
    <n v="500"/>
    <n v="500"/>
    <n v="500"/>
    <m/>
  </r>
  <r>
    <x v="1"/>
    <x v="11"/>
    <s v="ZM04F040"/>
    <x v="41"/>
    <s v="N402"/>
    <s v="QUITO SIN MIEDO"/>
    <s v="GI22N40200001D"/>
    <x v="82"/>
    <x v="82"/>
    <s v="730811"/>
    <x v="123"/>
    <x v="1"/>
    <x v="6"/>
    <s v="001"/>
    <n v="4379.9799999999996"/>
    <n v="0"/>
    <n v="0"/>
    <n v="4379.9799999999996"/>
    <n v="0"/>
    <n v="0"/>
    <n v="0"/>
    <n v="0"/>
    <n v="0"/>
    <n v="4379.9799999999996"/>
    <n v="4379.9799999999996"/>
    <n v="4379.9799999999996"/>
    <m/>
  </r>
  <r>
    <x v="1"/>
    <x v="11"/>
    <s v="ZD07F070"/>
    <x v="28"/>
    <s v="N402"/>
    <s v="QUITO SIN MIEDO"/>
    <s v="GI22N40200001D"/>
    <x v="82"/>
    <x v="82"/>
    <s v="730811"/>
    <x v="123"/>
    <x v="1"/>
    <x v="6"/>
    <s v="001"/>
    <n v="4756"/>
    <n v="0"/>
    <n v="0"/>
    <n v="4756"/>
    <n v="0"/>
    <n v="4752.7"/>
    <n v="8.7408101874721387E-6"/>
    <n v="4752.7"/>
    <n v="1.8497250015821142E-5"/>
    <n v="3.3"/>
    <n v="3.3"/>
    <n v="3.3"/>
    <m/>
  </r>
  <r>
    <x v="1"/>
    <x v="11"/>
    <s v="ZN02F020"/>
    <x v="44"/>
    <s v="N402"/>
    <s v="QUITO SIN MIEDO"/>
    <s v="GI22N40200001D"/>
    <x v="82"/>
    <x v="82"/>
    <s v="730811"/>
    <x v="123"/>
    <x v="1"/>
    <x v="6"/>
    <s v="001"/>
    <n v="5500"/>
    <n v="0"/>
    <n v="0"/>
    <n v="5500"/>
    <n v="0"/>
    <n v="0"/>
    <n v="0"/>
    <n v="0"/>
    <n v="0"/>
    <n v="5500"/>
    <n v="5500"/>
    <n v="5500"/>
    <m/>
  </r>
  <r>
    <x v="1"/>
    <x v="8"/>
    <s v="ZA01N000"/>
    <x v="13"/>
    <s v="N402"/>
    <s v="QUITO SIN MIEDO"/>
    <s v="GI22N40200001D"/>
    <x v="82"/>
    <x v="82"/>
    <s v="730811"/>
    <x v="123"/>
    <x v="1"/>
    <x v="6"/>
    <s v="001"/>
    <n v="29450"/>
    <n v="0"/>
    <n v="0"/>
    <n v="29450"/>
    <n v="0"/>
    <n v="0"/>
    <n v="0"/>
    <n v="0"/>
    <n v="0"/>
    <n v="29450"/>
    <n v="29450"/>
    <n v="29450"/>
    <m/>
  </r>
  <r>
    <x v="1"/>
    <x v="11"/>
    <s v="ZT06F060"/>
    <x v="43"/>
    <s v="N402"/>
    <s v="QUITO SIN MIEDO"/>
    <s v="GI22N40200001D"/>
    <x v="82"/>
    <x v="82"/>
    <s v="730811"/>
    <x v="123"/>
    <x v="1"/>
    <x v="6"/>
    <s v="001"/>
    <n v="0"/>
    <n v="0"/>
    <n v="5500"/>
    <n v="5500"/>
    <n v="0"/>
    <n v="0"/>
    <n v="0"/>
    <n v="0"/>
    <n v="0"/>
    <n v="5500"/>
    <n v="5500"/>
    <n v="5500"/>
    <m/>
  </r>
  <r>
    <x v="1"/>
    <x v="11"/>
    <s v="ZC09F090"/>
    <x v="21"/>
    <s v="N402"/>
    <s v="QUITO SIN MIEDO"/>
    <s v="GI22N40200001D"/>
    <x v="82"/>
    <x v="82"/>
    <s v="730811"/>
    <x v="123"/>
    <x v="1"/>
    <x v="6"/>
    <s v="001"/>
    <n v="5375.84"/>
    <n v="0"/>
    <n v="0"/>
    <n v="5375.84"/>
    <n v="0"/>
    <n v="0"/>
    <n v="0"/>
    <n v="0"/>
    <n v="0"/>
    <n v="5375.84"/>
    <n v="5375.84"/>
    <n v="5375.84"/>
    <m/>
  </r>
  <r>
    <x v="1"/>
    <x v="11"/>
    <s v="ZV05F050"/>
    <x v="35"/>
    <s v="N402"/>
    <s v="QUITO SIN MIEDO"/>
    <s v="GI22N40200001D"/>
    <x v="82"/>
    <x v="82"/>
    <s v="730811"/>
    <x v="123"/>
    <x v="1"/>
    <x v="6"/>
    <s v="001"/>
    <n v="3627"/>
    <n v="0"/>
    <n v="0"/>
    <n v="3627"/>
    <n v="0"/>
    <n v="2778.96"/>
    <n v="5.1108552777531884E-6"/>
    <n v="2778.96"/>
    <n v="1.0815561239709286E-5"/>
    <n v="848.04"/>
    <n v="848.04"/>
    <n v="848.04"/>
    <m/>
  </r>
  <r>
    <x v="1"/>
    <x v="8"/>
    <s v="PM71N010"/>
    <x v="39"/>
    <s v="N402"/>
    <s v="QUITO SIN MIEDO"/>
    <s v="GI22N40200001D"/>
    <x v="82"/>
    <x v="82"/>
    <s v="730811"/>
    <x v="123"/>
    <x v="1"/>
    <x v="6"/>
    <s v="001"/>
    <n v="2104"/>
    <n v="0"/>
    <n v="1809"/>
    <n v="3913"/>
    <n v="0"/>
    <n v="0"/>
    <n v="0"/>
    <n v="0"/>
    <n v="0"/>
    <n v="3913"/>
    <n v="3913"/>
    <n v="3913"/>
    <m/>
  </r>
  <r>
    <x v="1"/>
    <x v="11"/>
    <s v="ZS03F030"/>
    <x v="22"/>
    <s v="N402"/>
    <s v="QUITO SIN MIEDO"/>
    <s v="GI22N40200001D"/>
    <x v="82"/>
    <x v="82"/>
    <s v="730811"/>
    <x v="123"/>
    <x v="1"/>
    <x v="6"/>
    <s v="001"/>
    <n v="4500"/>
    <n v="0"/>
    <n v="0"/>
    <n v="4500"/>
    <n v="4500"/>
    <n v="0"/>
    <n v="0"/>
    <n v="0"/>
    <n v="0"/>
    <n v="4500"/>
    <n v="4500"/>
    <n v="0"/>
    <m/>
  </r>
  <r>
    <x v="1"/>
    <x v="11"/>
    <s v="TM68F100"/>
    <x v="18"/>
    <s v="N402"/>
    <s v="QUITO SIN MIEDO"/>
    <s v="GI22N40200001D"/>
    <x v="82"/>
    <x v="82"/>
    <s v="730811"/>
    <x v="123"/>
    <x v="1"/>
    <x v="6"/>
    <s v="001"/>
    <n v="1670"/>
    <n v="0"/>
    <n v="0"/>
    <n v="1670"/>
    <n v="0"/>
    <n v="0"/>
    <n v="0"/>
    <n v="0"/>
    <n v="0"/>
    <n v="1670"/>
    <n v="1670"/>
    <n v="1670"/>
    <m/>
  </r>
  <r>
    <x v="1"/>
    <x v="8"/>
    <s v="PM71N010"/>
    <x v="39"/>
    <s v="N402"/>
    <s v="QUITO SIN MIEDO"/>
    <s v="GI22N40200001D"/>
    <x v="82"/>
    <x v="82"/>
    <s v="730812"/>
    <x v="147"/>
    <x v="1"/>
    <x v="6"/>
    <s v="001"/>
    <n v="27565"/>
    <n v="0"/>
    <n v="-15058"/>
    <n v="12507"/>
    <n v="0"/>
    <n v="0"/>
    <n v="0"/>
    <n v="0"/>
    <n v="0"/>
    <n v="12507"/>
    <n v="12507"/>
    <n v="12507"/>
    <m/>
  </r>
  <r>
    <x v="1"/>
    <x v="8"/>
    <s v="PM71N010"/>
    <x v="39"/>
    <s v="N402"/>
    <s v="QUITO SIN MIEDO"/>
    <s v="GI22N40200001D"/>
    <x v="82"/>
    <x v="82"/>
    <s v="730813"/>
    <x v="124"/>
    <x v="1"/>
    <x v="6"/>
    <s v="001"/>
    <n v="75006.27"/>
    <n v="0"/>
    <n v="-30103.1"/>
    <n v="44903.17"/>
    <n v="0"/>
    <n v="14980"/>
    <n v="2.7550095021426273E-5"/>
    <n v="646.78"/>
    <n v="2.517232597309487E-6"/>
    <n v="29923.17"/>
    <n v="44256.39"/>
    <n v="29923.17"/>
    <m/>
  </r>
  <r>
    <x v="1"/>
    <x v="8"/>
    <s v="PM71N010"/>
    <x v="39"/>
    <s v="N402"/>
    <s v="QUITO SIN MIEDO"/>
    <s v="GI22N40200001D"/>
    <x v="82"/>
    <x v="82"/>
    <s v="730820"/>
    <x v="154"/>
    <x v="1"/>
    <x v="6"/>
    <s v="001"/>
    <n v="1100"/>
    <n v="0"/>
    <n v="1358.75"/>
    <n v="2458.75"/>
    <n v="0"/>
    <n v="0"/>
    <n v="0"/>
    <n v="0"/>
    <n v="0"/>
    <n v="2458.75"/>
    <n v="2458.75"/>
    <n v="2458.75"/>
    <m/>
  </r>
  <r>
    <x v="1"/>
    <x v="8"/>
    <s v="PM71N010"/>
    <x v="39"/>
    <s v="N402"/>
    <s v="QUITO SIN MIEDO"/>
    <s v="GI22N40200001D"/>
    <x v="82"/>
    <x v="82"/>
    <s v="730823"/>
    <x v="163"/>
    <x v="1"/>
    <x v="6"/>
    <s v="001"/>
    <n v="47019.34"/>
    <n v="0"/>
    <n v="-7926.54"/>
    <n v="39092.800000000003"/>
    <n v="0"/>
    <n v="8102.8"/>
    <n v="1.4902063413859334E-5"/>
    <n v="8102.8"/>
    <n v="3.1535657085066502E-5"/>
    <n v="30990"/>
    <n v="30990"/>
    <n v="30990"/>
    <m/>
  </r>
  <r>
    <x v="1"/>
    <x v="8"/>
    <s v="PM71N010"/>
    <x v="39"/>
    <s v="N402"/>
    <s v="QUITO SIN MIEDO"/>
    <s v="GI22N40200001D"/>
    <x v="82"/>
    <x v="82"/>
    <s v="730824"/>
    <x v="148"/>
    <x v="1"/>
    <x v="6"/>
    <s v="001"/>
    <n v="0"/>
    <n v="0"/>
    <n v="1440"/>
    <n v="1440"/>
    <n v="0"/>
    <n v="0"/>
    <n v="0"/>
    <n v="0"/>
    <n v="0"/>
    <n v="1440"/>
    <n v="1440"/>
    <n v="1440"/>
    <m/>
  </r>
  <r>
    <x v="1"/>
    <x v="8"/>
    <s v="PM71N010"/>
    <x v="39"/>
    <s v="N402"/>
    <s v="QUITO SIN MIEDO"/>
    <s v="GI22N40200001D"/>
    <x v="82"/>
    <x v="82"/>
    <s v="730826"/>
    <x v="126"/>
    <x v="1"/>
    <x v="6"/>
    <s v="001"/>
    <n v="12367.67"/>
    <n v="0"/>
    <n v="-11267.67"/>
    <n v="1100"/>
    <n v="0"/>
    <n v="0"/>
    <n v="0"/>
    <n v="0"/>
    <n v="0"/>
    <n v="1100"/>
    <n v="1100"/>
    <n v="1100"/>
    <m/>
  </r>
  <r>
    <x v="1"/>
    <x v="8"/>
    <s v="PM71N010"/>
    <x v="39"/>
    <s v="N402"/>
    <s v="QUITO SIN MIEDO"/>
    <s v="GI22N40200001D"/>
    <x v="82"/>
    <x v="82"/>
    <s v="730832"/>
    <x v="188"/>
    <x v="1"/>
    <x v="6"/>
    <s v="001"/>
    <n v="0"/>
    <n v="0"/>
    <n v="4000"/>
    <n v="4000"/>
    <n v="0"/>
    <n v="0"/>
    <n v="0"/>
    <n v="0"/>
    <n v="0"/>
    <n v="4000"/>
    <n v="4000"/>
    <n v="4000"/>
    <m/>
  </r>
  <r>
    <x v="1"/>
    <x v="8"/>
    <s v="PM71N010"/>
    <x v="39"/>
    <s v="N402"/>
    <s v="QUITO SIN MIEDO"/>
    <s v="GI22N40200001D"/>
    <x v="82"/>
    <x v="82"/>
    <s v="731403"/>
    <x v="142"/>
    <x v="1"/>
    <x v="6"/>
    <s v="001"/>
    <n v="25543.4"/>
    <n v="0"/>
    <n v="-21328.04"/>
    <n v="4215.3599999999997"/>
    <n v="0"/>
    <n v="0"/>
    <n v="0"/>
    <n v="0"/>
    <n v="0"/>
    <n v="4215.3599999999997"/>
    <n v="4215.3599999999997"/>
    <n v="4215.3599999999997"/>
    <m/>
  </r>
  <r>
    <x v="1"/>
    <x v="8"/>
    <s v="ZA01N000"/>
    <x v="13"/>
    <s v="N402"/>
    <s v="QUITO SIN MIEDO"/>
    <s v="GI22N40200001D"/>
    <x v="82"/>
    <x v="82"/>
    <s v="731403"/>
    <x v="142"/>
    <x v="1"/>
    <x v="6"/>
    <s v="001"/>
    <n v="900"/>
    <n v="0"/>
    <n v="0"/>
    <n v="900"/>
    <n v="0"/>
    <n v="0"/>
    <n v="0"/>
    <n v="0"/>
    <n v="0"/>
    <n v="900"/>
    <n v="900"/>
    <n v="900"/>
    <m/>
  </r>
  <r>
    <x v="1"/>
    <x v="8"/>
    <s v="PM71N010"/>
    <x v="39"/>
    <s v="N402"/>
    <s v="QUITO SIN MIEDO"/>
    <s v="GI22N40200001D"/>
    <x v="82"/>
    <x v="82"/>
    <s v="731404"/>
    <x v="130"/>
    <x v="1"/>
    <x v="6"/>
    <s v="001"/>
    <n v="3133.65"/>
    <n v="0"/>
    <n v="2856.35"/>
    <n v="5990"/>
    <n v="0"/>
    <n v="420"/>
    <n v="7.7243257069419463E-7"/>
    <n v="420"/>
    <n v="1.6346171663780336E-6"/>
    <n v="5570"/>
    <n v="5570"/>
    <n v="5570"/>
    <m/>
  </r>
  <r>
    <x v="1"/>
    <x v="8"/>
    <s v="PM71N010"/>
    <x v="39"/>
    <s v="N402"/>
    <s v="QUITO SIN MIEDO"/>
    <s v="GI22N40200001D"/>
    <x v="82"/>
    <x v="82"/>
    <s v="731406"/>
    <x v="128"/>
    <x v="1"/>
    <x v="6"/>
    <s v="001"/>
    <n v="300"/>
    <n v="0"/>
    <n v="7748.57"/>
    <n v="8048.57"/>
    <n v="0"/>
    <n v="120"/>
    <n v="2.2069502019834131E-7"/>
    <n v="120"/>
    <n v="4.6703347610800959E-7"/>
    <n v="7928.57"/>
    <n v="7928.57"/>
    <n v="7928.57"/>
    <m/>
  </r>
  <r>
    <x v="1"/>
    <x v="11"/>
    <s v="ZN02F020"/>
    <x v="44"/>
    <s v="N402"/>
    <s v="QUITO SIN MIEDO"/>
    <s v="GI22N40200001D"/>
    <x v="82"/>
    <x v="82"/>
    <s v="731406"/>
    <x v="128"/>
    <x v="1"/>
    <x v="6"/>
    <s v="001"/>
    <n v="1000"/>
    <n v="0"/>
    <n v="0"/>
    <n v="1000"/>
    <n v="0"/>
    <n v="0"/>
    <n v="0"/>
    <n v="0"/>
    <n v="0"/>
    <n v="1000"/>
    <n v="1000"/>
    <n v="1000"/>
    <m/>
  </r>
  <r>
    <x v="1"/>
    <x v="8"/>
    <s v="ZA01N000"/>
    <x v="13"/>
    <s v="N402"/>
    <s v="QUITO SIN MIEDO"/>
    <s v="GI22N40200001D"/>
    <x v="82"/>
    <x v="82"/>
    <s v="731406"/>
    <x v="128"/>
    <x v="1"/>
    <x v="6"/>
    <s v="001"/>
    <n v="967.86"/>
    <n v="0"/>
    <n v="0"/>
    <n v="967.86"/>
    <n v="0"/>
    <n v="0"/>
    <n v="0"/>
    <n v="0"/>
    <n v="0"/>
    <n v="967.86"/>
    <n v="967.86"/>
    <n v="967.86"/>
    <m/>
  </r>
  <r>
    <x v="1"/>
    <x v="8"/>
    <s v="PM71N010"/>
    <x v="39"/>
    <s v="N402"/>
    <s v="QUITO SIN MIEDO"/>
    <s v="GI22N40200001D"/>
    <x v="82"/>
    <x v="82"/>
    <s v="731407"/>
    <x v="164"/>
    <x v="1"/>
    <x v="6"/>
    <s v="001"/>
    <n v="0"/>
    <n v="0"/>
    <n v="1950"/>
    <n v="1950"/>
    <n v="0"/>
    <n v="0"/>
    <n v="0"/>
    <n v="0"/>
    <n v="0"/>
    <n v="1950"/>
    <n v="1950"/>
    <n v="1950"/>
    <m/>
  </r>
  <r>
    <x v="1"/>
    <x v="13"/>
    <s v="FS66P020"/>
    <x v="30"/>
    <s v="P201"/>
    <s v="GESTION INTEGRAL DEL PATRIMONIO CULTURAL"/>
    <s v="GI22P20100002D"/>
    <x v="83"/>
    <x v="83"/>
    <s v="730601"/>
    <x v="129"/>
    <x v="1"/>
    <x v="6"/>
    <s v="001"/>
    <n v="6000"/>
    <n v="0"/>
    <n v="0"/>
    <n v="6000"/>
    <n v="0"/>
    <n v="2960.14"/>
    <n v="5.4440679757493172E-6"/>
    <n v="2960.14"/>
    <n v="1.1520703949719696E-5"/>
    <n v="3039.86"/>
    <n v="3039.86"/>
    <n v="3039.86"/>
    <m/>
  </r>
  <r>
    <x v="1"/>
    <x v="13"/>
    <s v="FS66P020"/>
    <x v="30"/>
    <s v="P201"/>
    <s v="GESTION INTEGRAL DEL PATRIMONIO CULTURAL"/>
    <s v="GI22P20100002D"/>
    <x v="83"/>
    <x v="83"/>
    <s v="730604"/>
    <x v="166"/>
    <x v="1"/>
    <x v="6"/>
    <s v="001"/>
    <n v="126360.86"/>
    <n v="0"/>
    <n v="0"/>
    <n v="126360.86"/>
    <n v="0"/>
    <n v="126347.66"/>
    <n v="2.3236916146427634E-4"/>
    <n v="54970.45"/>
    <n v="2.1394200288934613E-4"/>
    <n v="13.2"/>
    <n v="71390.41"/>
    <n v="13.2"/>
    <m/>
  </r>
  <r>
    <x v="1"/>
    <x v="13"/>
    <s v="FS66P020"/>
    <x v="30"/>
    <s v="P201"/>
    <s v="GESTION INTEGRAL DEL PATRIMONIO CULTURAL"/>
    <s v="GI22P20100002D"/>
    <x v="83"/>
    <x v="83"/>
    <s v="730605"/>
    <x v="132"/>
    <x v="1"/>
    <x v="6"/>
    <s v="001"/>
    <n v="336428.75"/>
    <n v="0"/>
    <n v="-62536.73"/>
    <n v="273892.02"/>
    <n v="0"/>
    <n v="214063.55"/>
    <n v="3.9368966242482204E-4"/>
    <n v="172874.05"/>
    <n v="6.7281640416974879E-4"/>
    <n v="59828.47"/>
    <n v="101017.97"/>
    <n v="59828.47"/>
    <m/>
  </r>
  <r>
    <x v="1"/>
    <x v="13"/>
    <s v="FS66P020"/>
    <x v="30"/>
    <s v="P201"/>
    <s v="GESTION INTEGRAL DEL PATRIMONIO CULTURAL"/>
    <s v="GI22P20100002D"/>
    <x v="83"/>
    <x v="83"/>
    <s v="730606"/>
    <x v="140"/>
    <x v="1"/>
    <x v="6"/>
    <s v="001"/>
    <n v="41760"/>
    <n v="0"/>
    <n v="0"/>
    <n v="41760"/>
    <n v="0"/>
    <n v="38280"/>
    <n v="7.0401711443270878E-5"/>
    <n v="10440"/>
    <n v="4.0631912421396837E-5"/>
    <n v="3480"/>
    <n v="31320"/>
    <n v="3480"/>
    <m/>
  </r>
  <r>
    <x v="1"/>
    <x v="13"/>
    <s v="FS66P020"/>
    <x v="30"/>
    <s v="P201"/>
    <s v="GESTION INTEGRAL DEL PATRIMONIO CULTURAL"/>
    <s v="GI22P20100004D"/>
    <x v="84"/>
    <x v="84"/>
    <s v="730425"/>
    <x v="158"/>
    <x v="1"/>
    <x v="6"/>
    <s v="001"/>
    <n v="0"/>
    <n v="0"/>
    <n v="95629.83"/>
    <n v="95629.83"/>
    <n v="0"/>
    <n v="94998"/>
    <n v="1.7471321274001691E-4"/>
    <n v="0"/>
    <n v="0"/>
    <n v="631.83000000000004"/>
    <n v="95629.83"/>
    <n v="631.83000000000004"/>
    <m/>
  </r>
  <r>
    <x v="1"/>
    <x v="13"/>
    <s v="FS66P020"/>
    <x v="30"/>
    <s v="P201"/>
    <s v="GESTION INTEGRAL DEL PATRIMONIO CULTURAL"/>
    <s v="GI22P20100004D"/>
    <x v="84"/>
    <x v="84"/>
    <s v="730604"/>
    <x v="166"/>
    <x v="1"/>
    <x v="6"/>
    <s v="001"/>
    <n v="0"/>
    <n v="0"/>
    <n v="20613.740000000002"/>
    <n v="20613.740000000002"/>
    <n v="0"/>
    <n v="0"/>
    <n v="0"/>
    <n v="0"/>
    <n v="0"/>
    <n v="20613.740000000002"/>
    <n v="20613.740000000002"/>
    <n v="20613.740000000002"/>
    <m/>
  </r>
  <r>
    <x v="1"/>
    <x v="13"/>
    <s v="FS66P020"/>
    <x v="30"/>
    <s v="P201"/>
    <s v="GESTION INTEGRAL DEL PATRIMONIO CULTURAL"/>
    <s v="GI22P20100004D"/>
    <x v="84"/>
    <x v="84"/>
    <s v="730605"/>
    <x v="132"/>
    <x v="1"/>
    <x v="6"/>
    <s v="001"/>
    <n v="67760.81"/>
    <n v="0"/>
    <n v="0"/>
    <n v="67760.81"/>
    <n v="0"/>
    <n v="16928.25"/>
    <n v="3.113317063060476E-5"/>
    <n v="16928.25"/>
    <n v="6.5883828682711785E-5"/>
    <n v="50832.56"/>
    <n v="50832.56"/>
    <n v="50832.56"/>
    <m/>
  </r>
  <r>
    <x v="1"/>
    <x v="13"/>
    <s v="FS66P020"/>
    <x v="30"/>
    <s v="P201"/>
    <s v="GESTION INTEGRAL DEL PATRIMONIO CULTURAL"/>
    <s v="GI22P20100005D"/>
    <x v="85"/>
    <x v="85"/>
    <s v="730204"/>
    <x v="134"/>
    <x v="1"/>
    <x v="6"/>
    <s v="001"/>
    <n v="145903.51"/>
    <n v="0"/>
    <n v="-86410"/>
    <n v="59493.51"/>
    <n v="0"/>
    <n v="14442.76"/>
    <n v="2.6562043415998299E-5"/>
    <n v="14442.76"/>
    <n v="5.6210436728280973E-5"/>
    <n v="45050.75"/>
    <n v="45050.75"/>
    <n v="45050.75"/>
    <m/>
  </r>
  <r>
    <x v="1"/>
    <x v="13"/>
    <s v="FS66P020"/>
    <x v="30"/>
    <s v="P201"/>
    <s v="GESTION INTEGRAL DEL PATRIMONIO CULTURAL"/>
    <s v="GI22P20100005D"/>
    <x v="85"/>
    <x v="85"/>
    <s v="730205"/>
    <x v="112"/>
    <x v="1"/>
    <x v="6"/>
    <s v="001"/>
    <n v="177755.73"/>
    <n v="0"/>
    <n v="0"/>
    <n v="177755.73"/>
    <n v="0"/>
    <n v="0"/>
    <n v="0"/>
    <n v="0"/>
    <n v="0"/>
    <n v="177755.73"/>
    <n v="177755.73"/>
    <n v="177755.73"/>
    <m/>
  </r>
  <r>
    <x v="1"/>
    <x v="13"/>
    <s v="FS66P020"/>
    <x v="30"/>
    <s v="P201"/>
    <s v="GESTION INTEGRAL DEL PATRIMONIO CULTURAL"/>
    <s v="GI22P20100005D"/>
    <x v="85"/>
    <x v="85"/>
    <s v="730249"/>
    <x v="137"/>
    <x v="1"/>
    <x v="6"/>
    <s v="001"/>
    <n v="494530.68"/>
    <n v="0"/>
    <n v="0"/>
    <n v="494530.68"/>
    <n v="0"/>
    <n v="374122.35"/>
    <n v="6.8805782991584097E-4"/>
    <n v="374122.35"/>
    <n v="1.456063846751645E-3"/>
    <n v="120408.33"/>
    <n v="120408.33"/>
    <n v="120408.33"/>
    <m/>
  </r>
  <r>
    <x v="1"/>
    <x v="13"/>
    <s v="FS66P020"/>
    <x v="30"/>
    <s v="P201"/>
    <s v="GESTION INTEGRAL DEL PATRIMONIO CULTURAL"/>
    <s v="GI22P20100005D"/>
    <x v="85"/>
    <x v="85"/>
    <s v="730601"/>
    <x v="129"/>
    <x v="1"/>
    <x v="6"/>
    <s v="001"/>
    <n v="738529.67"/>
    <n v="0"/>
    <n v="42000"/>
    <n v="780529.67"/>
    <n v="0"/>
    <n v="462933.01"/>
    <n v="8.5139174993690788E-4"/>
    <n v="202115.29"/>
    <n v="7.8662172052732025E-4"/>
    <n v="317596.65999999997"/>
    <n v="578414.38"/>
    <n v="317596.65999999997"/>
    <m/>
  </r>
  <r>
    <x v="1"/>
    <x v="13"/>
    <s v="FS66P020"/>
    <x v="30"/>
    <s v="P201"/>
    <s v="GESTION INTEGRAL DEL PATRIMONIO CULTURAL"/>
    <s v="GI22P20100005D"/>
    <x v="85"/>
    <x v="85"/>
    <s v="730606"/>
    <x v="140"/>
    <x v="1"/>
    <x v="6"/>
    <s v="001"/>
    <n v="104400"/>
    <n v="0"/>
    <n v="0"/>
    <n v="104400"/>
    <n v="0"/>
    <n v="95700"/>
    <n v="1.760042786081772E-4"/>
    <n v="26100"/>
    <n v="1.0157978105349209E-4"/>
    <n v="8700"/>
    <n v="78300"/>
    <n v="8700"/>
    <m/>
  </r>
  <r>
    <x v="1"/>
    <x v="13"/>
    <s v="FS66P020"/>
    <x v="30"/>
    <s v="P201"/>
    <s v="GESTION INTEGRAL DEL PATRIMONIO CULTURAL"/>
    <s v="GI22P20100005D"/>
    <x v="85"/>
    <x v="85"/>
    <s v="730807"/>
    <x v="146"/>
    <x v="1"/>
    <x v="6"/>
    <s v="001"/>
    <n v="76855.039999999994"/>
    <n v="0"/>
    <n v="1410"/>
    <n v="78265.039999999994"/>
    <n v="0"/>
    <n v="0"/>
    <n v="0"/>
    <n v="0"/>
    <n v="0"/>
    <n v="78265.039999999994"/>
    <n v="78265.039999999994"/>
    <n v="78265.039999999994"/>
    <m/>
  </r>
  <r>
    <x v="1"/>
    <x v="13"/>
    <s v="FS66P020"/>
    <x v="30"/>
    <s v="P201"/>
    <s v="GESTION INTEGRAL DEL PATRIMONIO CULTURAL"/>
    <s v="GI22P20100006D"/>
    <x v="86"/>
    <x v="86"/>
    <s v="730601"/>
    <x v="129"/>
    <x v="1"/>
    <x v="6"/>
    <s v="001"/>
    <n v="269100"/>
    <n v="0"/>
    <n v="-33093.1"/>
    <n v="236006.9"/>
    <n v="0"/>
    <n v="170660.4"/>
    <n v="3.1386583687547504E-4"/>
    <n v="150680.78"/>
    <n v="5.8644140388388537E-4"/>
    <n v="65346.5"/>
    <n v="85326.12"/>
    <n v="65346.5"/>
    <m/>
  </r>
  <r>
    <x v="1"/>
    <x v="13"/>
    <s v="FS66P020"/>
    <x v="30"/>
    <s v="P201"/>
    <s v="GESTION INTEGRAL DEL PATRIMONIO CULTURAL"/>
    <s v="GI22P20100006D"/>
    <x v="86"/>
    <x v="86"/>
    <s v="730609"/>
    <x v="193"/>
    <x v="1"/>
    <x v="6"/>
    <s v="001"/>
    <n v="43000"/>
    <n v="0"/>
    <n v="0"/>
    <n v="43000"/>
    <n v="0"/>
    <n v="7082.97"/>
    <n v="1.3026468393452048E-5"/>
    <n v="7082.95"/>
    <n v="2.7566456329993554E-5"/>
    <n v="35917.03"/>
    <n v="35917.050000000003"/>
    <n v="35917.03"/>
    <m/>
  </r>
  <r>
    <x v="1"/>
    <x v="13"/>
    <s v="ZA01P000"/>
    <x v="40"/>
    <s v="P204"/>
    <s v="USO Y GESTIÓN DEL SUELO"/>
    <s v="GI22P20400001D"/>
    <x v="87"/>
    <x v="87"/>
    <s v="730205"/>
    <x v="112"/>
    <x v="1"/>
    <x v="6"/>
    <s v="001"/>
    <n v="13540"/>
    <n v="0"/>
    <n v="0"/>
    <n v="13540"/>
    <n v="0"/>
    <n v="5048"/>
    <n v="9.283903849676892E-6"/>
    <n v="5048"/>
    <n v="1.9646541561610269E-5"/>
    <n v="8492"/>
    <n v="8492"/>
    <n v="8492"/>
    <m/>
  </r>
  <r>
    <x v="1"/>
    <x v="13"/>
    <s v="ZA01P000"/>
    <x v="40"/>
    <s v="P204"/>
    <s v="USO Y GESTIÓN DEL SUELO"/>
    <s v="GI22P20400001D"/>
    <x v="87"/>
    <x v="87"/>
    <s v="730249"/>
    <x v="137"/>
    <x v="1"/>
    <x v="6"/>
    <s v="001"/>
    <n v="33000"/>
    <n v="0"/>
    <n v="-27000"/>
    <n v="6000"/>
    <n v="0"/>
    <n v="0"/>
    <n v="0"/>
    <n v="0"/>
    <n v="0"/>
    <n v="6000"/>
    <n v="6000"/>
    <n v="6000"/>
    <m/>
  </r>
  <r>
    <x v="1"/>
    <x v="13"/>
    <s v="ZA01P000"/>
    <x v="40"/>
    <s v="P204"/>
    <s v="USO Y GESTIÓN DEL SUELO"/>
    <s v="GI22P20400001D"/>
    <x v="87"/>
    <x v="87"/>
    <s v="730601"/>
    <x v="129"/>
    <x v="1"/>
    <x v="6"/>
    <s v="001"/>
    <n v="5072.54"/>
    <n v="0"/>
    <n v="0"/>
    <n v="5072.54"/>
    <n v="0"/>
    <n v="0"/>
    <n v="0"/>
    <n v="0"/>
    <n v="0"/>
    <n v="5072.54"/>
    <n v="5072.54"/>
    <n v="5072.54"/>
    <m/>
  </r>
  <r>
    <x v="1"/>
    <x v="13"/>
    <s v="ZA01P000"/>
    <x v="40"/>
    <s v="P204"/>
    <s v="USO Y GESTIÓN DEL SUELO"/>
    <s v="GI22P20400001D"/>
    <x v="87"/>
    <x v="87"/>
    <s v="730606"/>
    <x v="140"/>
    <x v="1"/>
    <x v="6"/>
    <s v="001"/>
    <n v="19252"/>
    <n v="0"/>
    <n v="73251"/>
    <n v="92503"/>
    <n v="58182"/>
    <n v="3073"/>
    <n v="5.6516316422458569E-6"/>
    <n v="1740"/>
    <n v="6.7719854035661393E-6"/>
    <n v="89430"/>
    <n v="90763"/>
    <n v="31248"/>
    <m/>
  </r>
  <r>
    <x v="1"/>
    <x v="13"/>
    <s v="ZA01P000"/>
    <x v="40"/>
    <s v="P204"/>
    <s v="USO Y GESTIÓN DEL SUELO"/>
    <s v="GI22P20400001D"/>
    <x v="87"/>
    <x v="87"/>
    <s v="730702"/>
    <x v="141"/>
    <x v="1"/>
    <x v="6"/>
    <s v="001"/>
    <n v="79999.850000000006"/>
    <n v="0"/>
    <n v="-46251"/>
    <n v="33748.85"/>
    <n v="26756.23"/>
    <n v="0"/>
    <n v="0"/>
    <n v="0"/>
    <n v="0"/>
    <n v="33748.85"/>
    <n v="33748.85"/>
    <n v="6992.62"/>
    <m/>
  </r>
  <r>
    <x v="1"/>
    <x v="13"/>
    <s v="ZA01P000"/>
    <x v="40"/>
    <s v="P204"/>
    <s v="USO Y GESTIÓN DEL SUELO"/>
    <s v="GI22P20400001D"/>
    <x v="87"/>
    <x v="87"/>
    <s v="730704"/>
    <x v="120"/>
    <x v="1"/>
    <x v="6"/>
    <s v="001"/>
    <n v="6000"/>
    <n v="0"/>
    <n v="0"/>
    <n v="6000"/>
    <n v="0"/>
    <n v="0"/>
    <n v="0"/>
    <n v="0"/>
    <n v="0"/>
    <n v="6000"/>
    <n v="6000"/>
    <n v="6000"/>
    <m/>
  </r>
  <r>
    <x v="1"/>
    <x v="11"/>
    <s v="RB34F010"/>
    <x v="23"/>
    <s v="P204"/>
    <s v="USO Y GESTIÓN DEL SUELO"/>
    <s v="GI22P20400002D"/>
    <x v="88"/>
    <x v="88"/>
    <s v="730204"/>
    <x v="134"/>
    <x v="1"/>
    <x v="6"/>
    <s v="001"/>
    <n v="5945.57"/>
    <n v="0"/>
    <n v="2430"/>
    <n v="8375.57"/>
    <n v="0"/>
    <n v="4180"/>
    <n v="7.6875432035755561E-6"/>
    <n v="330"/>
    <n v="1.2843420592970264E-6"/>
    <n v="4195.57"/>
    <n v="8045.57"/>
    <n v="4195.57"/>
    <m/>
  </r>
  <r>
    <x v="1"/>
    <x v="11"/>
    <s v="RB34F010"/>
    <x v="23"/>
    <s v="P204"/>
    <s v="USO Y GESTIÓN DEL SUELO"/>
    <s v="GI22P20400002D"/>
    <x v="88"/>
    <x v="88"/>
    <s v="730404"/>
    <x v="116"/>
    <x v="1"/>
    <x v="6"/>
    <s v="001"/>
    <n v="6750"/>
    <n v="0"/>
    <n v="-450"/>
    <n v="6300"/>
    <n v="0"/>
    <n v="0"/>
    <n v="0"/>
    <n v="0"/>
    <n v="0"/>
    <n v="6300"/>
    <n v="6300"/>
    <n v="6300"/>
    <m/>
  </r>
  <r>
    <x v="1"/>
    <x v="11"/>
    <s v="RB34F010"/>
    <x v="23"/>
    <s v="P204"/>
    <s v="USO Y GESTIÓN DEL SUELO"/>
    <s v="GI22P20400002D"/>
    <x v="88"/>
    <x v="88"/>
    <s v="730505"/>
    <x v="117"/>
    <x v="1"/>
    <x v="6"/>
    <s v="001"/>
    <n v="80760"/>
    <n v="0"/>
    <n v="-342"/>
    <n v="80418"/>
    <n v="0"/>
    <n v="65148"/>
    <n v="1.198153264656795E-4"/>
    <n v="5148"/>
    <n v="2.003573612503361E-5"/>
    <n v="15270"/>
    <n v="75270"/>
    <n v="15270"/>
    <m/>
  </r>
  <r>
    <x v="1"/>
    <x v="11"/>
    <s v="RB34F010"/>
    <x v="23"/>
    <s v="P204"/>
    <s v="USO Y GESTIÓN DEL SUELO"/>
    <s v="GI22P20400002D"/>
    <x v="88"/>
    <x v="88"/>
    <s v="730702"/>
    <x v="141"/>
    <x v="1"/>
    <x v="6"/>
    <s v="001"/>
    <n v="6400"/>
    <n v="0"/>
    <n v="1900"/>
    <n v="8300"/>
    <n v="0"/>
    <n v="0"/>
    <n v="0"/>
    <n v="0"/>
    <n v="0"/>
    <n v="8300"/>
    <n v="8300"/>
    <n v="8300"/>
    <m/>
  </r>
  <r>
    <x v="1"/>
    <x v="11"/>
    <s v="RB34F010"/>
    <x v="23"/>
    <s v="P204"/>
    <s v="USO Y GESTIÓN DEL SUELO"/>
    <s v="GI22P20400002D"/>
    <x v="88"/>
    <x v="88"/>
    <s v="730704"/>
    <x v="120"/>
    <x v="1"/>
    <x v="6"/>
    <s v="001"/>
    <n v="6348.8"/>
    <n v="0"/>
    <n v="-4348.8"/>
    <n v="2000"/>
    <n v="0"/>
    <n v="0"/>
    <n v="0"/>
    <n v="0"/>
    <n v="0"/>
    <n v="2000"/>
    <n v="2000"/>
    <n v="2000"/>
    <m/>
  </r>
  <r>
    <x v="1"/>
    <x v="11"/>
    <s v="RB34F010"/>
    <x v="23"/>
    <s v="P204"/>
    <s v="USO Y GESTIÓN DEL SUELO"/>
    <s v="GI22P20400002D"/>
    <x v="88"/>
    <x v="88"/>
    <s v="730804"/>
    <x v="121"/>
    <x v="1"/>
    <x v="6"/>
    <s v="001"/>
    <n v="3979"/>
    <n v="0"/>
    <n v="3021"/>
    <n v="7000"/>
    <n v="885.75"/>
    <n v="3214.25"/>
    <n v="5.9114080722709882E-6"/>
    <n v="3214.25"/>
    <n v="1.2509686254834749E-5"/>
    <n v="3785.75"/>
    <n v="3785.75"/>
    <n v="2900"/>
    <m/>
  </r>
  <r>
    <x v="1"/>
    <x v="11"/>
    <s v="RB34F010"/>
    <x v="23"/>
    <s v="P204"/>
    <s v="USO Y GESTIÓN DEL SUELO"/>
    <s v="GI22P20400002D"/>
    <x v="88"/>
    <x v="88"/>
    <s v="730807"/>
    <x v="146"/>
    <x v="1"/>
    <x v="6"/>
    <s v="001"/>
    <n v="29816.63"/>
    <n v="0"/>
    <n v="-816.63"/>
    <n v="29000"/>
    <n v="0"/>
    <n v="0"/>
    <n v="0"/>
    <n v="0"/>
    <n v="0"/>
    <n v="29000"/>
    <n v="29000"/>
    <n v="29000"/>
    <m/>
  </r>
  <r>
    <x v="1"/>
    <x v="11"/>
    <s v="RB34F010"/>
    <x v="23"/>
    <s v="P204"/>
    <s v="USO Y GESTIÓN DEL SUELO"/>
    <s v="GI22P20400002D"/>
    <x v="88"/>
    <x v="88"/>
    <s v="731403"/>
    <x v="142"/>
    <x v="1"/>
    <x v="6"/>
    <s v="001"/>
    <n v="4000"/>
    <n v="0"/>
    <n v="-4000"/>
    <n v="0"/>
    <n v="0"/>
    <n v="0"/>
    <n v="0"/>
    <n v="0"/>
    <n v="0"/>
    <n v="0"/>
    <n v="0"/>
    <n v="0"/>
    <m/>
  </r>
  <r>
    <x v="1"/>
    <x v="11"/>
    <s v="ZQ08F080"/>
    <x v="26"/>
    <s v="F101"/>
    <s v="CORRESPONSABILIDAD CIUDADANA"/>
    <s v="GI22F10100002D"/>
    <x v="15"/>
    <x v="15"/>
    <s v="750104"/>
    <x v="194"/>
    <x v="1"/>
    <x v="7"/>
    <s v="001"/>
    <n v="323692.25"/>
    <n v="0"/>
    <n v="0"/>
    <n v="323692.25"/>
    <n v="0"/>
    <n v="0"/>
    <n v="0"/>
    <n v="0"/>
    <n v="0"/>
    <n v="323692.25"/>
    <n v="323692.25"/>
    <n v="323692.25"/>
    <m/>
  </r>
  <r>
    <x v="1"/>
    <x v="11"/>
    <s v="ZM04F040"/>
    <x v="41"/>
    <s v="F101"/>
    <s v="CORRESPONSABILIDAD CIUDADANA"/>
    <s v="GI22F10100002D"/>
    <x v="15"/>
    <x v="15"/>
    <s v="750104"/>
    <x v="194"/>
    <x v="1"/>
    <x v="7"/>
    <s v="001"/>
    <n v="366615.19"/>
    <n v="0"/>
    <n v="0"/>
    <n v="366615.19"/>
    <n v="0"/>
    <n v="0"/>
    <n v="0"/>
    <n v="0"/>
    <n v="0"/>
    <n v="366615.19"/>
    <n v="366615.19"/>
    <n v="366615.19"/>
    <m/>
  </r>
  <r>
    <x v="1"/>
    <x v="11"/>
    <s v="ZD07F070"/>
    <x v="28"/>
    <s v="F101"/>
    <s v="CORRESPONSABILIDAD CIUDADANA"/>
    <s v="GI22F10100002D"/>
    <x v="15"/>
    <x v="15"/>
    <s v="750104"/>
    <x v="194"/>
    <x v="1"/>
    <x v="7"/>
    <s v="001"/>
    <n v="194490.15"/>
    <n v="0"/>
    <n v="6282.24"/>
    <n v="200772.39"/>
    <n v="0"/>
    <n v="0"/>
    <n v="0"/>
    <n v="0"/>
    <n v="0"/>
    <n v="200772.39"/>
    <n v="200772.39"/>
    <n v="200772.39"/>
    <m/>
  </r>
  <r>
    <x v="1"/>
    <x v="11"/>
    <s v="ZC09F090"/>
    <x v="21"/>
    <s v="F101"/>
    <s v="CORRESPONSABILIDAD CIUDADANA"/>
    <s v="GI22F10100002D"/>
    <x v="15"/>
    <x v="15"/>
    <s v="750104"/>
    <x v="194"/>
    <x v="1"/>
    <x v="7"/>
    <s v="001"/>
    <n v="282000"/>
    <n v="0"/>
    <n v="-146800"/>
    <n v="135200"/>
    <n v="134157.01"/>
    <n v="0"/>
    <n v="0"/>
    <n v="0"/>
    <n v="0"/>
    <n v="135200"/>
    <n v="135200"/>
    <n v="1042.99"/>
    <m/>
  </r>
  <r>
    <x v="1"/>
    <x v="11"/>
    <s v="ZS03F030"/>
    <x v="22"/>
    <s v="F101"/>
    <s v="CORRESPONSABILIDAD CIUDADANA"/>
    <s v="GI22F10100002D"/>
    <x v="15"/>
    <x v="15"/>
    <s v="750104"/>
    <x v="194"/>
    <x v="1"/>
    <x v="7"/>
    <s v="001"/>
    <n v="369243.04"/>
    <n v="0"/>
    <n v="0"/>
    <n v="369243.04"/>
    <n v="168000"/>
    <n v="0"/>
    <n v="0"/>
    <n v="0"/>
    <n v="0"/>
    <n v="369243.04"/>
    <n v="369243.04"/>
    <n v="201243.04"/>
    <m/>
  </r>
  <r>
    <x v="1"/>
    <x v="11"/>
    <s v="ZV05F050"/>
    <x v="35"/>
    <s v="F101"/>
    <s v="CORRESPONSABILIDAD CIUDADANA"/>
    <s v="GI22F10100002D"/>
    <x v="15"/>
    <x v="15"/>
    <s v="750104"/>
    <x v="194"/>
    <x v="1"/>
    <x v="7"/>
    <s v="001"/>
    <n v="566371.51"/>
    <n v="0"/>
    <n v="0"/>
    <n v="566371.51"/>
    <n v="269994.78999999998"/>
    <n v="166922"/>
    <n v="3.0699045134622942E-4"/>
    <n v="0"/>
    <n v="0"/>
    <n v="399449.51"/>
    <n v="566371.51"/>
    <n v="129454.72"/>
    <m/>
  </r>
  <r>
    <x v="1"/>
    <x v="11"/>
    <s v="ZN02F020"/>
    <x v="44"/>
    <s v="F101"/>
    <s v="CORRESPONSABILIDAD CIUDADANA"/>
    <s v="GI22F10100002D"/>
    <x v="15"/>
    <x v="15"/>
    <s v="750104"/>
    <x v="194"/>
    <x v="1"/>
    <x v="7"/>
    <s v="001"/>
    <n v="557345.21"/>
    <n v="0"/>
    <n v="-139213.92000000001"/>
    <n v="418131.29"/>
    <n v="0"/>
    <n v="24845.99"/>
    <n v="4.5694885540814891E-5"/>
    <n v="24839.33"/>
    <n v="9.6673321950783051E-5"/>
    <n v="393285.3"/>
    <n v="393291.96"/>
    <n v="393285.3"/>
    <m/>
  </r>
  <r>
    <x v="1"/>
    <x v="11"/>
    <s v="ZT06F060"/>
    <x v="43"/>
    <s v="F101"/>
    <s v="CORRESPONSABILIDAD CIUDADANA"/>
    <s v="GI22F10100002D"/>
    <x v="15"/>
    <x v="15"/>
    <s v="750104"/>
    <x v="194"/>
    <x v="1"/>
    <x v="7"/>
    <s v="001"/>
    <n v="582166.97"/>
    <n v="0"/>
    <n v="-2166.9699999999998"/>
    <n v="580000"/>
    <n v="204901.98"/>
    <n v="0"/>
    <n v="0"/>
    <n v="0"/>
    <n v="0"/>
    <n v="580000"/>
    <n v="580000"/>
    <n v="375098.02"/>
    <m/>
  </r>
  <r>
    <x v="1"/>
    <x v="11"/>
    <s v="ZQ08F080"/>
    <x v="26"/>
    <s v="F101"/>
    <s v="CORRESPONSABILIDAD CIUDADANA"/>
    <s v="GI22F10100002D"/>
    <x v="15"/>
    <x v="15"/>
    <s v="750105"/>
    <x v="195"/>
    <x v="1"/>
    <x v="7"/>
    <s v="001"/>
    <n v="553913.69999999995"/>
    <n v="0"/>
    <n v="255567.35"/>
    <n v="809481.05"/>
    <n v="0"/>
    <n v="0"/>
    <n v="0"/>
    <n v="0"/>
    <n v="0"/>
    <n v="809481.05"/>
    <n v="809481.05"/>
    <n v="809481.05"/>
    <m/>
  </r>
  <r>
    <x v="1"/>
    <x v="11"/>
    <s v="ZD07F070"/>
    <x v="28"/>
    <s v="F101"/>
    <s v="CORRESPONSABILIDAD CIUDADANA"/>
    <s v="GI22F10100002D"/>
    <x v="15"/>
    <x v="15"/>
    <s v="750105"/>
    <x v="195"/>
    <x v="1"/>
    <x v="7"/>
    <s v="001"/>
    <n v="559868.81000000006"/>
    <n v="0"/>
    <n v="0"/>
    <n v="559868.81000000006"/>
    <n v="0"/>
    <n v="232901.15"/>
    <n v="4.2833436669555765E-4"/>
    <n v="0"/>
    <n v="0"/>
    <n v="326967.65999999997"/>
    <n v="559868.81000000006"/>
    <n v="326967.65999999997"/>
    <m/>
  </r>
  <r>
    <x v="1"/>
    <x v="11"/>
    <s v="ZC09F090"/>
    <x v="21"/>
    <s v="F101"/>
    <s v="CORRESPONSABILIDAD CIUDADANA"/>
    <s v="GI22F10100002D"/>
    <x v="15"/>
    <x v="15"/>
    <s v="750105"/>
    <x v="195"/>
    <x v="1"/>
    <x v="7"/>
    <s v="001"/>
    <n v="266011.67"/>
    <n v="0"/>
    <n v="542930.59"/>
    <n v="808942.26"/>
    <n v="220506.79"/>
    <n v="0"/>
    <n v="0"/>
    <n v="0"/>
    <n v="0"/>
    <n v="808942.26"/>
    <n v="808942.26"/>
    <n v="588435.47"/>
    <m/>
  </r>
  <r>
    <x v="1"/>
    <x v="11"/>
    <s v="ZM04F040"/>
    <x v="41"/>
    <s v="F101"/>
    <s v="CORRESPONSABILIDAD CIUDADANA"/>
    <s v="GI22F10100002D"/>
    <x v="15"/>
    <x v="15"/>
    <s v="750105"/>
    <x v="195"/>
    <x v="1"/>
    <x v="7"/>
    <s v="001"/>
    <n v="527585.16"/>
    <n v="0"/>
    <n v="0"/>
    <n v="527585.16"/>
    <n v="0"/>
    <n v="487200"/>
    <n v="8.9602178200526576E-4"/>
    <n v="0"/>
    <n v="0"/>
    <n v="40385.160000000003"/>
    <n v="527585.16"/>
    <n v="40385.160000000003"/>
    <m/>
  </r>
  <r>
    <x v="1"/>
    <x v="11"/>
    <s v="ZT06F060"/>
    <x v="43"/>
    <s v="F101"/>
    <s v="CORRESPONSABILIDAD CIUDADANA"/>
    <s v="GI22F10100002D"/>
    <x v="15"/>
    <x v="15"/>
    <s v="750105"/>
    <x v="195"/>
    <x v="1"/>
    <x v="7"/>
    <s v="001"/>
    <n v="397982.32"/>
    <n v="0"/>
    <n v="-47982.32"/>
    <n v="350000"/>
    <n v="174858.74"/>
    <n v="0"/>
    <n v="0"/>
    <n v="0"/>
    <n v="0"/>
    <n v="350000"/>
    <n v="350000"/>
    <n v="175141.26"/>
    <m/>
  </r>
  <r>
    <x v="1"/>
    <x v="11"/>
    <s v="ZN02F020"/>
    <x v="44"/>
    <s v="F101"/>
    <s v="CORRESPONSABILIDAD CIUDADANA"/>
    <s v="GI22F10100002D"/>
    <x v="15"/>
    <x v="15"/>
    <s v="750105"/>
    <x v="195"/>
    <x v="1"/>
    <x v="7"/>
    <s v="001"/>
    <n v="899724.62"/>
    <n v="0"/>
    <n v="93401.33"/>
    <n v="993125.95"/>
    <n v="120456.72"/>
    <n v="792922.95"/>
    <n v="1.4582845538831531E-3"/>
    <n v="81209.09"/>
    <n v="3.1606136328556832E-4"/>
    <n v="200203"/>
    <n v="911916.86"/>
    <n v="79746.28"/>
    <m/>
  </r>
  <r>
    <x v="1"/>
    <x v="11"/>
    <s v="ZS03F030"/>
    <x v="22"/>
    <s v="F101"/>
    <s v="CORRESPONSABILIDAD CIUDADANA"/>
    <s v="GI22F10100002D"/>
    <x v="15"/>
    <x v="15"/>
    <s v="750105"/>
    <x v="195"/>
    <x v="1"/>
    <x v="7"/>
    <s v="001"/>
    <n v="491941.82"/>
    <n v="0"/>
    <n v="0"/>
    <n v="491941.82"/>
    <n v="0"/>
    <n v="0"/>
    <n v="0"/>
    <n v="0"/>
    <n v="0"/>
    <n v="491941.82"/>
    <n v="491941.82"/>
    <n v="491941.82"/>
    <m/>
  </r>
  <r>
    <x v="1"/>
    <x v="11"/>
    <s v="ZV05F050"/>
    <x v="35"/>
    <s v="F101"/>
    <s v="CORRESPONSABILIDAD CIUDADANA"/>
    <s v="GI22F10100002D"/>
    <x v="15"/>
    <x v="15"/>
    <s v="750105"/>
    <x v="195"/>
    <x v="1"/>
    <x v="7"/>
    <s v="001"/>
    <n v="498209.2"/>
    <n v="0"/>
    <n v="0"/>
    <n v="498209.2"/>
    <n v="34918.74"/>
    <n v="0"/>
    <n v="0"/>
    <n v="0"/>
    <n v="0"/>
    <n v="498209.2"/>
    <n v="498209.2"/>
    <n v="463290.46"/>
    <m/>
  </r>
  <r>
    <x v="1"/>
    <x v="11"/>
    <s v="ZC09F090"/>
    <x v="21"/>
    <s v="F101"/>
    <s v="CORRESPONSABILIDAD CIUDADANA"/>
    <s v="GI22F10100002D"/>
    <x v="15"/>
    <x v="15"/>
    <s v="750107"/>
    <x v="196"/>
    <x v="1"/>
    <x v="7"/>
    <s v="001"/>
    <n v="390674.27"/>
    <n v="0"/>
    <n v="-390674.27"/>
    <n v="0"/>
    <n v="0"/>
    <n v="0"/>
    <n v="0"/>
    <n v="0"/>
    <n v="0"/>
    <n v="0"/>
    <n v="0"/>
    <n v="0"/>
    <m/>
  </r>
  <r>
    <x v="1"/>
    <x v="11"/>
    <s v="ZQ08F080"/>
    <x v="26"/>
    <s v="F101"/>
    <s v="CORRESPONSABILIDAD CIUDADANA"/>
    <s v="GI22F10100002D"/>
    <x v="15"/>
    <x v="15"/>
    <s v="750107"/>
    <x v="196"/>
    <x v="1"/>
    <x v="7"/>
    <s v="001"/>
    <n v="267916.39"/>
    <n v="0"/>
    <n v="0"/>
    <n v="267916.39"/>
    <n v="0"/>
    <n v="0"/>
    <n v="0"/>
    <n v="0"/>
    <n v="0"/>
    <n v="267916.39"/>
    <n v="267916.39"/>
    <n v="267916.39"/>
    <m/>
  </r>
  <r>
    <x v="1"/>
    <x v="11"/>
    <s v="ZD07F070"/>
    <x v="28"/>
    <s v="F101"/>
    <s v="CORRESPONSABILIDAD CIUDADANA"/>
    <s v="GI22F10100002D"/>
    <x v="15"/>
    <x v="15"/>
    <s v="750107"/>
    <x v="196"/>
    <x v="1"/>
    <x v="7"/>
    <s v="001"/>
    <n v="164156.65"/>
    <n v="0"/>
    <n v="0"/>
    <n v="164156.65"/>
    <n v="0"/>
    <n v="0"/>
    <n v="0"/>
    <n v="0"/>
    <n v="0"/>
    <n v="164156.65"/>
    <n v="164156.65"/>
    <n v="164156.65"/>
    <m/>
  </r>
  <r>
    <x v="1"/>
    <x v="11"/>
    <s v="ZN02F020"/>
    <x v="44"/>
    <s v="F101"/>
    <s v="CORRESPONSABILIDAD CIUDADANA"/>
    <s v="GI22F10100002D"/>
    <x v="15"/>
    <x v="15"/>
    <s v="750107"/>
    <x v="196"/>
    <x v="1"/>
    <x v="7"/>
    <s v="001"/>
    <n v="292591.51"/>
    <n v="0"/>
    <n v="-274501.63"/>
    <n v="18089.88"/>
    <n v="0"/>
    <n v="17373.439999999999"/>
    <n v="3.1951930764288925E-5"/>
    <n v="17373.439999999999"/>
    <n v="6.7616483959616141E-5"/>
    <n v="716.44"/>
    <n v="716.44"/>
    <n v="716.44"/>
    <m/>
  </r>
  <r>
    <x v="1"/>
    <x v="11"/>
    <s v="ZC09F090"/>
    <x v="21"/>
    <s v="F101"/>
    <s v="CORRESPONSABILIDAD CIUDADANA"/>
    <s v="GI22F10100002D"/>
    <x v="15"/>
    <x v="15"/>
    <s v="750501"/>
    <x v="197"/>
    <x v="1"/>
    <x v="7"/>
    <s v="001"/>
    <n v="72000"/>
    <n v="0"/>
    <n v="-52000"/>
    <n v="20000"/>
    <n v="0"/>
    <n v="0"/>
    <n v="0"/>
    <n v="0"/>
    <n v="0"/>
    <n v="20000"/>
    <n v="20000"/>
    <n v="20000"/>
    <m/>
  </r>
  <r>
    <x v="1"/>
    <x v="11"/>
    <s v="ZQ08F080"/>
    <x v="26"/>
    <s v="F101"/>
    <s v="CORRESPONSABILIDAD CIUDADANA"/>
    <s v="GI22F10100003D"/>
    <x v="16"/>
    <x v="16"/>
    <s v="750104"/>
    <x v="194"/>
    <x v="1"/>
    <x v="7"/>
    <s v="001"/>
    <n v="2011101.53"/>
    <n v="0"/>
    <n v="0"/>
    <n v="2011101.53"/>
    <n v="0"/>
    <n v="0"/>
    <n v="0"/>
    <n v="0"/>
    <n v="0"/>
    <n v="2011101.53"/>
    <n v="2011101.53"/>
    <n v="2011101.53"/>
    <m/>
  </r>
  <r>
    <x v="1"/>
    <x v="11"/>
    <s v="ZT06F060"/>
    <x v="43"/>
    <s v="F101"/>
    <s v="CORRESPONSABILIDAD CIUDADANA"/>
    <s v="GI22F10100003D"/>
    <x v="16"/>
    <x v="16"/>
    <s v="750104"/>
    <x v="194"/>
    <x v="1"/>
    <x v="7"/>
    <s v="001"/>
    <n v="767625.35"/>
    <n v="0"/>
    <n v="-257443.53"/>
    <n v="510181.82"/>
    <n v="0"/>
    <n v="0"/>
    <n v="0"/>
    <n v="0"/>
    <n v="0"/>
    <n v="510181.82"/>
    <n v="510181.82"/>
    <n v="510181.82"/>
    <m/>
  </r>
  <r>
    <x v="1"/>
    <x v="11"/>
    <s v="ZC09F090"/>
    <x v="21"/>
    <s v="F101"/>
    <s v="CORRESPONSABILIDAD CIUDADANA"/>
    <s v="GI22F10100003D"/>
    <x v="16"/>
    <x v="16"/>
    <s v="750104"/>
    <x v="194"/>
    <x v="1"/>
    <x v="7"/>
    <s v="001"/>
    <n v="252428.71"/>
    <n v="0"/>
    <n v="1748361.3"/>
    <n v="2000790.01"/>
    <n v="1823054.06"/>
    <n v="0"/>
    <n v="0"/>
    <n v="0"/>
    <n v="0"/>
    <n v="2000790.01"/>
    <n v="2000790.01"/>
    <n v="177735.95"/>
    <m/>
  </r>
  <r>
    <x v="1"/>
    <x v="11"/>
    <s v="ZV05F050"/>
    <x v="35"/>
    <s v="F101"/>
    <s v="CORRESPONSABILIDAD CIUDADANA"/>
    <s v="GI22F10100003D"/>
    <x v="16"/>
    <x v="16"/>
    <s v="750104"/>
    <x v="194"/>
    <x v="1"/>
    <x v="7"/>
    <s v="001"/>
    <n v="501584.86"/>
    <n v="0"/>
    <n v="0"/>
    <n v="501584.86"/>
    <n v="14227.01"/>
    <n v="0"/>
    <n v="0"/>
    <n v="0"/>
    <n v="0"/>
    <n v="501584.86"/>
    <n v="501584.86"/>
    <n v="487357.85"/>
    <m/>
  </r>
  <r>
    <x v="1"/>
    <x v="11"/>
    <s v="ZD07F070"/>
    <x v="28"/>
    <s v="F101"/>
    <s v="CORRESPONSABILIDAD CIUDADANA"/>
    <s v="GI22F10100003D"/>
    <x v="16"/>
    <x v="16"/>
    <s v="750104"/>
    <x v="194"/>
    <x v="1"/>
    <x v="7"/>
    <s v="001"/>
    <n v="1064456.82"/>
    <n v="0"/>
    <n v="722605.98"/>
    <n v="1787062.8"/>
    <n v="0"/>
    <n v="269745.11"/>
    <n v="4.96095020832115E-4"/>
    <n v="0"/>
    <n v="0"/>
    <n v="1517317.69"/>
    <n v="1787062.8"/>
    <n v="1517317.69"/>
    <m/>
  </r>
  <r>
    <x v="1"/>
    <x v="11"/>
    <s v="ZS03F030"/>
    <x v="22"/>
    <s v="F101"/>
    <s v="CORRESPONSABILIDAD CIUDADANA"/>
    <s v="GI22F10100003D"/>
    <x v="16"/>
    <x v="16"/>
    <s v="750104"/>
    <x v="194"/>
    <x v="1"/>
    <x v="7"/>
    <s v="001"/>
    <n v="1914660.72"/>
    <n v="0"/>
    <n v="0"/>
    <n v="1914660.72"/>
    <n v="240090.73"/>
    <n v="64776.91"/>
    <n v="1.1913284550696782E-4"/>
    <n v="64206.74"/>
    <n v="2.4988914143135983E-4"/>
    <n v="1849883.81"/>
    <n v="1850453.98"/>
    <n v="1609793.08"/>
    <m/>
  </r>
  <r>
    <x v="1"/>
    <x v="11"/>
    <s v="ZN02F020"/>
    <x v="44"/>
    <s v="F101"/>
    <s v="CORRESPONSABILIDAD CIUDADANA"/>
    <s v="GI22F10100003D"/>
    <x v="16"/>
    <x v="16"/>
    <s v="750104"/>
    <x v="194"/>
    <x v="1"/>
    <x v="7"/>
    <s v="001"/>
    <n v="1546439.55"/>
    <n v="0"/>
    <n v="575504.71"/>
    <n v="2121944.2599999998"/>
    <n v="105463.8"/>
    <n v="1078191.78"/>
    <n v="1.982929638873213E-3"/>
    <n v="116103.42"/>
    <n v="4.5186819858856835E-4"/>
    <n v="1043752.48"/>
    <n v="2005840.84"/>
    <n v="938288.68"/>
    <m/>
  </r>
  <r>
    <x v="1"/>
    <x v="11"/>
    <s v="ZM04F040"/>
    <x v="41"/>
    <s v="F101"/>
    <s v="CORRESPONSABILIDAD CIUDADANA"/>
    <s v="GI22F10100003D"/>
    <x v="16"/>
    <x v="16"/>
    <s v="750104"/>
    <x v="194"/>
    <x v="1"/>
    <x v="7"/>
    <s v="001"/>
    <n v="1103075.26"/>
    <n v="0"/>
    <n v="0"/>
    <n v="1103075.26"/>
    <n v="0"/>
    <n v="0"/>
    <n v="0"/>
    <n v="0"/>
    <n v="0"/>
    <n v="1103075.26"/>
    <n v="1103075.26"/>
    <n v="1103075.26"/>
    <m/>
  </r>
  <r>
    <x v="1"/>
    <x v="11"/>
    <s v="ZN02F020"/>
    <x v="44"/>
    <s v="F101"/>
    <s v="CORRESPONSABILIDAD CIUDADANA"/>
    <s v="GI22F10100003D"/>
    <x v="16"/>
    <x v="16"/>
    <s v="750105"/>
    <x v="195"/>
    <x v="1"/>
    <x v="7"/>
    <s v="001"/>
    <n v="1632844.34"/>
    <n v="0"/>
    <n v="-239827.79"/>
    <n v="1393016.55"/>
    <n v="14120.81"/>
    <n v="495711.95"/>
    <n v="9.1167632348174306E-4"/>
    <n v="105287.16"/>
    <n v="4.0977190270283486E-4"/>
    <n v="897304.6"/>
    <n v="1287729.3899999999"/>
    <n v="883183.79"/>
    <m/>
  </r>
  <r>
    <x v="1"/>
    <x v="11"/>
    <s v="ZT06F060"/>
    <x v="43"/>
    <s v="F101"/>
    <s v="CORRESPONSABILIDAD CIUDADANA"/>
    <s v="GI22F10100003D"/>
    <x v="16"/>
    <x v="16"/>
    <s v="750105"/>
    <x v="195"/>
    <x v="1"/>
    <x v="7"/>
    <s v="001"/>
    <n v="920378.99"/>
    <n v="0"/>
    <n v="213921.93"/>
    <n v="1134300.92"/>
    <n v="407359.17"/>
    <n v="302661.3"/>
    <n v="5.5663201430630196E-4"/>
    <n v="0"/>
    <n v="0"/>
    <n v="831639.62"/>
    <n v="1134300.92"/>
    <n v="424280.45"/>
    <m/>
  </r>
  <r>
    <x v="1"/>
    <x v="11"/>
    <s v="ZQ08F080"/>
    <x v="26"/>
    <s v="F101"/>
    <s v="CORRESPONSABILIDAD CIUDADANA"/>
    <s v="GI22F10100003D"/>
    <x v="16"/>
    <x v="16"/>
    <s v="750105"/>
    <x v="195"/>
    <x v="1"/>
    <x v="7"/>
    <s v="001"/>
    <n v="1470902.14"/>
    <n v="0"/>
    <n v="0"/>
    <n v="1470902.14"/>
    <n v="0"/>
    <n v="397006.46"/>
    <n v="7.3014457257143325E-4"/>
    <n v="0"/>
    <n v="0"/>
    <n v="1073895.68"/>
    <n v="1470902.14"/>
    <n v="1073895.68"/>
    <m/>
  </r>
  <r>
    <x v="1"/>
    <x v="11"/>
    <s v="ZD07F070"/>
    <x v="28"/>
    <s v="F101"/>
    <s v="CORRESPONSABILIDAD CIUDADANA"/>
    <s v="GI22F10100003D"/>
    <x v="16"/>
    <x v="16"/>
    <s v="750105"/>
    <x v="195"/>
    <x v="1"/>
    <x v="7"/>
    <s v="001"/>
    <n v="1340132.47"/>
    <n v="0"/>
    <n v="-757073.05"/>
    <n v="583059.42000000004"/>
    <n v="0"/>
    <n v="225894.57"/>
    <n v="4.1544838907371358E-4"/>
    <n v="0"/>
    <n v="0"/>
    <n v="357164.85"/>
    <n v="583059.42000000004"/>
    <n v="357164.85"/>
    <m/>
  </r>
  <r>
    <x v="1"/>
    <x v="11"/>
    <s v="ZC09F090"/>
    <x v="21"/>
    <s v="F101"/>
    <s v="CORRESPONSABILIDAD CIUDADANA"/>
    <s v="GI22F10100003D"/>
    <x v="16"/>
    <x v="16"/>
    <s v="750105"/>
    <x v="195"/>
    <x v="1"/>
    <x v="7"/>
    <s v="001"/>
    <n v="2099107.4700000002"/>
    <n v="0"/>
    <n v="-1378000"/>
    <n v="721107.47"/>
    <n v="212115.25"/>
    <n v="351941.1"/>
    <n v="6.4726373477605383E-4"/>
    <n v="43379.32"/>
    <n v="1.6882995509001419E-4"/>
    <n v="369166.37"/>
    <n v="677728.15"/>
    <n v="157051.12"/>
    <m/>
  </r>
  <r>
    <x v="1"/>
    <x v="11"/>
    <s v="ZV05F050"/>
    <x v="35"/>
    <s v="F101"/>
    <s v="CORRESPONSABILIDAD CIUDADANA"/>
    <s v="GI22F10100003D"/>
    <x v="16"/>
    <x v="16"/>
    <s v="750105"/>
    <x v="195"/>
    <x v="1"/>
    <x v="7"/>
    <s v="001"/>
    <n v="1034701.89"/>
    <n v="0"/>
    <n v="0"/>
    <n v="1034701.89"/>
    <n v="183833.24"/>
    <n v="426614.45"/>
    <n v="7.8459737216378563E-4"/>
    <n v="0"/>
    <n v="0"/>
    <n v="608087.43999999994"/>
    <n v="1034701.89"/>
    <n v="424254.2"/>
    <m/>
  </r>
  <r>
    <x v="1"/>
    <x v="11"/>
    <s v="ZM04F040"/>
    <x v="41"/>
    <s v="F101"/>
    <s v="CORRESPONSABILIDAD CIUDADANA"/>
    <s v="GI22F10100003D"/>
    <x v="16"/>
    <x v="16"/>
    <s v="750105"/>
    <x v="195"/>
    <x v="1"/>
    <x v="7"/>
    <s v="001"/>
    <n v="989647.39"/>
    <n v="0"/>
    <n v="-108382.12"/>
    <n v="881265.27"/>
    <n v="0"/>
    <n v="493150"/>
    <n v="9.0696457675676682E-4"/>
    <n v="0"/>
    <n v="0"/>
    <n v="388115.27"/>
    <n v="881265.27"/>
    <n v="388115.27"/>
    <m/>
  </r>
  <r>
    <x v="1"/>
    <x v="11"/>
    <s v="ZS03F030"/>
    <x v="22"/>
    <s v="F101"/>
    <s v="CORRESPONSABILIDAD CIUDADANA"/>
    <s v="GI22F10100003D"/>
    <x v="16"/>
    <x v="16"/>
    <s v="750105"/>
    <x v="195"/>
    <x v="1"/>
    <x v="7"/>
    <s v="001"/>
    <n v="734196.86"/>
    <n v="0"/>
    <n v="0"/>
    <n v="734196.86"/>
    <n v="229944.59"/>
    <n v="201565.96"/>
    <n v="3.7070503011248378E-4"/>
    <n v="0"/>
    <n v="0"/>
    <n v="532630.9"/>
    <n v="734196.86"/>
    <n v="302686.31"/>
    <m/>
  </r>
  <r>
    <x v="1"/>
    <x v="11"/>
    <s v="ZT06F060"/>
    <x v="43"/>
    <s v="F101"/>
    <s v="CORRESPONSABILIDAD CIUDADANA"/>
    <s v="GI22F10100003D"/>
    <x v="16"/>
    <x v="16"/>
    <s v="750107"/>
    <x v="196"/>
    <x v="1"/>
    <x v="7"/>
    <s v="001"/>
    <n v="120000"/>
    <n v="0"/>
    <n v="43200"/>
    <n v="163200"/>
    <n v="0"/>
    <n v="0"/>
    <n v="0"/>
    <n v="0"/>
    <n v="0"/>
    <n v="163200"/>
    <n v="163200"/>
    <n v="163200"/>
    <m/>
  </r>
  <r>
    <x v="1"/>
    <x v="11"/>
    <s v="ZD07F070"/>
    <x v="28"/>
    <s v="F101"/>
    <s v="CORRESPONSABILIDAD CIUDADANA"/>
    <s v="GI22F10100003D"/>
    <x v="16"/>
    <x v="16"/>
    <s v="750107"/>
    <x v="196"/>
    <x v="1"/>
    <x v="7"/>
    <s v="001"/>
    <n v="191344.23"/>
    <n v="0"/>
    <n v="72359.48"/>
    <n v="263703.71000000002"/>
    <n v="0"/>
    <n v="0"/>
    <n v="0"/>
    <n v="0"/>
    <n v="0"/>
    <n v="263703.71000000002"/>
    <n v="263703.71000000002"/>
    <n v="263703.71000000002"/>
    <m/>
  </r>
  <r>
    <x v="1"/>
    <x v="11"/>
    <s v="ZC09F090"/>
    <x v="21"/>
    <s v="F101"/>
    <s v="CORRESPONSABILIDAD CIUDADANA"/>
    <s v="GI22F10100003D"/>
    <x v="16"/>
    <x v="16"/>
    <s v="750107"/>
    <x v="196"/>
    <x v="1"/>
    <x v="7"/>
    <s v="001"/>
    <n v="791361.3"/>
    <n v="0"/>
    <n v="-480361.3"/>
    <n v="311000"/>
    <n v="2.15"/>
    <n v="58832.49"/>
    <n v="1.0820031307390594E-4"/>
    <n v="58832.49"/>
    <n v="2.2897285260658093E-4"/>
    <n v="252167.51"/>
    <n v="252167.51"/>
    <n v="252165.36"/>
    <m/>
  </r>
  <r>
    <x v="1"/>
    <x v="11"/>
    <s v="ZC09F090"/>
    <x v="21"/>
    <s v="F101"/>
    <s v="CORRESPONSABILIDAD CIUDADANA"/>
    <s v="GI22F10100003D"/>
    <x v="16"/>
    <x v="16"/>
    <s v="750501"/>
    <x v="197"/>
    <x v="1"/>
    <x v="7"/>
    <s v="001"/>
    <n v="0"/>
    <n v="0"/>
    <n v="110000"/>
    <n v="110000"/>
    <n v="108321.14"/>
    <n v="0"/>
    <n v="0"/>
    <n v="0"/>
    <n v="0"/>
    <n v="110000"/>
    <n v="110000"/>
    <n v="1678.86"/>
    <m/>
  </r>
  <r>
    <x v="2"/>
    <x v="10"/>
    <s v="AC67Q000"/>
    <x v="16"/>
    <s v="H302"/>
    <s v="DESARROLLO ECONÓMICO LOCAL"/>
    <s v="GI22H30200004D"/>
    <x v="29"/>
    <x v="29"/>
    <s v="750107"/>
    <x v="196"/>
    <x v="1"/>
    <x v="7"/>
    <s v="001"/>
    <n v="2781155.48"/>
    <n v="0"/>
    <n v="95107.47"/>
    <n v="2876262.95"/>
    <n v="702970.28"/>
    <n v="1987844.45"/>
    <n v="3.6558947586992556E-3"/>
    <n v="1154961.04"/>
    <n v="4.4950455773376825E-3"/>
    <n v="888418.5"/>
    <n v="1721301.91"/>
    <n v="185448.22"/>
    <m/>
  </r>
  <r>
    <x v="2"/>
    <x v="10"/>
    <s v="AC67Q000"/>
    <x v="16"/>
    <s v="H302"/>
    <s v="DESARROLLO ECONÓMICO LOCAL"/>
    <s v="GI22H30200004D"/>
    <x v="29"/>
    <x v="29"/>
    <s v="750501"/>
    <x v="197"/>
    <x v="1"/>
    <x v="7"/>
    <s v="001"/>
    <n v="662989.78"/>
    <n v="0"/>
    <n v="324010.21999999997"/>
    <n v="987000"/>
    <n v="589688.54"/>
    <n v="260147.99"/>
    <n v="4.7844471589673243E-4"/>
    <n v="10313.27"/>
    <n v="4.0138686151170435E-5"/>
    <n v="726852.01"/>
    <n v="976686.73"/>
    <n v="137163.47"/>
    <m/>
  </r>
  <r>
    <x v="1"/>
    <x v="11"/>
    <s v="TM68F100"/>
    <x v="18"/>
    <s v="H303"/>
    <s v="PRODUCTIVIDAD SOSTENIBLE"/>
    <s v="GI22H30300004D"/>
    <x v="32"/>
    <x v="32"/>
    <s v="750104"/>
    <x v="194"/>
    <x v="1"/>
    <x v="7"/>
    <s v="001"/>
    <n v="13000"/>
    <n v="0"/>
    <n v="0"/>
    <n v="13000"/>
    <n v="0"/>
    <n v="6280"/>
    <n v="1.1549706057046529E-5"/>
    <n v="0"/>
    <n v="0"/>
    <n v="6720"/>
    <n v="13000"/>
    <n v="6720"/>
    <m/>
  </r>
  <r>
    <x v="3"/>
    <x v="7"/>
    <s v="ZA01I000"/>
    <x v="10"/>
    <s v="I401"/>
    <s v="PRÁCTICAS SALUDABLES"/>
    <s v="GI22I40100002D"/>
    <x v="34"/>
    <x v="34"/>
    <s v="750107"/>
    <x v="196"/>
    <x v="1"/>
    <x v="7"/>
    <s v="001"/>
    <n v="4225612.84"/>
    <n v="0"/>
    <n v="-317650.13"/>
    <n v="3907962.71"/>
    <n v="352456.34"/>
    <n v="1308446.49"/>
    <n v="2.4063968711583233E-3"/>
    <n v="153779.63"/>
    <n v="5.9850195961252961E-4"/>
    <n v="2599516.2200000002"/>
    <n v="3754183.08"/>
    <n v="2247059.88"/>
    <m/>
  </r>
  <r>
    <x v="3"/>
    <x v="7"/>
    <s v="JM40I070"/>
    <x v="31"/>
    <s v="I402"/>
    <s v="SUB SISTEMA EDUCATIVO MUNICIPAL"/>
    <s v="GI22I40200005D"/>
    <x v="39"/>
    <x v="39"/>
    <s v="750107"/>
    <x v="196"/>
    <x v="1"/>
    <x v="7"/>
    <s v="001"/>
    <n v="139297.96"/>
    <n v="0"/>
    <n v="2802.01"/>
    <n v="142099.97"/>
    <n v="0"/>
    <n v="0"/>
    <n v="0"/>
    <n v="0"/>
    <n v="0"/>
    <n v="142099.97"/>
    <n v="142099.97"/>
    <n v="142099.97"/>
    <m/>
  </r>
  <r>
    <x v="3"/>
    <x v="7"/>
    <s v="ES12I020"/>
    <x v="29"/>
    <s v="I402"/>
    <s v="SUB SISTEMA EDUCATIVO MUNICIPAL"/>
    <s v="GI22I40200005D"/>
    <x v="39"/>
    <x v="39"/>
    <s v="750107"/>
    <x v="196"/>
    <x v="1"/>
    <x v="7"/>
    <s v="001"/>
    <n v="240000"/>
    <n v="0"/>
    <n v="130722.52"/>
    <n v="370722.52"/>
    <n v="2.8"/>
    <n v="241517.2"/>
    <n v="4.4418036110205702E-4"/>
    <n v="229764.25"/>
    <n v="8.9422996969041452E-4"/>
    <n v="129205.32"/>
    <n v="140958.26999999999"/>
    <n v="129202.52"/>
    <m/>
  </r>
  <r>
    <x v="1"/>
    <x v="1"/>
    <s v="ZA01K000"/>
    <x v="1"/>
    <s v="K205"/>
    <s v="SISTEMA DE TRANSPORTE PÚBLICO EFICIENTE"/>
    <s v="GI22K20500002D"/>
    <x v="59"/>
    <x v="59"/>
    <s v="750105"/>
    <x v="195"/>
    <x v="1"/>
    <x v="7"/>
    <s v="001"/>
    <n v="36967540.460000001"/>
    <n v="0"/>
    <n v="-280969.82"/>
    <n v="36686570.640000001"/>
    <n v="3084977.18"/>
    <n v="19670187.640000001"/>
    <n v="3.6175937154291363E-2"/>
    <n v="0"/>
    <n v="0"/>
    <n v="17016383"/>
    <n v="36686570.640000001"/>
    <n v="13931405.82"/>
    <m/>
  </r>
  <r>
    <x v="1"/>
    <x v="1"/>
    <s v="ZA01K000"/>
    <x v="1"/>
    <s v="K205"/>
    <s v="SISTEMA DE TRANSPORTE PÚBLICO EFICIENTE"/>
    <s v="GI22K20500002D"/>
    <x v="59"/>
    <x v="59"/>
    <s v="750105"/>
    <x v="195"/>
    <x v="1"/>
    <x v="7"/>
    <s v="202"/>
    <n v="64918109.600000001"/>
    <n v="0"/>
    <n v="0"/>
    <n v="64918109.600000001"/>
    <n v="0"/>
    <n v="14480114.15"/>
    <n v="2.6630742373404483E-2"/>
    <n v="2498210.46"/>
    <n v="9.7228992931932476E-3"/>
    <n v="50437995.450000003"/>
    <n v="62419899.140000001"/>
    <n v="50437995.450000003"/>
    <m/>
  </r>
  <r>
    <x v="1"/>
    <x v="1"/>
    <s v="ZA01K000"/>
    <x v="1"/>
    <s v="K205"/>
    <s v="SISTEMA DE TRANSPORTE PÚBLICO EFICIENTE"/>
    <s v="GI22K20500002D"/>
    <x v="59"/>
    <x v="59"/>
    <s v="750105"/>
    <x v="195"/>
    <x v="1"/>
    <x v="7"/>
    <s v="002"/>
    <n v="32333178.289999999"/>
    <n v="0"/>
    <n v="0"/>
    <n v="32333178.289999999"/>
    <n v="0"/>
    <n v="12349211.439999999"/>
    <n v="2.2711745568203229E-2"/>
    <n v="4512266.5999999996"/>
    <n v="1.7561496294367245E-2"/>
    <n v="19983966.850000001"/>
    <n v="27820911.690000001"/>
    <n v="19983966.850000001"/>
    <m/>
  </r>
  <r>
    <x v="3"/>
    <x v="4"/>
    <s v="US33M030"/>
    <x v="4"/>
    <s v="M402"/>
    <s v="SALUD AL DIA"/>
    <s v="GI22M40200007D"/>
    <x v="79"/>
    <x v="79"/>
    <s v="750108"/>
    <x v="198"/>
    <x v="1"/>
    <x v="7"/>
    <s v="001"/>
    <n v="1283169.49"/>
    <n v="0"/>
    <n v="0"/>
    <n v="1283169.49"/>
    <n v="0"/>
    <n v="0"/>
    <n v="0"/>
    <n v="0"/>
    <n v="0"/>
    <n v="1283169.49"/>
    <n v="1283169.49"/>
    <n v="1283169.49"/>
    <m/>
  </r>
  <r>
    <x v="1"/>
    <x v="13"/>
    <s v="FS66P020"/>
    <x v="30"/>
    <s v="P201"/>
    <s v="GESTION INTEGRAL DEL PATRIMONIO CULTURAL"/>
    <s v="GI22P20100001D"/>
    <x v="89"/>
    <x v="89"/>
    <s v="750104"/>
    <x v="194"/>
    <x v="1"/>
    <x v="7"/>
    <s v="001"/>
    <n v="1503056.21"/>
    <n v="0"/>
    <n v="0"/>
    <n v="1503056.21"/>
    <n v="430294.57"/>
    <n v="619989.85"/>
    <n v="1.1402389372376382E-3"/>
    <n v="184083.26"/>
    <n v="7.1644204009245439E-4"/>
    <n v="883066.36"/>
    <n v="1318972.95"/>
    <n v="452771.79"/>
    <m/>
  </r>
  <r>
    <x v="1"/>
    <x v="13"/>
    <s v="FS66P020"/>
    <x v="30"/>
    <s v="P201"/>
    <s v="GESTION INTEGRAL DEL PATRIMONIO CULTURAL"/>
    <s v="GI22P20100002D"/>
    <x v="83"/>
    <x v="83"/>
    <s v="750104"/>
    <x v="194"/>
    <x v="1"/>
    <x v="7"/>
    <s v="001"/>
    <n v="6485257.6100000003"/>
    <n v="0"/>
    <n v="43000"/>
    <n v="6528257.6100000003"/>
    <n v="921070"/>
    <n v="4457806.0599999996"/>
    <n v="8.1984633204332351E-3"/>
    <n v="2673246.91"/>
    <n v="1.0404131640602462E-2"/>
    <n v="2070451.55"/>
    <n v="3855010.7"/>
    <n v="1149381.55"/>
    <m/>
  </r>
  <r>
    <x v="1"/>
    <x v="13"/>
    <s v="FS66P020"/>
    <x v="30"/>
    <s v="P201"/>
    <s v="GESTION INTEGRAL DEL PATRIMONIO CULTURAL"/>
    <s v="GI22P20100003D"/>
    <x v="90"/>
    <x v="90"/>
    <s v="750104"/>
    <x v="194"/>
    <x v="1"/>
    <x v="7"/>
    <s v="001"/>
    <n v="541977.51"/>
    <n v="0"/>
    <n v="0"/>
    <n v="541977.51"/>
    <n v="2264.33"/>
    <n v="269138.5"/>
    <n v="4.9497938911376074E-4"/>
    <n v="254465.24"/>
    <n v="9.9036487988215767E-4"/>
    <n v="272839.01"/>
    <n v="287512.27"/>
    <n v="270574.68"/>
    <m/>
  </r>
  <r>
    <x v="1"/>
    <x v="13"/>
    <s v="FS66P020"/>
    <x v="30"/>
    <s v="P201"/>
    <s v="GESTION INTEGRAL DEL PATRIMONIO CULTURAL"/>
    <s v="GI22P20100004D"/>
    <x v="84"/>
    <x v="84"/>
    <s v="750104"/>
    <x v="194"/>
    <x v="1"/>
    <x v="7"/>
    <s v="001"/>
    <n v="5523964.7400000002"/>
    <n v="0"/>
    <n v="-20613.740000000002"/>
    <n v="5503351"/>
    <n v="2255548.31"/>
    <n v="1749642.75"/>
    <n v="3.2178120170927621E-3"/>
    <n v="1249131.8400000001"/>
    <n v="4.8615532112699505E-3"/>
    <n v="3753708.25"/>
    <n v="4254219.16"/>
    <n v="1498159.94"/>
    <m/>
  </r>
  <r>
    <x v="1"/>
    <x v="13"/>
    <s v="FS66P020"/>
    <x v="30"/>
    <s v="P201"/>
    <s v="GESTION INTEGRAL DEL PATRIMONIO CULTURAL"/>
    <s v="GI22P20100006D"/>
    <x v="86"/>
    <x v="86"/>
    <s v="750104"/>
    <x v="194"/>
    <x v="1"/>
    <x v="7"/>
    <s v="001"/>
    <n v="704627.28"/>
    <n v="0"/>
    <n v="-44527.28"/>
    <n v="660100"/>
    <n v="209614.03"/>
    <n v="177974.46"/>
    <n v="3.2731730870407406E-4"/>
    <n v="173931.12"/>
    <n v="6.7693046314132787E-4"/>
    <n v="482125.54"/>
    <n v="486168.88"/>
    <n v="272511.51"/>
    <m/>
  </r>
  <r>
    <x v="1"/>
    <x v="13"/>
    <s v="FS66P020"/>
    <x v="30"/>
    <s v="P201"/>
    <s v="GESTION INTEGRAL DEL PATRIMONIO CULTURAL"/>
    <s v="GI22P20100006D"/>
    <x v="86"/>
    <x v="86"/>
    <s v="750501"/>
    <x v="197"/>
    <x v="1"/>
    <x v="7"/>
    <s v="001"/>
    <n v="0"/>
    <n v="0"/>
    <n v="44527.28"/>
    <n v="44527.28"/>
    <n v="0"/>
    <n v="0"/>
    <n v="0"/>
    <n v="0"/>
    <n v="0"/>
    <n v="44527.28"/>
    <n v="44527.28"/>
    <n v="44527.28"/>
    <m/>
  </r>
  <r>
    <x v="2"/>
    <x v="2"/>
    <s v="ZA01H000"/>
    <x v="2"/>
    <s v="H301"/>
    <s v="FORTALECIMIENTO DE LA COMPETITIVIDAD"/>
    <s v="GI22H30100001D"/>
    <x v="28"/>
    <x v="28"/>
    <s v="770206"/>
    <x v="199"/>
    <x v="1"/>
    <x v="8"/>
    <s v="001"/>
    <n v="0"/>
    <n v="0"/>
    <n v="2000"/>
    <n v="2000"/>
    <n v="0"/>
    <n v="0"/>
    <n v="0"/>
    <n v="0"/>
    <n v="0"/>
    <n v="2000"/>
    <n v="2000"/>
    <n v="2000"/>
    <m/>
  </r>
  <r>
    <x v="3"/>
    <x v="7"/>
    <s v="ZA01I000"/>
    <x v="10"/>
    <s v="I402"/>
    <s v="SUB SISTEMA EDUCATIVO MUNICIPAL"/>
    <s v="GI22I40200004D"/>
    <x v="38"/>
    <x v="38"/>
    <s v="770206"/>
    <x v="199"/>
    <x v="1"/>
    <x v="8"/>
    <s v="001"/>
    <n v="2222.75"/>
    <n v="0"/>
    <n v="4077.25"/>
    <n v="6300"/>
    <n v="0"/>
    <n v="0"/>
    <n v="0"/>
    <n v="0"/>
    <n v="0"/>
    <n v="6300"/>
    <n v="6300"/>
    <n v="6300"/>
    <m/>
  </r>
  <r>
    <x v="3"/>
    <x v="7"/>
    <s v="MB42I090"/>
    <x v="32"/>
    <s v="I402"/>
    <s v="SUB SISTEMA EDUCATIVO MUNICIPAL"/>
    <s v="GI22I40200005D"/>
    <x v="39"/>
    <x v="39"/>
    <s v="770102"/>
    <x v="200"/>
    <x v="1"/>
    <x v="8"/>
    <s v="001"/>
    <n v="37500"/>
    <n v="0"/>
    <n v="0"/>
    <n v="37500"/>
    <n v="0"/>
    <n v="14905"/>
    <n v="2.7412160633802312E-5"/>
    <n v="0"/>
    <n v="0"/>
    <n v="22595"/>
    <n v="37500"/>
    <n v="22595"/>
    <m/>
  </r>
  <r>
    <x v="3"/>
    <x v="5"/>
    <s v="UP72J010"/>
    <x v="6"/>
    <s v="J401"/>
    <s v="ATENCIÓN A GRUPOS VULNERABLES"/>
    <s v="GI22J40100004D"/>
    <x v="43"/>
    <x v="43"/>
    <s v="770201"/>
    <x v="201"/>
    <x v="1"/>
    <x v="8"/>
    <s v="001"/>
    <n v="0"/>
    <n v="0"/>
    <n v="2500"/>
    <n v="2500"/>
    <n v="0"/>
    <n v="0"/>
    <n v="0"/>
    <n v="0"/>
    <n v="0"/>
    <n v="2500"/>
    <n v="2500"/>
    <n v="2500"/>
    <m/>
  </r>
  <r>
    <x v="1"/>
    <x v="1"/>
    <s v="AT69K040"/>
    <x v="36"/>
    <s v="K202"/>
    <s v="MOVILIDAD SEGURA"/>
    <s v="GI22K20200002D"/>
    <x v="56"/>
    <x v="56"/>
    <s v="770102"/>
    <x v="200"/>
    <x v="1"/>
    <x v="8"/>
    <s v="001"/>
    <n v="8456745.7400000002"/>
    <n v="0"/>
    <n v="0"/>
    <n v="8456745.7400000002"/>
    <n v="3341388.4"/>
    <n v="4399213.33"/>
    <n v="8.0907039560096858E-3"/>
    <n v="2393180.3199999998"/>
    <n v="9.3141276983573218E-3"/>
    <n v="4057532.41"/>
    <n v="6063565.4199999999"/>
    <n v="716144.01"/>
    <m/>
  </r>
  <r>
    <x v="1"/>
    <x v="1"/>
    <s v="ZA01K000"/>
    <x v="1"/>
    <s v="K205"/>
    <s v="SISTEMA DE TRANSPORTE PÚBLICO EFICIENTE"/>
    <s v="GI22K20500001D"/>
    <x v="58"/>
    <x v="58"/>
    <s v="770203"/>
    <x v="202"/>
    <x v="1"/>
    <x v="8"/>
    <s v="001"/>
    <n v="720000"/>
    <n v="0"/>
    <n v="-160000"/>
    <n v="560000"/>
    <n v="0"/>
    <n v="0"/>
    <n v="0"/>
    <n v="0"/>
    <n v="0"/>
    <n v="560000"/>
    <n v="560000"/>
    <n v="560000"/>
    <m/>
  </r>
  <r>
    <x v="1"/>
    <x v="1"/>
    <s v="ZA01K000"/>
    <x v="1"/>
    <s v="K205"/>
    <s v="SISTEMA DE TRANSPORTE PÚBLICO EFICIENTE"/>
    <s v="GI22K20500002D"/>
    <x v="59"/>
    <x v="59"/>
    <s v="770206"/>
    <x v="199"/>
    <x v="1"/>
    <x v="8"/>
    <s v="202"/>
    <n v="201783.38"/>
    <n v="0"/>
    <n v="0"/>
    <n v="201783.38"/>
    <n v="0"/>
    <n v="0"/>
    <n v="0"/>
    <n v="0"/>
    <n v="0"/>
    <n v="201783.38"/>
    <n v="201783.38"/>
    <n v="201783.38"/>
    <m/>
  </r>
  <r>
    <x v="1"/>
    <x v="8"/>
    <s v="ZA01N000"/>
    <x v="13"/>
    <s v="N201"/>
    <s v="GESTIÓN DE RIESGOS"/>
    <s v="GI22N20100002D"/>
    <x v="81"/>
    <x v="81"/>
    <s v="770206"/>
    <x v="199"/>
    <x v="1"/>
    <x v="8"/>
    <s v="001"/>
    <n v="6000"/>
    <n v="0"/>
    <n v="0"/>
    <n v="6000"/>
    <n v="1000"/>
    <n v="0"/>
    <n v="0"/>
    <n v="0"/>
    <n v="0"/>
    <n v="6000"/>
    <n v="6000"/>
    <n v="5000"/>
    <m/>
  </r>
  <r>
    <x v="2"/>
    <x v="10"/>
    <s v="ZA01Q010"/>
    <x v="61"/>
    <s v="A102"/>
    <s v="TRANSFERENCIA"/>
    <s v="GI00A10200001T"/>
    <x v="91"/>
    <x v="91"/>
    <s v="780103"/>
    <x v="203"/>
    <x v="1"/>
    <x v="9"/>
    <s v="002"/>
    <n v="3592317.2"/>
    <n v="0"/>
    <n v="0"/>
    <n v="3592317.2"/>
    <n v="0"/>
    <n v="3592317.2"/>
    <n v="6.6067209751070749E-3"/>
    <n v="1538539.31"/>
    <n v="5.9879113506509886E-3"/>
    <n v="0"/>
    <n v="2053777.89"/>
    <n v="0"/>
    <m/>
  </r>
  <r>
    <x v="2"/>
    <x v="2"/>
    <s v="ZA01H040"/>
    <x v="55"/>
    <s v="A102"/>
    <s v="TRANSFERENCIA"/>
    <s v="GI00A10200002T"/>
    <x v="2"/>
    <x v="2"/>
    <s v="780103"/>
    <x v="203"/>
    <x v="1"/>
    <x v="9"/>
    <s v="001"/>
    <n v="1729804.25"/>
    <n v="0"/>
    <n v="0"/>
    <n v="1729804.25"/>
    <n v="0"/>
    <n v="1729804.25"/>
    <n v="3.1813265324410556E-3"/>
    <n v="553587.4"/>
    <n v="2.1545320645966265E-3"/>
    <n v="0"/>
    <n v="1176216.8500000001"/>
    <n v="0"/>
    <m/>
  </r>
  <r>
    <x v="1"/>
    <x v="12"/>
    <s v="ZA01D020"/>
    <x v="62"/>
    <s v="A102"/>
    <s v="TRANSFERENCIA"/>
    <s v="GI00A10200003T"/>
    <x v="92"/>
    <x v="92"/>
    <s v="780103"/>
    <x v="203"/>
    <x v="1"/>
    <x v="9"/>
    <s v="002"/>
    <n v="13145000"/>
    <n v="0"/>
    <n v="0"/>
    <n v="13145000"/>
    <n v="0"/>
    <n v="13145000"/>
    <n v="2.417530033755997E-2"/>
    <n v="0"/>
    <n v="0"/>
    <n v="0"/>
    <n v="13145000"/>
    <n v="0"/>
    <m/>
  </r>
  <r>
    <x v="1"/>
    <x v="12"/>
    <s v="ZA01D020"/>
    <x v="62"/>
    <s v="A102"/>
    <s v="TRANSFERENCIA"/>
    <s v="GI00A10200003T"/>
    <x v="92"/>
    <x v="92"/>
    <s v="780103"/>
    <x v="203"/>
    <x v="1"/>
    <x v="9"/>
    <s v="001"/>
    <n v="3130000"/>
    <n v="0"/>
    <n v="0"/>
    <n v="3130000"/>
    <n v="0"/>
    <n v="3130000"/>
    <n v="5.7564617768400689E-3"/>
    <n v="521666.67"/>
    <n v="2.0302983188315825E-3"/>
    <n v="0"/>
    <n v="2608333.33"/>
    <n v="0"/>
    <m/>
  </r>
  <r>
    <x v="1"/>
    <x v="12"/>
    <s v="ZA01D010"/>
    <x v="63"/>
    <s v="A102"/>
    <s v="TRANSFERENCIA"/>
    <s v="GI00A10200004T"/>
    <x v="93"/>
    <x v="93"/>
    <s v="780103"/>
    <x v="203"/>
    <x v="1"/>
    <x v="9"/>
    <s v="002"/>
    <n v="1094196.3799999999"/>
    <n v="0"/>
    <n v="0"/>
    <n v="1094196.3799999999"/>
    <n v="0"/>
    <n v="1094196.3799999999"/>
    <n v="2.0123641015420994E-3"/>
    <n v="1094196.3799999999"/>
    <n v="4.2585528241350047E-3"/>
    <n v="0"/>
    <n v="0"/>
    <n v="0"/>
    <m/>
  </r>
  <r>
    <x v="0"/>
    <x v="3"/>
    <s v="ZA01C050"/>
    <x v="56"/>
    <s v="A102"/>
    <s v="TRANSFERENCIA"/>
    <s v="GI00A10200005T"/>
    <x v="3"/>
    <x v="3"/>
    <s v="780102"/>
    <x v="204"/>
    <x v="1"/>
    <x v="9"/>
    <s v="001"/>
    <n v="278343.92"/>
    <n v="0"/>
    <n v="0"/>
    <n v="278343.92"/>
    <n v="0"/>
    <n v="278343.92"/>
    <n v="5.1190930872071247E-4"/>
    <n v="0"/>
    <n v="0"/>
    <n v="0"/>
    <n v="278343.92"/>
    <n v="0"/>
    <m/>
  </r>
  <r>
    <x v="3"/>
    <x v="6"/>
    <s v="ZA01G020"/>
    <x v="64"/>
    <s v="A102"/>
    <s v="TRANSFERENCIA"/>
    <s v="GI00A10200006T"/>
    <x v="94"/>
    <x v="94"/>
    <s v="780204"/>
    <x v="205"/>
    <x v="1"/>
    <x v="9"/>
    <s v="001"/>
    <n v="4350000"/>
    <n v="0"/>
    <n v="0"/>
    <n v="4350000"/>
    <n v="0"/>
    <n v="4350000"/>
    <n v="8.0001944821898718E-3"/>
    <n v="3045000"/>
    <n v="1.1850974456240743E-2"/>
    <n v="0"/>
    <n v="1305000"/>
    <n v="0"/>
    <m/>
  </r>
  <r>
    <x v="3"/>
    <x v="6"/>
    <s v="ZA01G010"/>
    <x v="65"/>
    <s v="A102"/>
    <s v="TRANSFERENCIA"/>
    <s v="GI00A10200007T"/>
    <x v="95"/>
    <x v="95"/>
    <s v="780204"/>
    <x v="205"/>
    <x v="1"/>
    <x v="9"/>
    <s v="001"/>
    <n v="3682164.79"/>
    <n v="0"/>
    <n v="0"/>
    <n v="3682164.79"/>
    <n v="0"/>
    <n v="3682164.79"/>
    <n v="6.7719619391889271E-3"/>
    <n v="2209298.87"/>
    <n v="8.5984710918133138E-3"/>
    <n v="0"/>
    <n v="1472865.92"/>
    <n v="0"/>
    <m/>
  </r>
  <r>
    <x v="2"/>
    <x v="2"/>
    <s v="ZA01H030"/>
    <x v="66"/>
    <s v="A102"/>
    <s v="TRANSFERENCIA"/>
    <s v="GI00A10200008T"/>
    <x v="96"/>
    <x v="96"/>
    <s v="780204"/>
    <x v="205"/>
    <x v="1"/>
    <x v="9"/>
    <s v="001"/>
    <n v="5000000"/>
    <n v="0"/>
    <n v="0"/>
    <n v="5000000"/>
    <n v="0"/>
    <n v="5000000"/>
    <n v="9.1956258415975545E-3"/>
    <n v="2128067.52"/>
    <n v="8.2823230938179268E-3"/>
    <n v="0"/>
    <n v="2871932.48"/>
    <n v="0"/>
    <m/>
  </r>
  <r>
    <x v="2"/>
    <x v="2"/>
    <s v="ZA01H010"/>
    <x v="67"/>
    <s v="A102"/>
    <s v="TRANSFERENCIA"/>
    <s v="GI00A10200009T"/>
    <x v="97"/>
    <x v="97"/>
    <s v="780103"/>
    <x v="203"/>
    <x v="1"/>
    <x v="9"/>
    <s v="001"/>
    <n v="3475000"/>
    <n v="0"/>
    <n v="0"/>
    <n v="3475000"/>
    <n v="0"/>
    <n v="3475000"/>
    <n v="6.3909599599103004E-3"/>
    <n v="1158333.33"/>
    <n v="4.508170346680552E-3"/>
    <n v="0"/>
    <n v="2316666.67"/>
    <n v="0"/>
    <m/>
  </r>
  <r>
    <x v="1"/>
    <x v="1"/>
    <s v="ZA01K010"/>
    <x v="57"/>
    <s v="A102"/>
    <s v="TRANSFERENCIA"/>
    <s v="GI00A10200011T"/>
    <x v="4"/>
    <x v="4"/>
    <s v="780103"/>
    <x v="203"/>
    <x v="1"/>
    <x v="9"/>
    <s v="002"/>
    <n v="34439341.75"/>
    <n v="0"/>
    <n v="0"/>
    <n v="34439341.75"/>
    <n v="0"/>
    <n v="34439341.75"/>
    <n v="6.3338260192781909E-2"/>
    <n v="0"/>
    <n v="0"/>
    <n v="0"/>
    <n v="34439341.75"/>
    <n v="0"/>
    <m/>
  </r>
  <r>
    <x v="1"/>
    <x v="1"/>
    <s v="ZA01K010"/>
    <x v="57"/>
    <s v="A102"/>
    <s v="TRANSFERENCIA"/>
    <s v="GI00A10200011T"/>
    <x v="4"/>
    <x v="4"/>
    <s v="780103"/>
    <x v="203"/>
    <x v="1"/>
    <x v="9"/>
    <s v="001"/>
    <n v="96829898.840000004"/>
    <n v="0"/>
    <n v="0"/>
    <n v="96829898.840000004"/>
    <n v="0"/>
    <n v="96829898.840000004"/>
    <n v="0.17808230400247621"/>
    <n v="45510176.479999997"/>
    <n v="0.17712313266452814"/>
    <n v="0"/>
    <n v="51319722.359999999"/>
    <n v="0"/>
    <m/>
  </r>
  <r>
    <x v="1"/>
    <x v="1"/>
    <s v="ZA01K020"/>
    <x v="68"/>
    <s v="A102"/>
    <s v="TRANSFERENCIA"/>
    <s v="GI00A10200012T"/>
    <x v="98"/>
    <x v="98"/>
    <s v="780103"/>
    <x v="203"/>
    <x v="1"/>
    <x v="9"/>
    <s v="002"/>
    <n v="15893680.15"/>
    <n v="0"/>
    <n v="0"/>
    <n v="15893680.15"/>
    <n v="0"/>
    <n v="15893680.15"/>
    <n v="2.9230467181085219E-2"/>
    <n v="0"/>
    <n v="0"/>
    <n v="0"/>
    <n v="15893680.15"/>
    <n v="0"/>
    <m/>
  </r>
  <r>
    <x v="1"/>
    <x v="1"/>
    <s v="ZA01K020"/>
    <x v="68"/>
    <s v="A102"/>
    <s v="TRANSFERENCIA"/>
    <s v="GI00A10200012T"/>
    <x v="98"/>
    <x v="98"/>
    <s v="780103"/>
    <x v="203"/>
    <x v="1"/>
    <x v="9"/>
    <s v="001"/>
    <n v="32226866.719999999"/>
    <n v="0"/>
    <n v="0"/>
    <n v="32226866.719999999"/>
    <n v="0"/>
    <n v="32226866.719999999"/>
    <n v="5.9269241680830441E-2"/>
    <n v="8020091.1399999997"/>
    <n v="3.1213758698477076E-2"/>
    <n v="0"/>
    <n v="24206775.579999998"/>
    <n v="0"/>
    <m/>
  </r>
  <r>
    <x v="1"/>
    <x v="1"/>
    <s v="ZA01K030"/>
    <x v="69"/>
    <s v="A102"/>
    <s v="TRANSFERENCIA"/>
    <s v="GI00A10200013T"/>
    <x v="99"/>
    <x v="99"/>
    <s v="780103"/>
    <x v="203"/>
    <x v="1"/>
    <x v="9"/>
    <s v="001"/>
    <n v="14640197.58"/>
    <n v="0"/>
    <n v="0"/>
    <n v="14640197.58"/>
    <n v="0"/>
    <n v="14640197.58"/>
    <n v="2.6925155838548397E-2"/>
    <n v="4880065.88"/>
    <n v="1.8992951096437439E-2"/>
    <n v="0"/>
    <n v="9760131.6999999993"/>
    <n v="0"/>
    <m/>
  </r>
  <r>
    <x v="0"/>
    <x v="15"/>
    <s v="ZA01L020"/>
    <x v="70"/>
    <s v="A102"/>
    <s v="TRANSFERENCIA"/>
    <s v="GI00A10200014T"/>
    <x v="100"/>
    <x v="100"/>
    <s v="780102"/>
    <x v="204"/>
    <x v="1"/>
    <x v="9"/>
    <s v="001"/>
    <n v="300000"/>
    <n v="0"/>
    <n v="0"/>
    <n v="300000"/>
    <n v="229.62"/>
    <n v="41569.599999999999"/>
    <n v="7.6451697596974737E-5"/>
    <n v="41569.599999999999"/>
    <n v="1.617866232368293E-4"/>
    <n v="258430.4"/>
    <n v="258430.4"/>
    <n v="258200.78"/>
    <m/>
  </r>
  <r>
    <x v="1"/>
    <x v="13"/>
    <s v="ZA01P050"/>
    <x v="58"/>
    <s v="A102"/>
    <s v="TRANSFERENCIA"/>
    <s v="GI00A10200016T"/>
    <x v="5"/>
    <x v="5"/>
    <s v="780103"/>
    <x v="203"/>
    <x v="1"/>
    <x v="9"/>
    <s v="002"/>
    <n v="653460.6"/>
    <n v="0"/>
    <n v="0"/>
    <n v="653460.6"/>
    <n v="0"/>
    <n v="653460.6"/>
    <n v="1.2017958359651685E-3"/>
    <n v="0"/>
    <n v="0"/>
    <n v="0"/>
    <n v="653460.6"/>
    <n v="0"/>
    <m/>
  </r>
  <r>
    <x v="1"/>
    <x v="13"/>
    <s v="ZA01P050"/>
    <x v="58"/>
    <s v="A102"/>
    <s v="TRANSFERENCIA"/>
    <s v="GI00A10200016T"/>
    <x v="5"/>
    <x v="5"/>
    <s v="780103"/>
    <x v="203"/>
    <x v="1"/>
    <x v="9"/>
    <s v="001"/>
    <n v="3000000"/>
    <n v="0"/>
    <n v="0"/>
    <n v="3000000"/>
    <n v="0"/>
    <n v="3000000"/>
    <n v="5.517375504958533E-3"/>
    <n v="1483379.56"/>
    <n v="5.7732326024530819E-3"/>
    <n v="0"/>
    <n v="1516620.44"/>
    <n v="0"/>
    <m/>
  </r>
  <r>
    <x v="2"/>
    <x v="2"/>
    <s v="ZA01H020"/>
    <x v="59"/>
    <s v="A102"/>
    <s v="TRANSFERENCIA"/>
    <s v="GI00A10200017T"/>
    <x v="6"/>
    <x v="6"/>
    <s v="780103"/>
    <x v="203"/>
    <x v="1"/>
    <x v="9"/>
    <s v="001"/>
    <n v="628307.23"/>
    <n v="0"/>
    <n v="0"/>
    <n v="628307.23"/>
    <n v="0"/>
    <n v="628307.23"/>
    <n v="1.1555356401301157E-3"/>
    <n v="194152.02"/>
    <n v="7.5562910661659832E-4"/>
    <n v="0"/>
    <n v="434155.21"/>
    <n v="0"/>
    <m/>
  </r>
  <r>
    <x v="3"/>
    <x v="5"/>
    <s v="ZA01J020"/>
    <x v="71"/>
    <s v="A102"/>
    <s v="TRANSFERENCIA"/>
    <s v="GI00A10200018T"/>
    <x v="101"/>
    <x v="101"/>
    <s v="780102"/>
    <x v="204"/>
    <x v="1"/>
    <x v="9"/>
    <s v="001"/>
    <n v="750000"/>
    <n v="0"/>
    <n v="0"/>
    <n v="750000"/>
    <n v="0"/>
    <n v="750000"/>
    <n v="1.3793438762396333E-3"/>
    <n v="250000"/>
    <n v="9.7298640855835328E-4"/>
    <n v="0"/>
    <n v="500000"/>
    <n v="0"/>
    <m/>
  </r>
  <r>
    <x v="1"/>
    <x v="12"/>
    <s v="ZA01D000"/>
    <x v="19"/>
    <s v="D201"/>
    <s v="CALIDAD AMBIENTAL"/>
    <s v="GI22D20100002D"/>
    <x v="9"/>
    <x v="9"/>
    <s v="780102"/>
    <x v="204"/>
    <x v="1"/>
    <x v="9"/>
    <s v="001"/>
    <n v="96200"/>
    <n v="0"/>
    <n v="-96200"/>
    <n v="0"/>
    <n v="0"/>
    <n v="0"/>
    <n v="0"/>
    <n v="0"/>
    <n v="0"/>
    <n v="0"/>
    <n v="0"/>
    <n v="0"/>
    <m/>
  </r>
  <r>
    <x v="1"/>
    <x v="12"/>
    <s v="ZA01D000"/>
    <x v="19"/>
    <s v="D203"/>
    <s v="PATRIMONIO NATURAL"/>
    <s v="GI22D20300001D"/>
    <x v="10"/>
    <x v="10"/>
    <s v="780204"/>
    <x v="205"/>
    <x v="1"/>
    <x v="9"/>
    <s v="001"/>
    <n v="79000"/>
    <n v="0"/>
    <n v="-12600"/>
    <n v="66400"/>
    <n v="61099.87"/>
    <n v="5300.13"/>
    <n v="9.7476024783652893E-6"/>
    <n v="0"/>
    <n v="0"/>
    <n v="61099.87"/>
    <n v="66400"/>
    <n v="0"/>
    <m/>
  </r>
  <r>
    <x v="1"/>
    <x v="12"/>
    <s v="ZA01D000"/>
    <x v="19"/>
    <s v="D203"/>
    <s v="PATRIMONIO NATURAL"/>
    <s v="GI22D20300002D"/>
    <x v="11"/>
    <x v="11"/>
    <s v="780204"/>
    <x v="205"/>
    <x v="1"/>
    <x v="9"/>
    <s v="001"/>
    <n v="0"/>
    <n v="0"/>
    <n v="140000"/>
    <n v="140000"/>
    <n v="0"/>
    <n v="0"/>
    <n v="0"/>
    <n v="0"/>
    <n v="0"/>
    <n v="140000"/>
    <n v="140000"/>
    <n v="140000"/>
    <m/>
  </r>
  <r>
    <x v="1"/>
    <x v="12"/>
    <s v="ZA01D000"/>
    <x v="19"/>
    <s v="D203"/>
    <s v="PATRIMONIO NATURAL"/>
    <s v="GI22D20300003D"/>
    <x v="12"/>
    <x v="12"/>
    <s v="780204"/>
    <x v="205"/>
    <x v="1"/>
    <x v="9"/>
    <s v="001"/>
    <n v="169000"/>
    <n v="0"/>
    <n v="-53000"/>
    <n v="116000"/>
    <n v="0"/>
    <n v="50700"/>
    <n v="9.3243646033799198E-5"/>
    <n v="0"/>
    <n v="0"/>
    <n v="65300"/>
    <n v="116000"/>
    <n v="65300"/>
    <m/>
  </r>
  <r>
    <x v="1"/>
    <x v="12"/>
    <s v="ZA01D000"/>
    <x v="19"/>
    <s v="D203"/>
    <s v="PATRIMONIO NATURAL"/>
    <s v="GI22D20300004D"/>
    <x v="13"/>
    <x v="13"/>
    <s v="780204"/>
    <x v="205"/>
    <x v="1"/>
    <x v="9"/>
    <s v="001"/>
    <n v="60000"/>
    <n v="0"/>
    <n v="0"/>
    <n v="60000"/>
    <n v="0"/>
    <n v="0"/>
    <n v="0"/>
    <n v="0"/>
    <n v="0"/>
    <n v="60000"/>
    <n v="60000"/>
    <n v="60000"/>
    <m/>
  </r>
  <r>
    <x v="1"/>
    <x v="11"/>
    <s v="ZS03F030"/>
    <x v="22"/>
    <s v="F101"/>
    <s v="CORRESPONSABILIDAD CIUDADANA"/>
    <s v="GI22F10100002D"/>
    <x v="15"/>
    <x v="15"/>
    <s v="780103"/>
    <x v="203"/>
    <x v="1"/>
    <x v="9"/>
    <s v="001"/>
    <n v="10997.6"/>
    <n v="0"/>
    <n v="0"/>
    <n v="10997.6"/>
    <n v="0"/>
    <n v="0"/>
    <n v="0"/>
    <n v="0"/>
    <n v="0"/>
    <n v="10997.6"/>
    <n v="10997.6"/>
    <n v="10997.6"/>
    <m/>
  </r>
  <r>
    <x v="1"/>
    <x v="11"/>
    <s v="ZM04F040"/>
    <x v="41"/>
    <s v="F101"/>
    <s v="CORRESPONSABILIDAD CIUDADANA"/>
    <s v="GI22F10100002D"/>
    <x v="15"/>
    <x v="15"/>
    <s v="780103"/>
    <x v="203"/>
    <x v="1"/>
    <x v="9"/>
    <s v="001"/>
    <n v="221873"/>
    <n v="0"/>
    <n v="0"/>
    <n v="221873"/>
    <n v="0"/>
    <n v="0"/>
    <n v="0"/>
    <n v="0"/>
    <n v="0"/>
    <n v="221873"/>
    <n v="221873"/>
    <n v="221873"/>
    <m/>
  </r>
  <r>
    <x v="1"/>
    <x v="11"/>
    <s v="ZQ08F080"/>
    <x v="26"/>
    <s v="F101"/>
    <s v="CORRESPONSABILIDAD CIUDADANA"/>
    <s v="GI22F10100002D"/>
    <x v="15"/>
    <x v="15"/>
    <s v="780103"/>
    <x v="203"/>
    <x v="1"/>
    <x v="9"/>
    <s v="001"/>
    <n v="30720.5"/>
    <n v="0"/>
    <n v="-30720.5"/>
    <n v="0"/>
    <n v="0"/>
    <n v="0"/>
    <n v="0"/>
    <n v="0"/>
    <n v="0"/>
    <n v="0"/>
    <n v="0"/>
    <n v="0"/>
    <m/>
  </r>
  <r>
    <x v="1"/>
    <x v="11"/>
    <s v="ZV05F050"/>
    <x v="35"/>
    <s v="F101"/>
    <s v="CORRESPONSABILIDAD CIUDADANA"/>
    <s v="GI22F10100002D"/>
    <x v="15"/>
    <x v="15"/>
    <s v="780103"/>
    <x v="203"/>
    <x v="1"/>
    <x v="9"/>
    <s v="001"/>
    <n v="122740"/>
    <n v="0"/>
    <n v="0"/>
    <n v="122740"/>
    <n v="0"/>
    <n v="0"/>
    <n v="0"/>
    <n v="0"/>
    <n v="0"/>
    <n v="122740"/>
    <n v="122740"/>
    <n v="122740"/>
    <m/>
  </r>
  <r>
    <x v="1"/>
    <x v="11"/>
    <s v="ZT06F060"/>
    <x v="43"/>
    <s v="F101"/>
    <s v="CORRESPONSABILIDAD CIUDADANA"/>
    <s v="GI22F10100002D"/>
    <x v="15"/>
    <x v="15"/>
    <s v="780103"/>
    <x v="203"/>
    <x v="1"/>
    <x v="9"/>
    <s v="001"/>
    <n v="125005"/>
    <n v="0"/>
    <n v="-125005"/>
    <n v="0"/>
    <n v="0"/>
    <n v="0"/>
    <n v="0"/>
    <n v="0"/>
    <n v="0"/>
    <n v="0"/>
    <n v="0"/>
    <n v="0"/>
    <m/>
  </r>
  <r>
    <x v="1"/>
    <x v="11"/>
    <s v="ZS03F030"/>
    <x v="22"/>
    <s v="F101"/>
    <s v="CORRESPONSABILIDAD CIUDADANA"/>
    <s v="GI22F10100003D"/>
    <x v="16"/>
    <x v="16"/>
    <s v="780103"/>
    <x v="203"/>
    <x v="1"/>
    <x v="9"/>
    <s v="001"/>
    <n v="135100.07999999999"/>
    <n v="0"/>
    <n v="0"/>
    <n v="135100.07999999999"/>
    <n v="0"/>
    <n v="0"/>
    <n v="0"/>
    <n v="0"/>
    <n v="0"/>
    <n v="135100.07999999999"/>
    <n v="135100.07999999999"/>
    <n v="135100.07999999999"/>
    <m/>
  </r>
  <r>
    <x v="1"/>
    <x v="11"/>
    <s v="ZA01F000"/>
    <x v="17"/>
    <s v="F102"/>
    <s v="FORTALECIMIENTO DE LA GOBERNANZA DEMOCRÁTICA"/>
    <s v="GI22F10200005D"/>
    <x v="21"/>
    <x v="21"/>
    <s v="780104"/>
    <x v="206"/>
    <x v="1"/>
    <x v="9"/>
    <s v="001"/>
    <n v="1330000"/>
    <n v="0"/>
    <n v="0"/>
    <n v="1330000"/>
    <n v="155455.49"/>
    <n v="1174544.51"/>
    <n v="2.1601343696525076E-3"/>
    <n v="1106093.83"/>
    <n v="4.3048570527210155E-3"/>
    <n v="155455.49"/>
    <n v="223906.17"/>
    <n v="0"/>
    <m/>
  </r>
  <r>
    <x v="3"/>
    <x v="6"/>
    <s v="ZA01G000"/>
    <x v="9"/>
    <s v="G401"/>
    <s v="ARTE, CULTURA Y PATRIMONIO"/>
    <s v="GI22G40100001D"/>
    <x v="23"/>
    <x v="23"/>
    <s v="780204"/>
    <x v="205"/>
    <x v="1"/>
    <x v="9"/>
    <s v="001"/>
    <n v="133500"/>
    <n v="0"/>
    <n v="-24500"/>
    <n v="109000"/>
    <n v="0"/>
    <n v="104000"/>
    <n v="1.9126901750522913E-4"/>
    <n v="43865.760000000002"/>
    <n v="1.7072315312433069E-4"/>
    <n v="5000"/>
    <n v="65134.239999999998"/>
    <n v="5000"/>
    <m/>
  </r>
  <r>
    <x v="3"/>
    <x v="6"/>
    <s v="ZA01G000"/>
    <x v="9"/>
    <s v="G401"/>
    <s v="ARTE, CULTURA Y PATRIMONIO"/>
    <s v="GI22G40100002D"/>
    <x v="24"/>
    <x v="24"/>
    <s v="780104"/>
    <x v="206"/>
    <x v="1"/>
    <x v="9"/>
    <s v="001"/>
    <n v="148500"/>
    <n v="0"/>
    <n v="29930"/>
    <n v="178430"/>
    <n v="0"/>
    <n v="29930"/>
    <n v="5.504501628780296E-5"/>
    <n v="29930"/>
    <n v="1.1648593283260606E-4"/>
    <n v="148500"/>
    <n v="148500"/>
    <n v="148500"/>
    <m/>
  </r>
  <r>
    <x v="3"/>
    <x v="6"/>
    <s v="ZA01G000"/>
    <x v="9"/>
    <s v="G401"/>
    <s v="ARTE, CULTURA Y PATRIMONIO"/>
    <s v="GI22G40100002D"/>
    <x v="24"/>
    <x v="24"/>
    <s v="780204"/>
    <x v="205"/>
    <x v="1"/>
    <x v="9"/>
    <s v="001"/>
    <n v="235000"/>
    <n v="0"/>
    <n v="206010"/>
    <n v="441010"/>
    <n v="0"/>
    <n v="294750"/>
    <n v="5.420821433621758E-4"/>
    <n v="234750"/>
    <n v="9.1363423763629375E-4"/>
    <n v="146260"/>
    <n v="206260"/>
    <n v="146260"/>
    <m/>
  </r>
  <r>
    <x v="3"/>
    <x v="6"/>
    <s v="ZA01G000"/>
    <x v="9"/>
    <s v="G401"/>
    <s v="ARTE, CULTURA Y PATRIMONIO"/>
    <s v="GI22G40100003D"/>
    <x v="25"/>
    <x v="25"/>
    <s v="780103"/>
    <x v="203"/>
    <x v="1"/>
    <x v="9"/>
    <s v="001"/>
    <n v="123788.48"/>
    <n v="0"/>
    <n v="0"/>
    <n v="123788.48"/>
    <n v="0"/>
    <n v="109346.75"/>
    <n v="2.0110235999894148E-4"/>
    <n v="109346.75"/>
    <n v="4.2557160628011251E-4"/>
    <n v="14441.73"/>
    <n v="14441.73"/>
    <n v="14441.73"/>
    <m/>
  </r>
  <r>
    <x v="3"/>
    <x v="6"/>
    <s v="ZA01G000"/>
    <x v="9"/>
    <s v="G401"/>
    <s v="ARTE, CULTURA Y PATRIMONIO"/>
    <s v="GI22G40100004D"/>
    <x v="26"/>
    <x v="26"/>
    <s v="780204"/>
    <x v="205"/>
    <x v="1"/>
    <x v="9"/>
    <s v="001"/>
    <n v="2633233.9500000002"/>
    <n v="0"/>
    <n v="-826420.69"/>
    <n v="1806813.26"/>
    <n v="13500"/>
    <n v="1245114.7"/>
    <n v="2.2899217822145972E-3"/>
    <n v="599800"/>
    <n v="2.3343889914132013E-3"/>
    <n v="561698.56000000006"/>
    <n v="1207013.26"/>
    <n v="548198.56000000006"/>
    <m/>
  </r>
  <r>
    <x v="3"/>
    <x v="6"/>
    <s v="ZA01G000"/>
    <x v="9"/>
    <s v="G401"/>
    <s v="ARTE, CULTURA Y PATRIMONIO"/>
    <s v="GI22G40100005D"/>
    <x v="27"/>
    <x v="27"/>
    <s v="780204"/>
    <x v="205"/>
    <x v="1"/>
    <x v="9"/>
    <s v="001"/>
    <n v="76700"/>
    <n v="0"/>
    <n v="111320"/>
    <n v="188020"/>
    <n v="0"/>
    <n v="46020"/>
    <n v="8.4636540246063889E-5"/>
    <n v="0"/>
    <n v="0"/>
    <n v="142000"/>
    <n v="188020"/>
    <n v="142000"/>
    <m/>
  </r>
  <r>
    <x v="2"/>
    <x v="2"/>
    <s v="ZA01H000"/>
    <x v="2"/>
    <s v="H301"/>
    <s v="FORTALECIMIENTO DE LA COMPETITIVIDAD"/>
    <s v="GI22H30100001D"/>
    <x v="28"/>
    <x v="28"/>
    <s v="780204"/>
    <x v="205"/>
    <x v="1"/>
    <x v="9"/>
    <s v="001"/>
    <n v="125000"/>
    <n v="0"/>
    <n v="-37000"/>
    <n v="88000"/>
    <n v="0"/>
    <n v="0"/>
    <n v="0"/>
    <n v="0"/>
    <n v="0"/>
    <n v="88000"/>
    <n v="88000"/>
    <n v="88000"/>
    <m/>
  </r>
  <r>
    <x v="2"/>
    <x v="10"/>
    <s v="AC67Q000"/>
    <x v="16"/>
    <s v="H302"/>
    <s v="DESARROLLO ECONÓMICO LOCAL"/>
    <s v="GI22H30200004D"/>
    <x v="29"/>
    <x v="29"/>
    <s v="780103"/>
    <x v="203"/>
    <x v="1"/>
    <x v="9"/>
    <s v="001"/>
    <n v="794310.84"/>
    <n v="0"/>
    <n v="-419117.69"/>
    <n v="375193.15"/>
    <n v="0"/>
    <n v="0"/>
    <n v="0"/>
    <n v="0"/>
    <n v="0"/>
    <n v="375193.15"/>
    <n v="375193.15"/>
    <n v="375193.15"/>
    <m/>
  </r>
  <r>
    <x v="2"/>
    <x v="2"/>
    <s v="ZA01H000"/>
    <x v="2"/>
    <s v="H303"/>
    <s v="PRODUCTIVIDAD SOSTENIBLE"/>
    <s v="GI22H30300001D"/>
    <x v="31"/>
    <x v="31"/>
    <s v="780103"/>
    <x v="203"/>
    <x v="1"/>
    <x v="9"/>
    <s v="001"/>
    <n v="40000"/>
    <n v="0"/>
    <n v="0"/>
    <n v="40000"/>
    <n v="0"/>
    <n v="0"/>
    <n v="0"/>
    <n v="0"/>
    <n v="0"/>
    <n v="40000"/>
    <n v="40000"/>
    <n v="40000"/>
    <m/>
  </r>
  <r>
    <x v="2"/>
    <x v="2"/>
    <s v="ZA01H000"/>
    <x v="2"/>
    <s v="H303"/>
    <s v="PRODUCTIVIDAD SOSTENIBLE"/>
    <s v="GI22H30300001D"/>
    <x v="31"/>
    <x v="31"/>
    <s v="780204"/>
    <x v="205"/>
    <x v="1"/>
    <x v="9"/>
    <s v="001"/>
    <n v="300000"/>
    <n v="0"/>
    <n v="0"/>
    <n v="300000"/>
    <n v="0"/>
    <n v="4000"/>
    <n v="7.3565006732780437E-6"/>
    <n v="4000"/>
    <n v="1.5567782536933654E-5"/>
    <n v="296000"/>
    <n v="296000"/>
    <n v="296000"/>
    <m/>
  </r>
  <r>
    <x v="3"/>
    <x v="7"/>
    <s v="ZA01I000"/>
    <x v="10"/>
    <s v="I402"/>
    <s v="SUB SISTEMA EDUCATIVO MUNICIPAL"/>
    <s v="GI22I40200004D"/>
    <x v="38"/>
    <x v="38"/>
    <s v="780204"/>
    <x v="205"/>
    <x v="1"/>
    <x v="9"/>
    <s v="001"/>
    <n v="70000"/>
    <n v="0"/>
    <n v="0"/>
    <n v="70000"/>
    <n v="70000"/>
    <n v="0"/>
    <n v="0"/>
    <n v="0"/>
    <n v="0"/>
    <n v="70000"/>
    <n v="70000"/>
    <n v="0"/>
    <m/>
  </r>
  <r>
    <x v="3"/>
    <x v="5"/>
    <s v="ZA01J000"/>
    <x v="11"/>
    <s v="J401"/>
    <s v="ATENCIÓN A GRUPOS VULNERABLES"/>
    <s v="GI22J40100001D"/>
    <x v="40"/>
    <x v="40"/>
    <s v="780204"/>
    <x v="205"/>
    <x v="1"/>
    <x v="9"/>
    <s v="001"/>
    <n v="16000"/>
    <n v="0"/>
    <n v="27200"/>
    <n v="43200"/>
    <n v="0"/>
    <n v="43200"/>
    <n v="7.9450207271402874E-5"/>
    <n v="43200"/>
    <n v="1.6813205139888345E-4"/>
    <n v="0"/>
    <n v="0"/>
    <n v="0"/>
    <m/>
  </r>
  <r>
    <x v="3"/>
    <x v="5"/>
    <s v="ZA01J000"/>
    <x v="11"/>
    <s v="J401"/>
    <s v="ATENCIÓN A GRUPOS VULNERABLES"/>
    <s v="GI22J40100001D"/>
    <x v="40"/>
    <x v="40"/>
    <s v="780206"/>
    <x v="207"/>
    <x v="1"/>
    <x v="9"/>
    <s v="001"/>
    <n v="440000"/>
    <n v="0"/>
    <n v="-24200"/>
    <n v="415800"/>
    <n v="194850"/>
    <n v="171275"/>
    <n v="3.1499616320392423E-4"/>
    <n v="171275"/>
    <n v="6.6659298850332783E-4"/>
    <n v="244525"/>
    <n v="244525"/>
    <n v="49675"/>
    <m/>
  </r>
  <r>
    <x v="3"/>
    <x v="5"/>
    <s v="UP72J010"/>
    <x v="6"/>
    <s v="J401"/>
    <s v="ATENCIÓN A GRUPOS VULNERABLES"/>
    <s v="GI22J40100003D"/>
    <x v="42"/>
    <x v="42"/>
    <s v="780102"/>
    <x v="204"/>
    <x v="1"/>
    <x v="9"/>
    <s v="001"/>
    <n v="242767.75"/>
    <n v="0"/>
    <n v="48509.42"/>
    <n v="291277.17"/>
    <n v="287379.67"/>
    <n v="3897.5"/>
    <n v="7.1679903435252943E-6"/>
    <n v="3897.5"/>
    <n v="1.5168858109424729E-5"/>
    <n v="287379.67"/>
    <n v="287379.67"/>
    <n v="0"/>
    <m/>
  </r>
  <r>
    <x v="3"/>
    <x v="5"/>
    <s v="UP72J010"/>
    <x v="6"/>
    <s v="J401"/>
    <s v="ATENCIÓN A GRUPOS VULNERABLES"/>
    <s v="GI22J40100003D"/>
    <x v="42"/>
    <x v="42"/>
    <s v="780204"/>
    <x v="205"/>
    <x v="1"/>
    <x v="9"/>
    <s v="001"/>
    <n v="5314490.5999999996"/>
    <n v="0"/>
    <n v="710052.75"/>
    <n v="6024543.3499999996"/>
    <n v="3463529.46"/>
    <n v="2498968.29"/>
    <n v="4.5959154769713703E-3"/>
    <n v="2476069.4"/>
    <n v="9.6367274913889463E-3"/>
    <n v="3525575.06"/>
    <n v="3548473.95"/>
    <n v="62045.599999999999"/>
    <m/>
  </r>
  <r>
    <x v="3"/>
    <x v="5"/>
    <s v="UP72J010"/>
    <x v="6"/>
    <s v="J401"/>
    <s v="ATENCIÓN A GRUPOS VULNERABLES"/>
    <s v="GI22J40100010D"/>
    <x v="49"/>
    <x v="49"/>
    <s v="780301"/>
    <x v="208"/>
    <x v="1"/>
    <x v="9"/>
    <s v="701"/>
    <n v="19476.939999999999"/>
    <n v="0"/>
    <n v="0"/>
    <n v="19476.939999999999"/>
    <n v="0"/>
    <n v="0"/>
    <n v="0"/>
    <n v="0"/>
    <n v="0"/>
    <n v="19476.939999999999"/>
    <n v="19476.939999999999"/>
    <n v="19476.939999999999"/>
    <m/>
  </r>
  <r>
    <x v="3"/>
    <x v="5"/>
    <s v="ZA01J000"/>
    <x v="11"/>
    <s v="J402"/>
    <s v="PROMOCIÓN DE DERECHOS"/>
    <s v="GI22J40200001D"/>
    <x v="51"/>
    <x v="51"/>
    <s v="780204"/>
    <x v="205"/>
    <x v="1"/>
    <x v="9"/>
    <s v="001"/>
    <n v="8100"/>
    <n v="0"/>
    <n v="-5850"/>
    <n v="2250"/>
    <n v="0"/>
    <n v="2250"/>
    <n v="4.1380316287188997E-6"/>
    <n v="2250"/>
    <n v="8.7568776770251808E-6"/>
    <n v="0"/>
    <n v="0"/>
    <n v="0"/>
    <m/>
  </r>
  <r>
    <x v="3"/>
    <x v="5"/>
    <s v="ZA01J000"/>
    <x v="11"/>
    <s v="J403"/>
    <s v="PROTECCIÓN DE DERECHOS"/>
    <s v="GI22J40300001D"/>
    <x v="52"/>
    <x v="52"/>
    <s v="780204"/>
    <x v="205"/>
    <x v="1"/>
    <x v="9"/>
    <s v="001"/>
    <n v="145000"/>
    <n v="0"/>
    <n v="-111031"/>
    <n v="33969"/>
    <n v="0"/>
    <n v="0"/>
    <n v="0"/>
    <n v="0"/>
    <n v="0"/>
    <n v="33969"/>
    <n v="33969"/>
    <n v="33969"/>
    <m/>
  </r>
  <r>
    <x v="1"/>
    <x v="1"/>
    <s v="ZA01K000"/>
    <x v="1"/>
    <s v="K203"/>
    <s v="MOVILIDAD SOSTENIBLE"/>
    <s v="GI22K20300001D"/>
    <x v="57"/>
    <x v="57"/>
    <s v="780103"/>
    <x v="203"/>
    <x v="1"/>
    <x v="9"/>
    <s v="001"/>
    <n v="0"/>
    <n v="0"/>
    <n v="1000000"/>
    <n v="1000000"/>
    <n v="0"/>
    <n v="668795.22"/>
    <n v="1.2299981215537843E-3"/>
    <n v="0"/>
    <n v="0"/>
    <n v="331204.78000000003"/>
    <n v="1000000"/>
    <n v="331204.78000000003"/>
    <m/>
  </r>
  <r>
    <x v="1"/>
    <x v="1"/>
    <s v="ZA01K000"/>
    <x v="1"/>
    <s v="K203"/>
    <s v="MOVILIDAD SOSTENIBLE"/>
    <s v="GI22K20300001D"/>
    <x v="57"/>
    <x v="57"/>
    <s v="780204"/>
    <x v="205"/>
    <x v="1"/>
    <x v="9"/>
    <s v="001"/>
    <n v="1000000"/>
    <n v="0"/>
    <n v="-1000000"/>
    <n v="0"/>
    <n v="0"/>
    <n v="0"/>
    <n v="0"/>
    <n v="0"/>
    <n v="0"/>
    <n v="0"/>
    <n v="0"/>
    <n v="0"/>
    <m/>
  </r>
  <r>
    <x v="1"/>
    <x v="8"/>
    <s v="ZA01N000"/>
    <x v="13"/>
    <s v="N201"/>
    <s v="GESTIÓN DE RIESGOS"/>
    <s v="GI22N20100002D"/>
    <x v="81"/>
    <x v="81"/>
    <s v="780103"/>
    <x v="203"/>
    <x v="1"/>
    <x v="9"/>
    <s v="001"/>
    <n v="1020650"/>
    <n v="0"/>
    <n v="0"/>
    <n v="1020650"/>
    <n v="0"/>
    <n v="1000000"/>
    <n v="1.8391251683195109E-3"/>
    <n v="1000000"/>
    <n v="3.8919456342334131E-3"/>
    <n v="20650"/>
    <n v="20650"/>
    <n v="20650"/>
    <m/>
  </r>
  <r>
    <x v="1"/>
    <x v="8"/>
    <s v="ZA01N000"/>
    <x v="13"/>
    <s v="N201"/>
    <s v="GESTIÓN DE RIESGOS"/>
    <s v="GI22N20100002D"/>
    <x v="81"/>
    <x v="81"/>
    <s v="780204"/>
    <x v="205"/>
    <x v="1"/>
    <x v="9"/>
    <s v="001"/>
    <n v="15200"/>
    <n v="0"/>
    <n v="0"/>
    <n v="15200"/>
    <n v="0"/>
    <n v="15200"/>
    <n v="2.7954702558456565E-5"/>
    <n v="11437.5"/>
    <n v="4.4514128191544667E-5"/>
    <n v="0"/>
    <n v="3762.5"/>
    <n v="0"/>
    <m/>
  </r>
  <r>
    <x v="1"/>
    <x v="11"/>
    <s v="TM68F100"/>
    <x v="18"/>
    <s v="N402"/>
    <s v="QUITO SIN MIEDO"/>
    <s v="GI22N40200001D"/>
    <x v="82"/>
    <x v="82"/>
    <s v="780103"/>
    <x v="203"/>
    <x v="1"/>
    <x v="9"/>
    <s v="001"/>
    <n v="0"/>
    <n v="0"/>
    <n v="21659.68"/>
    <n v="21659.68"/>
    <n v="0"/>
    <n v="21659.68"/>
    <n v="3.9834862625746745E-5"/>
    <n v="21659.68"/>
    <n v="8.4298297014892781E-5"/>
    <n v="0"/>
    <n v="0"/>
    <n v="0"/>
    <m/>
  </r>
  <r>
    <x v="1"/>
    <x v="8"/>
    <s v="ZA01N000"/>
    <x v="13"/>
    <s v="N402"/>
    <s v="QUITO SIN MIEDO"/>
    <s v="GI22N40200001D"/>
    <x v="82"/>
    <x v="82"/>
    <s v="780103"/>
    <x v="203"/>
    <x v="1"/>
    <x v="9"/>
    <s v="001"/>
    <n v="303000"/>
    <n v="0"/>
    <n v="0"/>
    <n v="303000"/>
    <n v="0"/>
    <n v="0"/>
    <n v="0"/>
    <n v="0"/>
    <n v="0"/>
    <n v="303000"/>
    <n v="303000"/>
    <n v="303000"/>
    <m/>
  </r>
  <r>
    <x v="1"/>
    <x v="1"/>
    <s v="ZA01K000"/>
    <x v="1"/>
    <s v="A101"/>
    <s v="FORTALECIMIENTO INSTITUCIONAL"/>
    <s v="GC00A10100001D"/>
    <x v="0"/>
    <x v="0"/>
    <s v="840103"/>
    <x v="209"/>
    <x v="0"/>
    <x v="10"/>
    <s v="002"/>
    <n v="24000"/>
    <n v="0"/>
    <n v="-24000"/>
    <n v="0"/>
    <n v="0"/>
    <n v="0"/>
    <n v="0"/>
    <n v="0"/>
    <n v="0"/>
    <n v="0"/>
    <n v="0"/>
    <n v="0"/>
    <m/>
  </r>
  <r>
    <x v="1"/>
    <x v="11"/>
    <s v="ZC09F090"/>
    <x v="21"/>
    <s v="A101"/>
    <s v="FORTALECIMIENTO INSTITUCIONAL"/>
    <s v="GC00A10100001D"/>
    <x v="0"/>
    <x v="0"/>
    <s v="840103"/>
    <x v="209"/>
    <x v="0"/>
    <x v="10"/>
    <s v="002"/>
    <n v="11015.75"/>
    <n v="0"/>
    <n v="13596"/>
    <n v="24611.75"/>
    <n v="0.09"/>
    <n v="6497.2"/>
    <n v="1.1949164043605526E-5"/>
    <n v="6497.2"/>
    <n v="2.5286749174741332E-5"/>
    <n v="18114.55"/>
    <n v="18114.55"/>
    <n v="18114.46"/>
    <m/>
  </r>
  <r>
    <x v="1"/>
    <x v="11"/>
    <s v="ZD07F070"/>
    <x v="28"/>
    <s v="A101"/>
    <s v="FORTALECIMIENTO INSTITUCIONAL"/>
    <s v="GC00A10100001D"/>
    <x v="0"/>
    <x v="0"/>
    <s v="840103"/>
    <x v="209"/>
    <x v="0"/>
    <x v="10"/>
    <s v="002"/>
    <n v="2238"/>
    <n v="0"/>
    <n v="0"/>
    <n v="2238"/>
    <n v="0"/>
    <n v="0"/>
    <n v="0"/>
    <n v="0"/>
    <n v="0"/>
    <n v="2238"/>
    <n v="2238"/>
    <n v="2238"/>
    <m/>
  </r>
  <r>
    <x v="1"/>
    <x v="11"/>
    <s v="ZT06F060"/>
    <x v="43"/>
    <s v="A101"/>
    <s v="FORTALECIMIENTO INSTITUCIONAL"/>
    <s v="GC00A10100001D"/>
    <x v="0"/>
    <x v="0"/>
    <s v="840103"/>
    <x v="209"/>
    <x v="0"/>
    <x v="10"/>
    <s v="002"/>
    <n v="100"/>
    <n v="0"/>
    <n v="0"/>
    <n v="100"/>
    <n v="0"/>
    <n v="0"/>
    <n v="0"/>
    <n v="0"/>
    <n v="0"/>
    <n v="100"/>
    <n v="100"/>
    <n v="100"/>
    <m/>
  </r>
  <r>
    <x v="1"/>
    <x v="12"/>
    <s v="ZA01D000"/>
    <x v="19"/>
    <s v="A101"/>
    <s v="FORTALECIMIENTO INSTITUCIONAL"/>
    <s v="GC00A10100001D"/>
    <x v="0"/>
    <x v="0"/>
    <s v="840103"/>
    <x v="209"/>
    <x v="0"/>
    <x v="10"/>
    <s v="002"/>
    <n v="253.58"/>
    <n v="0"/>
    <n v="0"/>
    <n v="253.58"/>
    <n v="0"/>
    <n v="0"/>
    <n v="0"/>
    <n v="0"/>
    <n v="0"/>
    <n v="253.58"/>
    <n v="253.58"/>
    <n v="253.58"/>
    <m/>
  </r>
  <r>
    <x v="1"/>
    <x v="1"/>
    <s v="AT69K040"/>
    <x v="36"/>
    <s v="A101"/>
    <s v="FORTALECIMIENTO INSTITUCIONAL"/>
    <s v="GC00A10100001D"/>
    <x v="0"/>
    <x v="0"/>
    <s v="840103"/>
    <x v="209"/>
    <x v="0"/>
    <x v="10"/>
    <s v="002"/>
    <n v="291823.34999999998"/>
    <n v="0"/>
    <n v="-186797.07"/>
    <n v="105026.28"/>
    <n v="0"/>
    <n v="80229.52"/>
    <n v="1.4755212947419359E-4"/>
    <n v="41708.879999999997"/>
    <n v="1.6232869342476533E-4"/>
    <n v="24796.76"/>
    <n v="63317.4"/>
    <n v="24796.76"/>
    <m/>
  </r>
  <r>
    <x v="0"/>
    <x v="14"/>
    <s v="MC37B000"/>
    <x v="34"/>
    <s v="A101"/>
    <s v="FORTALECIMIENTO INSTITUCIONAL"/>
    <s v="GC00A10100001D"/>
    <x v="0"/>
    <x v="0"/>
    <s v="840103"/>
    <x v="209"/>
    <x v="0"/>
    <x v="10"/>
    <s v="002"/>
    <n v="262"/>
    <n v="0"/>
    <n v="0"/>
    <n v="262"/>
    <n v="0"/>
    <n v="0"/>
    <n v="0"/>
    <n v="0"/>
    <n v="0"/>
    <n v="262"/>
    <n v="262"/>
    <n v="262"/>
    <m/>
  </r>
  <r>
    <x v="1"/>
    <x v="8"/>
    <s v="PM71N010"/>
    <x v="39"/>
    <s v="A101"/>
    <s v="FORTALECIMIENTO INSTITUCIONAL"/>
    <s v="GC00A10100001D"/>
    <x v="0"/>
    <x v="0"/>
    <s v="840103"/>
    <x v="209"/>
    <x v="0"/>
    <x v="10"/>
    <s v="002"/>
    <n v="499.2"/>
    <n v="0"/>
    <n v="-499.2"/>
    <n v="0"/>
    <n v="0"/>
    <n v="0"/>
    <n v="0"/>
    <n v="0"/>
    <n v="0"/>
    <n v="0"/>
    <n v="0"/>
    <n v="0"/>
    <m/>
  </r>
  <r>
    <x v="3"/>
    <x v="6"/>
    <s v="ZA01G000"/>
    <x v="9"/>
    <s v="A101"/>
    <s v="FORTALECIMIENTO INSTITUCIONAL"/>
    <s v="GC00A10100001D"/>
    <x v="0"/>
    <x v="0"/>
    <s v="840103"/>
    <x v="209"/>
    <x v="0"/>
    <x v="10"/>
    <s v="002"/>
    <n v="10000"/>
    <n v="0"/>
    <n v="0"/>
    <n v="10000"/>
    <n v="0"/>
    <n v="0"/>
    <n v="0"/>
    <n v="0"/>
    <n v="0"/>
    <n v="10000"/>
    <n v="10000"/>
    <n v="10000"/>
    <m/>
  </r>
  <r>
    <x v="0"/>
    <x v="0"/>
    <s v="ZA01A001"/>
    <x v="49"/>
    <s v="A101"/>
    <s v="FORTALECIMIENTO INSTITUCIONAL"/>
    <s v="GC00A10100001D"/>
    <x v="0"/>
    <x v="0"/>
    <s v="840103"/>
    <x v="209"/>
    <x v="0"/>
    <x v="10"/>
    <s v="002"/>
    <n v="0"/>
    <n v="0"/>
    <n v="54014.96"/>
    <n v="54014.96"/>
    <n v="50865.16"/>
    <n v="0"/>
    <n v="0"/>
    <n v="0"/>
    <n v="0"/>
    <n v="54014.96"/>
    <n v="54014.96"/>
    <n v="3149.8"/>
    <m/>
  </r>
  <r>
    <x v="0"/>
    <x v="3"/>
    <s v="ZA01C030"/>
    <x v="5"/>
    <s v="A101"/>
    <s v="FORTALECIMIENTO INSTITUCIONAL"/>
    <s v="GC00A10100001D"/>
    <x v="0"/>
    <x v="0"/>
    <s v="840103"/>
    <x v="209"/>
    <x v="0"/>
    <x v="10"/>
    <s v="002"/>
    <n v="290"/>
    <n v="0"/>
    <n v="0"/>
    <n v="290"/>
    <n v="0"/>
    <n v="0"/>
    <n v="0"/>
    <n v="0"/>
    <n v="0"/>
    <n v="290"/>
    <n v="290"/>
    <n v="290"/>
    <m/>
  </r>
  <r>
    <x v="1"/>
    <x v="11"/>
    <s v="ZM04F040"/>
    <x v="41"/>
    <s v="A101"/>
    <s v="FORTALECIMIENTO INSTITUCIONAL"/>
    <s v="GC00A10100001D"/>
    <x v="0"/>
    <x v="0"/>
    <s v="840103"/>
    <x v="209"/>
    <x v="0"/>
    <x v="10"/>
    <s v="002"/>
    <n v="5800"/>
    <n v="0"/>
    <n v="3000"/>
    <n v="8800"/>
    <n v="0"/>
    <n v="2180"/>
    <n v="4.0092928669365339E-6"/>
    <n v="2180"/>
    <n v="8.4844414826288414E-6"/>
    <n v="6620"/>
    <n v="6620"/>
    <n v="6620"/>
    <m/>
  </r>
  <r>
    <x v="3"/>
    <x v="4"/>
    <s v="ZA01M000"/>
    <x v="12"/>
    <s v="A101"/>
    <s v="FORTALECIMIENTO INSTITUCIONAL"/>
    <s v="GC00A10100001D"/>
    <x v="0"/>
    <x v="0"/>
    <s v="840103"/>
    <x v="209"/>
    <x v="0"/>
    <x v="10"/>
    <s v="002"/>
    <n v="939.48"/>
    <n v="0"/>
    <n v="0"/>
    <n v="939.48"/>
    <n v="0"/>
    <n v="0"/>
    <n v="0"/>
    <n v="0"/>
    <n v="0"/>
    <n v="939.48"/>
    <n v="939.48"/>
    <n v="939.48"/>
    <m/>
  </r>
  <r>
    <x v="1"/>
    <x v="13"/>
    <s v="ZA01P000"/>
    <x v="40"/>
    <s v="A101"/>
    <s v="FORTALECIMIENTO INSTITUCIONAL"/>
    <s v="GC00A10100001D"/>
    <x v="0"/>
    <x v="0"/>
    <s v="840103"/>
    <x v="209"/>
    <x v="0"/>
    <x v="10"/>
    <s v="002"/>
    <n v="6195"/>
    <n v="0"/>
    <n v="0"/>
    <n v="6195"/>
    <n v="6058.16"/>
    <n v="0"/>
    <n v="0"/>
    <n v="0"/>
    <n v="0"/>
    <n v="6195"/>
    <n v="6195"/>
    <n v="136.84"/>
    <m/>
  </r>
  <r>
    <x v="0"/>
    <x v="0"/>
    <s v="ZA01A009"/>
    <x v="50"/>
    <s v="A101"/>
    <s v="FORTALECIMIENTO INSTITUCIONAL"/>
    <s v="GC00A10100001D"/>
    <x v="0"/>
    <x v="0"/>
    <s v="840103"/>
    <x v="209"/>
    <x v="0"/>
    <x v="10"/>
    <s v="002"/>
    <n v="14221.34"/>
    <n v="0"/>
    <n v="0"/>
    <n v="14221.34"/>
    <n v="0"/>
    <n v="0"/>
    <n v="0"/>
    <n v="0"/>
    <n v="0"/>
    <n v="14221.34"/>
    <n v="14221.34"/>
    <n v="14221.34"/>
    <m/>
  </r>
  <r>
    <x v="1"/>
    <x v="11"/>
    <s v="ZA01F000"/>
    <x v="17"/>
    <s v="A101"/>
    <s v="FORTALECIMIENTO INSTITUCIONAL"/>
    <s v="GC00A10100001D"/>
    <x v="0"/>
    <x v="0"/>
    <s v="840103"/>
    <x v="209"/>
    <x v="0"/>
    <x v="10"/>
    <s v="002"/>
    <n v="10000"/>
    <n v="0"/>
    <n v="-3000"/>
    <n v="7000"/>
    <n v="0"/>
    <n v="2480"/>
    <n v="4.5610304174323872E-6"/>
    <n v="2480"/>
    <n v="9.6520251728988658E-6"/>
    <n v="4520"/>
    <n v="4520"/>
    <n v="4520"/>
    <m/>
  </r>
  <r>
    <x v="0"/>
    <x v="0"/>
    <s v="RP36A010"/>
    <x v="33"/>
    <s v="A101"/>
    <s v="FORTALECIMIENTO INSTITUCIONAL"/>
    <s v="GC00A10100001D"/>
    <x v="0"/>
    <x v="0"/>
    <s v="840103"/>
    <x v="209"/>
    <x v="0"/>
    <x v="10"/>
    <s v="002"/>
    <n v="53366.400000000001"/>
    <n v="0"/>
    <n v="-40366.800000000003"/>
    <n v="12999.6"/>
    <n v="0"/>
    <n v="12999.6"/>
    <n v="2.3907891538086317E-5"/>
    <n v="12999.6"/>
    <n v="5.0593736466780682E-5"/>
    <n v="0"/>
    <n v="0"/>
    <n v="0"/>
    <m/>
  </r>
  <r>
    <x v="0"/>
    <x v="0"/>
    <s v="ZA01A001"/>
    <x v="49"/>
    <s v="A101"/>
    <s v="FORTALECIMIENTO INSTITUCIONAL"/>
    <s v="GC00A10100001D"/>
    <x v="0"/>
    <x v="0"/>
    <s v="840104"/>
    <x v="210"/>
    <x v="0"/>
    <x v="10"/>
    <s v="002"/>
    <n v="24280"/>
    <n v="0"/>
    <n v="2577.67"/>
    <n v="26857.67"/>
    <n v="26857.67"/>
    <n v="0"/>
    <n v="0"/>
    <n v="0"/>
    <n v="0"/>
    <n v="26857.67"/>
    <n v="26857.67"/>
    <n v="0"/>
    <m/>
  </r>
  <r>
    <x v="1"/>
    <x v="1"/>
    <s v="AT69K040"/>
    <x v="36"/>
    <s v="A101"/>
    <s v="FORTALECIMIENTO INSTITUCIONAL"/>
    <s v="GC00A10100001D"/>
    <x v="0"/>
    <x v="0"/>
    <s v="840104"/>
    <x v="210"/>
    <x v="0"/>
    <x v="10"/>
    <s v="002"/>
    <n v="761881.55"/>
    <n v="0"/>
    <n v="-352881.54"/>
    <n v="409000.01"/>
    <n v="304304"/>
    <n v="93500"/>
    <n v="1.7195820323787428E-4"/>
    <n v="93500"/>
    <n v="3.6389691680082417E-4"/>
    <n v="315500.01"/>
    <n v="315500.01"/>
    <n v="11196.01"/>
    <m/>
  </r>
  <r>
    <x v="0"/>
    <x v="0"/>
    <s v="ZA01A009"/>
    <x v="50"/>
    <s v="A101"/>
    <s v="FORTALECIMIENTO INSTITUCIONAL"/>
    <s v="GC00A10100001D"/>
    <x v="0"/>
    <x v="0"/>
    <s v="840104"/>
    <x v="210"/>
    <x v="0"/>
    <x v="10"/>
    <s v="002"/>
    <n v="5000"/>
    <n v="0"/>
    <n v="0"/>
    <n v="5000"/>
    <n v="0"/>
    <n v="0"/>
    <n v="0"/>
    <n v="0"/>
    <n v="0"/>
    <n v="5000"/>
    <n v="5000"/>
    <n v="5000"/>
    <m/>
  </r>
  <r>
    <x v="1"/>
    <x v="11"/>
    <s v="ZC09F090"/>
    <x v="21"/>
    <s v="A101"/>
    <s v="FORTALECIMIENTO INSTITUCIONAL"/>
    <s v="GC00A10100001D"/>
    <x v="0"/>
    <x v="0"/>
    <s v="840104"/>
    <x v="210"/>
    <x v="0"/>
    <x v="10"/>
    <s v="002"/>
    <n v="0"/>
    <n v="0"/>
    <n v="1000"/>
    <n v="1000"/>
    <n v="845.54"/>
    <n v="0"/>
    <n v="0"/>
    <n v="0"/>
    <n v="0"/>
    <n v="1000"/>
    <n v="1000"/>
    <n v="154.46"/>
    <m/>
  </r>
  <r>
    <x v="0"/>
    <x v="9"/>
    <s v="ZA01R000"/>
    <x v="14"/>
    <s v="A101"/>
    <s v="FORTALECIMIENTO INSTITUCIONAL"/>
    <s v="GC00A10100001D"/>
    <x v="0"/>
    <x v="0"/>
    <s v="840104"/>
    <x v="210"/>
    <x v="0"/>
    <x v="10"/>
    <s v="002"/>
    <n v="1265.5"/>
    <n v="0"/>
    <n v="373728"/>
    <n v="374993.5"/>
    <n v="373728"/>
    <n v="1224"/>
    <n v="2.2510892060230816E-6"/>
    <n v="1224"/>
    <n v="4.7637414563016982E-6"/>
    <n v="373769.5"/>
    <n v="373769.5"/>
    <n v="41.5"/>
    <m/>
  </r>
  <r>
    <x v="1"/>
    <x v="11"/>
    <s v="ZV05F050"/>
    <x v="35"/>
    <s v="A101"/>
    <s v="FORTALECIMIENTO INSTITUCIONAL"/>
    <s v="GC00A10100001D"/>
    <x v="0"/>
    <x v="0"/>
    <s v="840104"/>
    <x v="210"/>
    <x v="0"/>
    <x v="10"/>
    <s v="002"/>
    <n v="370.24"/>
    <n v="0"/>
    <n v="6429.76"/>
    <n v="6800"/>
    <n v="0"/>
    <n v="6300"/>
    <n v="1.1586488560412919E-5"/>
    <n v="6300"/>
    <n v="2.4519257495670504E-5"/>
    <n v="500"/>
    <n v="500"/>
    <n v="500"/>
    <m/>
  </r>
  <r>
    <x v="1"/>
    <x v="8"/>
    <s v="PM71N010"/>
    <x v="39"/>
    <s v="A101"/>
    <s v="FORTALECIMIENTO INSTITUCIONAL"/>
    <s v="GC00A10100001D"/>
    <x v="0"/>
    <x v="0"/>
    <s v="840104"/>
    <x v="210"/>
    <x v="0"/>
    <x v="10"/>
    <s v="002"/>
    <n v="29111.66"/>
    <n v="0"/>
    <n v="-29111.66"/>
    <n v="0"/>
    <n v="0"/>
    <n v="0"/>
    <n v="0"/>
    <n v="0"/>
    <n v="0"/>
    <n v="0"/>
    <n v="0"/>
    <n v="0"/>
    <m/>
  </r>
  <r>
    <x v="1"/>
    <x v="11"/>
    <s v="TM68F100"/>
    <x v="18"/>
    <s v="A101"/>
    <s v="FORTALECIMIENTO INSTITUCIONAL"/>
    <s v="GC00A10100001D"/>
    <x v="0"/>
    <x v="0"/>
    <s v="840104"/>
    <x v="210"/>
    <x v="0"/>
    <x v="10"/>
    <s v="002"/>
    <n v="2000"/>
    <n v="0"/>
    <n v="0"/>
    <n v="2000"/>
    <n v="0"/>
    <n v="0"/>
    <n v="0"/>
    <n v="0"/>
    <n v="0"/>
    <n v="2000"/>
    <n v="2000"/>
    <n v="2000"/>
    <m/>
  </r>
  <r>
    <x v="3"/>
    <x v="7"/>
    <s v="ES12I020"/>
    <x v="29"/>
    <s v="A101"/>
    <s v="FORTALECIMIENTO INSTITUCIONAL"/>
    <s v="GC00A10100001D"/>
    <x v="0"/>
    <x v="0"/>
    <s v="840104"/>
    <x v="210"/>
    <x v="0"/>
    <x v="10"/>
    <s v="002"/>
    <n v="3400"/>
    <n v="0"/>
    <n v="1417.8"/>
    <n v="4817.8"/>
    <n v="0"/>
    <n v="0"/>
    <n v="0"/>
    <n v="0"/>
    <n v="0"/>
    <n v="4817.8"/>
    <n v="4817.8"/>
    <n v="4817.8"/>
    <m/>
  </r>
  <r>
    <x v="3"/>
    <x v="4"/>
    <s v="UC32M020"/>
    <x v="47"/>
    <s v="A101"/>
    <s v="FORTALECIMIENTO INSTITUCIONAL"/>
    <s v="GC00A10100001D"/>
    <x v="0"/>
    <x v="0"/>
    <s v="840104"/>
    <x v="210"/>
    <x v="0"/>
    <x v="10"/>
    <s v="002"/>
    <n v="750"/>
    <n v="0"/>
    <n v="0"/>
    <n v="750"/>
    <n v="0"/>
    <n v="0"/>
    <n v="0"/>
    <n v="0"/>
    <n v="0"/>
    <n v="750"/>
    <n v="750"/>
    <n v="750"/>
    <m/>
  </r>
  <r>
    <x v="0"/>
    <x v="3"/>
    <s v="ZA01C030"/>
    <x v="5"/>
    <s v="A101"/>
    <s v="FORTALECIMIENTO INSTITUCIONAL"/>
    <s v="GC00A10100001D"/>
    <x v="0"/>
    <x v="0"/>
    <s v="840104"/>
    <x v="210"/>
    <x v="0"/>
    <x v="10"/>
    <s v="002"/>
    <n v="5010"/>
    <n v="0"/>
    <n v="0"/>
    <n v="5010"/>
    <n v="0"/>
    <n v="0"/>
    <n v="0"/>
    <n v="0"/>
    <n v="0"/>
    <n v="5010"/>
    <n v="5010"/>
    <n v="5010"/>
    <m/>
  </r>
  <r>
    <x v="1"/>
    <x v="11"/>
    <s v="ZM04F040"/>
    <x v="41"/>
    <s v="A101"/>
    <s v="FORTALECIMIENTO INSTITUCIONAL"/>
    <s v="GC00A10100001D"/>
    <x v="0"/>
    <x v="0"/>
    <s v="840104"/>
    <x v="210"/>
    <x v="0"/>
    <x v="10"/>
    <s v="002"/>
    <n v="13090.39"/>
    <n v="0"/>
    <n v="-1400"/>
    <n v="11690.39"/>
    <n v="0"/>
    <n v="0"/>
    <n v="0"/>
    <n v="0"/>
    <n v="0"/>
    <n v="11690.39"/>
    <n v="11690.39"/>
    <n v="11690.39"/>
    <m/>
  </r>
  <r>
    <x v="3"/>
    <x v="6"/>
    <s v="ZA01G000"/>
    <x v="9"/>
    <s v="A101"/>
    <s v="FORTALECIMIENTO INSTITUCIONAL"/>
    <s v="GC00A10100001D"/>
    <x v="0"/>
    <x v="0"/>
    <s v="840104"/>
    <x v="210"/>
    <x v="0"/>
    <x v="10"/>
    <s v="002"/>
    <n v="105000"/>
    <n v="0"/>
    <n v="0"/>
    <n v="105000"/>
    <n v="0"/>
    <n v="0"/>
    <n v="0"/>
    <n v="0"/>
    <n v="0"/>
    <n v="105000"/>
    <n v="105000"/>
    <n v="105000"/>
    <m/>
  </r>
  <r>
    <x v="3"/>
    <x v="4"/>
    <s v="ZA01M000"/>
    <x v="12"/>
    <s v="A101"/>
    <s v="FORTALECIMIENTO INSTITUCIONAL"/>
    <s v="GC00A10100001D"/>
    <x v="0"/>
    <x v="0"/>
    <s v="840104"/>
    <x v="210"/>
    <x v="0"/>
    <x v="10"/>
    <s v="002"/>
    <n v="5600"/>
    <n v="0"/>
    <n v="-1360.62"/>
    <n v="4239.38"/>
    <n v="0"/>
    <n v="0"/>
    <n v="0"/>
    <n v="0"/>
    <n v="0"/>
    <n v="4239.38"/>
    <n v="4239.38"/>
    <n v="4239.38"/>
    <m/>
  </r>
  <r>
    <x v="1"/>
    <x v="11"/>
    <s v="ZN02F020"/>
    <x v="44"/>
    <s v="A101"/>
    <s v="FORTALECIMIENTO INSTITUCIONAL"/>
    <s v="GC00A10100001D"/>
    <x v="0"/>
    <x v="0"/>
    <s v="840104"/>
    <x v="210"/>
    <x v="0"/>
    <x v="10"/>
    <s v="002"/>
    <n v="5330"/>
    <n v="0"/>
    <n v="0"/>
    <n v="5330"/>
    <n v="0"/>
    <n v="0"/>
    <n v="0"/>
    <n v="0"/>
    <n v="0"/>
    <n v="5330"/>
    <n v="5330"/>
    <n v="5330"/>
    <m/>
  </r>
  <r>
    <x v="0"/>
    <x v="0"/>
    <s v="ZA01A008"/>
    <x v="53"/>
    <s v="A101"/>
    <s v="FORTALECIMIENTO INSTITUCIONAL"/>
    <s v="GC00A10100001D"/>
    <x v="0"/>
    <x v="0"/>
    <s v="840104"/>
    <x v="210"/>
    <x v="0"/>
    <x v="10"/>
    <s v="002"/>
    <n v="50480"/>
    <n v="0"/>
    <n v="0"/>
    <n v="50480"/>
    <n v="0"/>
    <n v="0"/>
    <n v="0"/>
    <n v="0"/>
    <n v="0"/>
    <n v="50480"/>
    <n v="50480"/>
    <n v="50480"/>
    <m/>
  </r>
  <r>
    <x v="3"/>
    <x v="7"/>
    <s v="EE11I010"/>
    <x v="25"/>
    <s v="A101"/>
    <s v="FORTALECIMIENTO INSTITUCIONAL"/>
    <s v="GC00A10100001D"/>
    <x v="0"/>
    <x v="0"/>
    <s v="840104"/>
    <x v="210"/>
    <x v="0"/>
    <x v="10"/>
    <s v="002"/>
    <n v="2000"/>
    <n v="0"/>
    <n v="0"/>
    <n v="2000"/>
    <n v="0"/>
    <n v="0"/>
    <n v="0"/>
    <n v="0"/>
    <n v="0"/>
    <n v="2000"/>
    <n v="2000"/>
    <n v="2000"/>
    <m/>
  </r>
  <r>
    <x v="0"/>
    <x v="14"/>
    <s v="MC37B000"/>
    <x v="34"/>
    <s v="A101"/>
    <s v="FORTALECIMIENTO INSTITUCIONAL"/>
    <s v="GC00A10100001D"/>
    <x v="0"/>
    <x v="0"/>
    <s v="840104"/>
    <x v="210"/>
    <x v="0"/>
    <x v="10"/>
    <s v="002"/>
    <n v="6779.85"/>
    <n v="0"/>
    <n v="0"/>
    <n v="6779.85"/>
    <n v="0"/>
    <n v="0"/>
    <n v="0"/>
    <n v="0"/>
    <n v="0"/>
    <n v="6779.85"/>
    <n v="6779.85"/>
    <n v="6779.85"/>
    <m/>
  </r>
  <r>
    <x v="1"/>
    <x v="11"/>
    <s v="ZQ08F080"/>
    <x v="26"/>
    <s v="A101"/>
    <s v="FORTALECIMIENTO INSTITUCIONAL"/>
    <s v="GC00A10100001D"/>
    <x v="0"/>
    <x v="0"/>
    <s v="840104"/>
    <x v="210"/>
    <x v="0"/>
    <x v="10"/>
    <s v="002"/>
    <n v="0"/>
    <n v="0"/>
    <n v="540"/>
    <n v="540"/>
    <n v="0"/>
    <n v="0"/>
    <n v="0"/>
    <n v="0"/>
    <n v="0"/>
    <n v="540"/>
    <n v="540"/>
    <n v="540"/>
    <m/>
  </r>
  <r>
    <x v="1"/>
    <x v="11"/>
    <s v="ZT06F060"/>
    <x v="43"/>
    <s v="A101"/>
    <s v="FORTALECIMIENTO INSTITUCIONAL"/>
    <s v="GC00A10100001D"/>
    <x v="0"/>
    <x v="0"/>
    <s v="840104"/>
    <x v="210"/>
    <x v="0"/>
    <x v="10"/>
    <s v="002"/>
    <n v="100"/>
    <n v="0"/>
    <n v="0"/>
    <n v="100"/>
    <n v="0"/>
    <n v="0"/>
    <n v="0"/>
    <n v="0"/>
    <n v="0"/>
    <n v="100"/>
    <n v="100"/>
    <n v="100"/>
    <m/>
  </r>
  <r>
    <x v="1"/>
    <x v="11"/>
    <s v="ZS03F030"/>
    <x v="22"/>
    <s v="A101"/>
    <s v="FORTALECIMIENTO INSTITUCIONAL"/>
    <s v="GC00A10100001D"/>
    <x v="0"/>
    <x v="0"/>
    <s v="840104"/>
    <x v="210"/>
    <x v="0"/>
    <x v="10"/>
    <s v="002"/>
    <n v="2000"/>
    <n v="0"/>
    <n v="-2000"/>
    <n v="0"/>
    <n v="0"/>
    <n v="0"/>
    <n v="0"/>
    <n v="0"/>
    <n v="0"/>
    <n v="0"/>
    <n v="0"/>
    <n v="0"/>
    <m/>
  </r>
  <r>
    <x v="1"/>
    <x v="11"/>
    <s v="ZD07F070"/>
    <x v="28"/>
    <s v="A101"/>
    <s v="FORTALECIMIENTO INSTITUCIONAL"/>
    <s v="GC00A10100001D"/>
    <x v="0"/>
    <x v="0"/>
    <s v="840104"/>
    <x v="210"/>
    <x v="0"/>
    <x v="10"/>
    <s v="002"/>
    <n v="6000"/>
    <n v="0"/>
    <n v="0"/>
    <n v="6000"/>
    <n v="0"/>
    <n v="0"/>
    <n v="0"/>
    <n v="0"/>
    <n v="0"/>
    <n v="6000"/>
    <n v="6000"/>
    <n v="6000"/>
    <m/>
  </r>
  <r>
    <x v="0"/>
    <x v="14"/>
    <s v="MC37B000"/>
    <x v="34"/>
    <s v="A101"/>
    <s v="FORTALECIMIENTO INSTITUCIONAL"/>
    <s v="GC00A10100001D"/>
    <x v="0"/>
    <x v="0"/>
    <s v="840105"/>
    <x v="211"/>
    <x v="0"/>
    <x v="10"/>
    <s v="002"/>
    <n v="310607.15999999997"/>
    <n v="0"/>
    <n v="-310607.15999999997"/>
    <n v="0"/>
    <n v="0"/>
    <n v="0"/>
    <n v="0"/>
    <n v="0"/>
    <n v="0"/>
    <n v="0"/>
    <n v="0"/>
    <n v="0"/>
    <m/>
  </r>
  <r>
    <x v="0"/>
    <x v="0"/>
    <s v="ZA01A001"/>
    <x v="49"/>
    <s v="A101"/>
    <s v="FORTALECIMIENTO INSTITUCIONAL"/>
    <s v="GC00A10100001D"/>
    <x v="0"/>
    <x v="0"/>
    <s v="840105"/>
    <x v="211"/>
    <x v="0"/>
    <x v="10"/>
    <s v="002"/>
    <n v="212697.96"/>
    <n v="0"/>
    <n v="0"/>
    <n v="212697.96"/>
    <n v="0"/>
    <n v="103532"/>
    <n v="1.9040830692645562E-4"/>
    <n v="103532"/>
    <n v="4.0294091540345374E-4"/>
    <n v="109165.96"/>
    <n v="109165.96"/>
    <n v="109165.96"/>
    <m/>
  </r>
  <r>
    <x v="1"/>
    <x v="11"/>
    <s v="ZM04F040"/>
    <x v="41"/>
    <s v="A101"/>
    <s v="FORTALECIMIENTO INSTITUCIONAL"/>
    <s v="GC00A10100001D"/>
    <x v="0"/>
    <x v="0"/>
    <s v="840105"/>
    <x v="211"/>
    <x v="0"/>
    <x v="10"/>
    <s v="002"/>
    <n v="104313.93"/>
    <n v="0"/>
    <n v="-104313.93"/>
    <n v="0"/>
    <n v="0"/>
    <n v="0"/>
    <n v="0"/>
    <n v="0"/>
    <n v="0"/>
    <n v="0"/>
    <n v="0"/>
    <n v="0"/>
    <m/>
  </r>
  <r>
    <x v="1"/>
    <x v="11"/>
    <s v="ZV05F050"/>
    <x v="35"/>
    <s v="A101"/>
    <s v="FORTALECIMIENTO INSTITUCIONAL"/>
    <s v="GC00A10100001D"/>
    <x v="0"/>
    <x v="0"/>
    <s v="840105"/>
    <x v="211"/>
    <x v="0"/>
    <x v="10"/>
    <s v="002"/>
    <n v="24098"/>
    <n v="0"/>
    <n v="0.21"/>
    <n v="24098.21"/>
    <n v="0.21"/>
    <n v="24098"/>
    <n v="4.4319238306163574E-5"/>
    <n v="24098"/>
    <n v="9.3788105893756793E-5"/>
    <n v="0.21"/>
    <n v="0.21"/>
    <n v="0"/>
    <m/>
  </r>
  <r>
    <x v="1"/>
    <x v="11"/>
    <s v="ZN02F020"/>
    <x v="44"/>
    <s v="A101"/>
    <s v="FORTALECIMIENTO INSTITUCIONAL"/>
    <s v="GC00A10100001D"/>
    <x v="0"/>
    <x v="0"/>
    <s v="840105"/>
    <x v="211"/>
    <x v="0"/>
    <x v="10"/>
    <s v="002"/>
    <n v="51768.07"/>
    <n v="0"/>
    <n v="0"/>
    <n v="51768.07"/>
    <n v="0"/>
    <n v="0"/>
    <n v="0"/>
    <n v="0"/>
    <n v="0"/>
    <n v="51768.07"/>
    <n v="51768.07"/>
    <n v="51768.07"/>
    <m/>
  </r>
  <r>
    <x v="3"/>
    <x v="5"/>
    <s v="UP72J010"/>
    <x v="6"/>
    <s v="A101"/>
    <s v="FORTALECIMIENTO INSTITUCIONAL"/>
    <s v="GC00A10100001D"/>
    <x v="0"/>
    <x v="0"/>
    <s v="840105"/>
    <x v="211"/>
    <x v="0"/>
    <x v="10"/>
    <s v="002"/>
    <n v="25883.93"/>
    <n v="0"/>
    <n v="-25883.93"/>
    <n v="0"/>
    <n v="0"/>
    <n v="0"/>
    <n v="0"/>
    <n v="0"/>
    <n v="0"/>
    <n v="0"/>
    <n v="0"/>
    <n v="0"/>
    <m/>
  </r>
  <r>
    <x v="1"/>
    <x v="1"/>
    <s v="AT69K040"/>
    <x v="36"/>
    <s v="A101"/>
    <s v="FORTALECIMIENTO INSTITUCIONAL"/>
    <s v="GC00A10100001D"/>
    <x v="0"/>
    <x v="0"/>
    <s v="840106"/>
    <x v="212"/>
    <x v="0"/>
    <x v="10"/>
    <s v="002"/>
    <n v="591.36"/>
    <n v="0"/>
    <n v="-591.36"/>
    <n v="0"/>
    <n v="0"/>
    <n v="0"/>
    <n v="0"/>
    <n v="0"/>
    <n v="0"/>
    <n v="0"/>
    <n v="0"/>
    <n v="0"/>
    <m/>
  </r>
  <r>
    <x v="1"/>
    <x v="13"/>
    <s v="ZA01P000"/>
    <x v="40"/>
    <s v="A101"/>
    <s v="FORTALECIMIENTO INSTITUCIONAL"/>
    <s v="GC00A10100001D"/>
    <x v="0"/>
    <x v="0"/>
    <s v="840106"/>
    <x v="212"/>
    <x v="0"/>
    <x v="10"/>
    <s v="002"/>
    <n v="528"/>
    <n v="0"/>
    <n v="0"/>
    <n v="528"/>
    <n v="0"/>
    <n v="0"/>
    <n v="0"/>
    <n v="0"/>
    <n v="0"/>
    <n v="528"/>
    <n v="528"/>
    <n v="528"/>
    <m/>
  </r>
  <r>
    <x v="1"/>
    <x v="8"/>
    <s v="PM71N010"/>
    <x v="39"/>
    <s v="A101"/>
    <s v="FORTALECIMIENTO INSTITUCIONAL"/>
    <s v="GC00A10100001D"/>
    <x v="0"/>
    <x v="0"/>
    <s v="840106"/>
    <x v="212"/>
    <x v="0"/>
    <x v="10"/>
    <s v="002"/>
    <n v="2751.54"/>
    <n v="0"/>
    <n v="-2751.54"/>
    <n v="0"/>
    <n v="0"/>
    <n v="0"/>
    <n v="0"/>
    <n v="0"/>
    <n v="0"/>
    <n v="0"/>
    <n v="0"/>
    <n v="0"/>
    <m/>
  </r>
  <r>
    <x v="1"/>
    <x v="11"/>
    <s v="TM68F100"/>
    <x v="18"/>
    <s v="A101"/>
    <s v="FORTALECIMIENTO INSTITUCIONAL"/>
    <s v="GC00A10100001D"/>
    <x v="0"/>
    <x v="0"/>
    <s v="840106"/>
    <x v="212"/>
    <x v="0"/>
    <x v="10"/>
    <s v="002"/>
    <n v="409"/>
    <n v="0"/>
    <n v="0"/>
    <n v="409"/>
    <n v="0"/>
    <n v="0"/>
    <n v="0"/>
    <n v="0"/>
    <n v="0"/>
    <n v="409"/>
    <n v="409"/>
    <n v="409"/>
    <m/>
  </r>
  <r>
    <x v="1"/>
    <x v="11"/>
    <s v="ZV05F050"/>
    <x v="35"/>
    <s v="A101"/>
    <s v="FORTALECIMIENTO INSTITUCIONAL"/>
    <s v="GC00A10100001D"/>
    <x v="0"/>
    <x v="0"/>
    <s v="840106"/>
    <x v="212"/>
    <x v="0"/>
    <x v="10"/>
    <s v="002"/>
    <n v="0"/>
    <n v="0"/>
    <n v="1600"/>
    <n v="1600"/>
    <n v="0"/>
    <n v="0"/>
    <n v="0"/>
    <n v="0"/>
    <n v="0"/>
    <n v="1600"/>
    <n v="1600"/>
    <n v="1600"/>
    <m/>
  </r>
  <r>
    <x v="3"/>
    <x v="4"/>
    <s v="ZA01M000"/>
    <x v="12"/>
    <s v="A101"/>
    <s v="FORTALECIMIENTO INSTITUCIONAL"/>
    <s v="GC00A10100001D"/>
    <x v="0"/>
    <x v="0"/>
    <s v="840107"/>
    <x v="213"/>
    <x v="0"/>
    <x v="10"/>
    <s v="002"/>
    <n v="25000"/>
    <n v="0"/>
    <n v="0"/>
    <n v="25000"/>
    <n v="22719"/>
    <n v="998"/>
    <n v="1.8354469179828719E-6"/>
    <n v="0"/>
    <n v="0"/>
    <n v="24002"/>
    <n v="25000"/>
    <n v="1283"/>
    <m/>
  </r>
  <r>
    <x v="1"/>
    <x v="11"/>
    <s v="ZM04F040"/>
    <x v="41"/>
    <s v="A101"/>
    <s v="FORTALECIMIENTO INSTITUCIONAL"/>
    <s v="GC00A10100001D"/>
    <x v="0"/>
    <x v="0"/>
    <s v="840107"/>
    <x v="213"/>
    <x v="0"/>
    <x v="10"/>
    <s v="002"/>
    <n v="194700"/>
    <n v="0"/>
    <n v="-187200"/>
    <n v="7500"/>
    <n v="0"/>
    <n v="0"/>
    <n v="0"/>
    <n v="0"/>
    <n v="0"/>
    <n v="7500"/>
    <n v="7500"/>
    <n v="7500"/>
    <m/>
  </r>
  <r>
    <x v="1"/>
    <x v="11"/>
    <s v="ZA01F000"/>
    <x v="17"/>
    <s v="A101"/>
    <s v="FORTALECIMIENTO INSTITUCIONAL"/>
    <s v="GC00A10100001D"/>
    <x v="0"/>
    <x v="0"/>
    <s v="840107"/>
    <x v="213"/>
    <x v="0"/>
    <x v="10"/>
    <s v="002"/>
    <n v="10000"/>
    <n v="0"/>
    <n v="0"/>
    <n v="10000"/>
    <n v="0"/>
    <n v="0"/>
    <n v="0"/>
    <n v="0"/>
    <n v="0"/>
    <n v="10000"/>
    <n v="10000"/>
    <n v="10000"/>
    <m/>
  </r>
  <r>
    <x v="3"/>
    <x v="4"/>
    <s v="UC32M020"/>
    <x v="47"/>
    <s v="A101"/>
    <s v="FORTALECIMIENTO INSTITUCIONAL"/>
    <s v="GC00A10100001D"/>
    <x v="0"/>
    <x v="0"/>
    <s v="840107"/>
    <x v="213"/>
    <x v="0"/>
    <x v="10"/>
    <s v="002"/>
    <n v="14000"/>
    <n v="0"/>
    <n v="-3998.52"/>
    <n v="10001.48"/>
    <n v="0"/>
    <n v="9058.35"/>
    <n v="1.6659439468447043E-5"/>
    <n v="9058.35"/>
    <n v="3.525460573585824E-5"/>
    <n v="943.13"/>
    <n v="943.13"/>
    <n v="943.13"/>
    <m/>
  </r>
  <r>
    <x v="1"/>
    <x v="13"/>
    <s v="FS66P020"/>
    <x v="30"/>
    <s v="A101"/>
    <s v="FORTALECIMIENTO INSTITUCIONAL"/>
    <s v="GC00A10100001D"/>
    <x v="0"/>
    <x v="0"/>
    <s v="840107"/>
    <x v="213"/>
    <x v="0"/>
    <x v="10"/>
    <s v="002"/>
    <n v="127102.91"/>
    <n v="0"/>
    <n v="0"/>
    <n v="127102.91"/>
    <n v="17969.330000000002"/>
    <n v="38284"/>
    <n v="7.0409067943944155E-5"/>
    <n v="38284"/>
    <n v="1.4899924666099201E-4"/>
    <n v="88818.91"/>
    <n v="88818.91"/>
    <n v="70849.58"/>
    <m/>
  </r>
  <r>
    <x v="0"/>
    <x v="0"/>
    <s v="RP36A010"/>
    <x v="33"/>
    <s v="A101"/>
    <s v="FORTALECIMIENTO INSTITUCIONAL"/>
    <s v="GC00A10100001D"/>
    <x v="0"/>
    <x v="0"/>
    <s v="840107"/>
    <x v="213"/>
    <x v="0"/>
    <x v="10"/>
    <s v="002"/>
    <n v="5120"/>
    <n v="0"/>
    <n v="5871"/>
    <n v="10991"/>
    <n v="0"/>
    <n v="1249"/>
    <n v="2.2970673352310691E-6"/>
    <n v="0"/>
    <n v="0"/>
    <n v="9742"/>
    <n v="10991"/>
    <n v="9742"/>
    <m/>
  </r>
  <r>
    <x v="1"/>
    <x v="11"/>
    <s v="TM68F100"/>
    <x v="18"/>
    <s v="A101"/>
    <s v="FORTALECIMIENTO INSTITUCIONAL"/>
    <s v="GC00A10100001D"/>
    <x v="0"/>
    <x v="0"/>
    <s v="840107"/>
    <x v="213"/>
    <x v="0"/>
    <x v="10"/>
    <s v="002"/>
    <n v="39057.65"/>
    <n v="0"/>
    <n v="0"/>
    <n v="39057.65"/>
    <n v="4688.41"/>
    <n v="32993"/>
    <n v="6.0678256678365626E-5"/>
    <n v="20397"/>
    <n v="7.9384015101458926E-5"/>
    <n v="6064.65"/>
    <n v="18660.650000000001"/>
    <n v="1376.24"/>
    <m/>
  </r>
  <r>
    <x v="1"/>
    <x v="13"/>
    <s v="ZA01P000"/>
    <x v="40"/>
    <s v="A101"/>
    <s v="FORTALECIMIENTO INSTITUCIONAL"/>
    <s v="GC00A10100001D"/>
    <x v="0"/>
    <x v="0"/>
    <s v="840107"/>
    <x v="213"/>
    <x v="0"/>
    <x v="10"/>
    <s v="002"/>
    <n v="674.12"/>
    <n v="0"/>
    <n v="0"/>
    <n v="674.12"/>
    <n v="0"/>
    <n v="0"/>
    <n v="0"/>
    <n v="0"/>
    <n v="0"/>
    <n v="674.12"/>
    <n v="674.12"/>
    <n v="674.12"/>
    <m/>
  </r>
  <r>
    <x v="3"/>
    <x v="5"/>
    <s v="UP72J010"/>
    <x v="6"/>
    <s v="A101"/>
    <s v="FORTALECIMIENTO INSTITUCIONAL"/>
    <s v="GC00A10100001D"/>
    <x v="0"/>
    <x v="0"/>
    <s v="840107"/>
    <x v="213"/>
    <x v="0"/>
    <x v="10"/>
    <s v="002"/>
    <n v="179490"/>
    <n v="0"/>
    <n v="-179490"/>
    <n v="0"/>
    <n v="0"/>
    <n v="0"/>
    <n v="0"/>
    <n v="0"/>
    <n v="0"/>
    <n v="0"/>
    <n v="0"/>
    <n v="0"/>
    <m/>
  </r>
  <r>
    <x v="1"/>
    <x v="11"/>
    <s v="ZV05F050"/>
    <x v="35"/>
    <s v="A101"/>
    <s v="FORTALECIMIENTO INSTITUCIONAL"/>
    <s v="GC00A10100001D"/>
    <x v="0"/>
    <x v="0"/>
    <s v="840107"/>
    <x v="213"/>
    <x v="0"/>
    <x v="10"/>
    <s v="002"/>
    <n v="35875"/>
    <n v="0"/>
    <n v="-35875"/>
    <n v="0"/>
    <n v="0"/>
    <n v="0"/>
    <n v="0"/>
    <n v="0"/>
    <n v="0"/>
    <n v="0"/>
    <n v="0"/>
    <n v="0"/>
    <m/>
  </r>
  <r>
    <x v="0"/>
    <x v="3"/>
    <s v="ZA01C030"/>
    <x v="5"/>
    <s v="A101"/>
    <s v="FORTALECIMIENTO INSTITUCIONAL"/>
    <s v="GC00A10100001D"/>
    <x v="0"/>
    <x v="0"/>
    <s v="840107"/>
    <x v="213"/>
    <x v="0"/>
    <x v="10"/>
    <s v="002"/>
    <n v="1345"/>
    <n v="0"/>
    <n v="0"/>
    <n v="1345"/>
    <n v="0"/>
    <n v="0"/>
    <n v="0"/>
    <n v="0"/>
    <n v="0"/>
    <n v="1345"/>
    <n v="1345"/>
    <n v="1345"/>
    <m/>
  </r>
  <r>
    <x v="1"/>
    <x v="11"/>
    <s v="ZT06F060"/>
    <x v="43"/>
    <s v="A101"/>
    <s v="FORTALECIMIENTO INSTITUCIONAL"/>
    <s v="GC00A10100001D"/>
    <x v="0"/>
    <x v="0"/>
    <s v="840107"/>
    <x v="213"/>
    <x v="0"/>
    <x v="10"/>
    <s v="002"/>
    <n v="135100"/>
    <n v="0"/>
    <n v="-105000"/>
    <n v="30100"/>
    <n v="0"/>
    <n v="0"/>
    <n v="0"/>
    <n v="0"/>
    <n v="0"/>
    <n v="30100"/>
    <n v="30100"/>
    <n v="30100"/>
    <m/>
  </r>
  <r>
    <x v="0"/>
    <x v="0"/>
    <s v="ZA01A001"/>
    <x v="49"/>
    <s v="A101"/>
    <s v="FORTALECIMIENTO INSTITUCIONAL"/>
    <s v="GC00A10100001D"/>
    <x v="0"/>
    <x v="0"/>
    <s v="840107"/>
    <x v="213"/>
    <x v="0"/>
    <x v="10"/>
    <s v="002"/>
    <n v="14692.97"/>
    <n v="0"/>
    <n v="0"/>
    <n v="14692.97"/>
    <n v="14692.97"/>
    <n v="0"/>
    <n v="0"/>
    <n v="0"/>
    <n v="0"/>
    <n v="14692.97"/>
    <n v="14692.97"/>
    <n v="0"/>
    <m/>
  </r>
  <r>
    <x v="1"/>
    <x v="11"/>
    <s v="ZQ08F080"/>
    <x v="26"/>
    <s v="A101"/>
    <s v="FORTALECIMIENTO INSTITUCIONAL"/>
    <s v="GC00A10100001D"/>
    <x v="0"/>
    <x v="0"/>
    <s v="840107"/>
    <x v="213"/>
    <x v="0"/>
    <x v="10"/>
    <s v="002"/>
    <n v="17389"/>
    <n v="0"/>
    <n v="0"/>
    <n v="17389"/>
    <n v="0"/>
    <n v="0"/>
    <n v="0"/>
    <n v="0"/>
    <n v="0"/>
    <n v="17389"/>
    <n v="17389"/>
    <n v="17389"/>
    <m/>
  </r>
  <r>
    <x v="0"/>
    <x v="14"/>
    <s v="MC37B000"/>
    <x v="34"/>
    <s v="A101"/>
    <s v="FORTALECIMIENTO INSTITUCIONAL"/>
    <s v="GC00A10100001D"/>
    <x v="0"/>
    <x v="0"/>
    <s v="840107"/>
    <x v="213"/>
    <x v="0"/>
    <x v="10"/>
    <s v="002"/>
    <n v="41750"/>
    <n v="0"/>
    <n v="236290.49"/>
    <n v="278040.49"/>
    <n v="0"/>
    <n v="29739.919999999998"/>
    <n v="5.4695435375808787E-5"/>
    <n v="29739.919999999998"/>
    <n v="1.1574615180645097E-4"/>
    <n v="248300.57"/>
    <n v="248300.57"/>
    <n v="248300.57"/>
    <m/>
  </r>
  <r>
    <x v="0"/>
    <x v="0"/>
    <s v="ZA01A009"/>
    <x v="50"/>
    <s v="A101"/>
    <s v="FORTALECIMIENTO INSTITUCIONAL"/>
    <s v="GC00A10100001D"/>
    <x v="0"/>
    <x v="0"/>
    <s v="840107"/>
    <x v="213"/>
    <x v="0"/>
    <x v="10"/>
    <s v="002"/>
    <n v="11541.26"/>
    <n v="0"/>
    <n v="0"/>
    <n v="11541.26"/>
    <n v="0"/>
    <n v="0"/>
    <n v="0"/>
    <n v="0"/>
    <n v="0"/>
    <n v="11541.26"/>
    <n v="11541.26"/>
    <n v="11541.26"/>
    <m/>
  </r>
  <r>
    <x v="3"/>
    <x v="7"/>
    <s v="OL41I060"/>
    <x v="38"/>
    <s v="A101"/>
    <s v="FORTALECIMIENTO INSTITUCIONAL"/>
    <s v="GC00A10100001D"/>
    <x v="0"/>
    <x v="0"/>
    <s v="840107"/>
    <x v="213"/>
    <x v="0"/>
    <x v="10"/>
    <s v="002"/>
    <n v="33561"/>
    <n v="0"/>
    <n v="0"/>
    <n v="33561"/>
    <n v="17956"/>
    <n v="0"/>
    <n v="0"/>
    <n v="0"/>
    <n v="0"/>
    <n v="33561"/>
    <n v="33561"/>
    <n v="15605"/>
    <m/>
  </r>
  <r>
    <x v="3"/>
    <x v="7"/>
    <s v="EE11I010"/>
    <x v="25"/>
    <s v="A101"/>
    <s v="FORTALECIMIENTO INSTITUCIONAL"/>
    <s v="GC00A10100001D"/>
    <x v="0"/>
    <x v="0"/>
    <s v="840107"/>
    <x v="213"/>
    <x v="0"/>
    <x v="10"/>
    <s v="002"/>
    <n v="19000"/>
    <n v="0"/>
    <n v="0"/>
    <n v="19000"/>
    <n v="0"/>
    <n v="0"/>
    <n v="0"/>
    <n v="0"/>
    <n v="0"/>
    <n v="19000"/>
    <n v="19000"/>
    <n v="19000"/>
    <m/>
  </r>
  <r>
    <x v="1"/>
    <x v="1"/>
    <s v="AT69K040"/>
    <x v="36"/>
    <s v="A101"/>
    <s v="FORTALECIMIENTO INSTITUCIONAL"/>
    <s v="GC00A10100001D"/>
    <x v="0"/>
    <x v="0"/>
    <s v="840107"/>
    <x v="213"/>
    <x v="0"/>
    <x v="10"/>
    <s v="002"/>
    <n v="449809.76"/>
    <n v="0"/>
    <n v="-339685.11"/>
    <n v="110124.65"/>
    <n v="0"/>
    <n v="103690"/>
    <n v="1.9069888870305008E-4"/>
    <n v="103690"/>
    <n v="4.035558428136626E-4"/>
    <n v="6434.65"/>
    <n v="6434.65"/>
    <n v="6434.65"/>
    <m/>
  </r>
  <r>
    <x v="1"/>
    <x v="11"/>
    <s v="ZC09F090"/>
    <x v="21"/>
    <s v="A101"/>
    <s v="FORTALECIMIENTO INSTITUCIONAL"/>
    <s v="GC00A10100001D"/>
    <x v="0"/>
    <x v="0"/>
    <s v="840107"/>
    <x v="213"/>
    <x v="0"/>
    <x v="10"/>
    <s v="002"/>
    <n v="76864.850000000006"/>
    <n v="0"/>
    <n v="-14596"/>
    <n v="62268.85"/>
    <n v="0"/>
    <n v="0"/>
    <n v="0"/>
    <n v="0"/>
    <n v="0"/>
    <n v="62268.85"/>
    <n v="62268.85"/>
    <n v="62268.85"/>
    <m/>
  </r>
  <r>
    <x v="1"/>
    <x v="12"/>
    <s v="ZA01D000"/>
    <x v="19"/>
    <s v="A101"/>
    <s v="FORTALECIMIENTO INSTITUCIONAL"/>
    <s v="GC00A10100001D"/>
    <x v="0"/>
    <x v="0"/>
    <s v="840107"/>
    <x v="213"/>
    <x v="0"/>
    <x v="10"/>
    <s v="002"/>
    <n v="15831.8"/>
    <n v="0"/>
    <n v="71692.2"/>
    <n v="87524"/>
    <n v="0"/>
    <n v="27375"/>
    <n v="5.0346051482746609E-5"/>
    <n v="27375"/>
    <n v="1.0654201173713969E-4"/>
    <n v="60149"/>
    <n v="60149"/>
    <n v="60149"/>
    <m/>
  </r>
  <r>
    <x v="1"/>
    <x v="11"/>
    <s v="ZD07F070"/>
    <x v="28"/>
    <s v="A101"/>
    <s v="FORTALECIMIENTO INSTITUCIONAL"/>
    <s v="GC00A10100001D"/>
    <x v="0"/>
    <x v="0"/>
    <s v="840107"/>
    <x v="213"/>
    <x v="0"/>
    <x v="10"/>
    <s v="002"/>
    <n v="50098.29"/>
    <n v="0"/>
    <n v="0"/>
    <n v="50098.29"/>
    <n v="0"/>
    <n v="0"/>
    <n v="0"/>
    <n v="0"/>
    <n v="0"/>
    <n v="50098.29"/>
    <n v="50098.29"/>
    <n v="50098.29"/>
    <m/>
  </r>
  <r>
    <x v="1"/>
    <x v="1"/>
    <s v="AT69K040"/>
    <x v="36"/>
    <s v="A101"/>
    <s v="FORTALECIMIENTO INSTITUCIONAL"/>
    <s v="GC00A10100001D"/>
    <x v="0"/>
    <x v="0"/>
    <s v="840111"/>
    <x v="214"/>
    <x v="0"/>
    <x v="10"/>
    <s v="002"/>
    <n v="560901.82999999996"/>
    <n v="0"/>
    <n v="-560901.82999999996"/>
    <n v="0"/>
    <n v="0"/>
    <n v="0"/>
    <n v="0"/>
    <n v="0"/>
    <n v="0"/>
    <n v="0"/>
    <n v="0"/>
    <n v="0"/>
    <m/>
  </r>
  <r>
    <x v="0"/>
    <x v="0"/>
    <s v="ZA01A008"/>
    <x v="53"/>
    <s v="A101"/>
    <s v="FORTALECIMIENTO INSTITUCIONAL"/>
    <s v="GC00A10100001D"/>
    <x v="0"/>
    <x v="0"/>
    <s v="840301"/>
    <x v="215"/>
    <x v="0"/>
    <x v="10"/>
    <s v="002"/>
    <n v="4927271.03"/>
    <n v="0"/>
    <n v="-4927271.03"/>
    <n v="0"/>
    <n v="0"/>
    <n v="0"/>
    <n v="0"/>
    <n v="0"/>
    <n v="0"/>
    <n v="0"/>
    <n v="0"/>
    <n v="0"/>
    <m/>
  </r>
  <r>
    <x v="0"/>
    <x v="0"/>
    <s v="RP36A010"/>
    <x v="33"/>
    <s v="A101"/>
    <s v="FORTALECIMIENTO INSTITUCIONAL"/>
    <s v="GC00A10100001D"/>
    <x v="0"/>
    <x v="0"/>
    <s v="840402"/>
    <x v="216"/>
    <x v="0"/>
    <x v="10"/>
    <s v="002"/>
    <n v="1500"/>
    <n v="0"/>
    <n v="500"/>
    <n v="2000"/>
    <n v="0"/>
    <n v="0"/>
    <n v="0"/>
    <n v="0"/>
    <n v="0"/>
    <n v="2000"/>
    <n v="2000"/>
    <n v="2000"/>
    <m/>
  </r>
  <r>
    <x v="1"/>
    <x v="8"/>
    <s v="PM71N010"/>
    <x v="39"/>
    <s v="A101"/>
    <s v="FORTALECIMIENTO INSTITUCIONAL"/>
    <s v="GC00A10100001D"/>
    <x v="0"/>
    <x v="0"/>
    <s v="840402"/>
    <x v="216"/>
    <x v="0"/>
    <x v="10"/>
    <s v="002"/>
    <n v="0"/>
    <n v="0"/>
    <n v="2500"/>
    <n v="2500"/>
    <n v="0"/>
    <n v="0"/>
    <n v="0"/>
    <n v="0"/>
    <n v="0"/>
    <n v="2500"/>
    <n v="2500"/>
    <n v="2500"/>
    <m/>
  </r>
  <r>
    <x v="1"/>
    <x v="12"/>
    <s v="ZA01D000"/>
    <x v="19"/>
    <s v="D201"/>
    <s v="CALIDAD AMBIENTAL"/>
    <s v="GI22D20100002D"/>
    <x v="9"/>
    <x v="9"/>
    <s v="840104"/>
    <x v="210"/>
    <x v="1"/>
    <x v="10"/>
    <s v="001"/>
    <n v="318074"/>
    <n v="0"/>
    <n v="-5774.75"/>
    <n v="312299.25"/>
    <n v="40000"/>
    <n v="76246.960000000006"/>
    <n v="1.4022770314385102E-4"/>
    <n v="44178.71"/>
    <n v="1.7194113751056402E-4"/>
    <n v="236052.29"/>
    <n v="268120.53999999998"/>
    <n v="196052.29"/>
    <m/>
  </r>
  <r>
    <x v="1"/>
    <x v="12"/>
    <s v="ZA01D000"/>
    <x v="19"/>
    <s v="D201"/>
    <s v="CALIDAD AMBIENTAL"/>
    <s v="GI22D20100002D"/>
    <x v="9"/>
    <x v="9"/>
    <s v="840107"/>
    <x v="213"/>
    <x v="1"/>
    <x v="10"/>
    <s v="001"/>
    <n v="174460.9"/>
    <n v="0"/>
    <n v="-3834.61"/>
    <n v="170626.29"/>
    <n v="0"/>
    <n v="161626.29"/>
    <n v="2.9725097780110808E-4"/>
    <n v="161626.29"/>
    <n v="6.2904073374284359E-4"/>
    <n v="9000"/>
    <n v="9000"/>
    <n v="9000"/>
    <m/>
  </r>
  <r>
    <x v="1"/>
    <x v="12"/>
    <s v="ZA01D000"/>
    <x v="19"/>
    <s v="D203"/>
    <s v="PATRIMONIO NATURAL"/>
    <s v="GI22D20300001D"/>
    <x v="10"/>
    <x v="10"/>
    <s v="840104"/>
    <x v="210"/>
    <x v="1"/>
    <x v="10"/>
    <s v="001"/>
    <n v="15000"/>
    <n v="0"/>
    <n v="-15000"/>
    <n v="0"/>
    <n v="0"/>
    <n v="0"/>
    <n v="0"/>
    <n v="0"/>
    <n v="0"/>
    <n v="0"/>
    <n v="0"/>
    <n v="0"/>
    <m/>
  </r>
  <r>
    <x v="1"/>
    <x v="12"/>
    <s v="ZA01D000"/>
    <x v="19"/>
    <s v="D203"/>
    <s v="PATRIMONIO NATURAL"/>
    <s v="GI22D20300001D"/>
    <x v="10"/>
    <x v="10"/>
    <s v="840107"/>
    <x v="213"/>
    <x v="1"/>
    <x v="10"/>
    <s v="001"/>
    <n v="4800"/>
    <n v="0"/>
    <n v="-4800"/>
    <n v="0"/>
    <n v="0"/>
    <n v="0"/>
    <n v="0"/>
    <n v="0"/>
    <n v="0"/>
    <n v="0"/>
    <n v="0"/>
    <n v="0"/>
    <m/>
  </r>
  <r>
    <x v="1"/>
    <x v="11"/>
    <s v="ZV05F050"/>
    <x v="35"/>
    <s v="D203"/>
    <s v="PATRIMONIO NATURAL"/>
    <s v="GI22D20300002D"/>
    <x v="11"/>
    <x v="11"/>
    <s v="840104"/>
    <x v="210"/>
    <x v="1"/>
    <x v="10"/>
    <s v="001"/>
    <n v="860"/>
    <n v="0"/>
    <n v="-860"/>
    <n v="0"/>
    <n v="0"/>
    <n v="0"/>
    <n v="0"/>
    <n v="0"/>
    <n v="0"/>
    <n v="0"/>
    <n v="0"/>
    <n v="0"/>
    <m/>
  </r>
  <r>
    <x v="1"/>
    <x v="11"/>
    <s v="ZN02F020"/>
    <x v="44"/>
    <s v="D203"/>
    <s v="PATRIMONIO NATURAL"/>
    <s v="GI22D20300002D"/>
    <x v="11"/>
    <x v="11"/>
    <s v="840104"/>
    <x v="210"/>
    <x v="1"/>
    <x v="10"/>
    <s v="001"/>
    <n v="1352.14"/>
    <n v="0"/>
    <n v="0"/>
    <n v="1352.14"/>
    <n v="0"/>
    <n v="0"/>
    <n v="0"/>
    <n v="0"/>
    <n v="0"/>
    <n v="1352.14"/>
    <n v="1352.14"/>
    <n v="1352.14"/>
    <m/>
  </r>
  <r>
    <x v="1"/>
    <x v="11"/>
    <s v="ZS03F030"/>
    <x v="22"/>
    <s v="D203"/>
    <s v="PATRIMONIO NATURAL"/>
    <s v="GI22D20300004D"/>
    <x v="13"/>
    <x v="13"/>
    <s v="840104"/>
    <x v="210"/>
    <x v="1"/>
    <x v="10"/>
    <s v="001"/>
    <n v="1760"/>
    <n v="0"/>
    <n v="-1760"/>
    <n v="0"/>
    <n v="0"/>
    <n v="0"/>
    <n v="0"/>
    <n v="0"/>
    <n v="0"/>
    <n v="0"/>
    <n v="0"/>
    <n v="0"/>
    <m/>
  </r>
  <r>
    <x v="1"/>
    <x v="11"/>
    <s v="ZQ08F080"/>
    <x v="26"/>
    <s v="D203"/>
    <s v="PATRIMONIO NATURAL"/>
    <s v="GI22D20300004D"/>
    <x v="13"/>
    <x v="13"/>
    <s v="840104"/>
    <x v="210"/>
    <x v="1"/>
    <x v="10"/>
    <s v="001"/>
    <n v="2800"/>
    <n v="0"/>
    <n v="-2800"/>
    <n v="0"/>
    <n v="0"/>
    <n v="0"/>
    <n v="0"/>
    <n v="0"/>
    <n v="0"/>
    <n v="0"/>
    <n v="0"/>
    <n v="0"/>
    <m/>
  </r>
  <r>
    <x v="1"/>
    <x v="11"/>
    <s v="ZS03F030"/>
    <x v="22"/>
    <s v="F101"/>
    <s v="CORRESPONSABILIDAD CIUDADANA"/>
    <s v="GI22F10100001D"/>
    <x v="14"/>
    <x v="14"/>
    <s v="840103"/>
    <x v="209"/>
    <x v="1"/>
    <x v="10"/>
    <s v="001"/>
    <n v="0"/>
    <n v="0"/>
    <n v="1500"/>
    <n v="1500"/>
    <n v="0"/>
    <n v="0"/>
    <n v="0"/>
    <n v="0"/>
    <n v="0"/>
    <n v="1500"/>
    <n v="1500"/>
    <n v="1500"/>
    <m/>
  </r>
  <r>
    <x v="1"/>
    <x v="11"/>
    <s v="ZC09F090"/>
    <x v="21"/>
    <s v="F101"/>
    <s v="CORRESPONSABILIDAD CIUDADANA"/>
    <s v="GI22F10100001D"/>
    <x v="14"/>
    <x v="14"/>
    <s v="840103"/>
    <x v="209"/>
    <x v="1"/>
    <x v="10"/>
    <s v="001"/>
    <n v="0"/>
    <n v="0"/>
    <n v="1500"/>
    <n v="1500"/>
    <n v="0"/>
    <n v="0"/>
    <n v="0"/>
    <n v="0"/>
    <n v="0"/>
    <n v="1500"/>
    <n v="1500"/>
    <n v="1500"/>
    <m/>
  </r>
  <r>
    <x v="1"/>
    <x v="11"/>
    <s v="ZT06F060"/>
    <x v="43"/>
    <s v="F101"/>
    <s v="CORRESPONSABILIDAD CIUDADANA"/>
    <s v="GI22F10100001D"/>
    <x v="14"/>
    <x v="14"/>
    <s v="840103"/>
    <x v="209"/>
    <x v="1"/>
    <x v="10"/>
    <s v="001"/>
    <n v="0"/>
    <n v="0"/>
    <n v="1500"/>
    <n v="1500"/>
    <n v="0"/>
    <n v="0"/>
    <n v="0"/>
    <n v="0"/>
    <n v="0"/>
    <n v="1500"/>
    <n v="1500"/>
    <n v="1500"/>
    <m/>
  </r>
  <r>
    <x v="1"/>
    <x v="11"/>
    <s v="ZM04F040"/>
    <x v="41"/>
    <s v="F101"/>
    <s v="CORRESPONSABILIDAD CIUDADANA"/>
    <s v="GI22F10100001D"/>
    <x v="14"/>
    <x v="14"/>
    <s v="840103"/>
    <x v="209"/>
    <x v="1"/>
    <x v="10"/>
    <s v="001"/>
    <n v="0"/>
    <n v="0"/>
    <n v="1500"/>
    <n v="1500"/>
    <n v="0"/>
    <n v="0"/>
    <n v="0"/>
    <n v="0"/>
    <n v="0"/>
    <n v="1500"/>
    <n v="1500"/>
    <n v="1500"/>
    <m/>
  </r>
  <r>
    <x v="1"/>
    <x v="11"/>
    <s v="ZN02F020"/>
    <x v="44"/>
    <s v="F101"/>
    <s v="CORRESPONSABILIDAD CIUDADANA"/>
    <s v="GI22F10100001D"/>
    <x v="14"/>
    <x v="14"/>
    <s v="840103"/>
    <x v="209"/>
    <x v="1"/>
    <x v="10"/>
    <s v="001"/>
    <n v="0"/>
    <n v="0"/>
    <n v="1500"/>
    <n v="1500"/>
    <n v="0"/>
    <n v="0"/>
    <n v="0"/>
    <n v="0"/>
    <n v="0"/>
    <n v="1500"/>
    <n v="1500"/>
    <n v="1500"/>
    <m/>
  </r>
  <r>
    <x v="1"/>
    <x v="11"/>
    <s v="ZQ08F080"/>
    <x v="26"/>
    <s v="F101"/>
    <s v="CORRESPONSABILIDAD CIUDADANA"/>
    <s v="GI22F10100001D"/>
    <x v="14"/>
    <x v="14"/>
    <s v="840103"/>
    <x v="209"/>
    <x v="1"/>
    <x v="10"/>
    <s v="001"/>
    <n v="0"/>
    <n v="0"/>
    <n v="1500"/>
    <n v="1500"/>
    <n v="0"/>
    <n v="0"/>
    <n v="0"/>
    <n v="0"/>
    <n v="0"/>
    <n v="1500"/>
    <n v="1500"/>
    <n v="1500"/>
    <m/>
  </r>
  <r>
    <x v="1"/>
    <x v="11"/>
    <s v="ZV05F050"/>
    <x v="35"/>
    <s v="F101"/>
    <s v="CORRESPONSABILIDAD CIUDADANA"/>
    <s v="GI22F10100001D"/>
    <x v="14"/>
    <x v="14"/>
    <s v="840103"/>
    <x v="209"/>
    <x v="1"/>
    <x v="10"/>
    <s v="001"/>
    <n v="0"/>
    <n v="0"/>
    <n v="1500"/>
    <n v="1500"/>
    <n v="0"/>
    <n v="0"/>
    <n v="0"/>
    <n v="0"/>
    <n v="0"/>
    <n v="1500"/>
    <n v="1500"/>
    <n v="1500"/>
    <m/>
  </r>
  <r>
    <x v="1"/>
    <x v="11"/>
    <s v="ZD07F070"/>
    <x v="28"/>
    <s v="F101"/>
    <s v="CORRESPONSABILIDAD CIUDADANA"/>
    <s v="GI22F10100001D"/>
    <x v="14"/>
    <x v="14"/>
    <s v="840103"/>
    <x v="209"/>
    <x v="1"/>
    <x v="10"/>
    <s v="001"/>
    <n v="0"/>
    <n v="0"/>
    <n v="1500"/>
    <n v="1500"/>
    <n v="0"/>
    <n v="0"/>
    <n v="0"/>
    <n v="0"/>
    <n v="0"/>
    <n v="1500"/>
    <n v="1500"/>
    <n v="1500"/>
    <m/>
  </r>
  <r>
    <x v="1"/>
    <x v="11"/>
    <s v="ZN02F020"/>
    <x v="44"/>
    <s v="F101"/>
    <s v="CORRESPONSABILIDAD CIUDADANA"/>
    <s v="GI22F10100002D"/>
    <x v="15"/>
    <x v="15"/>
    <s v="840103"/>
    <x v="209"/>
    <x v="1"/>
    <x v="10"/>
    <s v="001"/>
    <n v="4285.3500000000004"/>
    <n v="0"/>
    <n v="0"/>
    <n v="4285.3500000000004"/>
    <n v="0"/>
    <n v="0"/>
    <n v="0"/>
    <n v="0"/>
    <n v="0"/>
    <n v="4285.3500000000004"/>
    <n v="4285.3500000000004"/>
    <n v="4285.3500000000004"/>
    <m/>
  </r>
  <r>
    <x v="1"/>
    <x v="11"/>
    <s v="ZC09F090"/>
    <x v="21"/>
    <s v="F101"/>
    <s v="CORRESPONSABILIDAD CIUDADANA"/>
    <s v="GI22F10100002D"/>
    <x v="15"/>
    <x v="15"/>
    <s v="840104"/>
    <x v="210"/>
    <x v="1"/>
    <x v="10"/>
    <s v="001"/>
    <n v="84432"/>
    <n v="0"/>
    <n v="-6233"/>
    <n v="78199"/>
    <n v="46549"/>
    <n v="25199"/>
    <n v="4.6344115116483358E-5"/>
    <n v="25199"/>
    <n v="9.8073138037047783E-5"/>
    <n v="53000"/>
    <n v="53000"/>
    <n v="6451"/>
    <m/>
  </r>
  <r>
    <x v="1"/>
    <x v="11"/>
    <s v="ZT06F060"/>
    <x v="43"/>
    <s v="F101"/>
    <s v="CORRESPONSABILIDAD CIUDADANA"/>
    <s v="GI22F10100002D"/>
    <x v="15"/>
    <x v="15"/>
    <s v="840104"/>
    <x v="210"/>
    <x v="1"/>
    <x v="10"/>
    <s v="001"/>
    <n v="150013.75"/>
    <n v="0"/>
    <n v="43371.519999999997"/>
    <n v="193385.27"/>
    <n v="153366.67000000001"/>
    <n v="0"/>
    <n v="0"/>
    <n v="0"/>
    <n v="0"/>
    <n v="193385.27"/>
    <n v="193385.27"/>
    <n v="40018.6"/>
    <m/>
  </r>
  <r>
    <x v="1"/>
    <x v="11"/>
    <s v="ZM04F040"/>
    <x v="41"/>
    <s v="F101"/>
    <s v="CORRESPONSABILIDAD CIUDADANA"/>
    <s v="GI22F10100002D"/>
    <x v="15"/>
    <x v="15"/>
    <s v="840104"/>
    <x v="210"/>
    <x v="1"/>
    <x v="10"/>
    <s v="001"/>
    <n v="85900"/>
    <n v="0"/>
    <n v="0"/>
    <n v="85900"/>
    <n v="0"/>
    <n v="0"/>
    <n v="0"/>
    <n v="0"/>
    <n v="0"/>
    <n v="85900"/>
    <n v="85900"/>
    <n v="85900"/>
    <m/>
  </r>
  <r>
    <x v="1"/>
    <x v="11"/>
    <s v="ZN02F020"/>
    <x v="44"/>
    <s v="F101"/>
    <s v="CORRESPONSABILIDAD CIUDADANA"/>
    <s v="GI22F10100002D"/>
    <x v="15"/>
    <x v="15"/>
    <s v="840104"/>
    <x v="210"/>
    <x v="1"/>
    <x v="10"/>
    <s v="001"/>
    <n v="113300"/>
    <n v="0"/>
    <n v="0"/>
    <n v="113300"/>
    <n v="0"/>
    <n v="0"/>
    <n v="0"/>
    <n v="0"/>
    <n v="0"/>
    <n v="113300"/>
    <n v="113300"/>
    <n v="113300"/>
    <m/>
  </r>
  <r>
    <x v="1"/>
    <x v="11"/>
    <s v="ZQ08F080"/>
    <x v="26"/>
    <s v="F101"/>
    <s v="CORRESPONSABILIDAD CIUDADANA"/>
    <s v="GI22F10100002D"/>
    <x v="15"/>
    <x v="15"/>
    <s v="840104"/>
    <x v="210"/>
    <x v="1"/>
    <x v="10"/>
    <s v="001"/>
    <n v="83300"/>
    <n v="0"/>
    <n v="-83300"/>
    <n v="0"/>
    <n v="0"/>
    <n v="0"/>
    <n v="0"/>
    <n v="0"/>
    <n v="0"/>
    <n v="0"/>
    <n v="0"/>
    <n v="0"/>
    <m/>
  </r>
  <r>
    <x v="1"/>
    <x v="11"/>
    <s v="ZD07F070"/>
    <x v="28"/>
    <s v="F101"/>
    <s v="CORRESPONSABILIDAD CIUDADANA"/>
    <s v="GI22F10100002D"/>
    <x v="15"/>
    <x v="15"/>
    <s v="840104"/>
    <x v="210"/>
    <x v="1"/>
    <x v="10"/>
    <s v="001"/>
    <n v="126103.57"/>
    <n v="0"/>
    <n v="0"/>
    <n v="126103.57"/>
    <n v="125700"/>
    <n v="0"/>
    <n v="0"/>
    <n v="0"/>
    <n v="0"/>
    <n v="126103.57"/>
    <n v="126103.57"/>
    <n v="403.57"/>
    <m/>
  </r>
  <r>
    <x v="1"/>
    <x v="11"/>
    <s v="ZV05F050"/>
    <x v="35"/>
    <s v="F101"/>
    <s v="CORRESPONSABILIDAD CIUDADANA"/>
    <s v="GI22F10100002D"/>
    <x v="15"/>
    <x v="15"/>
    <s v="840104"/>
    <x v="210"/>
    <x v="1"/>
    <x v="10"/>
    <s v="001"/>
    <n v="78000"/>
    <n v="0"/>
    <n v="0"/>
    <n v="78000"/>
    <n v="2962.5"/>
    <n v="42937.5"/>
    <n v="7.8967436914718995E-5"/>
    <n v="0"/>
    <n v="0"/>
    <n v="35062.5"/>
    <n v="78000"/>
    <n v="32100"/>
    <m/>
  </r>
  <r>
    <x v="1"/>
    <x v="11"/>
    <s v="ZS03F030"/>
    <x v="22"/>
    <s v="F101"/>
    <s v="CORRESPONSABILIDAD CIUDADANA"/>
    <s v="GI22F10100002D"/>
    <x v="15"/>
    <x v="15"/>
    <s v="840104"/>
    <x v="210"/>
    <x v="1"/>
    <x v="10"/>
    <s v="001"/>
    <n v="6390"/>
    <n v="0"/>
    <n v="0"/>
    <n v="6390"/>
    <n v="0"/>
    <n v="0"/>
    <n v="0"/>
    <n v="0"/>
    <n v="0"/>
    <n v="6390"/>
    <n v="6390"/>
    <n v="6390"/>
    <m/>
  </r>
  <r>
    <x v="1"/>
    <x v="11"/>
    <s v="ZV05F050"/>
    <x v="35"/>
    <s v="F101"/>
    <s v="CORRESPONSABILIDAD CIUDADANA"/>
    <s v="GI22F10100002D"/>
    <x v="15"/>
    <x v="15"/>
    <s v="840105"/>
    <x v="211"/>
    <x v="1"/>
    <x v="10"/>
    <s v="001"/>
    <n v="131827.85999999999"/>
    <n v="0"/>
    <n v="0"/>
    <n v="131827.85999999999"/>
    <n v="0"/>
    <n v="0"/>
    <n v="0"/>
    <n v="0"/>
    <n v="0"/>
    <n v="131827.85999999999"/>
    <n v="131827.85999999999"/>
    <n v="131827.85999999999"/>
    <m/>
  </r>
  <r>
    <x v="1"/>
    <x v="11"/>
    <s v="ZN02F020"/>
    <x v="44"/>
    <s v="F101"/>
    <s v="CORRESPONSABILIDAD CIUDADANA"/>
    <s v="GI22F10100002D"/>
    <x v="15"/>
    <x v="15"/>
    <s v="840105"/>
    <x v="211"/>
    <x v="1"/>
    <x v="10"/>
    <s v="001"/>
    <n v="79890"/>
    <n v="0"/>
    <n v="0"/>
    <n v="79890"/>
    <n v="0"/>
    <n v="0"/>
    <n v="0"/>
    <n v="0"/>
    <n v="0"/>
    <n v="79890"/>
    <n v="79890"/>
    <n v="79890"/>
    <m/>
  </r>
  <r>
    <x v="1"/>
    <x v="11"/>
    <s v="ZQ08F080"/>
    <x v="26"/>
    <s v="F101"/>
    <s v="CORRESPONSABILIDAD CIUDADANA"/>
    <s v="GI22F10100002D"/>
    <x v="15"/>
    <x v="15"/>
    <s v="840105"/>
    <x v="211"/>
    <x v="1"/>
    <x v="10"/>
    <s v="001"/>
    <n v="131657.85999999999"/>
    <n v="0"/>
    <n v="-105773.93"/>
    <n v="25883.93"/>
    <n v="0"/>
    <n v="0"/>
    <n v="0"/>
    <n v="0"/>
    <n v="0"/>
    <n v="25883.93"/>
    <n v="25883.93"/>
    <n v="25883.93"/>
    <m/>
  </r>
  <r>
    <x v="1"/>
    <x v="11"/>
    <s v="ZS03F030"/>
    <x v="22"/>
    <s v="F101"/>
    <s v="CORRESPONSABILIDAD CIUDADANA"/>
    <s v="GI22F10100002D"/>
    <x v="15"/>
    <x v="15"/>
    <s v="840105"/>
    <x v="211"/>
    <x v="1"/>
    <x v="10"/>
    <s v="001"/>
    <n v="158000"/>
    <n v="0"/>
    <n v="0"/>
    <n v="158000"/>
    <n v="0"/>
    <n v="0"/>
    <n v="0"/>
    <n v="0"/>
    <n v="0"/>
    <n v="158000"/>
    <n v="158000"/>
    <n v="158000"/>
    <m/>
  </r>
  <r>
    <x v="1"/>
    <x v="11"/>
    <s v="ZD07F070"/>
    <x v="28"/>
    <s v="F101"/>
    <s v="CORRESPONSABILIDAD CIUDADANA"/>
    <s v="GI22F10100002D"/>
    <x v="15"/>
    <x v="15"/>
    <s v="840105"/>
    <x v="211"/>
    <x v="1"/>
    <x v="10"/>
    <s v="001"/>
    <n v="131657.85999999999"/>
    <n v="0"/>
    <n v="-19182.240000000002"/>
    <n v="112475.62"/>
    <n v="0"/>
    <n v="0"/>
    <n v="0"/>
    <n v="0"/>
    <n v="0"/>
    <n v="112475.62"/>
    <n v="112475.62"/>
    <n v="112475.62"/>
    <m/>
  </r>
  <r>
    <x v="1"/>
    <x v="11"/>
    <s v="ZT06F060"/>
    <x v="43"/>
    <s v="F101"/>
    <s v="CORRESPONSABILIDAD CIUDADANA"/>
    <s v="GI22F10100002D"/>
    <x v="15"/>
    <x v="15"/>
    <s v="840105"/>
    <x v="211"/>
    <x v="1"/>
    <x v="10"/>
    <s v="001"/>
    <n v="157541.79"/>
    <n v="0"/>
    <n v="-77641.789999999994"/>
    <n v="79900"/>
    <n v="0"/>
    <n v="79850"/>
    <n v="1.4685414469031295E-4"/>
    <n v="79850"/>
    <n v="3.1077185889353805E-4"/>
    <n v="50"/>
    <n v="50"/>
    <n v="50"/>
    <m/>
  </r>
  <r>
    <x v="1"/>
    <x v="11"/>
    <s v="ZV05F050"/>
    <x v="35"/>
    <s v="F101"/>
    <s v="CORRESPONSABILIDAD CIUDADANA"/>
    <s v="GI22F10100002D"/>
    <x v="15"/>
    <x v="15"/>
    <s v="840107"/>
    <x v="213"/>
    <x v="1"/>
    <x v="10"/>
    <s v="001"/>
    <n v="7900"/>
    <n v="0"/>
    <n v="0"/>
    <n v="7900"/>
    <n v="0"/>
    <n v="0"/>
    <n v="0"/>
    <n v="0"/>
    <n v="0"/>
    <n v="7900"/>
    <n v="7900"/>
    <n v="7900"/>
    <m/>
  </r>
  <r>
    <x v="1"/>
    <x v="11"/>
    <s v="ZS03F030"/>
    <x v="22"/>
    <s v="F101"/>
    <s v="CORRESPONSABILIDAD CIUDADANA"/>
    <s v="GI22F10100002D"/>
    <x v="15"/>
    <x v="15"/>
    <s v="840107"/>
    <x v="213"/>
    <x v="1"/>
    <x v="10"/>
    <s v="001"/>
    <n v="30535"/>
    <n v="0"/>
    <n v="0"/>
    <n v="30535"/>
    <n v="0"/>
    <n v="0"/>
    <n v="0"/>
    <n v="0"/>
    <n v="0"/>
    <n v="30535"/>
    <n v="30535"/>
    <n v="30535"/>
    <m/>
  </r>
  <r>
    <x v="1"/>
    <x v="11"/>
    <s v="ZC09F090"/>
    <x v="21"/>
    <s v="F101"/>
    <s v="CORRESPONSABILIDAD CIUDADANA"/>
    <s v="GI22F10100002D"/>
    <x v="15"/>
    <x v="15"/>
    <s v="840107"/>
    <x v="213"/>
    <x v="1"/>
    <x v="10"/>
    <s v="001"/>
    <n v="41394"/>
    <n v="0"/>
    <n v="-28200"/>
    <n v="13194"/>
    <n v="0"/>
    <n v="13194"/>
    <n v="2.4265417470807627E-5"/>
    <n v="13194"/>
    <n v="5.1350330698075655E-5"/>
    <n v="0"/>
    <n v="0"/>
    <n v="0"/>
    <m/>
  </r>
  <r>
    <x v="1"/>
    <x v="11"/>
    <s v="ZN02F020"/>
    <x v="44"/>
    <s v="F101"/>
    <s v="CORRESPONSABILIDAD CIUDADANA"/>
    <s v="GI22F10100002D"/>
    <x v="15"/>
    <x v="15"/>
    <s v="840107"/>
    <x v="213"/>
    <x v="1"/>
    <x v="10"/>
    <s v="001"/>
    <n v="11850"/>
    <n v="0"/>
    <n v="0"/>
    <n v="11850"/>
    <n v="0"/>
    <n v="0"/>
    <n v="0"/>
    <n v="0"/>
    <n v="0"/>
    <n v="11850"/>
    <n v="11850"/>
    <n v="11850"/>
    <m/>
  </r>
  <r>
    <x v="1"/>
    <x v="11"/>
    <s v="ZC09F090"/>
    <x v="21"/>
    <s v="F101"/>
    <s v="CORRESPONSABILIDAD CIUDADANA"/>
    <s v="GI22F10100002D"/>
    <x v="15"/>
    <x v="15"/>
    <s v="840301"/>
    <x v="215"/>
    <x v="1"/>
    <x v="10"/>
    <s v="001"/>
    <n v="0"/>
    <n v="0"/>
    <n v="52000"/>
    <n v="52000"/>
    <n v="0"/>
    <n v="0"/>
    <n v="0"/>
    <n v="0"/>
    <n v="0"/>
    <n v="52000"/>
    <n v="52000"/>
    <n v="52000"/>
    <m/>
  </r>
  <r>
    <x v="1"/>
    <x v="11"/>
    <s v="ZQ08F080"/>
    <x v="26"/>
    <s v="F101"/>
    <s v="CORRESPONSABILIDAD CIUDADANA"/>
    <s v="GI22F10100002D"/>
    <x v="15"/>
    <x v="15"/>
    <s v="840301"/>
    <x v="215"/>
    <x v="1"/>
    <x v="10"/>
    <s v="001"/>
    <n v="171912.01"/>
    <n v="0"/>
    <n v="0"/>
    <n v="171912.01"/>
    <n v="145687.53"/>
    <n v="0"/>
    <n v="0"/>
    <n v="0"/>
    <n v="0"/>
    <n v="171912.01"/>
    <n v="171912.01"/>
    <n v="26224.48"/>
    <m/>
  </r>
  <r>
    <x v="1"/>
    <x v="11"/>
    <s v="ZD07F070"/>
    <x v="28"/>
    <s v="F101"/>
    <s v="CORRESPONSABILIDAD CIUDADANA"/>
    <s v="GI22F10100003D"/>
    <x v="16"/>
    <x v="16"/>
    <s v="840104"/>
    <x v="210"/>
    <x v="1"/>
    <x v="10"/>
    <s v="001"/>
    <n v="6140"/>
    <n v="0"/>
    <n v="0"/>
    <n v="6140"/>
    <n v="0"/>
    <n v="0"/>
    <n v="0"/>
    <n v="0"/>
    <n v="0"/>
    <n v="6140"/>
    <n v="6140"/>
    <n v="6140"/>
    <m/>
  </r>
  <r>
    <x v="1"/>
    <x v="11"/>
    <s v="ZQ08F080"/>
    <x v="26"/>
    <s v="F102"/>
    <s v="FORTALECIMIENTO DE LA GOBERNANZA DEMOCRÁTICA"/>
    <s v="GI22F10200001D"/>
    <x v="17"/>
    <x v="17"/>
    <s v="840103"/>
    <x v="209"/>
    <x v="1"/>
    <x v="10"/>
    <s v="001"/>
    <n v="10232.959999999999"/>
    <n v="0"/>
    <n v="0"/>
    <n v="10232.959999999999"/>
    <n v="0"/>
    <n v="5862.07"/>
    <n v="1.0781080475450755E-5"/>
    <n v="5644.23"/>
    <n v="2.1967036307109258E-5"/>
    <n v="4370.8900000000003"/>
    <n v="4588.7299999999996"/>
    <n v="4370.8900000000003"/>
    <m/>
  </r>
  <r>
    <x v="1"/>
    <x v="11"/>
    <s v="ZS03F030"/>
    <x v="22"/>
    <s v="F102"/>
    <s v="FORTALECIMIENTO DE LA GOBERNANZA DEMOCRÁTICA"/>
    <s v="GI22F10200001D"/>
    <x v="17"/>
    <x v="17"/>
    <s v="840103"/>
    <x v="209"/>
    <x v="1"/>
    <x v="10"/>
    <s v="001"/>
    <n v="1051"/>
    <n v="0"/>
    <n v="0"/>
    <n v="1051"/>
    <n v="956.96"/>
    <n v="0"/>
    <n v="0"/>
    <n v="0"/>
    <n v="0"/>
    <n v="1051"/>
    <n v="1051"/>
    <n v="94.04"/>
    <m/>
  </r>
  <r>
    <x v="1"/>
    <x v="11"/>
    <s v="ZV05F050"/>
    <x v="35"/>
    <s v="F102"/>
    <s v="FORTALECIMIENTO DE LA GOBERNANZA DEMOCRÁTICA"/>
    <s v="GI22F10200001D"/>
    <x v="17"/>
    <x v="17"/>
    <s v="840103"/>
    <x v="209"/>
    <x v="1"/>
    <x v="10"/>
    <s v="001"/>
    <n v="1635"/>
    <n v="0"/>
    <n v="0"/>
    <n v="1635"/>
    <n v="0"/>
    <n v="1600"/>
    <n v="2.9426002693112177E-6"/>
    <n v="1600"/>
    <n v="6.2271130147734614E-6"/>
    <n v="35"/>
    <n v="35"/>
    <n v="35"/>
    <m/>
  </r>
  <r>
    <x v="1"/>
    <x v="11"/>
    <s v="ZC09F090"/>
    <x v="21"/>
    <s v="F102"/>
    <s v="FORTALECIMIENTO DE LA GOBERNANZA DEMOCRÁTICA"/>
    <s v="GI22F10200001D"/>
    <x v="17"/>
    <x v="17"/>
    <s v="840103"/>
    <x v="209"/>
    <x v="1"/>
    <x v="10"/>
    <s v="001"/>
    <n v="8873.34"/>
    <n v="0"/>
    <n v="-5373.34"/>
    <n v="3500"/>
    <n v="0"/>
    <n v="0"/>
    <n v="0"/>
    <n v="0"/>
    <n v="0"/>
    <n v="3500"/>
    <n v="3500"/>
    <n v="3500"/>
    <m/>
  </r>
  <r>
    <x v="1"/>
    <x v="11"/>
    <s v="ZT06F060"/>
    <x v="43"/>
    <s v="F102"/>
    <s v="FORTALECIMIENTO DE LA GOBERNANZA DEMOCRÁTICA"/>
    <s v="GI22F10200001D"/>
    <x v="17"/>
    <x v="17"/>
    <s v="840103"/>
    <x v="209"/>
    <x v="1"/>
    <x v="10"/>
    <s v="001"/>
    <n v="0"/>
    <n v="0"/>
    <n v="2500"/>
    <n v="2500"/>
    <n v="2500"/>
    <n v="0"/>
    <n v="0"/>
    <n v="0"/>
    <n v="0"/>
    <n v="2500"/>
    <n v="2500"/>
    <n v="0"/>
    <m/>
  </r>
  <r>
    <x v="1"/>
    <x v="11"/>
    <s v="ZN02F020"/>
    <x v="44"/>
    <s v="F102"/>
    <s v="FORTALECIMIENTO DE LA GOBERNANZA DEMOCRÁTICA"/>
    <s v="GI22F10200001D"/>
    <x v="17"/>
    <x v="17"/>
    <s v="840104"/>
    <x v="210"/>
    <x v="1"/>
    <x v="10"/>
    <s v="001"/>
    <n v="7260.81"/>
    <n v="0"/>
    <n v="0"/>
    <n v="7260.81"/>
    <n v="0"/>
    <n v="0"/>
    <n v="0"/>
    <n v="0"/>
    <n v="0"/>
    <n v="7260.81"/>
    <n v="7260.81"/>
    <n v="7260.81"/>
    <m/>
  </r>
  <r>
    <x v="1"/>
    <x v="11"/>
    <s v="ZQ08F080"/>
    <x v="26"/>
    <s v="F102"/>
    <s v="FORTALECIMIENTO DE LA GOBERNANZA DEMOCRÁTICA"/>
    <s v="GI22F10200001D"/>
    <x v="17"/>
    <x v="17"/>
    <s v="840104"/>
    <x v="210"/>
    <x v="1"/>
    <x v="10"/>
    <s v="001"/>
    <n v="0"/>
    <n v="0"/>
    <n v="15099.45"/>
    <n v="15099.45"/>
    <n v="0"/>
    <n v="0"/>
    <n v="0"/>
    <n v="0"/>
    <n v="0"/>
    <n v="15099.45"/>
    <n v="15099.45"/>
    <n v="15099.45"/>
    <m/>
  </r>
  <r>
    <x v="1"/>
    <x v="11"/>
    <s v="ZD07F070"/>
    <x v="28"/>
    <s v="F102"/>
    <s v="FORTALECIMIENTO DE LA GOBERNANZA DEMOCRÁTICA"/>
    <s v="GI22F10200001D"/>
    <x v="17"/>
    <x v="17"/>
    <s v="840104"/>
    <x v="210"/>
    <x v="1"/>
    <x v="10"/>
    <s v="001"/>
    <n v="9942.86"/>
    <n v="0"/>
    <n v="0"/>
    <n v="9942.86"/>
    <n v="0"/>
    <n v="5187.49"/>
    <n v="9.540443419405779E-6"/>
    <n v="5187.49"/>
    <n v="2.0189429058129489E-5"/>
    <n v="4755.37"/>
    <n v="4755.37"/>
    <n v="4755.37"/>
    <m/>
  </r>
  <r>
    <x v="1"/>
    <x v="11"/>
    <s v="ZC09F090"/>
    <x v="21"/>
    <s v="F102"/>
    <s v="FORTALECIMIENTO DE LA GOBERNANZA DEMOCRÁTICA"/>
    <s v="GI22F10200001D"/>
    <x v="17"/>
    <x v="17"/>
    <s v="840104"/>
    <x v="210"/>
    <x v="1"/>
    <x v="10"/>
    <s v="001"/>
    <n v="3374"/>
    <n v="0"/>
    <n v="-3374"/>
    <n v="0"/>
    <n v="0"/>
    <n v="0"/>
    <n v="0"/>
    <n v="0"/>
    <n v="0"/>
    <n v="0"/>
    <n v="0"/>
    <n v="0"/>
    <m/>
  </r>
  <r>
    <x v="1"/>
    <x v="11"/>
    <s v="ZS03F030"/>
    <x v="22"/>
    <s v="F102"/>
    <s v="FORTALECIMIENTO DE LA GOBERNANZA DEMOCRÁTICA"/>
    <s v="GI22F10200001D"/>
    <x v="17"/>
    <x v="17"/>
    <s v="840104"/>
    <x v="210"/>
    <x v="1"/>
    <x v="10"/>
    <s v="001"/>
    <n v="4321.1000000000004"/>
    <n v="0"/>
    <n v="0"/>
    <n v="4321.1000000000004"/>
    <n v="0"/>
    <n v="0"/>
    <n v="0"/>
    <n v="0"/>
    <n v="0"/>
    <n v="4321.1000000000004"/>
    <n v="4321.1000000000004"/>
    <n v="4321.1000000000004"/>
    <m/>
  </r>
  <r>
    <x v="1"/>
    <x v="11"/>
    <s v="ZT06F060"/>
    <x v="43"/>
    <s v="F102"/>
    <s v="FORTALECIMIENTO DE LA GOBERNANZA DEMOCRÁTICA"/>
    <s v="GI22F10200001D"/>
    <x v="17"/>
    <x v="17"/>
    <s v="840104"/>
    <x v="210"/>
    <x v="1"/>
    <x v="10"/>
    <s v="001"/>
    <n v="9178.52"/>
    <n v="0"/>
    <n v="-9178.52"/>
    <n v="0"/>
    <n v="0"/>
    <n v="0"/>
    <n v="0"/>
    <n v="0"/>
    <n v="0"/>
    <n v="0"/>
    <n v="0"/>
    <n v="0"/>
    <m/>
  </r>
  <r>
    <x v="1"/>
    <x v="11"/>
    <s v="ZM04F040"/>
    <x v="41"/>
    <s v="F102"/>
    <s v="FORTALECIMIENTO DE LA GOBERNANZA DEMOCRÁTICA"/>
    <s v="GI22F10200001D"/>
    <x v="17"/>
    <x v="17"/>
    <s v="840104"/>
    <x v="210"/>
    <x v="1"/>
    <x v="10"/>
    <s v="001"/>
    <n v="3880"/>
    <n v="0"/>
    <n v="2120"/>
    <n v="6000"/>
    <n v="0"/>
    <n v="0"/>
    <n v="0"/>
    <n v="0"/>
    <n v="0"/>
    <n v="6000"/>
    <n v="6000"/>
    <n v="6000"/>
    <m/>
  </r>
  <r>
    <x v="1"/>
    <x v="11"/>
    <s v="ZV05F050"/>
    <x v="35"/>
    <s v="F102"/>
    <s v="FORTALECIMIENTO DE LA GOBERNANZA DEMOCRÁTICA"/>
    <s v="GI22F10200001D"/>
    <x v="17"/>
    <x v="17"/>
    <s v="840104"/>
    <x v="210"/>
    <x v="1"/>
    <x v="10"/>
    <s v="001"/>
    <n v="1050"/>
    <n v="0"/>
    <n v="0"/>
    <n v="1050"/>
    <n v="0"/>
    <n v="920"/>
    <n v="1.6919951548539501E-6"/>
    <n v="920"/>
    <n v="3.5805899834947404E-6"/>
    <n v="130"/>
    <n v="130"/>
    <n v="130"/>
    <m/>
  </r>
  <r>
    <x v="1"/>
    <x v="11"/>
    <s v="ZM04F040"/>
    <x v="41"/>
    <s v="F102"/>
    <s v="FORTALECIMIENTO DE LA GOBERNANZA DEMOCRÁTICA"/>
    <s v="GI22F10200001D"/>
    <x v="17"/>
    <x v="17"/>
    <s v="840107"/>
    <x v="213"/>
    <x v="1"/>
    <x v="10"/>
    <s v="001"/>
    <n v="15000"/>
    <n v="0"/>
    <n v="-15000"/>
    <n v="0"/>
    <n v="0"/>
    <n v="0"/>
    <n v="0"/>
    <n v="0"/>
    <n v="0"/>
    <n v="0"/>
    <n v="0"/>
    <n v="0"/>
    <m/>
  </r>
  <r>
    <x v="1"/>
    <x v="11"/>
    <s v="ZV05F050"/>
    <x v="35"/>
    <s v="F102"/>
    <s v="FORTALECIMIENTO DE LA GOBERNANZA DEMOCRÁTICA"/>
    <s v="GI22F10200001D"/>
    <x v="17"/>
    <x v="17"/>
    <s v="840107"/>
    <x v="213"/>
    <x v="1"/>
    <x v="10"/>
    <s v="001"/>
    <n v="0"/>
    <n v="0"/>
    <n v="13635"/>
    <n v="13635"/>
    <n v="975"/>
    <n v="12660"/>
    <n v="2.328332463092501E-5"/>
    <n v="12660"/>
    <n v="4.9272031729395016E-5"/>
    <n v="975"/>
    <n v="975"/>
    <n v="0"/>
    <m/>
  </r>
  <r>
    <x v="1"/>
    <x v="11"/>
    <s v="ZT06F060"/>
    <x v="43"/>
    <s v="F102"/>
    <s v="FORTALECIMIENTO DE LA GOBERNANZA DEMOCRÁTICA"/>
    <s v="GI22F10200001D"/>
    <x v="17"/>
    <x v="17"/>
    <s v="840107"/>
    <x v="213"/>
    <x v="1"/>
    <x v="10"/>
    <s v="001"/>
    <n v="0"/>
    <n v="0"/>
    <n v="5000"/>
    <n v="5000"/>
    <n v="0"/>
    <n v="0"/>
    <n v="0"/>
    <n v="0"/>
    <n v="0"/>
    <n v="5000"/>
    <n v="5000"/>
    <n v="5000"/>
    <m/>
  </r>
  <r>
    <x v="1"/>
    <x v="11"/>
    <s v="ZN02F020"/>
    <x v="44"/>
    <s v="F102"/>
    <s v="FORTALECIMIENTO DE LA GOBERNANZA DEMOCRÁTICA"/>
    <s v="GI22F10200001D"/>
    <x v="17"/>
    <x v="17"/>
    <s v="840107"/>
    <x v="213"/>
    <x v="1"/>
    <x v="10"/>
    <s v="001"/>
    <n v="9228"/>
    <n v="0"/>
    <n v="0"/>
    <n v="9228"/>
    <n v="0"/>
    <n v="0"/>
    <n v="0"/>
    <n v="0"/>
    <n v="0"/>
    <n v="9228"/>
    <n v="9228"/>
    <n v="9228"/>
    <m/>
  </r>
  <r>
    <x v="1"/>
    <x v="11"/>
    <s v="ZD07F070"/>
    <x v="28"/>
    <s v="F102"/>
    <s v="FORTALECIMIENTO DE LA GOBERNANZA DEMOCRÁTICA"/>
    <s v="GI22F10200001D"/>
    <x v="17"/>
    <x v="17"/>
    <s v="840107"/>
    <x v="213"/>
    <x v="1"/>
    <x v="10"/>
    <s v="001"/>
    <n v="4000"/>
    <n v="0"/>
    <n v="0"/>
    <n v="4000"/>
    <n v="7"/>
    <n v="3839.56"/>
    <n v="7.0614314312728615E-6"/>
    <n v="3839.56"/>
    <n v="1.4943358779377244E-5"/>
    <n v="160.44"/>
    <n v="160.44"/>
    <n v="153.44"/>
    <m/>
  </r>
  <r>
    <x v="1"/>
    <x v="11"/>
    <s v="ZC09F090"/>
    <x v="21"/>
    <s v="F102"/>
    <s v="FORTALECIMIENTO DE LA GOBERNANZA DEMOCRÁTICA"/>
    <s v="GI22F10200001D"/>
    <x v="17"/>
    <x v="17"/>
    <s v="840107"/>
    <x v="213"/>
    <x v="1"/>
    <x v="10"/>
    <s v="001"/>
    <n v="14523.14"/>
    <n v="0"/>
    <n v="-14523.14"/>
    <n v="0"/>
    <n v="0"/>
    <n v="0"/>
    <n v="0"/>
    <n v="0"/>
    <n v="0"/>
    <n v="0"/>
    <n v="0"/>
    <n v="0"/>
    <m/>
  </r>
  <r>
    <x v="1"/>
    <x v="11"/>
    <s v="ZQ08F080"/>
    <x v="26"/>
    <s v="F102"/>
    <s v="FORTALECIMIENTO DE LA GOBERNANZA DEMOCRÁTICA"/>
    <s v="GI22F10200002D"/>
    <x v="18"/>
    <x v="18"/>
    <s v="840104"/>
    <x v="210"/>
    <x v="1"/>
    <x v="10"/>
    <s v="001"/>
    <n v="1640.93"/>
    <n v="0"/>
    <n v="0"/>
    <n v="1640.93"/>
    <n v="0"/>
    <n v="0"/>
    <n v="0"/>
    <n v="0"/>
    <n v="0"/>
    <n v="1640.93"/>
    <n v="1640.93"/>
    <n v="1640.93"/>
    <m/>
  </r>
  <r>
    <x v="1"/>
    <x v="11"/>
    <s v="TM68F100"/>
    <x v="18"/>
    <s v="F102"/>
    <s v="FORTALECIMIENTO DE LA GOBERNANZA DEMOCRÁTICA"/>
    <s v="GI22F10200002D"/>
    <x v="18"/>
    <x v="18"/>
    <s v="840105"/>
    <x v="211"/>
    <x v="1"/>
    <x v="10"/>
    <s v="001"/>
    <n v="25883.93"/>
    <n v="0"/>
    <n v="-21659.68"/>
    <n v="4224.25"/>
    <n v="0"/>
    <n v="0"/>
    <n v="0"/>
    <n v="0"/>
    <n v="0"/>
    <n v="4224.25"/>
    <n v="4224.25"/>
    <n v="4224.25"/>
    <m/>
  </r>
  <r>
    <x v="1"/>
    <x v="11"/>
    <s v="ZC09F090"/>
    <x v="21"/>
    <s v="F102"/>
    <s v="FORTALECIMIENTO DE LA GOBERNANZA DEMOCRÁTICA"/>
    <s v="GI22F10200002D"/>
    <x v="18"/>
    <x v="18"/>
    <s v="840107"/>
    <x v="213"/>
    <x v="1"/>
    <x v="10"/>
    <s v="001"/>
    <n v="1482.62"/>
    <n v="0"/>
    <n v="0"/>
    <n v="1482.62"/>
    <n v="0"/>
    <n v="0"/>
    <n v="0"/>
    <n v="0"/>
    <n v="0"/>
    <n v="1482.62"/>
    <n v="1482.62"/>
    <n v="1482.62"/>
    <m/>
  </r>
  <r>
    <x v="1"/>
    <x v="11"/>
    <s v="ZD07F070"/>
    <x v="28"/>
    <s v="F102"/>
    <s v="FORTALECIMIENTO DE LA GOBERNANZA DEMOCRÁTICA"/>
    <s v="GI22F10200002D"/>
    <x v="18"/>
    <x v="18"/>
    <s v="840107"/>
    <x v="213"/>
    <x v="1"/>
    <x v="10"/>
    <s v="001"/>
    <n v="7789.6"/>
    <n v="0"/>
    <n v="-7789.6"/>
    <n v="0"/>
    <n v="0"/>
    <n v="0"/>
    <n v="0"/>
    <n v="0"/>
    <n v="0"/>
    <n v="0"/>
    <n v="0"/>
    <n v="0"/>
    <m/>
  </r>
  <r>
    <x v="3"/>
    <x v="6"/>
    <s v="ZA01G000"/>
    <x v="9"/>
    <s v="G401"/>
    <s v="ARTE, CULTURA Y PATRIMONIO"/>
    <s v="GI22G40100001D"/>
    <x v="23"/>
    <x v="23"/>
    <s v="840401"/>
    <x v="217"/>
    <x v="1"/>
    <x v="10"/>
    <s v="001"/>
    <n v="30000"/>
    <n v="0"/>
    <n v="0"/>
    <n v="30000"/>
    <n v="0"/>
    <n v="29813.75"/>
    <n v="5.483121798698582E-5"/>
    <n v="29813.75"/>
    <n v="1.1603349415262643E-4"/>
    <n v="186.25"/>
    <n v="186.25"/>
    <n v="186.25"/>
    <m/>
  </r>
  <r>
    <x v="3"/>
    <x v="6"/>
    <s v="ZA01G000"/>
    <x v="9"/>
    <s v="G401"/>
    <s v="ARTE, CULTURA Y PATRIMONIO"/>
    <s v="GI22G40100002D"/>
    <x v="24"/>
    <x v="24"/>
    <s v="840103"/>
    <x v="209"/>
    <x v="1"/>
    <x v="10"/>
    <s v="001"/>
    <n v="2067.96"/>
    <n v="0"/>
    <n v="-2000"/>
    <n v="67.959999999999994"/>
    <n v="0"/>
    <n v="0"/>
    <n v="0"/>
    <n v="0"/>
    <n v="0"/>
    <n v="67.959999999999994"/>
    <n v="67.959999999999994"/>
    <n v="67.959999999999994"/>
    <m/>
  </r>
  <r>
    <x v="1"/>
    <x v="11"/>
    <s v="ZQ08F080"/>
    <x v="26"/>
    <s v="G401"/>
    <s v="ARTE, CULTURA Y PATRIMONIO"/>
    <s v="GI22G40100002D"/>
    <x v="24"/>
    <x v="24"/>
    <s v="840104"/>
    <x v="210"/>
    <x v="1"/>
    <x v="10"/>
    <s v="001"/>
    <n v="2864.98"/>
    <n v="0"/>
    <n v="0"/>
    <n v="2864.98"/>
    <n v="0"/>
    <n v="2860"/>
    <n v="5.2598979813938013E-6"/>
    <n v="2860"/>
    <n v="1.1130964513907563E-5"/>
    <n v="4.9800000000000004"/>
    <n v="4.9800000000000004"/>
    <n v="4.9800000000000004"/>
    <m/>
  </r>
  <r>
    <x v="3"/>
    <x v="6"/>
    <s v="ZA01G000"/>
    <x v="9"/>
    <s v="G401"/>
    <s v="ARTE, CULTURA Y PATRIMONIO"/>
    <s v="GI22G40100002D"/>
    <x v="24"/>
    <x v="24"/>
    <s v="840104"/>
    <x v="210"/>
    <x v="1"/>
    <x v="10"/>
    <s v="001"/>
    <n v="26784.22"/>
    <n v="0"/>
    <n v="-26000"/>
    <n v="784.22"/>
    <n v="0"/>
    <n v="0"/>
    <n v="0"/>
    <n v="0"/>
    <n v="0"/>
    <n v="784.22"/>
    <n v="784.22"/>
    <n v="784.22"/>
    <m/>
  </r>
  <r>
    <x v="3"/>
    <x v="6"/>
    <s v="ZA01G000"/>
    <x v="9"/>
    <s v="G401"/>
    <s v="ARTE, CULTURA Y PATRIMONIO"/>
    <s v="GI22G40100003D"/>
    <x v="25"/>
    <x v="25"/>
    <s v="840104"/>
    <x v="210"/>
    <x v="1"/>
    <x v="10"/>
    <s v="001"/>
    <n v="0"/>
    <n v="0"/>
    <n v="32000"/>
    <n v="32000"/>
    <n v="0"/>
    <n v="0"/>
    <n v="0"/>
    <n v="0"/>
    <n v="0"/>
    <n v="32000"/>
    <n v="32000"/>
    <n v="32000"/>
    <m/>
  </r>
  <r>
    <x v="3"/>
    <x v="6"/>
    <s v="ZA01G000"/>
    <x v="9"/>
    <s v="G401"/>
    <s v="ARTE, CULTURA Y PATRIMONIO"/>
    <s v="GI22G40100003D"/>
    <x v="25"/>
    <x v="25"/>
    <s v="840401"/>
    <x v="217"/>
    <x v="1"/>
    <x v="10"/>
    <s v="001"/>
    <n v="0"/>
    <n v="0"/>
    <n v="1500"/>
    <n v="1500"/>
    <n v="0"/>
    <n v="0"/>
    <n v="0"/>
    <n v="0"/>
    <n v="0"/>
    <n v="1500"/>
    <n v="1500"/>
    <n v="1500"/>
    <m/>
  </r>
  <r>
    <x v="3"/>
    <x v="6"/>
    <s v="ZA01G000"/>
    <x v="9"/>
    <s v="G401"/>
    <s v="ARTE, CULTURA Y PATRIMONIO"/>
    <s v="GI22G40100004D"/>
    <x v="26"/>
    <x v="26"/>
    <s v="840104"/>
    <x v="210"/>
    <x v="1"/>
    <x v="10"/>
    <s v="001"/>
    <n v="0"/>
    <n v="0"/>
    <n v="403983"/>
    <n v="403983"/>
    <n v="0"/>
    <n v="0"/>
    <n v="0"/>
    <n v="0"/>
    <n v="0"/>
    <n v="403983"/>
    <n v="403983"/>
    <n v="403983"/>
    <m/>
  </r>
  <r>
    <x v="3"/>
    <x v="6"/>
    <s v="ZA01G000"/>
    <x v="9"/>
    <s v="G401"/>
    <s v="ARTE, CULTURA Y PATRIMONIO"/>
    <s v="GI22G40100005D"/>
    <x v="27"/>
    <x v="27"/>
    <s v="840401"/>
    <x v="217"/>
    <x v="1"/>
    <x v="10"/>
    <s v="001"/>
    <n v="56500"/>
    <n v="0"/>
    <n v="0"/>
    <n v="56500"/>
    <n v="0"/>
    <n v="56500"/>
    <n v="1.0391057201005237E-4"/>
    <n v="56500"/>
    <n v="2.1989492833418786E-4"/>
    <n v="0"/>
    <n v="0"/>
    <n v="0"/>
    <m/>
  </r>
  <r>
    <x v="2"/>
    <x v="10"/>
    <s v="AC67Q000"/>
    <x v="16"/>
    <s v="H302"/>
    <s v="DESARROLLO ECONÓMICO LOCAL"/>
    <s v="GI22H30200005D"/>
    <x v="30"/>
    <x v="30"/>
    <s v="840104"/>
    <x v="210"/>
    <x v="1"/>
    <x v="10"/>
    <s v="001"/>
    <n v="304511.21999999997"/>
    <n v="0"/>
    <n v="-63312.74"/>
    <n v="241198.48"/>
    <n v="11622.08"/>
    <n v="213500"/>
    <n v="3.9265322343621557E-4"/>
    <n v="213500"/>
    <n v="8.3093039290883374E-4"/>
    <n v="27698.48"/>
    <n v="27698.48"/>
    <n v="16076.4"/>
    <m/>
  </r>
  <r>
    <x v="2"/>
    <x v="10"/>
    <s v="AC67Q000"/>
    <x v="16"/>
    <s v="H302"/>
    <s v="DESARROLLO ECONÓMICO LOCAL"/>
    <s v="GI22H30200005D"/>
    <x v="30"/>
    <x v="30"/>
    <s v="840105"/>
    <x v="211"/>
    <x v="1"/>
    <x v="10"/>
    <s v="001"/>
    <n v="71426.78"/>
    <n v="0"/>
    <n v="0"/>
    <n v="71426.78"/>
    <n v="0"/>
    <n v="0"/>
    <n v="0"/>
    <n v="0"/>
    <n v="0"/>
    <n v="71426.78"/>
    <n v="71426.78"/>
    <n v="71426.78"/>
    <m/>
  </r>
  <r>
    <x v="2"/>
    <x v="10"/>
    <s v="AC67Q000"/>
    <x v="16"/>
    <s v="H302"/>
    <s v="DESARROLLO ECONÓMICO LOCAL"/>
    <s v="GI22H30200005D"/>
    <x v="30"/>
    <x v="30"/>
    <s v="840107"/>
    <x v="213"/>
    <x v="1"/>
    <x v="10"/>
    <s v="001"/>
    <n v="20000"/>
    <n v="0"/>
    <n v="0"/>
    <n v="20000"/>
    <n v="4741"/>
    <n v="9889"/>
    <n v="1.8187108789511644E-5"/>
    <n v="9889"/>
    <n v="3.8487450376934226E-5"/>
    <n v="10111"/>
    <n v="10111"/>
    <n v="5370"/>
    <m/>
  </r>
  <r>
    <x v="1"/>
    <x v="11"/>
    <s v="ZT06F060"/>
    <x v="43"/>
    <s v="H303"/>
    <s v="PRODUCTIVIDAD SOSTENIBLE"/>
    <s v="GI22H30300004D"/>
    <x v="32"/>
    <x v="32"/>
    <s v="840103"/>
    <x v="209"/>
    <x v="1"/>
    <x v="10"/>
    <s v="001"/>
    <n v="4077.2"/>
    <n v="0"/>
    <n v="0"/>
    <n v="4077.2"/>
    <n v="0"/>
    <n v="0"/>
    <n v="0"/>
    <n v="0"/>
    <n v="0"/>
    <n v="4077.2"/>
    <n v="4077.2"/>
    <n v="4077.2"/>
    <m/>
  </r>
  <r>
    <x v="1"/>
    <x v="11"/>
    <s v="ZS03F030"/>
    <x v="22"/>
    <s v="H303"/>
    <s v="PRODUCTIVIDAD SOSTENIBLE"/>
    <s v="GI22H30300004D"/>
    <x v="32"/>
    <x v="32"/>
    <s v="840104"/>
    <x v="210"/>
    <x v="1"/>
    <x v="10"/>
    <s v="001"/>
    <n v="0"/>
    <n v="0"/>
    <n v="6000"/>
    <n v="6000"/>
    <n v="0"/>
    <n v="0"/>
    <n v="0"/>
    <n v="0"/>
    <n v="0"/>
    <n v="6000"/>
    <n v="6000"/>
    <n v="6000"/>
    <m/>
  </r>
  <r>
    <x v="1"/>
    <x v="11"/>
    <s v="ZV05F050"/>
    <x v="35"/>
    <s v="H303"/>
    <s v="PRODUCTIVIDAD SOSTENIBLE"/>
    <s v="GI22H30300004D"/>
    <x v="32"/>
    <x v="32"/>
    <s v="840104"/>
    <x v="210"/>
    <x v="1"/>
    <x v="10"/>
    <s v="001"/>
    <n v="1800"/>
    <n v="0"/>
    <n v="1200"/>
    <n v="3000"/>
    <n v="0"/>
    <n v="2670"/>
    <n v="4.9104641994130938E-6"/>
    <n v="2670"/>
    <n v="1.0391494843403214E-5"/>
    <n v="330"/>
    <n v="330"/>
    <n v="330"/>
    <m/>
  </r>
  <r>
    <x v="1"/>
    <x v="11"/>
    <s v="ZC09F090"/>
    <x v="21"/>
    <s v="H303"/>
    <s v="PRODUCTIVIDAD SOSTENIBLE"/>
    <s v="GI22H30300004D"/>
    <x v="32"/>
    <x v="32"/>
    <s v="840104"/>
    <x v="210"/>
    <x v="1"/>
    <x v="10"/>
    <s v="001"/>
    <n v="4968.07"/>
    <n v="0"/>
    <n v="5000"/>
    <n v="9968.07"/>
    <n v="0"/>
    <n v="0"/>
    <n v="0"/>
    <n v="0"/>
    <n v="0"/>
    <n v="9968.07"/>
    <n v="9968.07"/>
    <n v="9968.07"/>
    <m/>
  </r>
  <r>
    <x v="1"/>
    <x v="11"/>
    <s v="ZD07F070"/>
    <x v="28"/>
    <s v="H303"/>
    <s v="PRODUCTIVIDAD SOSTENIBLE"/>
    <s v="GI22H30300004D"/>
    <x v="32"/>
    <x v="32"/>
    <s v="840104"/>
    <x v="210"/>
    <x v="1"/>
    <x v="10"/>
    <s v="001"/>
    <n v="556.1"/>
    <n v="0"/>
    <n v="0"/>
    <n v="556.1"/>
    <n v="0"/>
    <n v="0"/>
    <n v="0"/>
    <n v="0"/>
    <n v="0"/>
    <n v="556.1"/>
    <n v="556.1"/>
    <n v="556.1"/>
    <m/>
  </r>
  <r>
    <x v="1"/>
    <x v="11"/>
    <s v="TM68F100"/>
    <x v="18"/>
    <s v="H303"/>
    <s v="PRODUCTIVIDAD SOSTENIBLE"/>
    <s v="GI22H30300004D"/>
    <x v="32"/>
    <x v="32"/>
    <s v="840104"/>
    <x v="210"/>
    <x v="1"/>
    <x v="10"/>
    <s v="001"/>
    <n v="10000"/>
    <n v="0"/>
    <n v="0"/>
    <n v="10000"/>
    <n v="0"/>
    <n v="0"/>
    <n v="0"/>
    <n v="0"/>
    <n v="0"/>
    <n v="10000"/>
    <n v="10000"/>
    <n v="10000"/>
    <m/>
  </r>
  <r>
    <x v="1"/>
    <x v="11"/>
    <s v="ZN02F020"/>
    <x v="44"/>
    <s v="H303"/>
    <s v="PRODUCTIVIDAD SOSTENIBLE"/>
    <s v="GI22H30300004D"/>
    <x v="32"/>
    <x v="32"/>
    <s v="840107"/>
    <x v="213"/>
    <x v="1"/>
    <x v="10"/>
    <s v="001"/>
    <n v="1899"/>
    <n v="0"/>
    <n v="0"/>
    <n v="1899"/>
    <n v="0"/>
    <n v="0"/>
    <n v="0"/>
    <n v="0"/>
    <n v="0"/>
    <n v="1899"/>
    <n v="1899"/>
    <n v="1899"/>
    <m/>
  </r>
  <r>
    <x v="1"/>
    <x v="11"/>
    <s v="ZD07F070"/>
    <x v="28"/>
    <s v="H303"/>
    <s v="PRODUCTIVIDAD SOSTENIBLE"/>
    <s v="GI22H30300004D"/>
    <x v="32"/>
    <x v="32"/>
    <s v="840107"/>
    <x v="213"/>
    <x v="1"/>
    <x v="10"/>
    <s v="001"/>
    <n v="3164"/>
    <n v="0"/>
    <n v="0"/>
    <n v="3164"/>
    <n v="0"/>
    <n v="0"/>
    <n v="0"/>
    <n v="0"/>
    <n v="0"/>
    <n v="3164"/>
    <n v="3164"/>
    <n v="3164"/>
    <m/>
  </r>
  <r>
    <x v="1"/>
    <x v="11"/>
    <s v="ZC09F090"/>
    <x v="21"/>
    <s v="H303"/>
    <s v="PRODUCTIVIDAD SOSTENIBLE"/>
    <s v="GI22H30300004D"/>
    <x v="32"/>
    <x v="32"/>
    <s v="840107"/>
    <x v="213"/>
    <x v="1"/>
    <x v="10"/>
    <s v="001"/>
    <n v="7712"/>
    <n v="0"/>
    <n v="-5000"/>
    <n v="2712"/>
    <n v="827.4"/>
    <n v="1796"/>
    <n v="3.3030688023018418E-6"/>
    <n v="1796"/>
    <n v="6.9899343590832104E-6"/>
    <n v="916"/>
    <n v="916"/>
    <n v="88.6"/>
    <m/>
  </r>
  <r>
    <x v="3"/>
    <x v="7"/>
    <s v="ZA01I000"/>
    <x v="10"/>
    <s v="I402"/>
    <s v="SUB SISTEMA EDUCATIVO MUNICIPAL"/>
    <s v="GI22I40200001D"/>
    <x v="35"/>
    <x v="35"/>
    <s v="840103"/>
    <x v="209"/>
    <x v="1"/>
    <x v="10"/>
    <s v="001"/>
    <n v="4107.1400000000003"/>
    <n v="0"/>
    <n v="0"/>
    <n v="4107.1400000000003"/>
    <n v="0"/>
    <n v="0"/>
    <n v="0"/>
    <n v="0"/>
    <n v="0"/>
    <n v="4107.1400000000003"/>
    <n v="4107.1400000000003"/>
    <n v="4107.1400000000003"/>
    <m/>
  </r>
  <r>
    <x v="3"/>
    <x v="7"/>
    <s v="ZA01I000"/>
    <x v="10"/>
    <s v="I402"/>
    <s v="SUB SISTEMA EDUCATIVO MUNICIPAL"/>
    <s v="GI22I40200001D"/>
    <x v="35"/>
    <x v="35"/>
    <s v="840104"/>
    <x v="210"/>
    <x v="1"/>
    <x v="10"/>
    <s v="001"/>
    <n v="2790"/>
    <n v="0"/>
    <n v="0"/>
    <n v="2790"/>
    <n v="2790"/>
    <n v="0"/>
    <n v="0"/>
    <n v="0"/>
    <n v="0"/>
    <n v="2790"/>
    <n v="2790"/>
    <n v="0"/>
    <m/>
  </r>
  <r>
    <x v="3"/>
    <x v="7"/>
    <s v="ZA01I000"/>
    <x v="10"/>
    <s v="I402"/>
    <s v="SUB SISTEMA EDUCATIVO MUNICIPAL"/>
    <s v="GI22I40200001D"/>
    <x v="35"/>
    <x v="35"/>
    <s v="840107"/>
    <x v="213"/>
    <x v="1"/>
    <x v="10"/>
    <s v="001"/>
    <n v="1120"/>
    <n v="0"/>
    <n v="0"/>
    <n v="1120"/>
    <n v="0"/>
    <n v="0"/>
    <n v="0"/>
    <n v="0"/>
    <n v="0"/>
    <n v="1120"/>
    <n v="1120"/>
    <n v="1120"/>
    <m/>
  </r>
  <r>
    <x v="3"/>
    <x v="7"/>
    <s v="ZA01I000"/>
    <x v="10"/>
    <s v="I402"/>
    <s v="SUB SISTEMA EDUCATIVO MUNICIPAL"/>
    <s v="GI22I40200002D"/>
    <x v="36"/>
    <x v="36"/>
    <s v="840103"/>
    <x v="209"/>
    <x v="1"/>
    <x v="10"/>
    <s v="001"/>
    <n v="1339.28"/>
    <n v="0"/>
    <n v="0"/>
    <n v="1339.28"/>
    <n v="0"/>
    <n v="0"/>
    <n v="0"/>
    <n v="0"/>
    <n v="0"/>
    <n v="1339.28"/>
    <n v="1339.28"/>
    <n v="1339.28"/>
    <m/>
  </r>
  <r>
    <x v="3"/>
    <x v="7"/>
    <s v="ZA01I000"/>
    <x v="10"/>
    <s v="I402"/>
    <s v="SUB SISTEMA EDUCATIVO MUNICIPAL"/>
    <s v="GI22I40200002D"/>
    <x v="36"/>
    <x v="36"/>
    <s v="840104"/>
    <x v="210"/>
    <x v="1"/>
    <x v="10"/>
    <s v="001"/>
    <n v="5992"/>
    <n v="0"/>
    <n v="0"/>
    <n v="5992"/>
    <n v="0"/>
    <n v="0"/>
    <n v="0"/>
    <n v="0"/>
    <n v="0"/>
    <n v="5992"/>
    <n v="5992"/>
    <n v="5992"/>
    <m/>
  </r>
  <r>
    <x v="3"/>
    <x v="7"/>
    <s v="ZA01I000"/>
    <x v="10"/>
    <s v="I402"/>
    <s v="SUB SISTEMA EDUCATIVO MUNICIPAL"/>
    <s v="GI22I40200002D"/>
    <x v="36"/>
    <x v="36"/>
    <s v="840107"/>
    <x v="213"/>
    <x v="1"/>
    <x v="10"/>
    <s v="001"/>
    <n v="16445"/>
    <n v="0"/>
    <n v="0"/>
    <n v="16445"/>
    <n v="0"/>
    <n v="0"/>
    <n v="0"/>
    <n v="0"/>
    <n v="0"/>
    <n v="16445"/>
    <n v="16445"/>
    <n v="16445"/>
    <m/>
  </r>
  <r>
    <x v="3"/>
    <x v="7"/>
    <s v="ZA01I000"/>
    <x v="10"/>
    <s v="I402"/>
    <s v="SUB SISTEMA EDUCATIVO MUNICIPAL"/>
    <s v="GI22I40200004D"/>
    <x v="38"/>
    <x v="38"/>
    <s v="840103"/>
    <x v="209"/>
    <x v="1"/>
    <x v="10"/>
    <s v="001"/>
    <n v="248017.39"/>
    <n v="0"/>
    <n v="-21001.75"/>
    <n v="227015.64"/>
    <n v="10729.86"/>
    <n v="153708.53"/>
    <n v="2.8268922610839457E-4"/>
    <n v="144780.09"/>
    <n v="5.6347623919942062E-4"/>
    <n v="73307.11"/>
    <n v="82235.55"/>
    <n v="62577.25"/>
    <m/>
  </r>
  <r>
    <x v="3"/>
    <x v="7"/>
    <s v="ZA01I000"/>
    <x v="10"/>
    <s v="I402"/>
    <s v="SUB SISTEMA EDUCATIVO MUNICIPAL"/>
    <s v="GI22I40200004D"/>
    <x v="38"/>
    <x v="38"/>
    <s v="840107"/>
    <x v="213"/>
    <x v="1"/>
    <x v="10"/>
    <s v="001"/>
    <n v="1371391.69"/>
    <n v="0"/>
    <n v="-765871.69"/>
    <n v="605520"/>
    <n v="0"/>
    <n v="0"/>
    <n v="0"/>
    <n v="0"/>
    <n v="0"/>
    <n v="605520"/>
    <n v="605520"/>
    <n v="605520"/>
    <m/>
  </r>
  <r>
    <x v="3"/>
    <x v="7"/>
    <s v="EE11I010"/>
    <x v="25"/>
    <s v="I402"/>
    <s v="SUB SISTEMA EDUCATIVO MUNICIPAL"/>
    <s v="GI22I40200005D"/>
    <x v="39"/>
    <x v="39"/>
    <s v="840103"/>
    <x v="209"/>
    <x v="1"/>
    <x v="10"/>
    <s v="001"/>
    <n v="0"/>
    <n v="0"/>
    <n v="31106.83"/>
    <n v="31106.83"/>
    <n v="366.66"/>
    <n v="11633.34"/>
    <n v="2.1395168385618099E-5"/>
    <n v="0"/>
    <n v="0"/>
    <n v="19473.490000000002"/>
    <n v="31106.83"/>
    <n v="19106.830000000002"/>
    <m/>
  </r>
  <r>
    <x v="3"/>
    <x v="7"/>
    <s v="JM40I070"/>
    <x v="31"/>
    <s v="I402"/>
    <s v="SUB SISTEMA EDUCATIVO MUNICIPAL"/>
    <s v="GI22I40200005D"/>
    <x v="39"/>
    <x v="39"/>
    <s v="840103"/>
    <x v="209"/>
    <x v="1"/>
    <x v="10"/>
    <s v="001"/>
    <n v="14943.28"/>
    <n v="0"/>
    <n v="-2802.01"/>
    <n v="12141.27"/>
    <n v="0"/>
    <n v="0"/>
    <n v="0"/>
    <n v="0"/>
    <n v="0"/>
    <n v="12141.27"/>
    <n v="12141.27"/>
    <n v="12141.27"/>
    <m/>
  </r>
  <r>
    <x v="3"/>
    <x v="7"/>
    <s v="SF43I080"/>
    <x v="45"/>
    <s v="I402"/>
    <s v="SUB SISTEMA EDUCATIVO MUNICIPAL"/>
    <s v="GI22I40200005D"/>
    <x v="39"/>
    <x v="39"/>
    <s v="840103"/>
    <x v="209"/>
    <x v="1"/>
    <x v="10"/>
    <s v="001"/>
    <n v="11382.48"/>
    <n v="0"/>
    <n v="0"/>
    <n v="11382.48"/>
    <n v="0"/>
    <n v="0"/>
    <n v="0"/>
    <n v="0"/>
    <n v="0"/>
    <n v="11382.48"/>
    <n v="11382.48"/>
    <n v="11382.48"/>
    <m/>
  </r>
  <r>
    <x v="3"/>
    <x v="7"/>
    <s v="MB42I090"/>
    <x v="32"/>
    <s v="I402"/>
    <s v="SUB SISTEMA EDUCATIVO MUNICIPAL"/>
    <s v="GI22I40200005D"/>
    <x v="39"/>
    <x v="39"/>
    <s v="840103"/>
    <x v="209"/>
    <x v="1"/>
    <x v="10"/>
    <s v="001"/>
    <n v="4017.82"/>
    <n v="0"/>
    <n v="0"/>
    <n v="4017.82"/>
    <n v="0"/>
    <n v="1386.26"/>
    <n v="2.549505655834605E-6"/>
    <n v="1386.26"/>
    <n v="5.3952485549124114E-6"/>
    <n v="2631.56"/>
    <n v="2631.56"/>
    <n v="2631.56"/>
    <m/>
  </r>
  <r>
    <x v="3"/>
    <x v="7"/>
    <s v="ES12I020"/>
    <x v="29"/>
    <s v="I402"/>
    <s v="SUB SISTEMA EDUCATIVO MUNICIPAL"/>
    <s v="GI22I40200005D"/>
    <x v="39"/>
    <x v="39"/>
    <s v="840103"/>
    <x v="209"/>
    <x v="1"/>
    <x v="10"/>
    <s v="001"/>
    <n v="8500"/>
    <n v="0"/>
    <n v="0"/>
    <n v="8500"/>
    <n v="0"/>
    <n v="0"/>
    <n v="0"/>
    <n v="0"/>
    <n v="0"/>
    <n v="8500"/>
    <n v="8500"/>
    <n v="8500"/>
    <m/>
  </r>
  <r>
    <x v="3"/>
    <x v="7"/>
    <s v="CB21I040"/>
    <x v="20"/>
    <s v="I402"/>
    <s v="SUB SISTEMA EDUCATIVO MUNICIPAL"/>
    <s v="GI22I40200005D"/>
    <x v="39"/>
    <x v="39"/>
    <s v="840103"/>
    <x v="209"/>
    <x v="1"/>
    <x v="10"/>
    <s v="001"/>
    <n v="15108.42"/>
    <n v="0"/>
    <n v="0"/>
    <n v="15108.42"/>
    <n v="20"/>
    <n v="6280"/>
    <n v="1.1549706057046529E-5"/>
    <n v="6280"/>
    <n v="2.4441418582985837E-5"/>
    <n v="8828.42"/>
    <n v="8828.42"/>
    <n v="8808.42"/>
    <m/>
  </r>
  <r>
    <x v="3"/>
    <x v="7"/>
    <s v="MB42I090"/>
    <x v="32"/>
    <s v="I402"/>
    <s v="SUB SISTEMA EDUCATIVO MUNICIPAL"/>
    <s v="GI22I40200005D"/>
    <x v="39"/>
    <x v="39"/>
    <s v="840104"/>
    <x v="210"/>
    <x v="1"/>
    <x v="10"/>
    <s v="001"/>
    <n v="6700"/>
    <n v="0"/>
    <n v="0"/>
    <n v="6700"/>
    <n v="0"/>
    <n v="0"/>
    <n v="0"/>
    <n v="0"/>
    <n v="0"/>
    <n v="6700"/>
    <n v="6700"/>
    <n v="6700"/>
    <m/>
  </r>
  <r>
    <x v="3"/>
    <x v="7"/>
    <s v="CB21I040"/>
    <x v="20"/>
    <s v="I402"/>
    <s v="SUB SISTEMA EDUCATIVO MUNICIPAL"/>
    <s v="GI22I40200005D"/>
    <x v="39"/>
    <x v="39"/>
    <s v="840104"/>
    <x v="210"/>
    <x v="1"/>
    <x v="10"/>
    <s v="001"/>
    <n v="18431.77"/>
    <n v="0"/>
    <n v="0"/>
    <n v="18431.77"/>
    <n v="13000"/>
    <n v="4128"/>
    <n v="7.5919086948229413E-6"/>
    <n v="4128"/>
    <n v="1.6065951578115529E-5"/>
    <n v="14303.77"/>
    <n v="14303.77"/>
    <n v="1303.77"/>
    <m/>
  </r>
  <r>
    <x v="3"/>
    <x v="7"/>
    <s v="JM40I070"/>
    <x v="31"/>
    <s v="I402"/>
    <s v="SUB SISTEMA EDUCATIVO MUNICIPAL"/>
    <s v="GI22I40200005D"/>
    <x v="39"/>
    <x v="39"/>
    <s v="840104"/>
    <x v="210"/>
    <x v="1"/>
    <x v="10"/>
    <s v="001"/>
    <n v="8540.61"/>
    <n v="0"/>
    <n v="0"/>
    <n v="8540.61"/>
    <n v="0"/>
    <n v="0"/>
    <n v="0"/>
    <n v="0"/>
    <n v="0"/>
    <n v="8540.61"/>
    <n v="8540.61"/>
    <n v="8540.61"/>
    <m/>
  </r>
  <r>
    <x v="3"/>
    <x v="7"/>
    <s v="CF22I050"/>
    <x v="24"/>
    <s v="I402"/>
    <s v="SUB SISTEMA EDUCATIVO MUNICIPAL"/>
    <s v="GI22I40200005D"/>
    <x v="39"/>
    <x v="39"/>
    <s v="840104"/>
    <x v="210"/>
    <x v="1"/>
    <x v="10"/>
    <s v="001"/>
    <n v="4868.72"/>
    <n v="0"/>
    <n v="3811.28"/>
    <n v="8680"/>
    <n v="0"/>
    <n v="0"/>
    <n v="0"/>
    <n v="0"/>
    <n v="0"/>
    <n v="8680"/>
    <n v="8680"/>
    <n v="8680"/>
    <m/>
  </r>
  <r>
    <x v="3"/>
    <x v="7"/>
    <s v="CF22I050"/>
    <x v="24"/>
    <s v="I402"/>
    <s v="SUB SISTEMA EDUCATIVO MUNICIPAL"/>
    <s v="GI22I40200005D"/>
    <x v="39"/>
    <x v="39"/>
    <s v="840107"/>
    <x v="213"/>
    <x v="1"/>
    <x v="10"/>
    <s v="001"/>
    <n v="90275.18"/>
    <n v="0"/>
    <n v="0"/>
    <n v="90275.18"/>
    <n v="85742.9"/>
    <n v="0"/>
    <n v="0"/>
    <n v="0"/>
    <n v="0"/>
    <n v="90275.18"/>
    <n v="90275.18"/>
    <n v="4532.28"/>
    <m/>
  </r>
  <r>
    <x v="3"/>
    <x v="7"/>
    <s v="CB21I040"/>
    <x v="20"/>
    <s v="I402"/>
    <s v="SUB SISTEMA EDUCATIVO MUNICIPAL"/>
    <s v="GI22I40200005D"/>
    <x v="39"/>
    <x v="39"/>
    <s v="840107"/>
    <x v="213"/>
    <x v="1"/>
    <x v="10"/>
    <s v="001"/>
    <n v="28072.03"/>
    <n v="0"/>
    <n v="0"/>
    <n v="28072.03"/>
    <n v="0"/>
    <n v="13896"/>
    <n v="2.5556483338967924E-5"/>
    <n v="13896"/>
    <n v="5.4082476533307512E-5"/>
    <n v="14176.03"/>
    <n v="14176.03"/>
    <n v="14176.03"/>
    <m/>
  </r>
  <r>
    <x v="3"/>
    <x v="7"/>
    <s v="EQ13I030"/>
    <x v="27"/>
    <s v="I402"/>
    <s v="SUB SISTEMA EDUCATIVO MUNICIPAL"/>
    <s v="GI22I40200005D"/>
    <x v="39"/>
    <x v="39"/>
    <s v="840107"/>
    <x v="213"/>
    <x v="1"/>
    <x v="10"/>
    <s v="001"/>
    <n v="73214"/>
    <n v="0"/>
    <n v="0"/>
    <n v="73214"/>
    <n v="0"/>
    <n v="0"/>
    <n v="0"/>
    <n v="0"/>
    <n v="0"/>
    <n v="73214"/>
    <n v="73214"/>
    <n v="73214"/>
    <m/>
  </r>
  <r>
    <x v="3"/>
    <x v="7"/>
    <s v="OL41I060"/>
    <x v="38"/>
    <s v="I402"/>
    <s v="SUB SISTEMA EDUCATIVO MUNICIPAL"/>
    <s v="GI22I40200005D"/>
    <x v="39"/>
    <x v="39"/>
    <s v="840107"/>
    <x v="213"/>
    <x v="1"/>
    <x v="10"/>
    <s v="001"/>
    <n v="95714"/>
    <n v="0"/>
    <n v="0"/>
    <n v="95714"/>
    <n v="0"/>
    <n v="0"/>
    <n v="0"/>
    <n v="0"/>
    <n v="0"/>
    <n v="95714"/>
    <n v="95714"/>
    <n v="95714"/>
    <m/>
  </r>
  <r>
    <x v="3"/>
    <x v="7"/>
    <s v="ES12I020"/>
    <x v="29"/>
    <s v="I402"/>
    <s v="SUB SISTEMA EDUCATIVO MUNICIPAL"/>
    <s v="GI22I40200005D"/>
    <x v="39"/>
    <x v="39"/>
    <s v="840107"/>
    <x v="213"/>
    <x v="1"/>
    <x v="10"/>
    <s v="001"/>
    <n v="25716"/>
    <n v="0"/>
    <n v="0"/>
    <n v="25716"/>
    <n v="11849"/>
    <n v="0"/>
    <n v="0"/>
    <n v="0"/>
    <n v="0"/>
    <n v="25716"/>
    <n v="25716"/>
    <n v="13867"/>
    <m/>
  </r>
  <r>
    <x v="3"/>
    <x v="7"/>
    <s v="MB42I090"/>
    <x v="32"/>
    <s v="I402"/>
    <s v="SUB SISTEMA EDUCATIVO MUNICIPAL"/>
    <s v="GI22I40200005D"/>
    <x v="39"/>
    <x v="39"/>
    <s v="840107"/>
    <x v="213"/>
    <x v="1"/>
    <x v="10"/>
    <s v="001"/>
    <n v="64460"/>
    <n v="0"/>
    <n v="0"/>
    <n v="64460"/>
    <n v="0"/>
    <n v="62760"/>
    <n v="1.154234955637325E-4"/>
    <n v="62760"/>
    <n v="2.4425850800448903E-4"/>
    <n v="1700"/>
    <n v="1700"/>
    <n v="1700"/>
    <m/>
  </r>
  <r>
    <x v="3"/>
    <x v="5"/>
    <s v="UP72J010"/>
    <x v="6"/>
    <s v="J401"/>
    <s v="ATENCIÓN A GRUPOS VULNERABLES"/>
    <s v="GI22J40100002D"/>
    <x v="41"/>
    <x v="41"/>
    <s v="840103"/>
    <x v="209"/>
    <x v="1"/>
    <x v="10"/>
    <s v="001"/>
    <n v="2322.6"/>
    <n v="0"/>
    <n v="-2322.6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3D"/>
    <x v="42"/>
    <x v="42"/>
    <s v="840105"/>
    <x v="211"/>
    <x v="1"/>
    <x v="10"/>
    <s v="001"/>
    <n v="52000"/>
    <n v="0"/>
    <n v="-520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5D"/>
    <x v="44"/>
    <x v="44"/>
    <s v="840104"/>
    <x v="210"/>
    <x v="1"/>
    <x v="10"/>
    <s v="001"/>
    <n v="9493.1200000000008"/>
    <n v="0"/>
    <n v="-3660.12"/>
    <n v="5833"/>
    <n v="0"/>
    <n v="5500"/>
    <n v="1.0115188425757311E-5"/>
    <n v="5500"/>
    <n v="2.1405700988283773E-5"/>
    <n v="333"/>
    <n v="333"/>
    <n v="333"/>
    <m/>
  </r>
  <r>
    <x v="3"/>
    <x v="5"/>
    <s v="UP72J010"/>
    <x v="6"/>
    <s v="J401"/>
    <s v="ATENCIÓN A GRUPOS VULNERABLES"/>
    <s v="GI22J40100005D"/>
    <x v="44"/>
    <x v="44"/>
    <s v="840105"/>
    <x v="211"/>
    <x v="1"/>
    <x v="10"/>
    <s v="001"/>
    <n v="46000"/>
    <n v="0"/>
    <n v="-460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5D"/>
    <x v="44"/>
    <x v="44"/>
    <s v="840113"/>
    <x v="218"/>
    <x v="1"/>
    <x v="10"/>
    <s v="001"/>
    <n v="3450.48"/>
    <n v="0"/>
    <n v="-401.89"/>
    <n v="3048.59"/>
    <n v="0"/>
    <n v="3048.59"/>
    <n v="5.6067385968871779E-6"/>
    <n v="3048.59"/>
    <n v="1.1864946541067641E-5"/>
    <n v="0"/>
    <n v="0"/>
    <n v="0"/>
    <m/>
  </r>
  <r>
    <x v="3"/>
    <x v="5"/>
    <s v="UP72J010"/>
    <x v="6"/>
    <s v="J401"/>
    <s v="ATENCIÓN A GRUPOS VULNERABLES"/>
    <s v="GI22J40100006D"/>
    <x v="45"/>
    <x v="45"/>
    <s v="840103"/>
    <x v="209"/>
    <x v="1"/>
    <x v="10"/>
    <s v="001"/>
    <n v="1334"/>
    <n v="0"/>
    <n v="-1334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6D"/>
    <x v="45"/>
    <x v="45"/>
    <s v="840104"/>
    <x v="210"/>
    <x v="1"/>
    <x v="10"/>
    <s v="001"/>
    <n v="17830"/>
    <n v="0"/>
    <n v="-15799.6"/>
    <n v="2030.4"/>
    <n v="0"/>
    <n v="2030.4"/>
    <n v="3.7341597417559351E-6"/>
    <n v="2030.4"/>
    <n v="7.9022064157475231E-6"/>
    <n v="0"/>
    <n v="0"/>
    <n v="0"/>
    <m/>
  </r>
  <r>
    <x v="3"/>
    <x v="5"/>
    <s v="UP72J010"/>
    <x v="6"/>
    <s v="J401"/>
    <s v="ATENCIÓN A GRUPOS VULNERABLES"/>
    <s v="GI22J40100006D"/>
    <x v="45"/>
    <x v="45"/>
    <s v="840107"/>
    <x v="213"/>
    <x v="1"/>
    <x v="10"/>
    <s v="001"/>
    <n v="2000"/>
    <n v="0"/>
    <n v="-20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6D"/>
    <x v="45"/>
    <x v="45"/>
    <s v="840113"/>
    <x v="218"/>
    <x v="1"/>
    <x v="10"/>
    <s v="001"/>
    <n v="31770.93"/>
    <n v="0"/>
    <n v="-1906.36"/>
    <n v="29864.57"/>
    <n v="0"/>
    <n v="29864.57"/>
    <n v="5.4924682328039818E-5"/>
    <n v="29864.57"/>
    <n v="1.1623128282975817E-4"/>
    <n v="0"/>
    <n v="0"/>
    <n v="0"/>
    <m/>
  </r>
  <r>
    <x v="3"/>
    <x v="5"/>
    <s v="UP72J010"/>
    <x v="6"/>
    <s v="J401"/>
    <s v="ATENCIÓN A GRUPOS VULNERABLES"/>
    <s v="GI22J40100008D"/>
    <x v="47"/>
    <x v="47"/>
    <s v="840103"/>
    <x v="209"/>
    <x v="1"/>
    <x v="10"/>
    <s v="001"/>
    <n v="3532.27"/>
    <n v="0"/>
    <n v="-3532.27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840104"/>
    <x v="210"/>
    <x v="1"/>
    <x v="10"/>
    <s v="001"/>
    <n v="2822.61"/>
    <n v="0"/>
    <n v="-2822.61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840105"/>
    <x v="211"/>
    <x v="1"/>
    <x v="10"/>
    <s v="001"/>
    <n v="46000"/>
    <n v="0"/>
    <n v="-460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840106"/>
    <x v="212"/>
    <x v="1"/>
    <x v="10"/>
    <s v="001"/>
    <n v="1097.03"/>
    <n v="0"/>
    <n v="-1097.03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840107"/>
    <x v="213"/>
    <x v="1"/>
    <x v="10"/>
    <s v="001"/>
    <n v="2157.33"/>
    <n v="0"/>
    <n v="-2157.33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8D"/>
    <x v="47"/>
    <x v="47"/>
    <s v="840113"/>
    <x v="218"/>
    <x v="1"/>
    <x v="10"/>
    <s v="001"/>
    <n v="1084"/>
    <n v="0"/>
    <n v="-66.760000000000005"/>
    <n v="1017.24"/>
    <n v="0"/>
    <n v="1017.24"/>
    <n v="1.8708316862213393E-6"/>
    <n v="1017.24"/>
    <n v="3.9590427769675978E-6"/>
    <n v="0"/>
    <n v="0"/>
    <n v="0"/>
    <m/>
  </r>
  <r>
    <x v="3"/>
    <x v="5"/>
    <s v="UP72J010"/>
    <x v="6"/>
    <s v="J401"/>
    <s v="ATENCIÓN A GRUPOS VULNERABLES"/>
    <s v="GI22J40100009D"/>
    <x v="48"/>
    <x v="48"/>
    <s v="840103"/>
    <x v="209"/>
    <x v="1"/>
    <x v="10"/>
    <s v="001"/>
    <n v="866.64"/>
    <n v="0"/>
    <n v="-866.64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9D"/>
    <x v="48"/>
    <x v="48"/>
    <s v="840104"/>
    <x v="210"/>
    <x v="1"/>
    <x v="10"/>
    <s v="001"/>
    <n v="560"/>
    <n v="0"/>
    <n v="-33.6"/>
    <n v="526.4"/>
    <n v="0"/>
    <n v="526.4"/>
    <n v="9.6811548860339044E-7"/>
    <n v="526.4"/>
    <n v="2.0487201818604688E-6"/>
    <n v="0"/>
    <n v="0"/>
    <n v="0"/>
    <m/>
  </r>
  <r>
    <x v="3"/>
    <x v="5"/>
    <s v="UP72J010"/>
    <x v="6"/>
    <s v="J401"/>
    <s v="ATENCIÓN A GRUPOS VULNERABLES"/>
    <s v="GI22J40100009D"/>
    <x v="48"/>
    <x v="48"/>
    <s v="840105"/>
    <x v="211"/>
    <x v="1"/>
    <x v="10"/>
    <s v="001"/>
    <n v="26000"/>
    <n v="0"/>
    <n v="-26000"/>
    <n v="0"/>
    <n v="0"/>
    <n v="0"/>
    <n v="0"/>
    <n v="0"/>
    <n v="0"/>
    <n v="0"/>
    <n v="0"/>
    <n v="0"/>
    <m/>
  </r>
  <r>
    <x v="3"/>
    <x v="5"/>
    <s v="UP72J010"/>
    <x v="6"/>
    <s v="J401"/>
    <s v="ATENCIÓN A GRUPOS VULNERABLES"/>
    <s v="GI22J40100009D"/>
    <x v="48"/>
    <x v="48"/>
    <s v="840113"/>
    <x v="218"/>
    <x v="1"/>
    <x v="10"/>
    <s v="001"/>
    <n v="2450.06"/>
    <n v="0"/>
    <n v="-458.88"/>
    <n v="1991.18"/>
    <n v="0"/>
    <n v="1991.18"/>
    <n v="3.662029252654444E-6"/>
    <n v="1991.18"/>
    <n v="7.7495643079728882E-6"/>
    <n v="0"/>
    <n v="0"/>
    <n v="0"/>
    <m/>
  </r>
  <r>
    <x v="3"/>
    <x v="5"/>
    <s v="UP72J010"/>
    <x v="6"/>
    <s v="J401"/>
    <s v="ATENCIÓN A GRUPOS VULNERABLES"/>
    <s v="GI22J40100011D"/>
    <x v="50"/>
    <x v="50"/>
    <s v="840104"/>
    <x v="210"/>
    <x v="1"/>
    <x v="10"/>
    <s v="001"/>
    <n v="13599.51"/>
    <n v="0"/>
    <n v="-12547.17"/>
    <n v="1052.3399999999999"/>
    <n v="0"/>
    <n v="1052.3399999999999"/>
    <n v="1.9353849796293539E-6"/>
    <n v="1052.3399999999999"/>
    <n v="4.0956500687291896E-6"/>
    <n v="0"/>
    <n v="0"/>
    <n v="0"/>
    <m/>
  </r>
  <r>
    <x v="3"/>
    <x v="5"/>
    <s v="UP72J010"/>
    <x v="6"/>
    <s v="J401"/>
    <s v="ATENCIÓN A GRUPOS VULNERABLES"/>
    <s v="GI22J40100011D"/>
    <x v="50"/>
    <x v="50"/>
    <s v="840113"/>
    <x v="218"/>
    <x v="1"/>
    <x v="10"/>
    <s v="001"/>
    <n v="8739.7900000000009"/>
    <n v="0"/>
    <n v="-1955.77"/>
    <n v="6784.02"/>
    <n v="0"/>
    <n v="6784.02"/>
    <n v="1.2476661924382929E-5"/>
    <n v="6784.02"/>
    <n v="2.6403037021552163E-5"/>
    <n v="0"/>
    <n v="0"/>
    <n v="0"/>
    <m/>
  </r>
  <r>
    <x v="3"/>
    <x v="5"/>
    <s v="ZA01J000"/>
    <x v="11"/>
    <s v="J403"/>
    <s v="PROTECCIÓN DE DERECHOS"/>
    <s v="GI22J40300002D"/>
    <x v="53"/>
    <x v="53"/>
    <s v="840103"/>
    <x v="209"/>
    <x v="1"/>
    <x v="10"/>
    <s v="001"/>
    <n v="0"/>
    <n v="0"/>
    <n v="2503.4"/>
    <n v="2503.4"/>
    <n v="0"/>
    <n v="0"/>
    <n v="0"/>
    <n v="0"/>
    <n v="0"/>
    <n v="2503.4"/>
    <n v="2503.4"/>
    <n v="2503.4"/>
    <m/>
  </r>
  <r>
    <x v="3"/>
    <x v="5"/>
    <s v="ZA01J000"/>
    <x v="11"/>
    <s v="J403"/>
    <s v="PROTECCIÓN DE DERECHOS"/>
    <s v="GI22J40300002D"/>
    <x v="53"/>
    <x v="53"/>
    <s v="840104"/>
    <x v="210"/>
    <x v="1"/>
    <x v="10"/>
    <s v="001"/>
    <n v="1800"/>
    <n v="0"/>
    <n v="-1800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3D"/>
    <x v="54"/>
    <x v="54"/>
    <s v="840103"/>
    <x v="209"/>
    <x v="1"/>
    <x v="10"/>
    <s v="001"/>
    <n v="9500"/>
    <n v="0"/>
    <n v="0"/>
    <n v="9500"/>
    <n v="0"/>
    <n v="3252"/>
    <n v="5.9808350473750494E-6"/>
    <n v="3252"/>
    <n v="1.2656607202527061E-5"/>
    <n v="6248"/>
    <n v="6248"/>
    <n v="6248"/>
    <m/>
  </r>
  <r>
    <x v="3"/>
    <x v="5"/>
    <s v="ZA01J000"/>
    <x v="11"/>
    <s v="J403"/>
    <s v="PROTECCIÓN DE DERECHOS"/>
    <s v="GI22J40300003D"/>
    <x v="54"/>
    <x v="54"/>
    <s v="840104"/>
    <x v="210"/>
    <x v="1"/>
    <x v="10"/>
    <s v="001"/>
    <n v="7000"/>
    <n v="0"/>
    <n v="-7000"/>
    <n v="0"/>
    <n v="0"/>
    <n v="0"/>
    <n v="0"/>
    <n v="0"/>
    <n v="0"/>
    <n v="0"/>
    <n v="0"/>
    <n v="0"/>
    <m/>
  </r>
  <r>
    <x v="3"/>
    <x v="5"/>
    <s v="ZA01J000"/>
    <x v="11"/>
    <s v="J403"/>
    <s v="PROTECCIÓN DE DERECHOS"/>
    <s v="GI22J40300003D"/>
    <x v="54"/>
    <x v="54"/>
    <s v="840107"/>
    <x v="213"/>
    <x v="1"/>
    <x v="10"/>
    <s v="001"/>
    <n v="61500"/>
    <n v="0"/>
    <n v="-14000"/>
    <n v="47500"/>
    <n v="0"/>
    <n v="0"/>
    <n v="0"/>
    <n v="0"/>
    <n v="0"/>
    <n v="47500"/>
    <n v="47500"/>
    <n v="47500"/>
    <m/>
  </r>
  <r>
    <x v="1"/>
    <x v="1"/>
    <s v="ZA01K000"/>
    <x v="1"/>
    <s v="K202"/>
    <s v="MOVILIDAD SEGURA"/>
    <s v="GI22K20200001D"/>
    <x v="55"/>
    <x v="55"/>
    <s v="840104"/>
    <x v="210"/>
    <x v="1"/>
    <x v="10"/>
    <s v="001"/>
    <n v="251506"/>
    <n v="0"/>
    <n v="0"/>
    <n v="251506"/>
    <n v="183600"/>
    <n v="0"/>
    <n v="0"/>
    <n v="0"/>
    <n v="0"/>
    <n v="251506"/>
    <n v="251506"/>
    <n v="67906"/>
    <m/>
  </r>
  <r>
    <x v="1"/>
    <x v="1"/>
    <s v="ZA01K000"/>
    <x v="1"/>
    <s v="K202"/>
    <s v="MOVILIDAD SEGURA"/>
    <s v="GI22K20200001D"/>
    <x v="55"/>
    <x v="55"/>
    <s v="840107"/>
    <x v="213"/>
    <x v="1"/>
    <x v="10"/>
    <s v="001"/>
    <n v="327084"/>
    <n v="0"/>
    <n v="0"/>
    <n v="327084"/>
    <n v="0"/>
    <n v="0"/>
    <n v="0"/>
    <n v="0"/>
    <n v="0"/>
    <n v="327084"/>
    <n v="327084"/>
    <n v="327084"/>
    <m/>
  </r>
  <r>
    <x v="1"/>
    <x v="1"/>
    <s v="AT69K040"/>
    <x v="36"/>
    <s v="K202"/>
    <s v="MOVILIDAD SEGURA"/>
    <s v="GI22K20200002D"/>
    <x v="56"/>
    <x v="56"/>
    <s v="840103"/>
    <x v="209"/>
    <x v="1"/>
    <x v="10"/>
    <s v="001"/>
    <n v="0"/>
    <n v="0"/>
    <n v="250"/>
    <n v="250"/>
    <n v="0"/>
    <n v="0"/>
    <n v="0"/>
    <n v="0"/>
    <n v="0"/>
    <n v="250"/>
    <n v="250"/>
    <n v="250"/>
    <m/>
  </r>
  <r>
    <x v="1"/>
    <x v="1"/>
    <s v="AT69K040"/>
    <x v="36"/>
    <s v="K202"/>
    <s v="MOVILIDAD SEGURA"/>
    <s v="GI22K20200002D"/>
    <x v="56"/>
    <x v="56"/>
    <s v="840104"/>
    <x v="210"/>
    <x v="1"/>
    <x v="10"/>
    <s v="001"/>
    <n v="676578.81"/>
    <n v="0"/>
    <n v="-10887.3"/>
    <n v="665691.51"/>
    <n v="0"/>
    <n v="0"/>
    <n v="0"/>
    <n v="0"/>
    <n v="0"/>
    <n v="665691.51"/>
    <n v="665691.51"/>
    <n v="665691.51"/>
    <m/>
  </r>
  <r>
    <x v="1"/>
    <x v="1"/>
    <s v="AT69K040"/>
    <x v="36"/>
    <s v="K202"/>
    <s v="MOVILIDAD SEGURA"/>
    <s v="GI22K20200002D"/>
    <x v="56"/>
    <x v="56"/>
    <s v="840105"/>
    <x v="211"/>
    <x v="1"/>
    <x v="10"/>
    <s v="001"/>
    <n v="2499468.6"/>
    <n v="0"/>
    <n v="-2210164.41"/>
    <n v="289304.19"/>
    <n v="0"/>
    <n v="0"/>
    <n v="0"/>
    <n v="0"/>
    <n v="0"/>
    <n v="289304.19"/>
    <n v="289304.19"/>
    <n v="289304.19"/>
    <m/>
  </r>
  <r>
    <x v="1"/>
    <x v="1"/>
    <s v="AT69K040"/>
    <x v="36"/>
    <s v="K202"/>
    <s v="MOVILIDAD SEGURA"/>
    <s v="GI22K20200002D"/>
    <x v="56"/>
    <x v="56"/>
    <s v="840106"/>
    <x v="212"/>
    <x v="1"/>
    <x v="10"/>
    <s v="001"/>
    <n v="1280"/>
    <n v="0"/>
    <n v="-1280"/>
    <n v="0"/>
    <n v="0"/>
    <n v="0"/>
    <n v="0"/>
    <n v="0"/>
    <n v="0"/>
    <n v="0"/>
    <n v="0"/>
    <n v="0"/>
    <m/>
  </r>
  <r>
    <x v="1"/>
    <x v="1"/>
    <s v="AT69K040"/>
    <x v="36"/>
    <s v="K202"/>
    <s v="MOVILIDAD SEGURA"/>
    <s v="GI22K20200002D"/>
    <x v="56"/>
    <x v="56"/>
    <s v="840107"/>
    <x v="213"/>
    <x v="1"/>
    <x v="10"/>
    <s v="001"/>
    <n v="445226.01"/>
    <n v="0"/>
    <n v="-4032.21"/>
    <n v="441193.8"/>
    <n v="208945.5"/>
    <n v="0"/>
    <n v="0"/>
    <n v="0"/>
    <n v="0"/>
    <n v="441193.8"/>
    <n v="441193.8"/>
    <n v="232248.3"/>
    <m/>
  </r>
  <r>
    <x v="1"/>
    <x v="1"/>
    <s v="ZA01K000"/>
    <x v="1"/>
    <s v="K205"/>
    <s v="SISTEMA DE TRANSPORTE PÚBLICO EFICIENTE"/>
    <s v="GI22K20500001D"/>
    <x v="58"/>
    <x v="58"/>
    <s v="840105"/>
    <x v="211"/>
    <x v="1"/>
    <x v="10"/>
    <s v="001"/>
    <n v="0"/>
    <n v="0"/>
    <n v="160000"/>
    <n v="160000"/>
    <n v="13.56"/>
    <n v="142840"/>
    <n v="2.6270063904275897E-4"/>
    <n v="142840"/>
    <n v="5.5592551439390071E-4"/>
    <n v="17160"/>
    <n v="17160"/>
    <n v="17146.439999999999"/>
    <m/>
  </r>
  <r>
    <x v="1"/>
    <x v="1"/>
    <s v="ZA01K000"/>
    <x v="1"/>
    <s v="K205"/>
    <s v="SISTEMA DE TRANSPORTE PÚBLICO EFICIENTE"/>
    <s v="GI22K20500001D"/>
    <x v="58"/>
    <x v="58"/>
    <s v="840107"/>
    <x v="213"/>
    <x v="1"/>
    <x v="10"/>
    <s v="001"/>
    <n v="5943606.3700000001"/>
    <n v="0"/>
    <n v="0"/>
    <n v="5943606.3700000001"/>
    <n v="0"/>
    <n v="0"/>
    <n v="0"/>
    <n v="0"/>
    <n v="0"/>
    <n v="5943606.3700000001"/>
    <n v="5943606.3700000001"/>
    <n v="5943606.3700000001"/>
    <m/>
  </r>
  <r>
    <x v="1"/>
    <x v="1"/>
    <s v="ZA01K000"/>
    <x v="1"/>
    <s v="K205"/>
    <s v="SISTEMA DE TRANSPORTE PÚBLICO EFICIENTE"/>
    <s v="GI22K20500002D"/>
    <x v="59"/>
    <x v="59"/>
    <s v="840103"/>
    <x v="209"/>
    <x v="1"/>
    <x v="10"/>
    <s v="001"/>
    <n v="45043.1"/>
    <n v="0"/>
    <n v="0"/>
    <n v="45043.1"/>
    <n v="45043.1"/>
    <n v="0"/>
    <n v="0"/>
    <n v="0"/>
    <n v="0"/>
    <n v="45043.1"/>
    <n v="45043.1"/>
    <n v="0"/>
    <m/>
  </r>
  <r>
    <x v="1"/>
    <x v="1"/>
    <s v="ZA01K000"/>
    <x v="1"/>
    <s v="K205"/>
    <s v="SISTEMA DE TRANSPORTE PÚBLICO EFICIENTE"/>
    <s v="GI22K20500002D"/>
    <x v="59"/>
    <x v="59"/>
    <s v="840103"/>
    <x v="209"/>
    <x v="1"/>
    <x v="10"/>
    <s v="002"/>
    <n v="230505"/>
    <n v="0"/>
    <n v="0"/>
    <n v="230505"/>
    <n v="0"/>
    <n v="230505"/>
    <n v="4.2392754692348886E-4"/>
    <n v="0"/>
    <n v="0"/>
    <n v="0"/>
    <n v="230505"/>
    <n v="0"/>
    <m/>
  </r>
  <r>
    <x v="1"/>
    <x v="1"/>
    <s v="ZA01K000"/>
    <x v="1"/>
    <s v="K205"/>
    <s v="SISTEMA DE TRANSPORTE PÚBLICO EFICIENTE"/>
    <s v="GI22K20500002D"/>
    <x v="59"/>
    <x v="59"/>
    <s v="840104"/>
    <x v="210"/>
    <x v="1"/>
    <x v="10"/>
    <s v="002"/>
    <n v="1500585.58"/>
    <n v="0"/>
    <n v="0"/>
    <n v="1500585.58"/>
    <n v="0"/>
    <n v="1500585.58"/>
    <n v="2.7597647073953312E-3"/>
    <n v="0"/>
    <n v="0"/>
    <n v="0"/>
    <n v="1500585.58"/>
    <n v="0"/>
    <m/>
  </r>
  <r>
    <x v="1"/>
    <x v="1"/>
    <s v="ZA01K000"/>
    <x v="1"/>
    <s v="K205"/>
    <s v="SISTEMA DE TRANSPORTE PÚBLICO EFICIENTE"/>
    <s v="GI22K20500002D"/>
    <x v="59"/>
    <x v="59"/>
    <s v="840104"/>
    <x v="210"/>
    <x v="1"/>
    <x v="10"/>
    <s v="001"/>
    <n v="4983520.51"/>
    <n v="0"/>
    <n v="0"/>
    <n v="4983520.51"/>
    <n v="4983520.51"/>
    <n v="0"/>
    <n v="0"/>
    <n v="0"/>
    <n v="0"/>
    <n v="4983520.51"/>
    <n v="4983520.51"/>
    <n v="0"/>
    <m/>
  </r>
  <r>
    <x v="1"/>
    <x v="1"/>
    <s v="ZA01K000"/>
    <x v="1"/>
    <s v="K205"/>
    <s v="SISTEMA DE TRANSPORTE PÚBLICO EFICIENTE"/>
    <s v="GI22K20500002D"/>
    <x v="59"/>
    <x v="59"/>
    <s v="840105"/>
    <x v="211"/>
    <x v="1"/>
    <x v="10"/>
    <s v="202"/>
    <n v="19872276.300000001"/>
    <n v="0"/>
    <n v="0"/>
    <n v="19872276.300000001"/>
    <n v="0"/>
    <n v="0"/>
    <n v="0"/>
    <n v="0"/>
    <n v="0"/>
    <n v="19872276.300000001"/>
    <n v="19872276.300000001"/>
    <n v="19872276.300000001"/>
    <m/>
  </r>
  <r>
    <x v="1"/>
    <x v="1"/>
    <s v="ZA01K000"/>
    <x v="1"/>
    <s v="K205"/>
    <s v="SISTEMA DE TRANSPORTE PÚBLICO EFICIENTE"/>
    <s v="GI22K20500002D"/>
    <x v="59"/>
    <x v="59"/>
    <s v="840107"/>
    <x v="213"/>
    <x v="1"/>
    <x v="10"/>
    <s v="001"/>
    <n v="3321577.7"/>
    <n v="0"/>
    <n v="0"/>
    <n v="3321577.7"/>
    <n v="3321577.7"/>
    <n v="0"/>
    <n v="0"/>
    <n v="0"/>
    <n v="0"/>
    <n v="3321577.7"/>
    <n v="3321577.7"/>
    <n v="0"/>
    <m/>
  </r>
  <r>
    <x v="1"/>
    <x v="1"/>
    <s v="ZA01K000"/>
    <x v="1"/>
    <s v="K205"/>
    <s v="SISTEMA DE TRANSPORTE PÚBLICO EFICIENTE"/>
    <s v="GI22K20500002D"/>
    <x v="59"/>
    <x v="59"/>
    <s v="840107"/>
    <x v="213"/>
    <x v="1"/>
    <x v="10"/>
    <s v="002"/>
    <n v="10287385.65"/>
    <n v="0"/>
    <n v="0"/>
    <n v="10287385.65"/>
    <n v="0"/>
    <n v="10287385.65"/>
    <n v="1.8919789865123972E-2"/>
    <n v="0"/>
    <n v="0"/>
    <n v="0"/>
    <n v="10287385.65"/>
    <n v="0"/>
    <m/>
  </r>
  <r>
    <x v="1"/>
    <x v="1"/>
    <s v="ZA01K000"/>
    <x v="1"/>
    <s v="K205"/>
    <s v="SISTEMA DE TRANSPORTE PÚBLICO EFICIENTE"/>
    <s v="GI22K20500002D"/>
    <x v="59"/>
    <x v="59"/>
    <s v="840301"/>
    <x v="215"/>
    <x v="1"/>
    <x v="10"/>
    <s v="202"/>
    <n v="948216.62"/>
    <n v="0"/>
    <n v="0"/>
    <n v="948216.62"/>
    <n v="0"/>
    <n v="0"/>
    <n v="0"/>
    <n v="0"/>
    <n v="0"/>
    <n v="948216.62"/>
    <n v="948216.62"/>
    <n v="948216.62"/>
    <m/>
  </r>
  <r>
    <x v="1"/>
    <x v="1"/>
    <s v="ZA01K000"/>
    <x v="1"/>
    <s v="K205"/>
    <s v="SISTEMA DE TRANSPORTE PÚBLICO EFICIENTE"/>
    <s v="GI22K20500002D"/>
    <x v="59"/>
    <x v="59"/>
    <s v="840404"/>
    <x v="219"/>
    <x v="1"/>
    <x v="10"/>
    <s v="002"/>
    <n v="200250"/>
    <n v="0"/>
    <n v="0"/>
    <n v="200250"/>
    <n v="0"/>
    <n v="200250"/>
    <n v="3.6828481495598207E-4"/>
    <n v="0"/>
    <n v="0"/>
    <n v="0"/>
    <n v="200250"/>
    <n v="0"/>
    <m/>
  </r>
  <r>
    <x v="0"/>
    <x v="16"/>
    <s v="ZA01E000"/>
    <x v="42"/>
    <s v="L101"/>
    <s v="GESTIÓN INSTITUCIONAL EFICIENTE"/>
    <s v="GI22L10100001D"/>
    <x v="60"/>
    <x v="60"/>
    <s v="840104"/>
    <x v="210"/>
    <x v="1"/>
    <x v="10"/>
    <s v="002"/>
    <n v="150528.75"/>
    <n v="0"/>
    <n v="0"/>
    <n v="150528.75"/>
    <n v="61678.34"/>
    <n v="0"/>
    <n v="0"/>
    <n v="0"/>
    <n v="0"/>
    <n v="150528.75"/>
    <n v="150528.75"/>
    <n v="88850.41"/>
    <m/>
  </r>
  <r>
    <x v="0"/>
    <x v="16"/>
    <s v="ZA01E000"/>
    <x v="42"/>
    <s v="L101"/>
    <s v="GESTIÓN INSTITUCIONAL EFICIENTE"/>
    <s v="GI22L10100001D"/>
    <x v="60"/>
    <x v="60"/>
    <s v="840104"/>
    <x v="210"/>
    <x v="1"/>
    <x v="10"/>
    <s v="001"/>
    <n v="49419.81"/>
    <n v="0"/>
    <n v="0"/>
    <n v="49419.81"/>
    <n v="33743.800000000003"/>
    <n v="0"/>
    <n v="0"/>
    <n v="0"/>
    <n v="0"/>
    <n v="49419.81"/>
    <n v="49419.81"/>
    <n v="15676.01"/>
    <m/>
  </r>
  <r>
    <x v="0"/>
    <x v="16"/>
    <s v="ZA01E000"/>
    <x v="42"/>
    <s v="L101"/>
    <s v="GESTIÓN INSTITUCIONAL EFICIENTE"/>
    <s v="GI22L10100001D"/>
    <x v="60"/>
    <x v="60"/>
    <s v="840401"/>
    <x v="217"/>
    <x v="1"/>
    <x v="10"/>
    <s v="002"/>
    <n v="2694.2"/>
    <n v="0"/>
    <n v="0"/>
    <n v="2694.2"/>
    <n v="0"/>
    <n v="0"/>
    <n v="0"/>
    <n v="0"/>
    <n v="0"/>
    <n v="2694.2"/>
    <n v="2694.2"/>
    <n v="2694.2"/>
    <m/>
  </r>
  <r>
    <x v="1"/>
    <x v="13"/>
    <s v="ZA01P000"/>
    <x v="40"/>
    <s v="L101"/>
    <s v="GESTIÓN INSTITUCIONAL EFICIENTE"/>
    <s v="GI22L10100002D"/>
    <x v="61"/>
    <x v="61"/>
    <s v="840107"/>
    <x v="213"/>
    <x v="1"/>
    <x v="10"/>
    <s v="001"/>
    <n v="0"/>
    <n v="0"/>
    <n v="134470"/>
    <n v="134470"/>
    <n v="2890"/>
    <n v="131580"/>
    <n v="2.4199208964748126E-4"/>
    <n v="0"/>
    <n v="0"/>
    <n v="2890"/>
    <n v="134470"/>
    <n v="0"/>
    <m/>
  </r>
  <r>
    <x v="0"/>
    <x v="0"/>
    <s v="ZA01A006"/>
    <x v="52"/>
    <s v="L101"/>
    <s v="GESTIÓN INSTITUCIONAL EFICIENTE"/>
    <s v="GI22L10100003D"/>
    <x v="62"/>
    <x v="62"/>
    <s v="840103"/>
    <x v="209"/>
    <x v="1"/>
    <x v="10"/>
    <s v="001"/>
    <n v="175000"/>
    <n v="0"/>
    <n v="0"/>
    <n v="175000"/>
    <n v="0"/>
    <n v="164314.63"/>
    <n v="3.0219517155610819E-4"/>
    <n v="164314.63"/>
    <n v="6.3950360686917864E-4"/>
    <n v="10685.37"/>
    <n v="10685.37"/>
    <n v="10685.37"/>
    <m/>
  </r>
  <r>
    <x v="0"/>
    <x v="9"/>
    <s v="ZA01R000"/>
    <x v="14"/>
    <s v="L101"/>
    <s v="GESTIÓN INSTITUCIONAL EFICIENTE"/>
    <s v="GI22L10100004D"/>
    <x v="63"/>
    <x v="63"/>
    <s v="840107"/>
    <x v="213"/>
    <x v="1"/>
    <x v="10"/>
    <s v="001"/>
    <n v="1501016.46"/>
    <n v="0"/>
    <n v="185750"/>
    <n v="1686766.46"/>
    <n v="734055.24"/>
    <n v="722357.8"/>
    <n v="1.3285064105119117E-3"/>
    <n v="0"/>
    <n v="0"/>
    <n v="964408.66"/>
    <n v="1686766.46"/>
    <n v="230353.42"/>
    <m/>
  </r>
  <r>
    <x v="0"/>
    <x v="14"/>
    <s v="MC37B000"/>
    <x v="34"/>
    <s v="L101"/>
    <s v="GESTIÓN INSTITUCIONAL EFICIENTE"/>
    <s v="GI22L10100007D"/>
    <x v="65"/>
    <x v="65"/>
    <s v="840107"/>
    <x v="213"/>
    <x v="1"/>
    <x v="10"/>
    <s v="001"/>
    <n v="110000"/>
    <n v="0"/>
    <n v="0"/>
    <n v="110000"/>
    <n v="0"/>
    <n v="0"/>
    <n v="0"/>
    <n v="0"/>
    <n v="0"/>
    <n v="110000"/>
    <n v="110000"/>
    <n v="110000"/>
    <m/>
  </r>
  <r>
    <x v="0"/>
    <x v="14"/>
    <s v="MC37B000"/>
    <x v="34"/>
    <s v="L101"/>
    <s v="GESTIÓN INSTITUCIONAL EFICIENTE"/>
    <s v="GI22L10100008D"/>
    <x v="66"/>
    <x v="66"/>
    <s v="840107"/>
    <x v="213"/>
    <x v="1"/>
    <x v="10"/>
    <s v="001"/>
    <n v="16000"/>
    <n v="0"/>
    <n v="0"/>
    <n v="16000"/>
    <n v="0"/>
    <n v="0"/>
    <n v="0"/>
    <n v="0"/>
    <n v="0"/>
    <n v="16000"/>
    <n v="16000"/>
    <n v="16000"/>
    <m/>
  </r>
  <r>
    <x v="0"/>
    <x v="3"/>
    <s v="ZA01C002"/>
    <x v="7"/>
    <s v="L101"/>
    <s v="GESTIÓN INSTITUCIONAL EFICIENTE"/>
    <s v="GI22L10100012D"/>
    <x v="69"/>
    <x v="69"/>
    <s v="840104"/>
    <x v="210"/>
    <x v="1"/>
    <x v="10"/>
    <s v="001"/>
    <n v="7000"/>
    <n v="0"/>
    <n v="0"/>
    <n v="7000"/>
    <n v="0"/>
    <n v="0"/>
    <n v="0"/>
    <n v="0"/>
    <n v="0"/>
    <n v="7000"/>
    <n v="7000"/>
    <n v="7000"/>
    <m/>
  </r>
  <r>
    <x v="0"/>
    <x v="3"/>
    <s v="ZA01C060"/>
    <x v="3"/>
    <s v="L101"/>
    <s v="GESTIÓN INSTITUCIONAL EFICIENTE"/>
    <s v="GI22L10100013D"/>
    <x v="70"/>
    <x v="70"/>
    <s v="840107"/>
    <x v="213"/>
    <x v="1"/>
    <x v="10"/>
    <s v="001"/>
    <n v="15120"/>
    <n v="0"/>
    <n v="0"/>
    <n v="15120"/>
    <n v="0"/>
    <n v="0"/>
    <n v="0"/>
    <n v="0"/>
    <n v="0"/>
    <n v="15120"/>
    <n v="15120"/>
    <n v="15120"/>
    <m/>
  </r>
  <r>
    <x v="0"/>
    <x v="0"/>
    <s v="RP36A010"/>
    <x v="33"/>
    <s v="L101"/>
    <s v="GESTIÓN INSTITUCIONAL EFICIENTE"/>
    <s v="GI22L10100018D"/>
    <x v="72"/>
    <x v="72"/>
    <s v="840107"/>
    <x v="213"/>
    <x v="1"/>
    <x v="10"/>
    <s v="002"/>
    <n v="1608300"/>
    <n v="0"/>
    <n v="0"/>
    <n v="1608300"/>
    <n v="0"/>
    <n v="615696.92000000004"/>
    <n v="1.1323437016288046E-3"/>
    <n v="615696.92000000004"/>
    <n v="2.3962589398049592E-3"/>
    <n v="992603.08"/>
    <n v="992603.08"/>
    <n v="992603.08"/>
    <m/>
  </r>
  <r>
    <x v="0"/>
    <x v="0"/>
    <s v="RP36A010"/>
    <x v="33"/>
    <s v="L101"/>
    <s v="GESTIÓN INSTITUCIONAL EFICIENTE"/>
    <s v="GI22L10100018D"/>
    <x v="72"/>
    <x v="72"/>
    <s v="840111"/>
    <x v="214"/>
    <x v="1"/>
    <x v="10"/>
    <s v="002"/>
    <n v="13700"/>
    <n v="0"/>
    <n v="0"/>
    <n v="13700"/>
    <n v="0"/>
    <n v="0"/>
    <n v="0"/>
    <n v="0"/>
    <n v="0"/>
    <n v="13700"/>
    <n v="13700"/>
    <n v="13700"/>
    <m/>
  </r>
  <r>
    <x v="3"/>
    <x v="4"/>
    <s v="UA38M040"/>
    <x v="15"/>
    <s v="M401"/>
    <s v="FAUNA URBANA"/>
    <s v="GI22M40100001D"/>
    <x v="73"/>
    <x v="73"/>
    <s v="840103"/>
    <x v="209"/>
    <x v="1"/>
    <x v="10"/>
    <s v="001"/>
    <n v="41000"/>
    <n v="0"/>
    <n v="-39160"/>
    <n v="1840"/>
    <n v="0"/>
    <n v="1840"/>
    <n v="3.3839903097079002E-6"/>
    <n v="1840"/>
    <n v="7.1611799669894807E-6"/>
    <n v="0"/>
    <n v="0"/>
    <n v="0"/>
    <m/>
  </r>
  <r>
    <x v="3"/>
    <x v="4"/>
    <s v="UA38M040"/>
    <x v="15"/>
    <s v="M401"/>
    <s v="FAUNA URBANA"/>
    <s v="GI22M40100001D"/>
    <x v="73"/>
    <x v="73"/>
    <s v="840104"/>
    <x v="210"/>
    <x v="1"/>
    <x v="10"/>
    <s v="001"/>
    <n v="31915.99"/>
    <n v="0"/>
    <n v="-16615.990000000002"/>
    <n v="15300"/>
    <n v="949.98"/>
    <n v="0"/>
    <n v="0"/>
    <n v="0"/>
    <n v="0"/>
    <n v="15300"/>
    <n v="15300"/>
    <n v="14350.02"/>
    <m/>
  </r>
  <r>
    <x v="3"/>
    <x v="4"/>
    <s v="UA38M040"/>
    <x v="15"/>
    <s v="M401"/>
    <s v="FAUNA URBANA"/>
    <s v="GI22M40100001D"/>
    <x v="73"/>
    <x v="73"/>
    <s v="840105"/>
    <x v="211"/>
    <x v="1"/>
    <x v="10"/>
    <s v="001"/>
    <n v="355651.84000000003"/>
    <n v="0"/>
    <n v="-15018.75"/>
    <n v="340633.09"/>
    <n v="239800"/>
    <n v="0"/>
    <n v="0"/>
    <n v="0"/>
    <n v="0"/>
    <n v="340633.09"/>
    <n v="340633.09"/>
    <n v="100833.09"/>
    <m/>
  </r>
  <r>
    <x v="3"/>
    <x v="4"/>
    <s v="UA38M040"/>
    <x v="15"/>
    <s v="M401"/>
    <s v="FAUNA URBANA"/>
    <s v="GI22M40100001D"/>
    <x v="73"/>
    <x v="73"/>
    <s v="840106"/>
    <x v="212"/>
    <x v="1"/>
    <x v="10"/>
    <s v="001"/>
    <n v="3781.01"/>
    <n v="0"/>
    <n v="0"/>
    <n v="3781.01"/>
    <n v="0"/>
    <n v="3114"/>
    <n v="5.7270357741469568E-6"/>
    <n v="3114"/>
    <n v="1.211951870500285E-5"/>
    <n v="667.01"/>
    <n v="667.01"/>
    <n v="667.01"/>
    <m/>
  </r>
  <r>
    <x v="3"/>
    <x v="4"/>
    <s v="UA38M040"/>
    <x v="15"/>
    <s v="M401"/>
    <s v="FAUNA URBANA"/>
    <s v="GI22M40100001D"/>
    <x v="73"/>
    <x v="73"/>
    <s v="840107"/>
    <x v="213"/>
    <x v="1"/>
    <x v="10"/>
    <s v="001"/>
    <n v="165400"/>
    <n v="0"/>
    <n v="-69592.87"/>
    <n v="95807.13"/>
    <n v="10770"/>
    <n v="53730"/>
    <n v="9.8816195293807327E-5"/>
    <n v="53730"/>
    <n v="2.0911423892736128E-4"/>
    <n v="42077.13"/>
    <n v="42077.13"/>
    <n v="31307.13"/>
    <m/>
  </r>
  <r>
    <x v="3"/>
    <x v="4"/>
    <s v="UA38M040"/>
    <x v="15"/>
    <s v="M401"/>
    <s v="FAUNA URBANA"/>
    <s v="GI22M40100001D"/>
    <x v="73"/>
    <x v="73"/>
    <s v="840113"/>
    <x v="218"/>
    <x v="1"/>
    <x v="10"/>
    <s v="001"/>
    <n v="175774.24"/>
    <n v="0"/>
    <n v="59079.62"/>
    <n v="234853.86"/>
    <n v="0"/>
    <n v="0"/>
    <n v="0"/>
    <n v="0"/>
    <n v="0"/>
    <n v="234853.86"/>
    <n v="234853.86"/>
    <n v="234853.86"/>
    <m/>
  </r>
  <r>
    <x v="1"/>
    <x v="11"/>
    <s v="ZV05F050"/>
    <x v="35"/>
    <s v="M402"/>
    <s v="SALUD AL DIA"/>
    <s v="GI22M40200001D"/>
    <x v="74"/>
    <x v="74"/>
    <s v="840103"/>
    <x v="209"/>
    <x v="1"/>
    <x v="10"/>
    <s v="001"/>
    <n v="750"/>
    <n v="0"/>
    <n v="-750"/>
    <n v="0"/>
    <n v="0"/>
    <n v="0"/>
    <n v="0"/>
    <n v="0"/>
    <n v="0"/>
    <n v="0"/>
    <n v="0"/>
    <n v="0"/>
    <m/>
  </r>
  <r>
    <x v="1"/>
    <x v="11"/>
    <s v="ZS03F030"/>
    <x v="22"/>
    <s v="M402"/>
    <s v="SALUD AL DIA"/>
    <s v="GI22M40200001D"/>
    <x v="74"/>
    <x v="74"/>
    <s v="840104"/>
    <x v="210"/>
    <x v="1"/>
    <x v="10"/>
    <s v="001"/>
    <n v="800"/>
    <n v="0"/>
    <n v="0"/>
    <n v="800"/>
    <n v="0"/>
    <n v="0"/>
    <n v="0"/>
    <n v="0"/>
    <n v="0"/>
    <n v="800"/>
    <n v="800"/>
    <n v="800"/>
    <m/>
  </r>
  <r>
    <x v="1"/>
    <x v="11"/>
    <s v="ZM04F040"/>
    <x v="41"/>
    <s v="M402"/>
    <s v="SALUD AL DIA"/>
    <s v="GI22M40200001D"/>
    <x v="74"/>
    <x v="74"/>
    <s v="840104"/>
    <x v="210"/>
    <x v="1"/>
    <x v="10"/>
    <s v="001"/>
    <n v="6400"/>
    <n v="0"/>
    <n v="-6400"/>
    <n v="0"/>
    <n v="0"/>
    <n v="0"/>
    <n v="0"/>
    <n v="0"/>
    <n v="0"/>
    <n v="0"/>
    <n v="0"/>
    <n v="0"/>
    <m/>
  </r>
  <r>
    <x v="1"/>
    <x v="11"/>
    <s v="TM68F100"/>
    <x v="18"/>
    <s v="M402"/>
    <s v="SALUD AL DIA"/>
    <s v="GI22M40200001D"/>
    <x v="74"/>
    <x v="74"/>
    <s v="840104"/>
    <x v="210"/>
    <x v="1"/>
    <x v="10"/>
    <s v="001"/>
    <n v="2640"/>
    <n v="0"/>
    <n v="-2640"/>
    <n v="0"/>
    <n v="0"/>
    <n v="0"/>
    <n v="0"/>
    <n v="0"/>
    <n v="0"/>
    <n v="0"/>
    <n v="0"/>
    <n v="0"/>
    <m/>
  </r>
  <r>
    <x v="1"/>
    <x v="11"/>
    <s v="ZD07F070"/>
    <x v="28"/>
    <s v="M402"/>
    <s v="SALUD AL DIA"/>
    <s v="GI22M40200001D"/>
    <x v="74"/>
    <x v="74"/>
    <s v="840104"/>
    <x v="210"/>
    <x v="1"/>
    <x v="10"/>
    <s v="001"/>
    <n v="900.88"/>
    <n v="0"/>
    <n v="-900.88"/>
    <n v="0"/>
    <n v="0"/>
    <n v="0"/>
    <n v="0"/>
    <n v="0"/>
    <n v="0"/>
    <n v="0"/>
    <n v="0"/>
    <n v="0"/>
    <m/>
  </r>
  <r>
    <x v="1"/>
    <x v="11"/>
    <s v="ZM04F040"/>
    <x v="41"/>
    <s v="M402"/>
    <s v="SALUD AL DIA"/>
    <s v="GI22M40200001D"/>
    <x v="74"/>
    <x v="74"/>
    <s v="840107"/>
    <x v="213"/>
    <x v="1"/>
    <x v="10"/>
    <s v="001"/>
    <n v="4160"/>
    <n v="0"/>
    <n v="-4160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1D"/>
    <x v="74"/>
    <x v="74"/>
    <s v="840113"/>
    <x v="218"/>
    <x v="1"/>
    <x v="10"/>
    <s v="001"/>
    <n v="95000"/>
    <n v="0"/>
    <n v="-39102.85"/>
    <n v="55897.15"/>
    <n v="0"/>
    <n v="0"/>
    <n v="0"/>
    <n v="0"/>
    <n v="0"/>
    <n v="55897.15"/>
    <n v="55897.15"/>
    <n v="55897.15"/>
    <m/>
  </r>
  <r>
    <x v="1"/>
    <x v="11"/>
    <s v="ZV05F050"/>
    <x v="35"/>
    <s v="M402"/>
    <s v="SALUD AL DIA"/>
    <s v="GI22M40200002D"/>
    <x v="75"/>
    <x v="75"/>
    <s v="840103"/>
    <x v="209"/>
    <x v="1"/>
    <x v="10"/>
    <s v="001"/>
    <n v="750"/>
    <n v="0"/>
    <n v="-750"/>
    <n v="0"/>
    <n v="0"/>
    <n v="0"/>
    <n v="0"/>
    <n v="0"/>
    <n v="0"/>
    <n v="0"/>
    <n v="0"/>
    <n v="0"/>
    <m/>
  </r>
  <r>
    <x v="1"/>
    <x v="11"/>
    <s v="ZS03F030"/>
    <x v="22"/>
    <s v="M402"/>
    <s v="SALUD AL DIA"/>
    <s v="GI22M40200002D"/>
    <x v="75"/>
    <x v="75"/>
    <s v="840104"/>
    <x v="210"/>
    <x v="1"/>
    <x v="10"/>
    <s v="001"/>
    <n v="300"/>
    <n v="0"/>
    <n v="0"/>
    <n v="300"/>
    <n v="0"/>
    <n v="0"/>
    <n v="0"/>
    <n v="0"/>
    <n v="0"/>
    <n v="300"/>
    <n v="300"/>
    <n v="300"/>
    <m/>
  </r>
  <r>
    <x v="3"/>
    <x v="4"/>
    <s v="ZA01M000"/>
    <x v="12"/>
    <s v="M402"/>
    <s v="SALUD AL DIA"/>
    <s v="GI22M40200002D"/>
    <x v="75"/>
    <x v="75"/>
    <s v="840104"/>
    <x v="210"/>
    <x v="1"/>
    <x v="10"/>
    <s v="001"/>
    <n v="8175"/>
    <n v="0"/>
    <n v="0"/>
    <n v="8175"/>
    <n v="0"/>
    <n v="0"/>
    <n v="0"/>
    <n v="0"/>
    <n v="0"/>
    <n v="8175"/>
    <n v="8175"/>
    <n v="8175"/>
    <m/>
  </r>
  <r>
    <x v="1"/>
    <x v="11"/>
    <s v="ZV05F050"/>
    <x v="35"/>
    <s v="M402"/>
    <s v="SALUD AL DIA"/>
    <s v="GI22M40200002D"/>
    <x v="75"/>
    <x v="75"/>
    <s v="840104"/>
    <x v="210"/>
    <x v="1"/>
    <x v="10"/>
    <s v="001"/>
    <n v="200"/>
    <n v="0"/>
    <n v="-200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2D"/>
    <x v="75"/>
    <x v="75"/>
    <s v="840107"/>
    <x v="213"/>
    <x v="1"/>
    <x v="10"/>
    <s v="001"/>
    <n v="9941.93"/>
    <n v="0"/>
    <n v="-9941.93"/>
    <n v="0"/>
    <n v="0"/>
    <n v="0"/>
    <n v="0"/>
    <n v="0"/>
    <n v="0"/>
    <n v="0"/>
    <n v="0"/>
    <n v="0"/>
    <m/>
  </r>
  <r>
    <x v="1"/>
    <x v="11"/>
    <s v="ZS03F030"/>
    <x v="22"/>
    <s v="M402"/>
    <s v="SALUD AL DIA"/>
    <s v="GI22M40200002D"/>
    <x v="75"/>
    <x v="75"/>
    <s v="840107"/>
    <x v="213"/>
    <x v="1"/>
    <x v="10"/>
    <s v="001"/>
    <n v="2500"/>
    <n v="0"/>
    <n v="0"/>
    <n v="2500"/>
    <n v="0"/>
    <n v="0"/>
    <n v="0"/>
    <n v="0"/>
    <n v="0"/>
    <n v="2500"/>
    <n v="2500"/>
    <n v="2500"/>
    <m/>
  </r>
  <r>
    <x v="1"/>
    <x v="11"/>
    <s v="ZQ08F080"/>
    <x v="26"/>
    <s v="M402"/>
    <s v="SALUD AL DIA"/>
    <s v="GI22M40200002D"/>
    <x v="75"/>
    <x v="75"/>
    <s v="840107"/>
    <x v="213"/>
    <x v="1"/>
    <x v="10"/>
    <s v="001"/>
    <n v="1330"/>
    <n v="0"/>
    <n v="-1330"/>
    <n v="0"/>
    <n v="0"/>
    <n v="0"/>
    <n v="0"/>
    <n v="0"/>
    <n v="0"/>
    <n v="0"/>
    <n v="0"/>
    <n v="0"/>
    <m/>
  </r>
  <r>
    <x v="1"/>
    <x v="11"/>
    <s v="ZC09F090"/>
    <x v="21"/>
    <s v="M402"/>
    <s v="SALUD AL DIA"/>
    <s v="GI22M40200002D"/>
    <x v="75"/>
    <x v="75"/>
    <s v="840107"/>
    <x v="213"/>
    <x v="1"/>
    <x v="10"/>
    <s v="001"/>
    <n v="3581.28"/>
    <n v="0"/>
    <n v="-3581.28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3D"/>
    <x v="76"/>
    <x v="76"/>
    <s v="840104"/>
    <x v="210"/>
    <x v="1"/>
    <x v="10"/>
    <s v="001"/>
    <n v="1772"/>
    <n v="0"/>
    <n v="-1772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3D"/>
    <x v="76"/>
    <x v="76"/>
    <s v="840107"/>
    <x v="213"/>
    <x v="1"/>
    <x v="10"/>
    <s v="001"/>
    <n v="6328"/>
    <n v="0"/>
    <n v="-6328"/>
    <n v="0"/>
    <n v="0"/>
    <n v="0"/>
    <n v="0"/>
    <n v="0"/>
    <n v="0"/>
    <n v="0"/>
    <n v="0"/>
    <n v="0"/>
    <m/>
  </r>
  <r>
    <x v="3"/>
    <x v="4"/>
    <s v="ZA01M000"/>
    <x v="12"/>
    <s v="M402"/>
    <s v="SALUD AL DIA"/>
    <s v="GI22M40200004D"/>
    <x v="77"/>
    <x v="77"/>
    <s v="840107"/>
    <x v="213"/>
    <x v="1"/>
    <x v="10"/>
    <s v="001"/>
    <n v="111.1"/>
    <n v="0"/>
    <n v="0"/>
    <n v="111.1"/>
    <n v="0"/>
    <n v="0"/>
    <n v="0"/>
    <n v="0"/>
    <n v="0"/>
    <n v="111.1"/>
    <n v="111.1"/>
    <n v="111.1"/>
    <m/>
  </r>
  <r>
    <x v="3"/>
    <x v="4"/>
    <s v="UC32M020"/>
    <x v="47"/>
    <s v="M402"/>
    <s v="SALUD AL DIA"/>
    <s v="GI22M40200005D"/>
    <x v="7"/>
    <x v="7"/>
    <s v="840103"/>
    <x v="209"/>
    <x v="1"/>
    <x v="10"/>
    <s v="001"/>
    <n v="3166.28"/>
    <n v="0"/>
    <n v="0"/>
    <n v="3166.28"/>
    <n v="0"/>
    <n v="3025.15"/>
    <n v="5.5636295029417686E-6"/>
    <n v="3025.15"/>
    <n v="1.1773719335401211E-5"/>
    <n v="141.13"/>
    <n v="141.13"/>
    <n v="141.13"/>
    <m/>
  </r>
  <r>
    <x v="3"/>
    <x v="4"/>
    <s v="US33M030"/>
    <x v="4"/>
    <s v="M402"/>
    <s v="SALUD AL DIA"/>
    <s v="GI22M40200005D"/>
    <x v="7"/>
    <x v="7"/>
    <s v="840103"/>
    <x v="209"/>
    <x v="1"/>
    <x v="10"/>
    <s v="001"/>
    <n v="11062.3"/>
    <n v="0"/>
    <n v="28835.59"/>
    <n v="39897.89"/>
    <n v="0"/>
    <n v="0"/>
    <n v="0"/>
    <n v="0"/>
    <n v="0"/>
    <n v="39897.89"/>
    <n v="39897.89"/>
    <n v="39897.89"/>
    <m/>
  </r>
  <r>
    <x v="3"/>
    <x v="4"/>
    <s v="UN31M010"/>
    <x v="48"/>
    <s v="M402"/>
    <s v="SALUD AL DIA"/>
    <s v="GI22M40200005D"/>
    <x v="7"/>
    <x v="7"/>
    <s v="840103"/>
    <x v="209"/>
    <x v="1"/>
    <x v="10"/>
    <s v="001"/>
    <n v="12525"/>
    <n v="0"/>
    <n v="9133.5499999999993"/>
    <n v="21658.55"/>
    <n v="0.12"/>
    <n v="5877.72"/>
    <n v="1.0809862784334956E-5"/>
    <n v="5148.54"/>
    <n v="2.0037837775676098E-5"/>
    <n v="15780.83"/>
    <n v="16510.009999999998"/>
    <n v="15780.71"/>
    <m/>
  </r>
  <r>
    <x v="3"/>
    <x v="4"/>
    <s v="UC32M020"/>
    <x v="47"/>
    <s v="M402"/>
    <s v="SALUD AL DIA"/>
    <s v="GI22M40200005D"/>
    <x v="7"/>
    <x v="7"/>
    <s v="840104"/>
    <x v="210"/>
    <x v="1"/>
    <x v="10"/>
    <s v="001"/>
    <n v="26128.36"/>
    <n v="0"/>
    <n v="18600"/>
    <n v="44728.36"/>
    <n v="0"/>
    <n v="4969.6400000000003"/>
    <n v="9.1397900014873757E-6"/>
    <n v="4969.6400000000003"/>
    <n v="1.934156870171174E-5"/>
    <n v="39758.720000000001"/>
    <n v="39758.720000000001"/>
    <n v="39758.720000000001"/>
    <m/>
  </r>
  <r>
    <x v="3"/>
    <x v="4"/>
    <s v="US33M030"/>
    <x v="4"/>
    <s v="M402"/>
    <s v="SALUD AL DIA"/>
    <s v="GI22M40200005D"/>
    <x v="7"/>
    <x v="7"/>
    <s v="840104"/>
    <x v="210"/>
    <x v="1"/>
    <x v="10"/>
    <s v="001"/>
    <n v="352289.7"/>
    <n v="0"/>
    <n v="0"/>
    <n v="352289.7"/>
    <n v="4689.82"/>
    <n v="168092"/>
    <n v="3.0914222779316323E-4"/>
    <n v="168092"/>
    <n v="6.5420492554956291E-4"/>
    <n v="184197.7"/>
    <n v="184197.7"/>
    <n v="179507.88"/>
    <m/>
  </r>
  <r>
    <x v="3"/>
    <x v="4"/>
    <s v="UN31M010"/>
    <x v="48"/>
    <s v="M402"/>
    <s v="SALUD AL DIA"/>
    <s v="GI22M40200005D"/>
    <x v="7"/>
    <x v="7"/>
    <s v="840104"/>
    <x v="210"/>
    <x v="1"/>
    <x v="10"/>
    <s v="001"/>
    <n v="44916"/>
    <n v="0"/>
    <n v="-27275.38"/>
    <n v="17640.62"/>
    <n v="0"/>
    <n v="0"/>
    <n v="0"/>
    <n v="0"/>
    <n v="0"/>
    <n v="17640.62"/>
    <n v="17640.62"/>
    <n v="17640.62"/>
    <m/>
  </r>
  <r>
    <x v="3"/>
    <x v="4"/>
    <s v="UN31M010"/>
    <x v="48"/>
    <s v="M402"/>
    <s v="SALUD AL DIA"/>
    <s v="GI22M40200005D"/>
    <x v="7"/>
    <x v="7"/>
    <s v="840105"/>
    <x v="211"/>
    <x v="1"/>
    <x v="10"/>
    <s v="001"/>
    <n v="60106.16"/>
    <n v="0"/>
    <n v="-294.66000000000003"/>
    <n v="59811.5"/>
    <n v="0"/>
    <n v="0"/>
    <n v="0"/>
    <n v="0"/>
    <n v="0"/>
    <n v="59811.5"/>
    <n v="59811.5"/>
    <n v="59811.5"/>
    <m/>
  </r>
  <r>
    <x v="3"/>
    <x v="4"/>
    <s v="US33M030"/>
    <x v="4"/>
    <s v="M402"/>
    <s v="SALUD AL DIA"/>
    <s v="GI22M40200005D"/>
    <x v="7"/>
    <x v="7"/>
    <s v="840105"/>
    <x v="211"/>
    <x v="1"/>
    <x v="10"/>
    <s v="001"/>
    <n v="1926592.69"/>
    <n v="0"/>
    <n v="-50946.26"/>
    <n v="1875646.43"/>
    <n v="0"/>
    <n v="0"/>
    <n v="0"/>
    <n v="0"/>
    <n v="0"/>
    <n v="1875646.43"/>
    <n v="1875646.43"/>
    <n v="1875646.43"/>
    <m/>
  </r>
  <r>
    <x v="3"/>
    <x v="4"/>
    <s v="UC32M020"/>
    <x v="47"/>
    <s v="M402"/>
    <s v="SALUD AL DIA"/>
    <s v="GI22M40200005D"/>
    <x v="7"/>
    <x v="7"/>
    <s v="840105"/>
    <x v="211"/>
    <x v="1"/>
    <x v="10"/>
    <s v="001"/>
    <n v="150000"/>
    <n v="0"/>
    <n v="-150000"/>
    <n v="0"/>
    <n v="0"/>
    <n v="0"/>
    <n v="0"/>
    <n v="0"/>
    <n v="0"/>
    <n v="0"/>
    <n v="0"/>
    <n v="0"/>
    <m/>
  </r>
  <r>
    <x v="3"/>
    <x v="4"/>
    <s v="UC32M020"/>
    <x v="47"/>
    <s v="M402"/>
    <s v="SALUD AL DIA"/>
    <s v="GI22M40200005D"/>
    <x v="7"/>
    <x v="7"/>
    <s v="840107"/>
    <x v="213"/>
    <x v="1"/>
    <x v="10"/>
    <s v="001"/>
    <n v="60000"/>
    <n v="0"/>
    <n v="-10394"/>
    <n v="49606"/>
    <n v="15652.5"/>
    <n v="33302.449999999997"/>
    <n v="6.1247373961702091E-5"/>
    <n v="33302.449999999997"/>
    <n v="1.2961132488677652E-4"/>
    <n v="16303.55"/>
    <n v="16303.55"/>
    <n v="651.04999999999995"/>
    <m/>
  </r>
  <r>
    <x v="3"/>
    <x v="4"/>
    <s v="UN31M010"/>
    <x v="48"/>
    <s v="M402"/>
    <s v="SALUD AL DIA"/>
    <s v="GI22M40200005D"/>
    <x v="7"/>
    <x v="7"/>
    <s v="840107"/>
    <x v="213"/>
    <x v="1"/>
    <x v="10"/>
    <s v="001"/>
    <n v="222243"/>
    <n v="0"/>
    <n v="-194836.5"/>
    <n v="27406.5"/>
    <n v="0"/>
    <n v="24006.5"/>
    <n v="4.4150958353262338E-5"/>
    <n v="24006.5"/>
    <n v="9.3431992868224438E-5"/>
    <n v="3400"/>
    <n v="3400"/>
    <n v="3400"/>
    <m/>
  </r>
  <r>
    <x v="3"/>
    <x v="4"/>
    <s v="US33M030"/>
    <x v="4"/>
    <s v="M402"/>
    <s v="SALUD AL DIA"/>
    <s v="GI22M40200005D"/>
    <x v="7"/>
    <x v="7"/>
    <s v="840107"/>
    <x v="213"/>
    <x v="1"/>
    <x v="10"/>
    <s v="001"/>
    <n v="55820.94"/>
    <n v="0"/>
    <n v="0"/>
    <n v="55820.94"/>
    <n v="0"/>
    <n v="43904"/>
    <n v="8.0744951389899802E-5"/>
    <n v="43904"/>
    <n v="1.7087198112538377E-4"/>
    <n v="11916.94"/>
    <n v="11916.94"/>
    <n v="11916.94"/>
    <m/>
  </r>
  <r>
    <x v="3"/>
    <x v="4"/>
    <s v="UN31M010"/>
    <x v="48"/>
    <s v="M402"/>
    <s v="SALUD AL DIA"/>
    <s v="GI22M40200005D"/>
    <x v="7"/>
    <x v="7"/>
    <s v="840111"/>
    <x v="214"/>
    <x v="1"/>
    <x v="10"/>
    <s v="001"/>
    <n v="31000"/>
    <n v="0"/>
    <n v="2282.2600000000002"/>
    <n v="33282.26"/>
    <n v="0"/>
    <n v="0"/>
    <n v="0"/>
    <n v="0"/>
    <n v="0"/>
    <n v="33282.26"/>
    <n v="33282.26"/>
    <n v="33282.26"/>
    <m/>
  </r>
  <r>
    <x v="3"/>
    <x v="4"/>
    <s v="UN31M010"/>
    <x v="48"/>
    <s v="M402"/>
    <s v="SALUD AL DIA"/>
    <s v="GI22M40200005D"/>
    <x v="7"/>
    <x v="7"/>
    <s v="840113"/>
    <x v="218"/>
    <x v="1"/>
    <x v="10"/>
    <s v="001"/>
    <n v="344436.84"/>
    <n v="0"/>
    <n v="-136235.16"/>
    <n v="208201.68"/>
    <n v="0"/>
    <n v="89300"/>
    <n v="1.6423387753093232E-4"/>
    <n v="89300"/>
    <n v="3.4755074513704383E-4"/>
    <n v="118901.68"/>
    <n v="118901.68"/>
    <n v="118901.68"/>
    <m/>
  </r>
  <r>
    <x v="3"/>
    <x v="4"/>
    <s v="US33M030"/>
    <x v="4"/>
    <s v="M402"/>
    <s v="SALUD AL DIA"/>
    <s v="GI22M40200005D"/>
    <x v="7"/>
    <x v="7"/>
    <s v="840113"/>
    <x v="218"/>
    <x v="1"/>
    <x v="10"/>
    <s v="001"/>
    <n v="96023.03"/>
    <n v="0"/>
    <n v="0"/>
    <n v="96023.03"/>
    <n v="0"/>
    <n v="0"/>
    <n v="0"/>
    <n v="0"/>
    <n v="0"/>
    <n v="96023.03"/>
    <n v="96023.03"/>
    <n v="96023.03"/>
    <m/>
  </r>
  <r>
    <x v="3"/>
    <x v="4"/>
    <s v="UC32M020"/>
    <x v="47"/>
    <s v="M402"/>
    <s v="SALUD AL DIA"/>
    <s v="GI22M40200005D"/>
    <x v="7"/>
    <x v="7"/>
    <s v="840113"/>
    <x v="218"/>
    <x v="1"/>
    <x v="10"/>
    <s v="001"/>
    <n v="138607.97"/>
    <n v="0"/>
    <n v="-29607.1"/>
    <n v="109000.87"/>
    <n v="0"/>
    <n v="0"/>
    <n v="0"/>
    <n v="0"/>
    <n v="0"/>
    <n v="109000.87"/>
    <n v="109000.87"/>
    <n v="109000.87"/>
    <m/>
  </r>
  <r>
    <x v="3"/>
    <x v="4"/>
    <s v="US33M030"/>
    <x v="4"/>
    <s v="M402"/>
    <s v="SALUD AL DIA"/>
    <s v="GI22M40200005D"/>
    <x v="7"/>
    <x v="7"/>
    <s v="840115"/>
    <x v="220"/>
    <x v="1"/>
    <x v="10"/>
    <s v="001"/>
    <n v="8234.2000000000007"/>
    <n v="0"/>
    <n v="16955.8"/>
    <n v="25190"/>
    <n v="25190"/>
    <n v="0"/>
    <n v="0"/>
    <n v="0"/>
    <n v="0"/>
    <n v="25190"/>
    <n v="25190"/>
    <n v="0"/>
    <m/>
  </r>
  <r>
    <x v="3"/>
    <x v="4"/>
    <s v="UC32M020"/>
    <x v="47"/>
    <s v="M402"/>
    <s v="SALUD AL DIA"/>
    <s v="GI22M40200005D"/>
    <x v="7"/>
    <x v="7"/>
    <s v="840115"/>
    <x v="220"/>
    <x v="1"/>
    <x v="10"/>
    <s v="001"/>
    <n v="2697"/>
    <n v="0"/>
    <n v="12303"/>
    <n v="15000"/>
    <n v="0"/>
    <n v="0"/>
    <n v="0"/>
    <n v="0"/>
    <n v="0"/>
    <n v="15000"/>
    <n v="15000"/>
    <n v="15000"/>
    <m/>
  </r>
  <r>
    <x v="3"/>
    <x v="4"/>
    <s v="UN31M010"/>
    <x v="48"/>
    <s v="M402"/>
    <s v="SALUD AL DIA"/>
    <s v="GI22M40200005D"/>
    <x v="7"/>
    <x v="7"/>
    <s v="840115"/>
    <x v="220"/>
    <x v="1"/>
    <x v="10"/>
    <s v="001"/>
    <n v="37151.160000000003"/>
    <n v="0"/>
    <n v="0"/>
    <n v="37151.160000000003"/>
    <n v="0"/>
    <n v="0"/>
    <n v="0"/>
    <n v="0"/>
    <n v="0"/>
    <n v="37151.160000000003"/>
    <n v="37151.160000000003"/>
    <n v="37151.160000000003"/>
    <m/>
  </r>
  <r>
    <x v="1"/>
    <x v="8"/>
    <s v="ZA01N000"/>
    <x v="13"/>
    <s v="N201"/>
    <s v="GESTIÓN DE RIESGOS"/>
    <s v="GI22N20100001D"/>
    <x v="80"/>
    <x v="80"/>
    <s v="840104"/>
    <x v="210"/>
    <x v="1"/>
    <x v="10"/>
    <s v="001"/>
    <n v="14638.4"/>
    <n v="0"/>
    <n v="0"/>
    <n v="14638.4"/>
    <n v="0"/>
    <n v="0"/>
    <n v="0"/>
    <n v="0"/>
    <n v="0"/>
    <n v="14638.4"/>
    <n v="14638.4"/>
    <n v="14638.4"/>
    <m/>
  </r>
  <r>
    <x v="1"/>
    <x v="11"/>
    <s v="ZT06F060"/>
    <x v="43"/>
    <s v="N201"/>
    <s v="GESTIÓN DE RIESGOS"/>
    <s v="GI22N20100002D"/>
    <x v="81"/>
    <x v="81"/>
    <s v="840104"/>
    <x v="210"/>
    <x v="1"/>
    <x v="10"/>
    <s v="001"/>
    <n v="4748"/>
    <n v="0"/>
    <n v="-4748"/>
    <n v="0"/>
    <n v="0"/>
    <n v="0"/>
    <n v="0"/>
    <n v="0"/>
    <n v="0"/>
    <n v="0"/>
    <n v="0"/>
    <n v="0"/>
    <m/>
  </r>
  <r>
    <x v="1"/>
    <x v="11"/>
    <s v="TM68F100"/>
    <x v="18"/>
    <s v="N201"/>
    <s v="GESTIÓN DE RIESGOS"/>
    <s v="GI22N20100002D"/>
    <x v="81"/>
    <x v="81"/>
    <s v="840104"/>
    <x v="210"/>
    <x v="1"/>
    <x v="10"/>
    <s v="001"/>
    <n v="3498.08"/>
    <n v="0"/>
    <n v="0"/>
    <n v="3498.08"/>
    <n v="0"/>
    <n v="0"/>
    <n v="0"/>
    <n v="0"/>
    <n v="0"/>
    <n v="3498.08"/>
    <n v="3498.08"/>
    <n v="3498.08"/>
    <m/>
  </r>
  <r>
    <x v="1"/>
    <x v="11"/>
    <s v="ZS03F030"/>
    <x v="22"/>
    <s v="N201"/>
    <s v="GESTIÓN DE RIESGOS"/>
    <s v="GI22N20100002D"/>
    <x v="81"/>
    <x v="81"/>
    <s v="840104"/>
    <x v="210"/>
    <x v="1"/>
    <x v="10"/>
    <s v="001"/>
    <n v="0"/>
    <n v="0"/>
    <n v="4500"/>
    <n v="4500"/>
    <n v="0"/>
    <n v="0"/>
    <n v="0"/>
    <n v="0"/>
    <n v="0"/>
    <n v="4500"/>
    <n v="4500"/>
    <n v="4500"/>
    <m/>
  </r>
  <r>
    <x v="1"/>
    <x v="11"/>
    <s v="ZD07F070"/>
    <x v="28"/>
    <s v="N201"/>
    <s v="GESTIÓN DE RIESGOS"/>
    <s v="GI22N20100002D"/>
    <x v="81"/>
    <x v="81"/>
    <s v="840104"/>
    <x v="210"/>
    <x v="1"/>
    <x v="10"/>
    <s v="001"/>
    <n v="1009.33"/>
    <n v="0"/>
    <n v="0"/>
    <n v="1009.33"/>
    <n v="0"/>
    <n v="0"/>
    <n v="0"/>
    <n v="0"/>
    <n v="0"/>
    <n v="1009.33"/>
    <n v="1009.33"/>
    <n v="1009.33"/>
    <m/>
  </r>
  <r>
    <x v="1"/>
    <x v="11"/>
    <s v="ZS03F030"/>
    <x v="22"/>
    <s v="N201"/>
    <s v="GESTIÓN DE RIESGOS"/>
    <s v="GI22N20100002D"/>
    <x v="81"/>
    <x v="81"/>
    <s v="840107"/>
    <x v="213"/>
    <x v="1"/>
    <x v="10"/>
    <s v="001"/>
    <n v="4500"/>
    <n v="0"/>
    <n v="-4500"/>
    <n v="0"/>
    <n v="0"/>
    <n v="0"/>
    <n v="0"/>
    <n v="0"/>
    <n v="0"/>
    <n v="0"/>
    <n v="0"/>
    <n v="0"/>
    <m/>
  </r>
  <r>
    <x v="1"/>
    <x v="11"/>
    <s v="ZN02F020"/>
    <x v="44"/>
    <s v="N201"/>
    <s v="GESTIÓN DE RIESGOS"/>
    <s v="GI22N20100002D"/>
    <x v="81"/>
    <x v="81"/>
    <s v="840107"/>
    <x v="213"/>
    <x v="1"/>
    <x v="10"/>
    <s v="001"/>
    <n v="3128"/>
    <n v="0"/>
    <n v="0"/>
    <n v="3128"/>
    <n v="0"/>
    <n v="0"/>
    <n v="0"/>
    <n v="0"/>
    <n v="0"/>
    <n v="3128"/>
    <n v="3128"/>
    <n v="3128"/>
    <m/>
  </r>
  <r>
    <x v="1"/>
    <x v="8"/>
    <s v="ZA01N000"/>
    <x v="13"/>
    <s v="N201"/>
    <s v="GESTIÓN DE RIESGOS"/>
    <s v="GI22N20100002D"/>
    <x v="81"/>
    <x v="81"/>
    <s v="840302"/>
    <x v="221"/>
    <x v="1"/>
    <x v="10"/>
    <s v="001"/>
    <n v="32804.69"/>
    <n v="0"/>
    <n v="0"/>
    <n v="32804.69"/>
    <n v="19193.349999999999"/>
    <n v="0"/>
    <n v="0"/>
    <n v="0"/>
    <n v="0"/>
    <n v="32804.69"/>
    <n v="32804.69"/>
    <n v="13611.34"/>
    <m/>
  </r>
  <r>
    <x v="1"/>
    <x v="11"/>
    <s v="ZV05F050"/>
    <x v="35"/>
    <s v="N402"/>
    <s v="QUITO SIN MIEDO"/>
    <s v="GI22N40200001D"/>
    <x v="82"/>
    <x v="82"/>
    <s v="840103"/>
    <x v="209"/>
    <x v="1"/>
    <x v="10"/>
    <s v="001"/>
    <n v="2000"/>
    <n v="0"/>
    <n v="-2000"/>
    <n v="0"/>
    <n v="0"/>
    <n v="0"/>
    <n v="0"/>
    <n v="0"/>
    <n v="0"/>
    <n v="0"/>
    <n v="0"/>
    <n v="0"/>
    <m/>
  </r>
  <r>
    <x v="1"/>
    <x v="11"/>
    <s v="ZT06F060"/>
    <x v="43"/>
    <s v="N402"/>
    <s v="QUITO SIN MIEDO"/>
    <s v="GI22N40200001D"/>
    <x v="82"/>
    <x v="82"/>
    <s v="840103"/>
    <x v="209"/>
    <x v="1"/>
    <x v="10"/>
    <s v="001"/>
    <n v="1385.94"/>
    <n v="0"/>
    <n v="-1385.94"/>
    <n v="0"/>
    <n v="0"/>
    <n v="0"/>
    <n v="0"/>
    <n v="0"/>
    <n v="0"/>
    <n v="0"/>
    <n v="0"/>
    <n v="0"/>
    <m/>
  </r>
  <r>
    <x v="1"/>
    <x v="8"/>
    <s v="PM71N010"/>
    <x v="39"/>
    <s v="N402"/>
    <s v="QUITO SIN MIEDO"/>
    <s v="GI22N40200001D"/>
    <x v="82"/>
    <x v="82"/>
    <s v="840103"/>
    <x v="209"/>
    <x v="1"/>
    <x v="10"/>
    <s v="001"/>
    <n v="122989.47"/>
    <n v="0"/>
    <n v="-69161.36"/>
    <n v="53828.11"/>
    <n v="0"/>
    <n v="0"/>
    <n v="0"/>
    <n v="0"/>
    <n v="0"/>
    <n v="53828.11"/>
    <n v="53828.11"/>
    <n v="53828.11"/>
    <m/>
  </r>
  <r>
    <x v="1"/>
    <x v="8"/>
    <s v="ZA01N000"/>
    <x v="13"/>
    <s v="N402"/>
    <s v="QUITO SIN MIEDO"/>
    <s v="GI22N40200001D"/>
    <x v="82"/>
    <x v="82"/>
    <s v="840104"/>
    <x v="210"/>
    <x v="1"/>
    <x v="10"/>
    <s v="001"/>
    <n v="8682.14"/>
    <n v="0"/>
    <n v="0"/>
    <n v="8682.14"/>
    <n v="0"/>
    <n v="0"/>
    <n v="0"/>
    <n v="0"/>
    <n v="0"/>
    <n v="8682.14"/>
    <n v="8682.14"/>
    <n v="8682.14"/>
    <m/>
  </r>
  <r>
    <x v="1"/>
    <x v="11"/>
    <s v="TM68F100"/>
    <x v="18"/>
    <s v="N402"/>
    <s v="QUITO SIN MIEDO"/>
    <s v="GI22N40200001D"/>
    <x v="82"/>
    <x v="82"/>
    <s v="840104"/>
    <x v="210"/>
    <x v="1"/>
    <x v="10"/>
    <s v="001"/>
    <n v="867.62"/>
    <n v="0"/>
    <n v="0"/>
    <n v="867.62"/>
    <n v="0"/>
    <n v="0"/>
    <n v="0"/>
    <n v="0"/>
    <n v="0"/>
    <n v="867.62"/>
    <n v="867.62"/>
    <n v="867.62"/>
    <m/>
  </r>
  <r>
    <x v="1"/>
    <x v="8"/>
    <s v="PM71N010"/>
    <x v="39"/>
    <s v="N402"/>
    <s v="QUITO SIN MIEDO"/>
    <s v="GI22N40200001D"/>
    <x v="82"/>
    <x v="82"/>
    <s v="840104"/>
    <x v="210"/>
    <x v="1"/>
    <x v="10"/>
    <s v="001"/>
    <n v="450165.26"/>
    <n v="0"/>
    <n v="6482.88"/>
    <n v="456648.14"/>
    <n v="0"/>
    <n v="1088.5999999999999"/>
    <n v="2.0020716582326196E-6"/>
    <n v="1088.5999999999999"/>
    <n v="4.2367720174264932E-6"/>
    <n v="455559.54"/>
    <n v="455559.54"/>
    <n v="455559.54"/>
    <m/>
  </r>
  <r>
    <x v="1"/>
    <x v="11"/>
    <s v="ZV05F050"/>
    <x v="35"/>
    <s v="N402"/>
    <s v="QUITO SIN MIEDO"/>
    <s v="GI22N40200001D"/>
    <x v="82"/>
    <x v="82"/>
    <s v="840104"/>
    <x v="210"/>
    <x v="1"/>
    <x v="10"/>
    <s v="001"/>
    <n v="0"/>
    <n v="0"/>
    <n v="3000"/>
    <n v="3000"/>
    <n v="0"/>
    <n v="0"/>
    <n v="0"/>
    <n v="0"/>
    <n v="0"/>
    <n v="3000"/>
    <n v="3000"/>
    <n v="3000"/>
    <m/>
  </r>
  <r>
    <x v="1"/>
    <x v="8"/>
    <s v="PM71N010"/>
    <x v="39"/>
    <s v="N402"/>
    <s v="QUITO SIN MIEDO"/>
    <s v="GI22N40200001D"/>
    <x v="82"/>
    <x v="82"/>
    <s v="840105"/>
    <x v="211"/>
    <x v="1"/>
    <x v="10"/>
    <s v="001"/>
    <n v="6000"/>
    <n v="0"/>
    <n v="304607.15999999997"/>
    <n v="310607.15999999997"/>
    <n v="0"/>
    <n v="0"/>
    <n v="0"/>
    <n v="0"/>
    <n v="0"/>
    <n v="310607.15999999997"/>
    <n v="310607.15999999997"/>
    <n v="310607.15999999997"/>
    <m/>
  </r>
  <r>
    <x v="1"/>
    <x v="11"/>
    <s v="ZV05F050"/>
    <x v="35"/>
    <s v="N402"/>
    <s v="QUITO SIN MIEDO"/>
    <s v="GI22N40200001D"/>
    <x v="82"/>
    <x v="82"/>
    <s v="840106"/>
    <x v="212"/>
    <x v="1"/>
    <x v="10"/>
    <s v="001"/>
    <n v="3000"/>
    <n v="0"/>
    <n v="-3000"/>
    <n v="0"/>
    <n v="0"/>
    <n v="0"/>
    <n v="0"/>
    <n v="0"/>
    <n v="0"/>
    <n v="0"/>
    <n v="0"/>
    <n v="0"/>
    <m/>
  </r>
  <r>
    <x v="1"/>
    <x v="11"/>
    <s v="ZT06F060"/>
    <x v="43"/>
    <s v="N402"/>
    <s v="QUITO SIN MIEDO"/>
    <s v="GI22N40200001D"/>
    <x v="82"/>
    <x v="82"/>
    <s v="840106"/>
    <x v="212"/>
    <x v="1"/>
    <x v="10"/>
    <s v="001"/>
    <n v="0"/>
    <n v="0"/>
    <n v="1000"/>
    <n v="1000"/>
    <n v="0"/>
    <n v="0"/>
    <n v="0"/>
    <n v="0"/>
    <n v="0"/>
    <n v="1000"/>
    <n v="1000"/>
    <n v="1000"/>
    <m/>
  </r>
  <r>
    <x v="1"/>
    <x v="8"/>
    <s v="PM71N010"/>
    <x v="39"/>
    <s v="N402"/>
    <s v="QUITO SIN MIEDO"/>
    <s v="GI22N40200001D"/>
    <x v="82"/>
    <x v="82"/>
    <s v="840106"/>
    <x v="212"/>
    <x v="1"/>
    <x v="10"/>
    <s v="001"/>
    <n v="0"/>
    <n v="0"/>
    <n v="2500"/>
    <n v="2500"/>
    <n v="0"/>
    <n v="0"/>
    <n v="0"/>
    <n v="0"/>
    <n v="0"/>
    <n v="2500"/>
    <n v="2500"/>
    <n v="2500"/>
    <m/>
  </r>
  <r>
    <x v="1"/>
    <x v="8"/>
    <s v="PM71N010"/>
    <x v="39"/>
    <s v="N402"/>
    <s v="QUITO SIN MIEDO"/>
    <s v="GI22N40200001D"/>
    <x v="82"/>
    <x v="82"/>
    <s v="840107"/>
    <x v="213"/>
    <x v="1"/>
    <x v="10"/>
    <s v="001"/>
    <n v="410498.48"/>
    <n v="0"/>
    <n v="-209159.22"/>
    <n v="201339.26"/>
    <n v="0"/>
    <n v="108870"/>
    <n v="2.0022555707494515E-4"/>
    <n v="108870"/>
    <n v="4.2371612119899169E-4"/>
    <n v="92469.26"/>
    <n v="92469.26"/>
    <n v="92469.26"/>
    <m/>
  </r>
  <r>
    <x v="1"/>
    <x v="8"/>
    <s v="PM71N010"/>
    <x v="39"/>
    <s v="N402"/>
    <s v="QUITO SIN MIEDO"/>
    <s v="GI22N40200001D"/>
    <x v="82"/>
    <x v="82"/>
    <s v="840115"/>
    <x v="220"/>
    <x v="1"/>
    <x v="10"/>
    <s v="001"/>
    <n v="6000"/>
    <n v="0"/>
    <n v="-5726.23"/>
    <n v="273.77"/>
    <n v="0"/>
    <n v="0"/>
    <n v="0"/>
    <n v="0"/>
    <n v="0"/>
    <n v="273.77"/>
    <n v="273.77"/>
    <n v="273.77"/>
    <m/>
  </r>
  <r>
    <x v="1"/>
    <x v="8"/>
    <s v="PM71N010"/>
    <x v="39"/>
    <s v="N402"/>
    <s v="QUITO SIN MIEDO"/>
    <s v="GI22N40200001D"/>
    <x v="82"/>
    <x v="82"/>
    <s v="840512"/>
    <x v="222"/>
    <x v="1"/>
    <x v="10"/>
    <s v="001"/>
    <n v="110050"/>
    <n v="0"/>
    <n v="-66120"/>
    <n v="43930"/>
    <n v="0"/>
    <n v="0"/>
    <n v="0"/>
    <n v="0"/>
    <n v="0"/>
    <n v="43930"/>
    <n v="43930"/>
    <n v="43930"/>
    <m/>
  </r>
  <r>
    <x v="1"/>
    <x v="13"/>
    <s v="FS66P020"/>
    <x v="30"/>
    <s v="P201"/>
    <s v="GESTION INTEGRAL DEL PATRIMONIO CULTURAL"/>
    <s v="GI22P20100006D"/>
    <x v="86"/>
    <x v="86"/>
    <s v="840103"/>
    <x v="209"/>
    <x v="1"/>
    <x v="10"/>
    <s v="001"/>
    <n v="64538.43"/>
    <n v="0"/>
    <n v="0"/>
    <n v="64538.43"/>
    <n v="0"/>
    <n v="60504.99"/>
    <n v="1.1127624991792033E-4"/>
    <n v="60504.99"/>
    <n v="2.3548213167983633E-4"/>
    <n v="4033.44"/>
    <n v="4033.44"/>
    <n v="4033.44"/>
    <m/>
  </r>
  <r>
    <x v="1"/>
    <x v="13"/>
    <s v="FS66P020"/>
    <x v="30"/>
    <s v="P201"/>
    <s v="GESTION INTEGRAL DEL PATRIMONIO CULTURAL"/>
    <s v="GI22P20100006D"/>
    <x v="86"/>
    <x v="86"/>
    <s v="840104"/>
    <x v="210"/>
    <x v="1"/>
    <x v="10"/>
    <s v="001"/>
    <n v="31392.720000000001"/>
    <n v="0"/>
    <n v="0"/>
    <n v="31392.720000000001"/>
    <n v="0"/>
    <n v="0"/>
    <n v="0"/>
    <n v="0"/>
    <n v="0"/>
    <n v="31392.720000000001"/>
    <n v="31392.720000000001"/>
    <n v="31392.720000000001"/>
    <m/>
  </r>
  <r>
    <x v="1"/>
    <x v="13"/>
    <s v="ZA01P000"/>
    <x v="40"/>
    <s v="P204"/>
    <s v="USO Y GESTIÓN DEL SUELO"/>
    <s v="GI22P20400001D"/>
    <x v="87"/>
    <x v="87"/>
    <s v="840107"/>
    <x v="213"/>
    <x v="1"/>
    <x v="10"/>
    <s v="001"/>
    <n v="58148"/>
    <n v="0"/>
    <n v="-21138.39"/>
    <n v="37009.61"/>
    <n v="0"/>
    <n v="0"/>
    <n v="0"/>
    <n v="0"/>
    <n v="0"/>
    <n v="37009.61"/>
    <n v="37009.61"/>
    <n v="37009.61"/>
    <m/>
  </r>
  <r>
    <x v="1"/>
    <x v="11"/>
    <s v="RB34F010"/>
    <x v="23"/>
    <s v="P204"/>
    <s v="USO Y GESTIÓN DEL SUELO"/>
    <s v="GI22P20400002D"/>
    <x v="88"/>
    <x v="88"/>
    <s v="840103"/>
    <x v="209"/>
    <x v="1"/>
    <x v="10"/>
    <s v="001"/>
    <n v="6000"/>
    <n v="0"/>
    <n v="-6000"/>
    <n v="0"/>
    <n v="0"/>
    <n v="0"/>
    <n v="0"/>
    <n v="0"/>
    <n v="0"/>
    <n v="0"/>
    <n v="0"/>
    <n v="0"/>
    <m/>
  </r>
  <r>
    <x v="1"/>
    <x v="11"/>
    <s v="RB34F010"/>
    <x v="23"/>
    <s v="P204"/>
    <s v="USO Y GESTIÓN DEL SUELO"/>
    <s v="GI22P20400002D"/>
    <x v="88"/>
    <x v="88"/>
    <s v="840104"/>
    <x v="210"/>
    <x v="1"/>
    <x v="10"/>
    <s v="001"/>
    <n v="0"/>
    <n v="0"/>
    <n v="19606.43"/>
    <n v="19606.43"/>
    <n v="0"/>
    <n v="0"/>
    <n v="0"/>
    <n v="0"/>
    <n v="0"/>
    <n v="19606.43"/>
    <n v="19606.43"/>
    <n v="19606.43"/>
    <m/>
  </r>
  <r>
    <x v="1"/>
    <x v="11"/>
    <s v="RB34F010"/>
    <x v="23"/>
    <s v="P204"/>
    <s v="USO Y GESTIÓN DEL SUELO"/>
    <s v="GI22P20400002D"/>
    <x v="88"/>
    <x v="88"/>
    <s v="840107"/>
    <x v="213"/>
    <x v="1"/>
    <x v="10"/>
    <s v="001"/>
    <n v="20000"/>
    <n v="0"/>
    <n v="-11000"/>
    <n v="9000"/>
    <n v="0"/>
    <n v="0"/>
    <n v="0"/>
    <n v="0"/>
    <n v="0"/>
    <n v="9000"/>
    <n v="9000"/>
    <n v="9000"/>
    <m/>
  </r>
  <r>
    <x v="0"/>
    <x v="0"/>
    <s v="ZA01A003"/>
    <x v="51"/>
    <s v="L101"/>
    <s v="GESTIÓN INSTITUCIONAL EFICIENTE"/>
    <s v="GI22L10100006D"/>
    <x v="102"/>
    <x v="102"/>
    <s v="960201"/>
    <x v="223"/>
    <x v="1"/>
    <x v="11"/>
    <s v="002"/>
    <n v="2783369.89"/>
    <n v="0"/>
    <n v="0"/>
    <n v="2783369.89"/>
    <n v="0"/>
    <n v="0"/>
    <n v="0"/>
    <n v="0"/>
    <n v="0"/>
    <n v="2783369.89"/>
    <n v="2783369.89"/>
    <n v="2783369.89"/>
    <m/>
  </r>
  <r>
    <x v="0"/>
    <x v="0"/>
    <s v="ZA01A003"/>
    <x v="51"/>
    <s v="L101"/>
    <s v="GESTIÓN INSTITUCIONAL EFICIENTE"/>
    <s v="GI22L10100006D"/>
    <x v="102"/>
    <x v="102"/>
    <s v="960301"/>
    <x v="224"/>
    <x v="1"/>
    <x v="11"/>
    <s v="002"/>
    <n v="34898967.420000002"/>
    <n v="0"/>
    <n v="0"/>
    <n v="34898967.420000002"/>
    <n v="0"/>
    <n v="17822170.219999999"/>
    <n v="3.2777201805676476E-2"/>
    <n v="17822170.219999999"/>
    <n v="6.9362917580293754E-2"/>
    <n v="17076797.199999999"/>
    <n v="17076797.199999999"/>
    <n v="17076797.199999999"/>
    <m/>
  </r>
  <r>
    <x v="0"/>
    <x v="0"/>
    <s v="ZA01A003"/>
    <x v="51"/>
    <s v="L101"/>
    <s v="GESTIÓN INSTITUCIONAL EFICIENTE"/>
    <s v="GI22L10100006D"/>
    <x v="102"/>
    <x v="102"/>
    <s v="960604"/>
    <x v="225"/>
    <x v="1"/>
    <x v="11"/>
    <s v="002"/>
    <n v="5310720"/>
    <n v="0"/>
    <n v="0"/>
    <n v="5310720"/>
    <n v="0"/>
    <n v="2655360"/>
    <n v="4.8835394069488966E-3"/>
    <n v="2655360"/>
    <n v="1.0334516759318036E-2"/>
    <n v="2655360"/>
    <n v="2655360"/>
    <n v="2655360"/>
    <m/>
  </r>
  <r>
    <x v="3"/>
    <x v="4"/>
    <s v="UA38M040"/>
    <x v="15"/>
    <s v="A101"/>
    <s v="FORTALECIMIENTO INSTITUCIONAL"/>
    <s v="GC00A10100004D"/>
    <x v="1"/>
    <x v="1"/>
    <s v="990101"/>
    <x v="226"/>
    <x v="0"/>
    <x v="12"/>
    <s v="002"/>
    <n v="0"/>
    <n v="0"/>
    <n v="17428.77"/>
    <n v="17428.77"/>
    <n v="0"/>
    <n v="17415.79"/>
    <n v="3.2029817715167254E-5"/>
    <n v="12705.9"/>
    <n v="4.9450672034006327E-5"/>
    <n v="12.98"/>
    <n v="4722.87"/>
    <n v="12.98"/>
    <m/>
  </r>
  <r>
    <x v="3"/>
    <x v="5"/>
    <s v="UP72J010"/>
    <x v="6"/>
    <s v="A101"/>
    <s v="FORTALECIMIENTO INSTITUCIONAL"/>
    <s v="GC00A10100004D"/>
    <x v="1"/>
    <x v="1"/>
    <s v="990101"/>
    <x v="226"/>
    <x v="0"/>
    <x v="12"/>
    <s v="002"/>
    <n v="74047.399999999994"/>
    <n v="0"/>
    <n v="0"/>
    <n v="74047.399999999994"/>
    <n v="0"/>
    <n v="44396.79"/>
    <n v="8.1651253881595985E-5"/>
    <n v="43790.23"/>
    <n v="1.7042919447057706E-4"/>
    <n v="29650.61"/>
    <n v="30257.17"/>
    <n v="29650.61"/>
    <m/>
  </r>
  <r>
    <x v="1"/>
    <x v="1"/>
    <s v="AT69K040"/>
    <x v="36"/>
    <s v="A101"/>
    <s v="FORTALECIMIENTO INSTITUCIONAL"/>
    <s v="GC00A10100004D"/>
    <x v="1"/>
    <x v="1"/>
    <s v="990101"/>
    <x v="226"/>
    <x v="0"/>
    <x v="12"/>
    <s v="002"/>
    <n v="150000"/>
    <n v="0"/>
    <n v="0"/>
    <n v="150000"/>
    <n v="0"/>
    <n v="31571"/>
    <n v="5.8063020689015283E-5"/>
    <n v="31571"/>
    <n v="1.2287261561838309E-4"/>
    <n v="118429"/>
    <n v="118429"/>
    <n v="118429"/>
    <m/>
  </r>
  <r>
    <x v="0"/>
    <x v="9"/>
    <s v="ZA01R000"/>
    <x v="14"/>
    <s v="A101"/>
    <s v="FORTALECIMIENTO INSTITUCIONAL"/>
    <s v="GC00A10100004D"/>
    <x v="1"/>
    <x v="1"/>
    <s v="990101"/>
    <x v="226"/>
    <x v="0"/>
    <x v="12"/>
    <s v="002"/>
    <n v="2000"/>
    <n v="0"/>
    <n v="0"/>
    <n v="2000"/>
    <n v="0"/>
    <n v="0"/>
    <n v="0"/>
    <n v="0"/>
    <n v="0"/>
    <n v="2000"/>
    <n v="2000"/>
    <n v="2000"/>
    <m/>
  </r>
  <r>
    <x v="2"/>
    <x v="2"/>
    <s v="ZA01H000"/>
    <x v="2"/>
    <s v="A101"/>
    <s v="FORTALECIMIENTO INSTITUCIONAL"/>
    <s v="GC00A10100004D"/>
    <x v="1"/>
    <x v="1"/>
    <s v="990101"/>
    <x v="226"/>
    <x v="0"/>
    <x v="12"/>
    <s v="002"/>
    <n v="20287.12"/>
    <n v="0"/>
    <n v="0"/>
    <n v="20287.12"/>
    <n v="0"/>
    <n v="0"/>
    <n v="0"/>
    <n v="0"/>
    <n v="0"/>
    <n v="20287.12"/>
    <n v="20287.12"/>
    <n v="20287.12"/>
    <m/>
  </r>
  <r>
    <x v="3"/>
    <x v="7"/>
    <s v="SF43I080"/>
    <x v="45"/>
    <s v="A101"/>
    <s v="FORTALECIMIENTO INSTITUCIONAL"/>
    <s v="GC00A10100004D"/>
    <x v="1"/>
    <x v="1"/>
    <s v="990101"/>
    <x v="226"/>
    <x v="0"/>
    <x v="12"/>
    <s v="002"/>
    <n v="998.75"/>
    <n v="0"/>
    <n v="0"/>
    <n v="998.75"/>
    <n v="0"/>
    <n v="33.4"/>
    <n v="6.1426780621871665E-8"/>
    <n v="33.4"/>
    <n v="1.2999098418339601E-7"/>
    <n v="965.35"/>
    <n v="965.35"/>
    <n v="965.35"/>
    <m/>
  </r>
  <r>
    <x v="1"/>
    <x v="12"/>
    <s v="ZA01D000"/>
    <x v="19"/>
    <s v="A101"/>
    <s v="FORTALECIMIENTO INSTITUCIONAL"/>
    <s v="GC00A10100004D"/>
    <x v="1"/>
    <x v="1"/>
    <s v="990101"/>
    <x v="226"/>
    <x v="0"/>
    <x v="12"/>
    <s v="002"/>
    <n v="29507.17"/>
    <n v="0"/>
    <n v="0"/>
    <n v="29507.17"/>
    <n v="0"/>
    <n v="0"/>
    <n v="0"/>
    <n v="0"/>
    <n v="0"/>
    <n v="29507.17"/>
    <n v="29507.17"/>
    <n v="29507.17"/>
    <m/>
  </r>
  <r>
    <x v="0"/>
    <x v="3"/>
    <s v="ZA01C060"/>
    <x v="3"/>
    <s v="A101"/>
    <s v="FORTALECIMIENTO INSTITUCIONAL"/>
    <s v="GC00A10100004D"/>
    <x v="1"/>
    <x v="1"/>
    <s v="990101"/>
    <x v="226"/>
    <x v="0"/>
    <x v="12"/>
    <s v="002"/>
    <n v="16152.98"/>
    <n v="0"/>
    <n v="0"/>
    <n v="16152.98"/>
    <n v="0"/>
    <n v="1190"/>
    <n v="2.1885589503002182E-6"/>
    <n v="1190"/>
    <n v="4.6314153047377622E-6"/>
    <n v="14962.98"/>
    <n v="14962.98"/>
    <n v="14962.98"/>
    <m/>
  </r>
  <r>
    <x v="1"/>
    <x v="11"/>
    <s v="ZQ08F080"/>
    <x v="26"/>
    <s v="A101"/>
    <s v="FORTALECIMIENTO INSTITUCIONAL"/>
    <s v="GC00A10100004D"/>
    <x v="1"/>
    <x v="1"/>
    <s v="990101"/>
    <x v="226"/>
    <x v="0"/>
    <x v="12"/>
    <s v="002"/>
    <n v="39455.040000000001"/>
    <n v="0"/>
    <n v="0"/>
    <n v="39455.040000000001"/>
    <n v="0"/>
    <n v="2215.5300000000002"/>
    <n v="4.0746369841669267E-6"/>
    <n v="2215.5300000000002"/>
    <n v="8.6227223110131542E-6"/>
    <n v="37239.51"/>
    <n v="37239.51"/>
    <n v="37239.51"/>
    <m/>
  </r>
  <r>
    <x v="3"/>
    <x v="6"/>
    <s v="ZA01G000"/>
    <x v="9"/>
    <s v="A101"/>
    <s v="FORTALECIMIENTO INSTITUCIONAL"/>
    <s v="GC00A10100004D"/>
    <x v="1"/>
    <x v="1"/>
    <s v="990101"/>
    <x v="226"/>
    <x v="0"/>
    <x v="12"/>
    <s v="002"/>
    <n v="57398.06"/>
    <n v="0"/>
    <n v="0"/>
    <n v="57398.06"/>
    <n v="0"/>
    <n v="20050.07"/>
    <n v="3.6874588363567976E-5"/>
    <n v="20050.07"/>
    <n v="7.8033782402574332E-5"/>
    <n v="37347.99"/>
    <n v="37347.99"/>
    <n v="37347.99"/>
    <m/>
  </r>
  <r>
    <x v="3"/>
    <x v="4"/>
    <s v="UN31M010"/>
    <x v="48"/>
    <s v="A101"/>
    <s v="FORTALECIMIENTO INSTITUCIONAL"/>
    <s v="GC00A10100004D"/>
    <x v="1"/>
    <x v="1"/>
    <s v="990101"/>
    <x v="226"/>
    <x v="0"/>
    <x v="12"/>
    <s v="002"/>
    <n v="90327.63"/>
    <n v="0"/>
    <n v="0"/>
    <n v="90327.63"/>
    <n v="0"/>
    <n v="35160.519999999997"/>
    <n v="6.4664597263201518E-5"/>
    <n v="32999.370000000003"/>
    <n v="1.2843175400395308E-4"/>
    <n v="55167.11"/>
    <n v="57328.26"/>
    <n v="55167.11"/>
    <m/>
  </r>
  <r>
    <x v="3"/>
    <x v="4"/>
    <s v="ZA01M000"/>
    <x v="12"/>
    <s v="A101"/>
    <s v="FORTALECIMIENTO INSTITUCIONAL"/>
    <s v="GC00A10100004D"/>
    <x v="1"/>
    <x v="1"/>
    <s v="990101"/>
    <x v="226"/>
    <x v="0"/>
    <x v="12"/>
    <s v="002"/>
    <n v="61196.35"/>
    <n v="0"/>
    <n v="0"/>
    <n v="61196.35"/>
    <n v="0"/>
    <n v="14436.01"/>
    <n v="2.6549629321112142E-5"/>
    <n v="12725.4"/>
    <n v="4.9526564973873877E-5"/>
    <n v="46760.34"/>
    <n v="48470.95"/>
    <n v="46760.34"/>
    <m/>
  </r>
  <r>
    <x v="1"/>
    <x v="11"/>
    <s v="ZA01F000"/>
    <x v="17"/>
    <s v="A101"/>
    <s v="FORTALECIMIENTO INSTITUCIONAL"/>
    <s v="GC00A10100004D"/>
    <x v="1"/>
    <x v="1"/>
    <s v="990101"/>
    <x v="226"/>
    <x v="0"/>
    <x v="12"/>
    <s v="002"/>
    <n v="30791.21"/>
    <n v="0"/>
    <n v="0"/>
    <n v="30791.21"/>
    <n v="0"/>
    <n v="5217.57"/>
    <n v="9.5957643044688308E-6"/>
    <n v="5217.57"/>
    <n v="2.030649878280723E-5"/>
    <n v="25573.64"/>
    <n v="25573.64"/>
    <n v="25573.64"/>
    <m/>
  </r>
  <r>
    <x v="3"/>
    <x v="7"/>
    <s v="ZA01I000"/>
    <x v="10"/>
    <s v="A101"/>
    <s v="FORTALECIMIENTO INSTITUCIONAL"/>
    <s v="GC00A10100004D"/>
    <x v="1"/>
    <x v="1"/>
    <s v="990101"/>
    <x v="226"/>
    <x v="0"/>
    <x v="12"/>
    <s v="002"/>
    <n v="114157.68"/>
    <n v="0"/>
    <n v="0"/>
    <n v="114157.68"/>
    <n v="0"/>
    <n v="20757.060000000001"/>
    <n v="3.8174831466318191E-5"/>
    <n v="20757.060000000001"/>
    <n v="8.0785349046521023E-5"/>
    <n v="93400.62"/>
    <n v="93400.62"/>
    <n v="93400.62"/>
    <m/>
  </r>
  <r>
    <x v="0"/>
    <x v="3"/>
    <s v="ZA01C000"/>
    <x v="8"/>
    <s v="A101"/>
    <s v="FORTALECIMIENTO INSTITUCIONAL"/>
    <s v="GC00A10100004D"/>
    <x v="1"/>
    <x v="1"/>
    <s v="990101"/>
    <x v="226"/>
    <x v="0"/>
    <x v="12"/>
    <s v="002"/>
    <n v="86843.36"/>
    <n v="0"/>
    <n v="0"/>
    <n v="86843.36"/>
    <n v="0"/>
    <n v="27096.92"/>
    <n v="4.9834627555940317E-5"/>
    <n v="27096.92"/>
    <n v="1.0545973949517206E-4"/>
    <n v="59746.44"/>
    <n v="59746.44"/>
    <n v="59746.44"/>
    <m/>
  </r>
  <r>
    <x v="1"/>
    <x v="13"/>
    <s v="ZA01P000"/>
    <x v="40"/>
    <s v="A101"/>
    <s v="FORTALECIMIENTO INSTITUCIONAL"/>
    <s v="GC00A10100004D"/>
    <x v="1"/>
    <x v="1"/>
    <s v="990101"/>
    <x v="226"/>
    <x v="0"/>
    <x v="12"/>
    <s v="002"/>
    <n v="72708.87"/>
    <n v="0"/>
    <n v="-15000"/>
    <n v="57708.87"/>
    <n v="0"/>
    <n v="14483.27"/>
    <n v="2.6636546376566925E-5"/>
    <n v="14483.27"/>
    <n v="5.6368099445923772E-5"/>
    <n v="43225.599999999999"/>
    <n v="43225.599999999999"/>
    <n v="43225.599999999999"/>
    <m/>
  </r>
  <r>
    <x v="3"/>
    <x v="5"/>
    <s v="ZA01J000"/>
    <x v="11"/>
    <s v="A101"/>
    <s v="FORTALECIMIENTO INSTITUCIONAL"/>
    <s v="GC00A10100004D"/>
    <x v="1"/>
    <x v="1"/>
    <s v="990101"/>
    <x v="226"/>
    <x v="0"/>
    <x v="12"/>
    <s v="002"/>
    <n v="44597.57"/>
    <n v="0"/>
    <n v="0"/>
    <n v="44597.57"/>
    <n v="0"/>
    <n v="8009.16"/>
    <n v="1.4729847733097894E-5"/>
    <n v="8009.16"/>
    <n v="3.1171215295876887E-5"/>
    <n v="36588.410000000003"/>
    <n v="36588.410000000003"/>
    <n v="36588.410000000003"/>
    <m/>
  </r>
  <r>
    <x v="0"/>
    <x v="15"/>
    <s v="ZA01L000"/>
    <x v="37"/>
    <s v="A101"/>
    <s v="FORTALECIMIENTO INSTITUCIONAL"/>
    <s v="GC00A10100004D"/>
    <x v="1"/>
    <x v="1"/>
    <s v="990101"/>
    <x v="226"/>
    <x v="0"/>
    <x v="12"/>
    <s v="002"/>
    <n v="52206.8"/>
    <n v="0"/>
    <n v="0"/>
    <n v="52206.8"/>
    <n v="0"/>
    <n v="6380.25"/>
    <n v="1.1734078355170559E-5"/>
    <n v="6380.24"/>
    <n v="2.4831547213361392E-5"/>
    <n v="45826.55"/>
    <n v="45826.559999999998"/>
    <n v="45826.55"/>
    <m/>
  </r>
  <r>
    <x v="0"/>
    <x v="16"/>
    <s v="ZA01E000"/>
    <x v="42"/>
    <s v="A101"/>
    <s v="FORTALECIMIENTO INSTITUCIONAL"/>
    <s v="GC00A10100004D"/>
    <x v="1"/>
    <x v="1"/>
    <s v="990101"/>
    <x v="226"/>
    <x v="0"/>
    <x v="12"/>
    <s v="002"/>
    <n v="29995.1"/>
    <n v="0"/>
    <n v="0"/>
    <n v="29995.1"/>
    <n v="0"/>
    <n v="6943.01"/>
    <n v="1.2769064434894048E-5"/>
    <n v="6943.01"/>
    <n v="2.7021817457938933E-5"/>
    <n v="23052.09"/>
    <n v="23052.09"/>
    <n v="23052.09"/>
    <m/>
  </r>
  <r>
    <x v="0"/>
    <x v="3"/>
    <s v="ZA01C030"/>
    <x v="5"/>
    <s v="A101"/>
    <s v="FORTALECIMIENTO INSTITUCIONAL"/>
    <s v="GC00A10100004D"/>
    <x v="1"/>
    <x v="1"/>
    <s v="990101"/>
    <x v="226"/>
    <x v="0"/>
    <x v="12"/>
    <s v="002"/>
    <n v="90021.21"/>
    <n v="0"/>
    <n v="0"/>
    <n v="90021.21"/>
    <n v="0"/>
    <n v="35290.82"/>
    <n v="6.4904235272633556E-5"/>
    <n v="35290.82"/>
    <n v="1.3734995282751723E-4"/>
    <n v="54730.39"/>
    <n v="54730.39"/>
    <n v="54730.39"/>
    <m/>
  </r>
  <r>
    <x v="1"/>
    <x v="8"/>
    <s v="ZA01N000"/>
    <x v="13"/>
    <s v="A101"/>
    <s v="FORTALECIMIENTO INSTITUCIONAL"/>
    <s v="GC00A10100004D"/>
    <x v="1"/>
    <x v="1"/>
    <s v="990101"/>
    <x v="226"/>
    <x v="0"/>
    <x v="12"/>
    <s v="002"/>
    <n v="43277.2"/>
    <n v="0"/>
    <n v="0"/>
    <n v="43277.2"/>
    <n v="0"/>
    <n v="8020.86"/>
    <n v="1.4751365497567231E-5"/>
    <n v="8020.86"/>
    <n v="3.1216751059797417E-5"/>
    <n v="35256.339999999997"/>
    <n v="35256.339999999997"/>
    <n v="35256.339999999997"/>
    <m/>
  </r>
  <r>
    <x v="1"/>
    <x v="1"/>
    <s v="ZA01K000"/>
    <x v="1"/>
    <s v="A101"/>
    <s v="FORTALECIMIENTO INSTITUCIONAL"/>
    <s v="GC00A10100004D"/>
    <x v="1"/>
    <x v="1"/>
    <s v="990101"/>
    <x v="226"/>
    <x v="0"/>
    <x v="12"/>
    <s v="002"/>
    <n v="64535.98"/>
    <n v="0"/>
    <n v="0"/>
    <n v="64535.98"/>
    <n v="0"/>
    <n v="7209.27"/>
    <n v="1.3258749902210801E-5"/>
    <n v="5237.67"/>
    <n v="2.0384726890055322E-5"/>
    <n v="57326.71"/>
    <n v="59298.31"/>
    <n v="57326.71"/>
    <m/>
  </r>
  <r>
    <x v="0"/>
    <x v="3"/>
    <s v="ZA01C002"/>
    <x v="7"/>
    <s v="A101"/>
    <s v="FORTALECIMIENTO INSTITUCIONAL"/>
    <s v="GC00A10100004D"/>
    <x v="1"/>
    <x v="1"/>
    <s v="990101"/>
    <x v="226"/>
    <x v="0"/>
    <x v="12"/>
    <s v="002"/>
    <n v="2301.48"/>
    <n v="0"/>
    <n v="0"/>
    <n v="2301.48"/>
    <n v="0"/>
    <n v="1014.68"/>
    <n v="1.8661235257904413E-6"/>
    <n v="1014.68"/>
    <n v="3.9490793961439594E-6"/>
    <n v="1286.8"/>
    <n v="1286.8"/>
    <n v="1286.8"/>
    <m/>
  </r>
  <r>
    <x v="0"/>
    <x v="0"/>
    <s v="RP36A010"/>
    <x v="33"/>
    <s v="A101"/>
    <s v="FORTALECIMIENTO INSTITUCIONAL"/>
    <s v="GC00A10100004D"/>
    <x v="1"/>
    <x v="1"/>
    <s v="990101"/>
    <x v="226"/>
    <x v="0"/>
    <x v="12"/>
    <s v="002"/>
    <n v="0"/>
    <n v="0"/>
    <n v="12000"/>
    <n v="12000"/>
    <n v="0"/>
    <n v="3776.12"/>
    <n v="6.9447573305946713E-6"/>
    <n v="3776.12"/>
    <n v="1.4696453748341476E-5"/>
    <n v="8223.8799999999992"/>
    <n v="8223.8799999999992"/>
    <n v="8223.8799999999992"/>
    <m/>
  </r>
  <r>
    <x v="1"/>
    <x v="11"/>
    <s v="ZS03F030"/>
    <x v="22"/>
    <s v="A101"/>
    <s v="FORTALECIMIENTO INSTITUCIONAL"/>
    <s v="GC00A10100004D"/>
    <x v="1"/>
    <x v="1"/>
    <s v="990101"/>
    <x v="226"/>
    <x v="0"/>
    <x v="12"/>
    <s v="002"/>
    <n v="39008.379999999997"/>
    <n v="0"/>
    <n v="0"/>
    <n v="39008.379999999997"/>
    <n v="0"/>
    <n v="12577.58"/>
    <n v="2.3131743934552113E-5"/>
    <n v="12577.58"/>
    <n v="4.8951257570221492E-5"/>
    <n v="26430.799999999999"/>
    <n v="26430.799999999999"/>
    <n v="26430.799999999999"/>
    <m/>
  </r>
  <r>
    <x v="0"/>
    <x v="14"/>
    <s v="MC37B000"/>
    <x v="34"/>
    <s v="A101"/>
    <s v="FORTALECIMIENTO INSTITUCIONAL"/>
    <s v="GC00A10100004D"/>
    <x v="1"/>
    <x v="1"/>
    <s v="990101"/>
    <x v="226"/>
    <x v="0"/>
    <x v="12"/>
    <s v="002"/>
    <n v="197000"/>
    <n v="0"/>
    <n v="0"/>
    <n v="197000"/>
    <n v="0"/>
    <n v="55059.040000000001"/>
    <n v="1.0126046620751068E-4"/>
    <n v="37711.33"/>
    <n v="1.4677044615463554E-4"/>
    <n v="141940.96"/>
    <n v="159288.67000000001"/>
    <n v="141940.96"/>
    <m/>
  </r>
  <r>
    <x v="3"/>
    <x v="4"/>
    <s v="UC32M020"/>
    <x v="47"/>
    <s v="A101"/>
    <s v="FORTALECIMIENTO INSTITUCIONAL"/>
    <s v="GC00A10100004D"/>
    <x v="1"/>
    <x v="1"/>
    <s v="990101"/>
    <x v="226"/>
    <x v="0"/>
    <x v="12"/>
    <s v="002"/>
    <n v="21897"/>
    <n v="0"/>
    <n v="0"/>
    <n v="21897"/>
    <n v="0"/>
    <n v="15414.28"/>
    <n v="2.8348790299524072E-5"/>
    <n v="15414.28"/>
    <n v="5.9991539750851417E-5"/>
    <n v="6482.72"/>
    <n v="6482.72"/>
    <n v="6482.72"/>
    <m/>
  </r>
  <r>
    <x v="0"/>
    <x v="0"/>
    <s v="ZA01A000"/>
    <x v="46"/>
    <s v="A101"/>
    <s v="FORTALECIMIENTO INSTITUCIONAL"/>
    <s v="GC00A10100004D"/>
    <x v="1"/>
    <x v="1"/>
    <s v="990101"/>
    <x v="226"/>
    <x v="0"/>
    <x v="12"/>
    <s v="002"/>
    <n v="154048.57"/>
    <n v="0"/>
    <n v="0"/>
    <n v="154048.57"/>
    <n v="0"/>
    <n v="40222.589999999997"/>
    <n v="7.3974377603996675E-5"/>
    <n v="40222.58"/>
    <n v="1.5654409462860421E-4"/>
    <n v="113825.98"/>
    <n v="113825.99"/>
    <n v="113825.98"/>
    <m/>
  </r>
  <r>
    <x v="3"/>
    <x v="7"/>
    <s v="JM40I070"/>
    <x v="31"/>
    <s v="A101"/>
    <s v="FORTALECIMIENTO INSTITUCIONAL"/>
    <s v="GC00A10100004D"/>
    <x v="1"/>
    <x v="1"/>
    <s v="990101"/>
    <x v="226"/>
    <x v="0"/>
    <x v="12"/>
    <s v="002"/>
    <n v="866.89"/>
    <n v="0"/>
    <n v="0"/>
    <n v="866.89"/>
    <n v="0"/>
    <n v="0"/>
    <n v="0"/>
    <n v="0"/>
    <n v="0"/>
    <n v="866.89"/>
    <n v="866.89"/>
    <n v="866.89"/>
    <m/>
  </r>
  <r>
    <x v="1"/>
    <x v="11"/>
    <s v="RB34F010"/>
    <x v="23"/>
    <s v="A101"/>
    <s v="FORTALECIMIENTO INSTITUCIONAL"/>
    <s v="GC00A10100004D"/>
    <x v="1"/>
    <x v="1"/>
    <s v="990101"/>
    <x v="226"/>
    <x v="0"/>
    <x v="12"/>
    <s v="002"/>
    <n v="9546.0300000000007"/>
    <n v="0"/>
    <n v="0"/>
    <n v="9546.0300000000007"/>
    <n v="0"/>
    <n v="0"/>
    <n v="0"/>
    <n v="0"/>
    <n v="0"/>
    <n v="9546.0300000000007"/>
    <n v="9546.0300000000007"/>
    <n v="9546.0300000000007"/>
    <m/>
  </r>
  <r>
    <x v="1"/>
    <x v="11"/>
    <s v="ZN02F020"/>
    <x v="44"/>
    <s v="A101"/>
    <s v="FORTALECIMIENTO INSTITUCIONAL"/>
    <s v="GC00A10100004D"/>
    <x v="1"/>
    <x v="1"/>
    <s v="990101"/>
    <x v="226"/>
    <x v="0"/>
    <x v="12"/>
    <s v="002"/>
    <n v="28032.03"/>
    <n v="0"/>
    <n v="0"/>
    <n v="28032.03"/>
    <n v="0"/>
    <n v="4297.82"/>
    <n v="7.9042289309069607E-6"/>
    <n v="4297.82"/>
    <n v="1.6726881785721049E-5"/>
    <n v="23734.21"/>
    <n v="23734.21"/>
    <n v="23734.21"/>
    <m/>
  </r>
  <r>
    <x v="2"/>
    <x v="10"/>
    <s v="AC67Q000"/>
    <x v="16"/>
    <s v="A101"/>
    <s v="FORTALECIMIENTO INSTITUCIONAL"/>
    <s v="GC00A10100004D"/>
    <x v="1"/>
    <x v="1"/>
    <s v="990101"/>
    <x v="226"/>
    <x v="0"/>
    <x v="12"/>
    <s v="002"/>
    <n v="30000"/>
    <n v="0"/>
    <n v="0"/>
    <n v="30000"/>
    <n v="0"/>
    <n v="6425.39"/>
    <n v="1.1817096465268503E-5"/>
    <n v="6425.39"/>
    <n v="2.5007268558747031E-5"/>
    <n v="23574.61"/>
    <n v="23574.61"/>
    <n v="23574.61"/>
    <m/>
  </r>
  <r>
    <x v="3"/>
    <x v="7"/>
    <s v="ES12I020"/>
    <x v="29"/>
    <s v="A101"/>
    <s v="FORTALECIMIENTO INSTITUCIONAL"/>
    <s v="GC00A10100004D"/>
    <x v="1"/>
    <x v="1"/>
    <s v="990101"/>
    <x v="226"/>
    <x v="0"/>
    <x v="12"/>
    <s v="002"/>
    <n v="0"/>
    <n v="0"/>
    <n v="4758.96"/>
    <n v="4758.96"/>
    <n v="0"/>
    <n v="4699.96"/>
    <n v="8.6438147260949689E-6"/>
    <n v="4699.96"/>
    <n v="1.8291988803071674E-5"/>
    <n v="59"/>
    <n v="59"/>
    <n v="59"/>
    <m/>
  </r>
  <r>
    <x v="1"/>
    <x v="11"/>
    <s v="ZC09F090"/>
    <x v="21"/>
    <s v="A101"/>
    <s v="FORTALECIMIENTO INSTITUCIONAL"/>
    <s v="GC00A10100004D"/>
    <x v="1"/>
    <x v="1"/>
    <s v="990101"/>
    <x v="226"/>
    <x v="0"/>
    <x v="12"/>
    <s v="002"/>
    <n v="9719.92"/>
    <n v="0"/>
    <n v="0"/>
    <n v="9719.92"/>
    <n v="0"/>
    <n v="0"/>
    <n v="0"/>
    <n v="0"/>
    <n v="0"/>
    <n v="9719.92"/>
    <n v="9719.92"/>
    <n v="9719.92"/>
    <m/>
  </r>
  <r>
    <x v="1"/>
    <x v="11"/>
    <s v="ZV05F050"/>
    <x v="35"/>
    <s v="A101"/>
    <s v="FORTALECIMIENTO INSTITUCIONAL"/>
    <s v="GC00A10100004D"/>
    <x v="1"/>
    <x v="1"/>
    <s v="990101"/>
    <x v="226"/>
    <x v="0"/>
    <x v="12"/>
    <s v="002"/>
    <n v="32413.360000000001"/>
    <n v="0"/>
    <n v="0"/>
    <n v="32413.360000000001"/>
    <n v="0"/>
    <n v="0"/>
    <n v="0"/>
    <n v="0"/>
    <n v="0"/>
    <n v="32413.360000000001"/>
    <n v="32413.360000000001"/>
    <n v="32413.360000000001"/>
    <m/>
  </r>
  <r>
    <x v="3"/>
    <x v="4"/>
    <s v="US33M030"/>
    <x v="4"/>
    <s v="A101"/>
    <s v="FORTALECIMIENTO INSTITUCIONAL"/>
    <s v="GC00A10100004D"/>
    <x v="1"/>
    <x v="1"/>
    <s v="990101"/>
    <x v="226"/>
    <x v="0"/>
    <x v="12"/>
    <s v="002"/>
    <n v="265000"/>
    <n v="0"/>
    <n v="-200000"/>
    <n v="65000"/>
    <n v="0"/>
    <n v="40528.17"/>
    <n v="7.4536377472931756E-5"/>
    <n v="40528.17"/>
    <n v="1.5773343429496958E-4"/>
    <n v="24471.83"/>
    <n v="24471.83"/>
    <n v="24471.83"/>
    <m/>
  </r>
  <r>
    <x v="1"/>
    <x v="11"/>
    <s v="ZM04F040"/>
    <x v="41"/>
    <s v="A101"/>
    <s v="FORTALECIMIENTO INSTITUCIONAL"/>
    <s v="GC00A10100004D"/>
    <x v="1"/>
    <x v="1"/>
    <s v="990101"/>
    <x v="226"/>
    <x v="0"/>
    <x v="12"/>
    <s v="002"/>
    <n v="18612.150000000001"/>
    <n v="0"/>
    <n v="0"/>
    <n v="18612.150000000001"/>
    <n v="0"/>
    <n v="5256.61"/>
    <n v="9.6675637510400239E-6"/>
    <n v="5256.61"/>
    <n v="2.0458440340367701E-5"/>
    <n v="13355.54"/>
    <n v="13355.54"/>
    <n v="13355.54"/>
    <m/>
  </r>
  <r>
    <x v="1"/>
    <x v="11"/>
    <s v="TM68F100"/>
    <x v="18"/>
    <s v="A101"/>
    <s v="FORTALECIMIENTO INSTITUCIONAL"/>
    <s v="GC00A10100004D"/>
    <x v="1"/>
    <x v="1"/>
    <s v="990101"/>
    <x v="226"/>
    <x v="0"/>
    <x v="12"/>
    <s v="002"/>
    <n v="15290.21"/>
    <n v="0"/>
    <n v="0"/>
    <n v="15290.21"/>
    <n v="0"/>
    <n v="15043.8"/>
    <n v="2.7667431207165059E-5"/>
    <n v="15043.8"/>
    <n v="5.8549651732280622E-5"/>
    <n v="246.41"/>
    <n v="246.41"/>
    <n v="246.41"/>
    <m/>
  </r>
  <r>
    <x v="1"/>
    <x v="11"/>
    <s v="ZD07F070"/>
    <x v="28"/>
    <s v="A101"/>
    <s v="FORTALECIMIENTO INSTITUCIONAL"/>
    <s v="GC00A10100004D"/>
    <x v="1"/>
    <x v="1"/>
    <s v="990101"/>
    <x v="226"/>
    <x v="0"/>
    <x v="12"/>
    <s v="002"/>
    <n v="25051.72"/>
    <n v="0"/>
    <n v="0"/>
    <n v="25051.72"/>
    <n v="0"/>
    <n v="1102.8900000000001"/>
    <n v="2.0283527568879057E-6"/>
    <n v="1102.8900000000001"/>
    <n v="4.2923879205396896E-6"/>
    <n v="23948.83"/>
    <n v="23948.83"/>
    <n v="23948.83"/>
    <m/>
  </r>
  <r>
    <x v="1"/>
    <x v="11"/>
    <s v="ZT06F060"/>
    <x v="43"/>
    <s v="A101"/>
    <s v="FORTALECIMIENTO INSTITUCIONAL"/>
    <s v="GC00A10100004D"/>
    <x v="1"/>
    <x v="1"/>
    <s v="990101"/>
    <x v="226"/>
    <x v="0"/>
    <x v="12"/>
    <s v="002"/>
    <n v="45143.24"/>
    <n v="0"/>
    <n v="-7000"/>
    <n v="38143.24"/>
    <n v="0"/>
    <n v="18506.12"/>
    <n v="3.4035071059941069E-5"/>
    <n v="18506.12"/>
    <n v="7.2024812940599657E-5"/>
    <n v="19637.12"/>
    <n v="19637.12"/>
    <n v="19637.12"/>
    <m/>
  </r>
  <r>
    <x v="3"/>
    <x v="4"/>
    <s v="ZA01M000"/>
    <x v="12"/>
    <s v="M402"/>
    <s v="SALUD AL DIA"/>
    <s v="GI22M40200004D"/>
    <x v="77"/>
    <x v="77"/>
    <s v="990102"/>
    <x v="227"/>
    <x v="1"/>
    <x v="12"/>
    <s v="001"/>
    <n v="3774000"/>
    <n v="0"/>
    <n v="0"/>
    <n v="3774000"/>
    <n v="0"/>
    <n v="3774000"/>
    <n v="6.9408583852378341E-3"/>
    <n v="0"/>
    <n v="0"/>
    <n v="0"/>
    <n v="377400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11" applyNumberFormats="0" applyBorderFormats="0" applyFontFormats="0" applyPatternFormats="0" applyAlignmentFormats="0" applyWidthHeightFormats="1" dataCaption="Valores" grandTotalCaption="Total Corriente " updatedVersion="6" minRefreshableVersion="3" useAutoFormatting="1" itemPrintTitles="1" createdVersion="6" indent="0" outline="1" outlineData="1" multipleFieldFilters="0" rowHeaderCaption="GRUPO DE GASTO CORRIENTE">
  <location ref="A6:I14" firstHeaderRow="0" firstDataRow="1" firstDataCol="1" rowPageCount="1" colPageCount="1"/>
  <pivotFields count="29"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04">
        <item x="0"/>
        <item x="1"/>
        <item h="1" x="91"/>
        <item h="1" x="2"/>
        <item h="1" x="92"/>
        <item h="1" x="93"/>
        <item h="1" x="3"/>
        <item h="1" x="94"/>
        <item h="1" x="95"/>
        <item h="1" x="96"/>
        <item h="1" x="97"/>
        <item h="1" x="4"/>
        <item h="1" x="98"/>
        <item h="1" x="99"/>
        <item h="1" x="100"/>
        <item h="1" x="5"/>
        <item h="1" x="6"/>
        <item h="1" x="101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102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"/>
        <item h="1" x="78"/>
        <item h="1" x="79"/>
        <item h="1" x="80"/>
        <item h="1" x="81"/>
        <item h="1" x="82"/>
        <item h="1" x="89"/>
        <item h="1" x="83"/>
        <item h="1" x="90"/>
        <item h="1" x="84"/>
        <item h="1" x="85"/>
        <item h="1" x="86"/>
        <item h="1" x="87"/>
        <item h="1" x="88"/>
        <item t="default"/>
      </items>
    </pivotField>
    <pivotField showAll="0" defaultSubtotal="0"/>
    <pivotField showAll="0"/>
    <pivotField showAll="0"/>
    <pivotField showAll="0" defaultSubtota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dataField="1" numFmtId="2" showAll="0"/>
    <pivotField numFmtId="2" showAll="0"/>
    <pivotField dataField="1" numFmtId="2" showAll="0"/>
    <pivotField dataField="1" numFmtId="2" showAll="0"/>
    <pivotField dataField="1" numFmtId="2" showAll="0"/>
    <pivotField dataField="1" numFmtId="2" showAll="0"/>
    <pivotField numFmtId="10" showAll="0" defaultSubtotal="0"/>
    <pivotField dataField="1" numFmtId="2" showAll="0"/>
    <pivotField numFmtId="10" showAll="0" defaultSubtotal="0"/>
    <pivotField numFmtId="2" showAll="0"/>
    <pivotField numFmtId="2" showAll="0"/>
    <pivotField numFmtId="2" showAll="0"/>
    <pivotField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10"/>
    </i>
    <i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7" hier="-1"/>
  </pageFields>
  <dataFields count="8">
    <dataField name="Asignación inicial " fld="14" baseField="0" baseItem="0" numFmtId="43"/>
    <dataField name="Traspasos " fld="16" baseField="0" baseItem="0" numFmtId="43"/>
    <dataField name="Codificado " fld="17" baseField="0" baseItem="0" numFmtId="43"/>
    <dataField name="Certificado " fld="18" baseField="0" baseItem="0" numFmtId="43"/>
    <dataField name="Comprometido " fld="19" baseField="0" baseItem="0" numFmtId="43"/>
    <dataField name="% Comp " fld="27" baseField="0" baseItem="0" numFmtId="9"/>
    <dataField name="Devengado " fld="21" baseField="0" baseItem="0" numFmtId="43"/>
    <dataField name="% Dev " fld="28" baseField="0" baseItem="0" numFmtId="9"/>
  </dataFields>
  <formats count="7">
    <format dxfId="65">
      <pivotArea outline="0" collapsedLevelsAreSubtotals="1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64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6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62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60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5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3" cacheId="11" applyNumberFormats="0" applyBorderFormats="0" applyFontFormats="0" applyPatternFormats="0" applyAlignmentFormats="0" applyWidthHeightFormats="1" dataCaption="Valores" grandTotalCaption="Total Inversión" updatedVersion="6" minRefreshableVersion="3" useAutoFormatting="1" itemPrintTitles="1" createdVersion="6" indent="0" outline="1" outlineData="1" multipleFieldFilters="0" rowHeaderCaption="GRUPO DE GASTO INVERSIÓN ">
  <location ref="A18:I28" firstHeaderRow="0" firstDataRow="1" firstDataCol="1" rowPageCount="1" colPageCount="1"/>
  <pivotFields count="29"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04">
        <item h="1" x="0"/>
        <item h="1" x="1"/>
        <item x="91"/>
        <item x="2"/>
        <item x="92"/>
        <item x="93"/>
        <item x="3"/>
        <item x="94"/>
        <item x="95"/>
        <item x="96"/>
        <item x="97"/>
        <item x="4"/>
        <item x="98"/>
        <item x="99"/>
        <item x="100"/>
        <item x="5"/>
        <item x="6"/>
        <item x="101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102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"/>
        <item x="78"/>
        <item x="79"/>
        <item x="80"/>
        <item x="81"/>
        <item x="82"/>
        <item x="89"/>
        <item x="83"/>
        <item x="90"/>
        <item x="84"/>
        <item x="85"/>
        <item x="86"/>
        <item x="87"/>
        <item x="88"/>
        <item t="default"/>
      </items>
    </pivotField>
    <pivotField showAll="0" defaultSubtotal="0"/>
    <pivotField showAll="0"/>
    <pivotField showAll="0"/>
    <pivotField showAll="0" defaultSubtota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dataField="1" numFmtId="2" showAll="0"/>
    <pivotField numFmtId="2" showAll="0"/>
    <pivotField dataField="1" numFmtId="2" showAll="0"/>
    <pivotField dataField="1" numFmtId="2" showAll="0"/>
    <pivotField dataField="1" numFmtId="2" showAll="0"/>
    <pivotField dataField="1" numFmtId="2" showAll="0"/>
    <pivotField numFmtId="10" showAll="0" defaultSubtotal="0"/>
    <pivotField dataField="1" numFmtId="2" showAll="0"/>
    <pivotField numFmtId="10" showAll="0" defaultSubtotal="0"/>
    <pivotField numFmtId="2" showAll="0"/>
    <pivotField numFmtId="2" showAll="0"/>
    <pivotField numFmtId="2" showAll="0"/>
    <pivotField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12"/>
  </rowFields>
  <rowItems count="10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7" hier="-1"/>
  </pageFields>
  <dataFields count="8">
    <dataField name="Asignación inicial " fld="14" baseField="0" baseItem="0" numFmtId="43"/>
    <dataField name="Traspasos " fld="16" baseField="0" baseItem="0" numFmtId="43"/>
    <dataField name="Codificado " fld="17" baseField="0" baseItem="0" numFmtId="43"/>
    <dataField name="Certificado " fld="18" baseField="0" baseItem="0" numFmtId="43"/>
    <dataField name="Comprometido " fld="19" baseField="0" baseItem="0" numFmtId="43"/>
    <dataField name="% Comp " fld="27" baseField="0" baseItem="0" numFmtId="9"/>
    <dataField name="Devengado " fld="21" baseField="0" baseItem="0" numFmtId="43"/>
    <dataField name="% Dev " fld="28" baseField="0" baseItem="0" numFmtId="9"/>
  </dataFields>
  <formats count="10">
    <format dxfId="75">
      <pivotArea outline="0" collapsedLevelsAreSubtotals="1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74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7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72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71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7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9">
      <pivotArea collapsedLevelsAreSubtotals="1" fieldPosition="0">
        <references count="2">
          <reference field="4294967294" count="1" selected="0">
            <x v="7"/>
          </reference>
          <reference field="12" count="9"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8">
      <pivotArea field="12" grandRow="1" outline="0" collapsedLevelsAreSubtotals="1" axis="axisRow" fieldPosition="0">
        <references count="1">
          <reference field="4294967294" count="1" selected="0">
            <x v="7"/>
          </reference>
        </references>
      </pivotArea>
    </format>
    <format dxfId="67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66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11" applyNumberFormats="0" applyBorderFormats="0" applyFontFormats="0" applyPatternFormats="0" applyAlignmentFormats="0" applyWidthHeightFormats="1" dataCaption="Valores" updatedVersion="6" minRefreshableVersion="3" preserveFormatting="0" itemPrintTitles="1" createdVersion="6" indent="0" outline="1" outlineData="1" multipleFieldFilters="0" chartFormat="10" rowHeaderCaption="AREA/SECTOR/CENTRO GESTOR ">
  <location ref="A4:I98" firstHeaderRow="0" firstDataRow="1" firstDataCol="1"/>
  <pivotFields count="29"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18">
        <item x="0"/>
        <item x="10"/>
        <item x="14"/>
        <item x="12"/>
        <item x="16"/>
        <item x="3"/>
        <item x="11"/>
        <item x="6"/>
        <item x="2"/>
        <item x="7"/>
        <item x="5"/>
        <item x="1"/>
        <item x="15"/>
        <item x="4"/>
        <item x="8"/>
        <item x="9"/>
        <item x="13"/>
        <item t="default"/>
      </items>
    </pivotField>
    <pivotField showAll="0"/>
    <pivotField axis="axisRow" showAll="0">
      <items count="73">
        <item x="28"/>
        <item x="46"/>
        <item x="44"/>
        <item x="21"/>
        <item x="22"/>
        <item x="41"/>
        <item x="26"/>
        <item x="43"/>
        <item x="35"/>
        <item x="16"/>
        <item x="36"/>
        <item x="34"/>
        <item x="8"/>
        <item x="20"/>
        <item x="24"/>
        <item x="5"/>
        <item x="66"/>
        <item x="71"/>
        <item x="39"/>
        <item x="49"/>
        <item x="53"/>
        <item x="52"/>
        <item x="0"/>
        <item x="50"/>
        <item x="51"/>
        <item x="7"/>
        <item x="63"/>
        <item x="55"/>
        <item x="67"/>
        <item x="62"/>
        <item x="58"/>
        <item x="61"/>
        <item x="69"/>
        <item x="57"/>
        <item x="59"/>
        <item x="68"/>
        <item x="64"/>
        <item x="65"/>
        <item x="3"/>
        <item x="70"/>
        <item x="60"/>
        <item x="30"/>
        <item x="54"/>
        <item x="56"/>
        <item x="33"/>
        <item x="19"/>
        <item x="42"/>
        <item x="9"/>
        <item x="11"/>
        <item x="1"/>
        <item x="12"/>
        <item x="14"/>
        <item x="2"/>
        <item x="10"/>
        <item x="17"/>
        <item x="37"/>
        <item x="13"/>
        <item x="40"/>
        <item x="15"/>
        <item x="47"/>
        <item x="48"/>
        <item x="4"/>
        <item x="25"/>
        <item x="31"/>
        <item x="32"/>
        <item x="38"/>
        <item x="27"/>
        <item x="45"/>
        <item x="29"/>
        <item x="23"/>
        <item x="18"/>
        <item x="6"/>
        <item t="default"/>
      </items>
    </pivotField>
    <pivotField showAll="0"/>
    <pivotField showAll="0"/>
    <pivotField showAll="0"/>
    <pivotField showAll="0"/>
    <pivotField showAll="0" defaultSubtotal="0">
      <items count="103">
        <item x="65"/>
        <item x="17"/>
        <item x="8"/>
        <item x="102"/>
        <item x="78"/>
        <item x="23"/>
        <item x="36"/>
        <item x="80"/>
        <item x="12"/>
        <item x="41"/>
        <item x="42"/>
        <item x="7"/>
        <item x="43"/>
        <item x="35"/>
        <item x="54"/>
        <item x="14"/>
        <item x="44"/>
        <item x="45"/>
        <item x="50"/>
        <item x="20"/>
        <item x="64"/>
        <item x="89"/>
        <item x="83"/>
        <item x="90"/>
        <item x="84"/>
        <item x="66"/>
        <item x="68"/>
        <item x="60"/>
        <item x="93"/>
        <item x="92"/>
        <item x="91"/>
        <item x="46"/>
        <item x="56"/>
        <item x="32"/>
        <item x="26"/>
        <item x="21"/>
        <item x="61"/>
        <item x="77"/>
        <item x="63"/>
        <item x="70"/>
        <item x="10"/>
        <item x="39"/>
        <item x="53"/>
        <item x="0"/>
        <item x="95"/>
        <item x="94"/>
        <item x="52"/>
        <item x="71"/>
        <item x="40"/>
        <item x="47"/>
        <item x="15"/>
        <item x="37"/>
        <item x="86"/>
        <item x="100"/>
        <item x="73"/>
        <item x="22"/>
        <item x="55"/>
        <item x="30"/>
        <item x="58"/>
        <item x="99"/>
        <item x="38"/>
        <item x="62"/>
        <item x="72"/>
        <item x="9"/>
        <item x="4"/>
        <item x="98"/>
        <item x="5"/>
        <item x="87"/>
        <item x="76"/>
        <item x="16"/>
        <item x="82"/>
        <item x="49"/>
        <item x="3"/>
        <item x="59"/>
        <item x="27"/>
        <item x="51"/>
        <item x="57"/>
        <item x="96"/>
        <item x="97"/>
        <item x="34"/>
        <item x="33"/>
        <item x="28"/>
        <item x="13"/>
        <item x="11"/>
        <item x="81"/>
        <item x="88"/>
        <item x="79"/>
        <item x="69"/>
        <item x="1"/>
        <item x="29"/>
        <item x="48"/>
        <item x="67"/>
        <item x="74"/>
        <item x="6"/>
        <item x="25"/>
        <item x="2"/>
        <item x="85"/>
        <item x="18"/>
        <item x="31"/>
        <item x="75"/>
        <item x="24"/>
        <item x="101"/>
        <item x="19"/>
      </items>
    </pivotField>
    <pivotField showAll="0"/>
    <pivotField showAll="0">
      <items count="22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0"/>
        <item x="19"/>
        <item x="1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68"/>
        <item x="169"/>
        <item x="113"/>
        <item x="165"/>
        <item x="149"/>
        <item x="170"/>
        <item x="114"/>
        <item x="134"/>
        <item x="112"/>
        <item x="135"/>
        <item x="177"/>
        <item x="157"/>
        <item x="180"/>
        <item x="115"/>
        <item x="187"/>
        <item x="183"/>
        <item x="143"/>
        <item x="131"/>
        <item x="144"/>
        <item x="161"/>
        <item x="181"/>
        <item x="155"/>
        <item x="137"/>
        <item x="171"/>
        <item x="184"/>
        <item x="185"/>
        <item x="150"/>
        <item x="151"/>
        <item x="116"/>
        <item x="178"/>
        <item x="191"/>
        <item x="192"/>
        <item x="152"/>
        <item x="138"/>
        <item x="158"/>
        <item x="190"/>
        <item x="176"/>
        <item x="145"/>
        <item x="139"/>
        <item x="117"/>
        <item x="129"/>
        <item x="118"/>
        <item x="166"/>
        <item x="132"/>
        <item x="140"/>
        <item x="193"/>
        <item x="182"/>
        <item x="167"/>
        <item x="136"/>
        <item x="119"/>
        <item x="141"/>
        <item x="179"/>
        <item x="120"/>
        <item x="186"/>
        <item x="156"/>
        <item x="159"/>
        <item x="121"/>
        <item x="153"/>
        <item x="146"/>
        <item x="172"/>
        <item x="175"/>
        <item x="122"/>
        <item x="123"/>
        <item x="147"/>
        <item x="124"/>
        <item x="133"/>
        <item x="125"/>
        <item x="154"/>
        <item x="163"/>
        <item x="148"/>
        <item x="173"/>
        <item x="126"/>
        <item x="127"/>
        <item x="188"/>
        <item x="189"/>
        <item x="142"/>
        <item x="130"/>
        <item x="128"/>
        <item x="164"/>
        <item x="160"/>
        <item x="162"/>
        <item x="174"/>
        <item x="194"/>
        <item x="195"/>
        <item x="196"/>
        <item x="198"/>
        <item x="197"/>
        <item x="200"/>
        <item x="201"/>
        <item x="202"/>
        <item x="199"/>
        <item x="204"/>
        <item x="203"/>
        <item x="206"/>
        <item x="205"/>
        <item x="207"/>
        <item x="208"/>
        <item x="209"/>
        <item x="210"/>
        <item x="211"/>
        <item x="212"/>
        <item x="213"/>
        <item x="214"/>
        <item x="218"/>
        <item x="220"/>
        <item x="215"/>
        <item x="221"/>
        <item x="217"/>
        <item x="216"/>
        <item x="219"/>
        <item x="222"/>
        <item x="223"/>
        <item x="224"/>
        <item x="225"/>
        <item x="226"/>
        <item x="227"/>
        <item t="default"/>
      </items>
    </pivotField>
    <pivotField multipleItemSelectionAllowed="1" showAll="0" defaultSubtotal="0">
      <items count="3">
        <item x="0"/>
        <item x="1"/>
        <item m="1" x="2"/>
      </items>
    </pivotField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dataField="1" numFmtId="2" showAll="0"/>
    <pivotField numFmtId="2" showAll="0"/>
    <pivotField numFmtId="2" showAll="0"/>
    <pivotField dataField="1" numFmtId="2" showAll="0"/>
    <pivotField dataField="1" numFmtId="2" showAll="0"/>
    <pivotField dataField="1" numFmtId="2" showAll="0"/>
    <pivotField numFmtId="10" showAll="0" defaultSubtotal="0"/>
    <pivotField dataField="1" numFmtId="2" showAll="0"/>
    <pivotField numFmtId="10" showAll="0" defaultSubtotal="0"/>
    <pivotField numFmtId="2" showAll="0"/>
    <pivotField numFmtId="2" showAll="0"/>
    <pivotField dataField="1" numFmtId="2" showAll="0"/>
    <pivotField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0"/>
    <field x="1"/>
    <field x="3"/>
  </rowFields>
  <rowItems count="94">
    <i>
      <x/>
    </i>
    <i r="1">
      <x v="3"/>
    </i>
    <i r="2">
      <x v="26"/>
    </i>
    <i r="2">
      <x v="29"/>
    </i>
    <i r="2">
      <x v="45"/>
    </i>
    <i r="1">
      <x v="6"/>
    </i>
    <i r="2"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54"/>
    </i>
    <i r="2">
      <x v="69"/>
    </i>
    <i r="2">
      <x v="70"/>
    </i>
    <i r="1">
      <x v="11"/>
    </i>
    <i r="2">
      <x v="10"/>
    </i>
    <i r="2">
      <x v="32"/>
    </i>
    <i r="2">
      <x v="33"/>
    </i>
    <i r="2">
      <x v="35"/>
    </i>
    <i r="2">
      <x v="49"/>
    </i>
    <i r="1">
      <x v="14"/>
    </i>
    <i r="2">
      <x v="18"/>
    </i>
    <i r="2">
      <x v="56"/>
    </i>
    <i r="1">
      <x v="16"/>
    </i>
    <i r="2">
      <x v="30"/>
    </i>
    <i r="2">
      <x v="41"/>
    </i>
    <i r="2">
      <x v="57"/>
    </i>
    <i>
      <x v="1"/>
    </i>
    <i r="1">
      <x v="1"/>
    </i>
    <i r="2">
      <x v="9"/>
    </i>
    <i r="2">
      <x v="31"/>
    </i>
    <i r="1">
      <x v="8"/>
    </i>
    <i r="2">
      <x v="16"/>
    </i>
    <i r="2">
      <x v="27"/>
    </i>
    <i r="2">
      <x v="28"/>
    </i>
    <i r="2">
      <x v="34"/>
    </i>
    <i r="2">
      <x v="52"/>
    </i>
    <i>
      <x v="2"/>
    </i>
    <i r="1">
      <x/>
    </i>
    <i r="2">
      <x v="1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44"/>
    </i>
    <i r="1">
      <x v="2"/>
    </i>
    <i r="2">
      <x v="11"/>
    </i>
    <i r="1">
      <x v="4"/>
    </i>
    <i r="2">
      <x v="46"/>
    </i>
    <i r="1">
      <x v="5"/>
    </i>
    <i r="2">
      <x v="12"/>
    </i>
    <i r="2">
      <x v="15"/>
    </i>
    <i r="2">
      <x v="25"/>
    </i>
    <i r="2">
      <x v="38"/>
    </i>
    <i r="2">
      <x v="42"/>
    </i>
    <i r="2">
      <x v="43"/>
    </i>
    <i r="1">
      <x v="12"/>
    </i>
    <i r="2">
      <x v="39"/>
    </i>
    <i r="2">
      <x v="40"/>
    </i>
    <i r="2">
      <x v="55"/>
    </i>
    <i r="1">
      <x v="15"/>
    </i>
    <i r="2">
      <x v="51"/>
    </i>
    <i>
      <x v="3"/>
    </i>
    <i r="1">
      <x v="7"/>
    </i>
    <i r="2">
      <x v="36"/>
    </i>
    <i r="2">
      <x v="37"/>
    </i>
    <i r="2">
      <x v="47"/>
    </i>
    <i r="1">
      <x v="9"/>
    </i>
    <i r="2">
      <x v="13"/>
    </i>
    <i r="2">
      <x v="14"/>
    </i>
    <i r="2">
      <x v="53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1">
      <x v="10"/>
    </i>
    <i r="2">
      <x v="17"/>
    </i>
    <i r="2">
      <x v="48"/>
    </i>
    <i r="2">
      <x v="71"/>
    </i>
    <i r="1">
      <x v="13"/>
    </i>
    <i r="2">
      <x v="50"/>
    </i>
    <i r="2">
      <x v="58"/>
    </i>
    <i r="2">
      <x v="59"/>
    </i>
    <i r="2">
      <x v="60"/>
    </i>
    <i r="2">
      <x v="6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Asignación inicial " fld="14" baseField="0" baseItem="0" numFmtId="43"/>
    <dataField name="Codificado " fld="17" baseField="0" baseItem="0" numFmtId="43"/>
    <dataField name="Certificado " fld="18" baseField="0" baseItem="0" numFmtId="43"/>
    <dataField name="Comprometido " fld="19" baseField="0" baseItem="0" numFmtId="43"/>
    <dataField name="% Comp " fld="27" baseField="0" baseItem="0" numFmtId="9"/>
    <dataField name="Devengado " fld="21" baseField="0" baseItem="0" numFmtId="43"/>
    <dataField name="% Dev " fld="28" baseField="0" baseItem="0" numFmtId="9"/>
    <dataField name="Disponible " fld="25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2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C11" firstHeaderRow="0" firstDataRow="1" firstDataCol="1" rowPageCount="1" colPageCount="1"/>
  <pivotFields count="27"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numFmtId="2" showAll="0"/>
    <pivotField numFmtId="2" showAll="0"/>
    <pivotField numFmtId="2" showAll="0"/>
    <pivotField dataField="1" numFmtId="2" showAll="0"/>
    <pivotField numFmtId="2" showAll="0"/>
    <pivotField numFmtId="2" showAll="0"/>
    <pivotField numFmtId="10" showAll="0" defaultSubtotal="0"/>
    <pivotField dataField="1" numFmtId="2" showAll="0"/>
    <pivotField numFmtId="10" showAll="0" defaultSubtotal="0"/>
    <pivotField numFmtId="2" showAll="0"/>
    <pivotField numFmtId="2" showAll="0"/>
    <pivotField numFmtId="2"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10"/>
    </i>
    <i>
      <x v="12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-1"/>
  </pageFields>
  <dataFields count="2">
    <dataField name=" Codificado" fld="17" baseField="0" baseItem="0"/>
    <dataField name=" Devengado" fld="21" baseField="0" baseItem="0"/>
  </dataFields>
  <formats count="6">
    <format dxfId="58">
      <pivotArea outline="0" collapsedLevelsAreSubtotals="1" fieldPosition="0"/>
    </format>
    <format dxfId="57">
      <pivotArea dataOnly="0" labelOnly="1" outline="0" fieldPosition="0">
        <references count="1">
          <reference field="11" count="0"/>
        </references>
      </pivotArea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outline="0" collapsedLevelsAreSubtotals="1" fieldPosition="0"/>
    </format>
    <format dxfId="54">
      <pivotArea dataOnly="0" labelOnly="1" outline="0" fieldPosition="0">
        <references count="1">
          <reference field="11" count="0"/>
        </references>
      </pivotArea>
    </format>
    <format dxfId="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rea1" sourceName="Area">
  <pivotTables>
    <pivotTable tabId="2" name="TablaDinámica1"/>
  </pivotTables>
  <data>
    <tabular pivotCacheId="1">
      <items count="4">
        <i x="1" s="1"/>
        <i x="2" s="1"/>
        <i x="0" s="1"/>
        <i x="3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s.Centro_Gestor" sourceName="Des.Centro Gestor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artida" sourceName="Partida">
  <extLst>
    <x:ext xmlns:x15="http://schemas.microsoft.com/office/spreadsheetml/2010/11/main" uri="{2F2917AC-EB37-4324-AD4E-5DD8C200BD13}">
      <x15:tableSlicerCache tableId="1" column="10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artida___Descripción" sourceName="Partida - Descripción">
  <extLst>
    <x:ext xmlns:x15="http://schemas.microsoft.com/office/spreadsheetml/2010/11/main" uri="{2F2917AC-EB37-4324-AD4E-5DD8C200BD13}">
      <x15:tableSlicerCache tableId="1" column="11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GRUPOS_DE_GASTO" sourceName="Grupos de Gasto">
  <extLst>
    <x:ext xmlns:x15="http://schemas.microsoft.com/office/spreadsheetml/2010/11/main" uri="{2F2917AC-EB37-4324-AD4E-5DD8C200BD13}">
      <x15:tableSlicerCache tableId="1" column="26"/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s._Proyecto1" sourceName="Des. Proyecto">
  <extLst>
    <x:ext xmlns:x15="http://schemas.microsoft.com/office/spreadsheetml/2010/11/main" uri="{2F2917AC-EB37-4324-AD4E-5DD8C200BD13}">
      <x15:tableSlicerCache tableId="1" column="24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s.Centro_Gestor1" sourceName="Des.Centro Gestor">
  <pivotTables>
    <pivotTable tabId="2" name="TablaDinámica1"/>
  </pivotTables>
  <data>
    <tabular pivotCacheId="1">
      <items count="72">
        <i x="28" s="1"/>
        <i x="46" s="1"/>
        <i x="44" s="1"/>
        <i x="21" s="1"/>
        <i x="22" s="1"/>
        <i x="41" s="1"/>
        <i x="26" s="1"/>
        <i x="43" s="1"/>
        <i x="35" s="1"/>
        <i x="16" s="1"/>
        <i x="36" s="1"/>
        <i x="34" s="1"/>
        <i x="8" s="1"/>
        <i x="20" s="1"/>
        <i x="24" s="1"/>
        <i x="5" s="1"/>
        <i x="66" s="1"/>
        <i x="71" s="1"/>
        <i x="39" s="1"/>
        <i x="49" s="1"/>
        <i x="53" s="1"/>
        <i x="52" s="1"/>
        <i x="0" s="1"/>
        <i x="50" s="1"/>
        <i x="51" s="1"/>
        <i x="7" s="1"/>
        <i x="63" s="1"/>
        <i x="55" s="1"/>
        <i x="67" s="1"/>
        <i x="62" s="1"/>
        <i x="58" s="1"/>
        <i x="61" s="1"/>
        <i x="69" s="1"/>
        <i x="57" s="1"/>
        <i x="59" s="1"/>
        <i x="68" s="1"/>
        <i x="64" s="1"/>
        <i x="65" s="1"/>
        <i x="3" s="1"/>
        <i x="70" s="1"/>
        <i x="60" s="1"/>
        <i x="30" s="1"/>
        <i x="54" s="1"/>
        <i x="56" s="1"/>
        <i x="33" s="1"/>
        <i x="19" s="1"/>
        <i x="42" s="1"/>
        <i x="9" s="1"/>
        <i x="11" s="1"/>
        <i x="1" s="1"/>
        <i x="12" s="1"/>
        <i x="14" s="1"/>
        <i x="2" s="1"/>
        <i x="10" s="1"/>
        <i x="17" s="1"/>
        <i x="37" s="1"/>
        <i x="13" s="1"/>
        <i x="40" s="1"/>
        <i x="15" s="1"/>
        <i x="47" s="1"/>
        <i x="48" s="1"/>
        <i x="4" s="1"/>
        <i x="25" s="1"/>
        <i x="31" s="1"/>
        <i x="32" s="1"/>
        <i x="38" s="1"/>
        <i x="27" s="1"/>
        <i x="45" s="1"/>
        <i x="29" s="1"/>
        <i x="23" s="1"/>
        <i x="18" s="1"/>
        <i x="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Sector_Texto1" sourceName="Sector Texto">
  <pivotTables>
    <pivotTable tabId="2" name="TablaDinámica1"/>
  </pivotTables>
  <data>
    <tabular pivotCacheId="1">
      <items count="17">
        <i x="0" s="1"/>
        <i x="10" s="1"/>
        <i x="14" s="1"/>
        <i x="12" s="1"/>
        <i x="16" s="1"/>
        <i x="3" s="1"/>
        <i x="11" s="1"/>
        <i x="6" s="1"/>
        <i x="2" s="1"/>
        <i x="7" s="1"/>
        <i x="5" s="1"/>
        <i x="1" s="1"/>
        <i x="15" s="1"/>
        <i x="4" s="1"/>
        <i x="8" s="1"/>
        <i x="9" s="1"/>
        <i x="13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Grupos_de_Gasto1" sourceName="Grupos de Gasto">
  <pivotTables>
    <pivotTable tabId="2" name="TablaDinámica1"/>
  </pivotTables>
  <data>
    <tabular pivotCacheId="1">
      <items count="3">
        <i x="0" s="1"/>
        <i x="1" s="1"/>
        <i x="2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artida___Descripción1" sourceName="Partida - Descripción">
  <pivotTables>
    <pivotTable tabId="2" name="TablaDinámica1"/>
  </pivotTables>
  <data>
    <tabular pivotCacheId="1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artida1" sourceName="Partida">
  <pivotTables>
    <pivotTable tabId="2" name="TablaDinámica1"/>
  </pivotTables>
  <data>
    <tabular pivotCacheId="1">
      <items count="228"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0" s="1"/>
        <i x="19" s="1"/>
        <i x="1" s="1"/>
        <i x="20" s="1"/>
        <i x="21" s="1"/>
        <i x="22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45" s="1"/>
        <i x="46" s="1"/>
        <i x="47" s="1"/>
        <i x="48" s="1"/>
        <i x="49" s="1"/>
        <i x="50" s="1"/>
        <i x="51" s="1"/>
        <i x="52" s="1"/>
        <i x="53" s="1"/>
        <i x="54" s="1"/>
        <i x="55" s="1"/>
        <i x="56" s="1"/>
        <i x="57" s="1"/>
        <i x="58" s="1"/>
        <i x="59" s="1"/>
        <i x="60" s="1"/>
        <i x="61" s="1"/>
        <i x="62" s="1"/>
        <i x="63" s="1"/>
        <i x="64" s="1"/>
        <i x="65" s="1"/>
        <i x="66" s="1"/>
        <i x="67" s="1"/>
        <i x="68" s="1"/>
        <i x="69" s="1"/>
        <i x="70" s="1"/>
        <i x="71" s="1"/>
        <i x="72" s="1"/>
        <i x="73" s="1"/>
        <i x="74" s="1"/>
        <i x="75" s="1"/>
        <i x="76" s="1"/>
        <i x="77" s="1"/>
        <i x="78" s="1"/>
        <i x="79" s="1"/>
        <i x="80" s="1"/>
        <i x="81" s="1"/>
        <i x="82" s="1"/>
        <i x="83" s="1"/>
        <i x="84" s="1"/>
        <i x="85" s="1"/>
        <i x="86" s="1"/>
        <i x="87" s="1"/>
        <i x="88" s="1"/>
        <i x="89" s="1"/>
        <i x="90" s="1"/>
        <i x="91" s="1"/>
        <i x="92" s="1"/>
        <i x="93" s="1"/>
        <i x="94" s="1"/>
        <i x="95" s="1"/>
        <i x="96" s="1"/>
        <i x="97" s="1"/>
        <i x="98" s="1"/>
        <i x="99" s="1"/>
        <i x="100" s="1"/>
        <i x="101" s="1"/>
        <i x="102" s="1"/>
        <i x="103" s="1"/>
        <i x="104" s="1"/>
        <i x="105" s="1"/>
        <i x="106" s="1"/>
        <i x="107" s="1"/>
        <i x="108" s="1"/>
        <i x="109" s="1"/>
        <i x="110" s="1"/>
        <i x="111" s="1"/>
        <i x="168" s="1"/>
        <i x="169" s="1"/>
        <i x="113" s="1"/>
        <i x="165" s="1"/>
        <i x="149" s="1"/>
        <i x="170" s="1"/>
        <i x="114" s="1"/>
        <i x="134" s="1"/>
        <i x="112" s="1"/>
        <i x="135" s="1"/>
        <i x="177" s="1"/>
        <i x="157" s="1"/>
        <i x="180" s="1"/>
        <i x="115" s="1"/>
        <i x="187" s="1"/>
        <i x="183" s="1"/>
        <i x="143" s="1"/>
        <i x="131" s="1"/>
        <i x="144" s="1"/>
        <i x="161" s="1"/>
        <i x="181" s="1"/>
        <i x="155" s="1"/>
        <i x="137" s="1"/>
        <i x="171" s="1"/>
        <i x="184" s="1"/>
        <i x="185" s="1"/>
        <i x="150" s="1"/>
        <i x="151" s="1"/>
        <i x="116" s="1"/>
        <i x="178" s="1"/>
        <i x="191" s="1"/>
        <i x="192" s="1"/>
        <i x="152" s="1"/>
        <i x="138" s="1"/>
        <i x="158" s="1"/>
        <i x="190" s="1"/>
        <i x="176" s="1"/>
        <i x="145" s="1"/>
        <i x="139" s="1"/>
        <i x="117" s="1"/>
        <i x="129" s="1"/>
        <i x="118" s="1"/>
        <i x="166" s="1"/>
        <i x="132" s="1"/>
        <i x="140" s="1"/>
        <i x="193" s="1"/>
        <i x="182" s="1"/>
        <i x="167" s="1"/>
        <i x="136" s="1"/>
        <i x="119" s="1"/>
        <i x="141" s="1"/>
        <i x="179" s="1"/>
        <i x="120" s="1"/>
        <i x="186" s="1"/>
        <i x="156" s="1"/>
        <i x="159" s="1"/>
        <i x="121" s="1"/>
        <i x="153" s="1"/>
        <i x="146" s="1"/>
        <i x="172" s="1"/>
        <i x="175" s="1"/>
        <i x="122" s="1"/>
        <i x="123" s="1"/>
        <i x="147" s="1"/>
        <i x="124" s="1"/>
        <i x="133" s="1"/>
        <i x="125" s="1"/>
        <i x="154" s="1"/>
        <i x="163" s="1"/>
        <i x="148" s="1"/>
        <i x="173" s="1"/>
        <i x="126" s="1"/>
        <i x="127" s="1"/>
        <i x="188" s="1"/>
        <i x="189" s="1"/>
        <i x="142" s="1"/>
        <i x="130" s="1"/>
        <i x="128" s="1"/>
        <i x="164" s="1"/>
        <i x="160" s="1"/>
        <i x="162" s="1"/>
        <i x="174" s="1"/>
        <i x="194" s="1"/>
        <i x="195" s="1"/>
        <i x="196" s="1"/>
        <i x="198" s="1"/>
        <i x="197" s="1"/>
        <i x="200" s="1"/>
        <i x="201" s="1"/>
        <i x="202" s="1"/>
        <i x="199" s="1"/>
        <i x="204" s="1"/>
        <i x="203" s="1"/>
        <i x="206" s="1"/>
        <i x="205" s="1"/>
        <i x="207" s="1"/>
        <i x="208" s="1"/>
        <i x="209" s="1"/>
        <i x="210" s="1"/>
        <i x="211" s="1"/>
        <i x="212" s="1"/>
        <i x="213" s="1"/>
        <i x="214" s="1"/>
        <i x="218" s="1"/>
        <i x="220" s="1"/>
        <i x="215" s="1"/>
        <i x="221" s="1"/>
        <i x="217" s="1"/>
        <i x="216" s="1"/>
        <i x="219" s="1"/>
        <i x="222" s="1"/>
        <i x="223" s="1"/>
        <i x="224" s="1"/>
        <i x="225" s="1"/>
        <i x="226" s="1"/>
        <i x="227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es._Proyecto" sourceName="Des. Proyecto">
  <pivotTables>
    <pivotTable tabId="2" name="TablaDinámica1"/>
  </pivotTables>
  <data>
    <tabular pivotCacheId="1">
      <items count="103">
        <i x="65" s="1"/>
        <i x="17" s="1"/>
        <i x="8" s="1"/>
        <i x="102" s="1"/>
        <i x="78" s="1"/>
        <i x="23" s="1"/>
        <i x="36" s="1"/>
        <i x="80" s="1"/>
        <i x="12" s="1"/>
        <i x="41" s="1"/>
        <i x="42" s="1"/>
        <i x="7" s="1"/>
        <i x="43" s="1"/>
        <i x="35" s="1"/>
        <i x="54" s="1"/>
        <i x="14" s="1"/>
        <i x="44" s="1"/>
        <i x="45" s="1"/>
        <i x="50" s="1"/>
        <i x="20" s="1"/>
        <i x="64" s="1"/>
        <i x="89" s="1"/>
        <i x="83" s="1"/>
        <i x="90" s="1"/>
        <i x="84" s="1"/>
        <i x="66" s="1"/>
        <i x="68" s="1"/>
        <i x="60" s="1"/>
        <i x="93" s="1"/>
        <i x="92" s="1"/>
        <i x="91" s="1"/>
        <i x="46" s="1"/>
        <i x="56" s="1"/>
        <i x="32" s="1"/>
        <i x="26" s="1"/>
        <i x="21" s="1"/>
        <i x="61" s="1"/>
        <i x="77" s="1"/>
        <i x="63" s="1"/>
        <i x="70" s="1"/>
        <i x="10" s="1"/>
        <i x="39" s="1"/>
        <i x="53" s="1"/>
        <i x="0" s="1"/>
        <i x="95" s="1"/>
        <i x="94" s="1"/>
        <i x="52" s="1"/>
        <i x="71" s="1"/>
        <i x="40" s="1"/>
        <i x="47" s="1"/>
        <i x="15" s="1"/>
        <i x="37" s="1"/>
        <i x="86" s="1"/>
        <i x="100" s="1"/>
        <i x="73" s="1"/>
        <i x="22" s="1"/>
        <i x="55" s="1"/>
        <i x="30" s="1"/>
        <i x="58" s="1"/>
        <i x="99" s="1"/>
        <i x="38" s="1"/>
        <i x="62" s="1"/>
        <i x="72" s="1"/>
        <i x="9" s="1"/>
        <i x="4" s="1"/>
        <i x="98" s="1"/>
        <i x="5" s="1"/>
        <i x="87" s="1"/>
        <i x="76" s="1"/>
        <i x="16" s="1"/>
        <i x="82" s="1"/>
        <i x="49" s="1"/>
        <i x="3" s="1"/>
        <i x="59" s="1"/>
        <i x="27" s="1"/>
        <i x="51" s="1"/>
        <i x="57" s="1"/>
        <i x="96" s="1"/>
        <i x="97" s="1"/>
        <i x="34" s="1"/>
        <i x="33" s="1"/>
        <i x="28" s="1"/>
        <i x="13" s="1"/>
        <i x="11" s="1"/>
        <i x="81" s="1"/>
        <i x="88" s="1"/>
        <i x="79" s="1"/>
        <i x="69" s="1"/>
        <i x="1" s="1"/>
        <i x="29" s="1"/>
        <i x="48" s="1"/>
        <i x="67" s="1"/>
        <i x="74" s="1"/>
        <i x="6" s="1"/>
        <i x="25" s="1"/>
        <i x="2" s="1"/>
        <i x="85" s="1"/>
        <i x="18" s="1"/>
        <i x="31" s="1"/>
        <i x="75" s="1"/>
        <i x="24" s="1"/>
        <i x="101" s="1"/>
        <i x="19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rea" sourceName="Area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Sector_Texto" sourceName="Sector Texto">
  <extLst>
    <x:ext xmlns:x15="http://schemas.microsoft.com/office/spreadsheetml/2010/11/main" uri="{2F2917AC-EB37-4324-AD4E-5DD8C200BD13}">
      <x15:tableSlicerCache tableId="1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rea 1" cache="SegmentaciónDeDatos_Area1" caption="Área" style="SlicerStyleLight1 2" lockedPosition="1" rowHeight="225425"/>
  <slicer name="Des.Centro Gestor 1" cache="SegmentaciónDeDatos_Des.Centro_Gestor1" caption="Centro Gestor" style="SlicerStyleLight1 2" lockedPosition="1" rowHeight="225425"/>
  <slicer name="Sector Texto 1" cache="SegmentaciónDeDatos_Sector_Texto1" caption="Sector" columnCount="2" style="SlicerStyleLight1 2" lockedPosition="1" rowHeight="225425"/>
  <slicer name="Tipo de Gasto" cache="SegmentaciónDeDatos_Grupos_de_Gasto1" caption="Tipo de Gasto" style="SlicerStyleLight1 2" lockedPosition="1" rowHeight="225425"/>
  <slicer name="Partida - Descripción 1" cache="SegmentaciónDeDatos_Partida___Descripción1" caption="Grupo de Gasto" style="SlicerStyleLight1 2" lockedPosition="1" rowHeight="225425"/>
  <slicer name="Partida 1" cache="SegmentaciónDeDatos_Partida1" caption="Ítem - partida" style="SlicerStyleLight1 2" lockedPosition="1" rowHeight="225425"/>
  <slicer name="Des. Proyecto" cache="SegmentaciónDeDatos_Des._Proyecto" caption="Proyecto" style="SlicerStyleLight1 2" lockedPosition="1" rowHeight="2095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rea" cache="SegmentaciónDeDatos_Area" caption="Área" style="SlicerStyleLight1 2" lockedPosition="1" rowHeight="209550"/>
  <slicer name="Sector Texto" cache="SegmentaciónDeDatos_Sector_Texto" caption="Sector" columnCount="2" style="SlicerStyleLight1 2" lockedPosition="1" rowHeight="209550"/>
  <slicer name="Des.Centro Gestor" cache="SegmentaciónDeDatos_Des.Centro_Gestor" caption="Centro Gestor" style="SlicerStyleLight1 2" lockedPosition="1" rowHeight="209550"/>
  <slicer name="Partida" cache="SegmentaciónDeDatos_Partida" caption="Ítem - partida" style="SlicerStyleLight1 2" lockedPosition="1" rowHeight="209550"/>
  <slicer name="Partida - Descripción" cache="SegmentaciónDeDatos_Partida___Descripción" caption="Grupo de Gasto" style="SlicerStyleLight1 2" lockedPosition="1" rowHeight="209550"/>
  <slicer name="GRUPOS DE GASTO" cache="SegmentaciónDeDatos_GRUPOS_DE_GASTO" caption="Tipo de Gasto" style="SlicerStyleLight1 2" lockedPosition="1" rowHeight="209550"/>
  <slicer name="Des. Proyecto 1" cache="SegmentaciónDeDatos_Des._Proyecto1" caption="Proyecto" style="SlicerStyleLight1 2" lockedPosition="1" rowHeight="209550"/>
</slicers>
</file>

<file path=xl/tables/table1.xml><?xml version="1.0" encoding="utf-8"?>
<table xmlns="http://schemas.openxmlformats.org/spreadsheetml/2006/main" id="1" name="Tabla1" displayName="Tabla1" ref="A5:AA3150" totalsRowCount="1" headerRowDxfId="52" dataDxfId="50" headerRowBorderDxfId="51" tableBorderDxfId="49">
  <autoFilter ref="A5:AA3149">
    <filterColumn colId="0">
      <filters>
        <filter val="ECONÓMICOS"/>
      </filters>
    </filterColumn>
  </autoFilter>
  <tableColumns count="27">
    <tableColumn id="1" name="Area"/>
    <tableColumn id="2" name="Sector Texto"/>
    <tableColumn id="3" name="Centro gestor"/>
    <tableColumn id="4" name="Des.Centro Gestor"/>
    <tableColumn id="5" name="Programa"/>
    <tableColumn id="6" name="Programa Texto"/>
    <tableColumn id="7" name="Proyecto"/>
    <tableColumn id="8" name="Des.Proyecto"/>
    <tableColumn id="24" name="Des. Proyecto" dataDxfId="48">
      <calculatedColumnFormula>MID(Tabla1[[#This Row],[Des.Proyecto]],16,50)</calculatedColumnFormula>
    </tableColumn>
    <tableColumn id="9" name="Clas económica"/>
    <tableColumn id="10" name="Partida"/>
    <tableColumn id="26" name="Grupos de Gasto"/>
    <tableColumn id="11" name="Partida - Descripción"/>
    <tableColumn id="12" name="Fondo"/>
    <tableColumn id="13" name="Asignación inicial" totalsRowFunction="sum" dataDxfId="47" totalsRowDxfId="46"/>
    <tableColumn id="14" name="Reformas" totalsRowFunction="sum" dataDxfId="45" totalsRowDxfId="44"/>
    <tableColumn id="15" name="Traspasos" totalsRowFunction="sum" dataDxfId="43" totalsRowDxfId="42"/>
    <tableColumn id="16" name="Codificado" totalsRowFunction="sum" dataDxfId="41" totalsRowDxfId="40"/>
    <tableColumn id="17" name="Certificado" totalsRowFunction="sum" dataDxfId="39" totalsRowDxfId="38"/>
    <tableColumn id="18" name="Comprometido" totalsRowFunction="sum" dataDxfId="37" totalsRowDxfId="36"/>
    <tableColumn id="27" name="%Compr" totalsRowFunction="sum" dataDxfId="35" totalsRowDxfId="34" dataCellStyle="Porcentaje">
      <calculatedColumnFormula>Tabla1[[#This Row],[Comprometido]]/Tabla1[[#Totals],[Comprometido]]</calculatedColumnFormula>
    </tableColumn>
    <tableColumn id="19" name="Devengado" totalsRowFunction="sum" dataDxfId="33" totalsRowDxfId="32"/>
    <tableColumn id="28" name="%Deven" totalsRowFunction="sum" dataDxfId="31" totalsRowDxfId="30" dataCellStyle="Porcentaje">
      <calculatedColumnFormula>Tabla1[[#This Row],[Devengado]]/Tabla1[[#Totals],[Devengado]]</calculatedColumnFormula>
    </tableColumn>
    <tableColumn id="20" name="Saldo por Comprometer" totalsRowFunction="sum" dataDxfId="29" totalsRowDxfId="28"/>
    <tableColumn id="21" name="Saldo por Devengar" totalsRowFunction="sum" dataDxfId="27" totalsRowDxfId="26"/>
    <tableColumn id="22" name="Disponible" totalsRowFunction="sum" dataDxfId="25" totalsRowDxfId="24"/>
    <tableColumn id="23" name="Posición Presupuestari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31"/>
  <sheetViews>
    <sheetView showGridLines="0" tabSelected="1" topLeftCell="A3" zoomScaleNormal="100" workbookViewId="0">
      <selection activeCell="A19" sqref="A19"/>
    </sheetView>
  </sheetViews>
  <sheetFormatPr baseColWidth="10" defaultColWidth="0" defaultRowHeight="12.75" zeroHeight="1" x14ac:dyDescent="0.2"/>
  <cols>
    <col min="1" max="1" width="50.7109375" customWidth="1"/>
    <col min="2" max="2" width="18.7109375" customWidth="1"/>
    <col min="3" max="3" width="13.42578125" bestFit="1" customWidth="1"/>
    <col min="4" max="4" width="14.7109375" customWidth="1"/>
    <col min="5" max="5" width="13.7109375" customWidth="1"/>
    <col min="6" max="6" width="14.7109375" customWidth="1"/>
    <col min="7" max="7" width="9" customWidth="1"/>
    <col min="8" max="8" width="14.7109375" customWidth="1"/>
    <col min="9" max="9" width="7.28515625" customWidth="1"/>
    <col min="10" max="10" width="1.7109375" customWidth="1"/>
    <col min="11" max="12" width="0" hidden="1" customWidth="1"/>
    <col min="13" max="16384" width="11.5703125" hidden="1"/>
  </cols>
  <sheetData>
    <row r="1" spans="1:12" x14ac:dyDescent="0.2">
      <c r="A1" s="30" t="s">
        <v>930</v>
      </c>
      <c r="B1" s="30"/>
      <c r="C1" s="30"/>
      <c r="D1" s="30"/>
      <c r="E1" s="30"/>
      <c r="F1" s="30"/>
      <c r="G1" s="30"/>
      <c r="H1" s="30"/>
      <c r="I1" s="30"/>
    </row>
    <row r="2" spans="1:12" x14ac:dyDescent="0.2">
      <c r="A2" s="30" t="s">
        <v>953</v>
      </c>
      <c r="B2" s="30"/>
      <c r="C2" s="30"/>
      <c r="D2" s="30"/>
      <c r="E2" s="30"/>
      <c r="F2" s="30"/>
      <c r="G2" s="30"/>
      <c r="H2" s="30"/>
      <c r="I2" s="30"/>
    </row>
    <row r="3" spans="1:12" x14ac:dyDescent="0.2"/>
    <row r="4" spans="1:12" x14ac:dyDescent="0.2">
      <c r="A4" s="1" t="s">
        <v>903</v>
      </c>
      <c r="B4" t="s">
        <v>928</v>
      </c>
    </row>
    <row r="5" spans="1:12" x14ac:dyDescent="0.2">
      <c r="K5" s="17"/>
    </row>
    <row r="6" spans="1:12" x14ac:dyDescent="0.2">
      <c r="A6" s="1" t="s">
        <v>932</v>
      </c>
      <c r="B6" s="29" t="s">
        <v>920</v>
      </c>
      <c r="C6" s="29" t="s">
        <v>929</v>
      </c>
      <c r="D6" s="29" t="s">
        <v>921</v>
      </c>
      <c r="E6" s="29" t="s">
        <v>922</v>
      </c>
      <c r="F6" s="29" t="s">
        <v>923</v>
      </c>
      <c r="G6" s="29" t="s">
        <v>924</v>
      </c>
      <c r="H6" s="29" t="s">
        <v>925</v>
      </c>
      <c r="I6" s="29" t="s">
        <v>926</v>
      </c>
      <c r="K6" s="17"/>
      <c r="L6" s="17"/>
    </row>
    <row r="7" spans="1:12" x14ac:dyDescent="0.2">
      <c r="A7" s="2" t="s">
        <v>10</v>
      </c>
      <c r="B7" s="3">
        <v>217463807.40999976</v>
      </c>
      <c r="C7" s="3">
        <v>-797105.10999999742</v>
      </c>
      <c r="D7" s="3">
        <v>216666702.29999992</v>
      </c>
      <c r="E7" s="3">
        <v>32185731.969999984</v>
      </c>
      <c r="F7" s="3">
        <v>72176534.409999982</v>
      </c>
      <c r="G7" s="4">
        <v>0.33312241172186802</v>
      </c>
      <c r="H7" s="3">
        <v>71823669.029999986</v>
      </c>
      <c r="I7" s="4">
        <v>0.33149380254355776</v>
      </c>
    </row>
    <row r="8" spans="1:12" x14ac:dyDescent="0.2">
      <c r="A8" s="2" t="s">
        <v>173</v>
      </c>
      <c r="B8" s="3">
        <v>36459730.79999999</v>
      </c>
      <c r="C8" s="3">
        <v>5471006.1099999985</v>
      </c>
      <c r="D8" s="3">
        <v>41930736.909999982</v>
      </c>
      <c r="E8" s="3">
        <v>3244319.29</v>
      </c>
      <c r="F8" s="3">
        <v>32523109.550000001</v>
      </c>
      <c r="G8" s="4">
        <v>0.77563887369324114</v>
      </c>
      <c r="H8" s="3">
        <v>14027960.879999999</v>
      </c>
      <c r="I8" s="4">
        <v>0.33455078335755406</v>
      </c>
    </row>
    <row r="9" spans="1:12" x14ac:dyDescent="0.2">
      <c r="A9" s="2" t="s">
        <v>329</v>
      </c>
      <c r="B9" s="3">
        <v>24790066.979999997</v>
      </c>
      <c r="C9" s="3">
        <v>0</v>
      </c>
      <c r="D9" s="3">
        <v>24790066.979999997</v>
      </c>
      <c r="E9" s="3">
        <v>0</v>
      </c>
      <c r="F9" s="3">
        <v>24012742.25</v>
      </c>
      <c r="G9" s="4">
        <v>0.96864370190580273</v>
      </c>
      <c r="H9" s="3">
        <v>24012742.25</v>
      </c>
      <c r="I9" s="4">
        <v>0.96864370190580273</v>
      </c>
    </row>
    <row r="10" spans="1:12" x14ac:dyDescent="0.2">
      <c r="A10" s="2" t="s">
        <v>336</v>
      </c>
      <c r="B10" s="3">
        <v>15852172.59</v>
      </c>
      <c r="C10" s="3">
        <v>2193320.4799999991</v>
      </c>
      <c r="D10" s="3">
        <v>18045493.07</v>
      </c>
      <c r="E10" s="3">
        <v>54497.069999999992</v>
      </c>
      <c r="F10" s="3">
        <v>11626434.599999998</v>
      </c>
      <c r="G10" s="4">
        <v>0.64428467290420222</v>
      </c>
      <c r="H10" s="3">
        <v>10188514.139999999</v>
      </c>
      <c r="I10" s="4">
        <v>0.56460159334399385</v>
      </c>
    </row>
    <row r="11" spans="1:12" x14ac:dyDescent="0.2">
      <c r="A11" s="2" t="s">
        <v>351</v>
      </c>
      <c r="B11" s="3">
        <v>10859795.02</v>
      </c>
      <c r="C11" s="3">
        <v>-14585</v>
      </c>
      <c r="D11" s="3">
        <v>10845210.02</v>
      </c>
      <c r="E11" s="3">
        <v>0</v>
      </c>
      <c r="F11" s="3">
        <v>7063530.46</v>
      </c>
      <c r="G11" s="4">
        <v>0.65130416533879165</v>
      </c>
      <c r="H11" s="3">
        <v>2410762.61</v>
      </c>
      <c r="I11" s="4">
        <v>0.22228823651678808</v>
      </c>
    </row>
    <row r="12" spans="1:12" x14ac:dyDescent="0.2">
      <c r="A12" s="2" t="s">
        <v>855</v>
      </c>
      <c r="B12" s="3">
        <v>9181778.709999999</v>
      </c>
      <c r="C12" s="3">
        <v>-6664824.2100000009</v>
      </c>
      <c r="D12" s="3">
        <v>2516954.4999999995</v>
      </c>
      <c r="E12" s="3">
        <v>840684.54</v>
      </c>
      <c r="F12" s="3">
        <v>576427.59</v>
      </c>
      <c r="G12" s="4">
        <v>0.22901788252429675</v>
      </c>
      <c r="H12" s="3">
        <v>523063.95</v>
      </c>
      <c r="I12" s="4">
        <v>0.20781621201336778</v>
      </c>
    </row>
    <row r="13" spans="1:12" x14ac:dyDescent="0.2">
      <c r="A13" s="2" t="s">
        <v>893</v>
      </c>
      <c r="B13" s="3">
        <v>2064436.46</v>
      </c>
      <c r="C13" s="3">
        <v>-187812.27000000002</v>
      </c>
      <c r="D13" s="3">
        <v>1876624.19</v>
      </c>
      <c r="E13" s="3">
        <v>0</v>
      </c>
      <c r="F13" s="3">
        <v>529802.35</v>
      </c>
      <c r="G13" s="4">
        <v>0.28231670082010402</v>
      </c>
      <c r="H13" s="3">
        <v>501294.81000000006</v>
      </c>
      <c r="I13" s="4">
        <v>0.26712583833846887</v>
      </c>
    </row>
    <row r="14" spans="1:12" x14ac:dyDescent="0.2">
      <c r="A14" s="2" t="s">
        <v>933</v>
      </c>
      <c r="B14" s="3">
        <v>316671787.96999967</v>
      </c>
      <c r="C14" s="3">
        <v>-4.6566128730773926E-10</v>
      </c>
      <c r="D14" s="3">
        <v>316671787.96999991</v>
      </c>
      <c r="E14" s="3">
        <v>36325232.869999982</v>
      </c>
      <c r="F14" s="3">
        <v>148508581.20999998</v>
      </c>
      <c r="G14" s="4">
        <v>0.46896688259476077</v>
      </c>
      <c r="H14" s="3">
        <v>123488007.66999999</v>
      </c>
      <c r="I14" s="4">
        <v>0.38995582290929809</v>
      </c>
    </row>
    <row r="15" spans="1:12" x14ac:dyDescent="0.2"/>
    <row r="16" spans="1:12" x14ac:dyDescent="0.2">
      <c r="A16" s="1" t="s">
        <v>903</v>
      </c>
      <c r="B16" t="s">
        <v>928</v>
      </c>
    </row>
    <row r="17" spans="1:9" x14ac:dyDescent="0.2"/>
    <row r="18" spans="1:9" x14ac:dyDescent="0.2">
      <c r="A18" s="1" t="s">
        <v>934</v>
      </c>
      <c r="B18" s="29" t="s">
        <v>920</v>
      </c>
      <c r="C18" s="29" t="s">
        <v>929</v>
      </c>
      <c r="D18" s="29" t="s">
        <v>921</v>
      </c>
      <c r="E18" s="29" t="s">
        <v>922</v>
      </c>
      <c r="F18" s="29" t="s">
        <v>923</v>
      </c>
      <c r="G18" s="29" t="s">
        <v>924</v>
      </c>
      <c r="H18" s="29" t="s">
        <v>925</v>
      </c>
      <c r="I18" s="29" t="s">
        <v>926</v>
      </c>
    </row>
    <row r="19" spans="1:9" x14ac:dyDescent="0.2">
      <c r="A19" s="2" t="s">
        <v>351</v>
      </c>
      <c r="B19" s="3">
        <v>9728868.2400000002</v>
      </c>
      <c r="C19" s="3">
        <v>0</v>
      </c>
      <c r="D19" s="3">
        <v>9728868.2400000002</v>
      </c>
      <c r="E19" s="3">
        <v>0</v>
      </c>
      <c r="F19" s="3">
        <v>9728868.2400000002</v>
      </c>
      <c r="G19" s="4">
        <v>1</v>
      </c>
      <c r="H19" s="3">
        <v>1162291.8900000001</v>
      </c>
      <c r="I19" s="4">
        <v>0.11946835555047049</v>
      </c>
    </row>
    <row r="20" spans="1:9" x14ac:dyDescent="0.2">
      <c r="A20" s="2" t="s">
        <v>386</v>
      </c>
      <c r="B20" s="3">
        <v>4278184.6400000006</v>
      </c>
      <c r="C20" s="3">
        <v>0</v>
      </c>
      <c r="D20" s="3">
        <v>4278184.6400000006</v>
      </c>
      <c r="E20" s="3">
        <v>2429537.56</v>
      </c>
      <c r="F20" s="3">
        <v>1491824.54</v>
      </c>
      <c r="G20" s="4">
        <v>0.34870503859319169</v>
      </c>
      <c r="H20" s="3">
        <v>1491824.54</v>
      </c>
      <c r="I20" s="4">
        <v>0.34870503859319169</v>
      </c>
    </row>
    <row r="21" spans="1:9" x14ac:dyDescent="0.2">
      <c r="A21" s="2" t="s">
        <v>403</v>
      </c>
      <c r="B21" s="3">
        <v>66608412.730000027</v>
      </c>
      <c r="C21" s="3">
        <v>3946028.5600000028</v>
      </c>
      <c r="D21" s="3">
        <v>70554441.290000051</v>
      </c>
      <c r="E21" s="3">
        <v>7656653.2100000046</v>
      </c>
      <c r="F21" s="3">
        <v>29954048.570000008</v>
      </c>
      <c r="G21" s="4">
        <v>0.42455227512722871</v>
      </c>
      <c r="H21" s="3">
        <v>13354005.030000012</v>
      </c>
      <c r="I21" s="4">
        <v>0.18927235175899162</v>
      </c>
    </row>
    <row r="22" spans="1:9" x14ac:dyDescent="0.2">
      <c r="A22" s="2" t="s">
        <v>773</v>
      </c>
      <c r="B22" s="3">
        <v>187433427.56999993</v>
      </c>
      <c r="C22" s="3">
        <v>86116.540000000081</v>
      </c>
      <c r="D22" s="3">
        <v>187519544.1099999</v>
      </c>
      <c r="E22" s="3">
        <v>13215213.100000001</v>
      </c>
      <c r="F22" s="3">
        <v>63666558.590000018</v>
      </c>
      <c r="G22" s="4">
        <v>0.33951958923627129</v>
      </c>
      <c r="H22" s="3">
        <v>13605384.610000001</v>
      </c>
      <c r="I22" s="4">
        <v>7.2554488517842256E-2</v>
      </c>
    </row>
    <row r="23" spans="1:9" x14ac:dyDescent="0.2">
      <c r="A23" s="2" t="s">
        <v>788</v>
      </c>
      <c r="B23" s="3">
        <v>9424251.870000001</v>
      </c>
      <c r="C23" s="3">
        <v>-151422.75</v>
      </c>
      <c r="D23" s="3">
        <v>9272829.120000001</v>
      </c>
      <c r="E23" s="3">
        <v>3342388.4</v>
      </c>
      <c r="F23" s="3">
        <v>4414118.33</v>
      </c>
      <c r="G23" s="4">
        <v>0.4760271404634705</v>
      </c>
      <c r="H23" s="3">
        <v>2393180.3199999998</v>
      </c>
      <c r="I23" s="4">
        <v>0.25808523903867642</v>
      </c>
    </row>
    <row r="24" spans="1:9" x14ac:dyDescent="0.2">
      <c r="A24" s="2" t="s">
        <v>801</v>
      </c>
      <c r="B24" s="3">
        <v>254423934.14999998</v>
      </c>
      <c r="C24" s="3">
        <v>-470963.02999999985</v>
      </c>
      <c r="D24" s="3">
        <v>253952971.11999997</v>
      </c>
      <c r="E24" s="3">
        <v>4246044.1100000003</v>
      </c>
      <c r="F24" s="3">
        <v>246069100.78999996</v>
      </c>
      <c r="G24" s="4">
        <v>0.96895539242864515</v>
      </c>
      <c r="H24" s="3">
        <v>78485699.579999998</v>
      </c>
      <c r="I24" s="4">
        <v>0.30905603991895525</v>
      </c>
    </row>
    <row r="25" spans="1:9" x14ac:dyDescent="0.2">
      <c r="A25" s="2" t="s">
        <v>855</v>
      </c>
      <c r="B25" s="3">
        <v>66526972.540000007</v>
      </c>
      <c r="C25" s="3">
        <v>-3409759.3200000003</v>
      </c>
      <c r="D25" s="3">
        <v>63117213.220000006</v>
      </c>
      <c r="E25" s="3">
        <v>10551707.08</v>
      </c>
      <c r="F25" s="3">
        <v>15652151.120000001</v>
      </c>
      <c r="G25" s="4">
        <v>0.24798545945688696</v>
      </c>
      <c r="H25" s="3">
        <v>2482972.54</v>
      </c>
      <c r="I25" s="4">
        <v>3.9339071123837555E-2</v>
      </c>
    </row>
    <row r="26" spans="1:9" x14ac:dyDescent="0.2">
      <c r="A26" s="2" t="s">
        <v>886</v>
      </c>
      <c r="B26" s="3">
        <v>42993057.310000002</v>
      </c>
      <c r="C26" s="3">
        <v>0</v>
      </c>
      <c r="D26" s="3">
        <v>42993057.310000002</v>
      </c>
      <c r="E26" s="3">
        <v>0</v>
      </c>
      <c r="F26" s="3">
        <v>20477530.219999999</v>
      </c>
      <c r="G26" s="4">
        <v>0.47629853518784326</v>
      </c>
      <c r="H26" s="3">
        <v>20477530.219999999</v>
      </c>
      <c r="I26" s="4">
        <v>0.47629853518784326</v>
      </c>
    </row>
    <row r="27" spans="1:9" x14ac:dyDescent="0.2">
      <c r="A27" s="2" t="s">
        <v>893</v>
      </c>
      <c r="B27" s="3">
        <v>3774000</v>
      </c>
      <c r="C27" s="3">
        <v>0</v>
      </c>
      <c r="D27" s="3">
        <v>3774000</v>
      </c>
      <c r="E27" s="3">
        <v>0</v>
      </c>
      <c r="F27" s="3">
        <v>3774000</v>
      </c>
      <c r="G27" s="4">
        <v>1</v>
      </c>
      <c r="H27" s="3">
        <v>0</v>
      </c>
      <c r="I27" s="4">
        <v>0</v>
      </c>
    </row>
    <row r="28" spans="1:9" x14ac:dyDescent="0.2">
      <c r="A28" s="2" t="s">
        <v>935</v>
      </c>
      <c r="B28" s="3">
        <v>645191109.04999995</v>
      </c>
      <c r="C28" s="3">
        <v>2.7939677238464355E-9</v>
      </c>
      <c r="D28" s="3">
        <v>645191109.04999995</v>
      </c>
      <c r="E28" s="3">
        <v>41441543.460000001</v>
      </c>
      <c r="F28" s="3">
        <v>395228200.39999998</v>
      </c>
      <c r="G28" s="4">
        <v>0.61257539798083471</v>
      </c>
      <c r="H28" s="3">
        <v>133452888.73000002</v>
      </c>
      <c r="I28" s="4">
        <v>0.20684241747611856</v>
      </c>
    </row>
    <row r="29" spans="1:9" x14ac:dyDescent="0.2"/>
    <row r="30" spans="1:9" x14ac:dyDescent="0.2">
      <c r="A30" s="5" t="s">
        <v>936</v>
      </c>
      <c r="B30" s="6">
        <f>GETPIVOTDATA("Asignación inicial ",$A$6)+GETPIVOTDATA("Asignación inicial ",$A$18)</f>
        <v>961862897.01999962</v>
      </c>
      <c r="C30" s="6">
        <f>GETPIVOTDATA("Traspasos ",$A$6)+GETPIVOTDATA("Traspasos ",$A$18)</f>
        <v>2.3283064365386963E-9</v>
      </c>
      <c r="D30" s="6">
        <f>GETPIVOTDATA("Codificado ",$A$6)+GETPIVOTDATA("Codificado ",$A$18)</f>
        <v>961862897.01999986</v>
      </c>
      <c r="E30" s="7">
        <f>GETPIVOTDATA("Certificado ",$A$6)+GETPIVOTDATA("Certificado ",$A$18)</f>
        <v>77766776.329999983</v>
      </c>
      <c r="F30" s="7">
        <f>GETPIVOTDATA("Comprometido ",$A$6)+GETPIVOTDATA("Comprometido ",$A$18)</f>
        <v>543736781.6099999</v>
      </c>
      <c r="G30" s="8">
        <f>F30/D30</f>
        <v>0.5652955148749168</v>
      </c>
      <c r="H30" s="6">
        <f>GETPIVOTDATA("Devengado ",$A$6)+GETPIVOTDATA("Devengado ",$A$18)</f>
        <v>256940896.40000001</v>
      </c>
      <c r="I30" s="8">
        <f>H30/D30</f>
        <v>0.26712839968777535</v>
      </c>
    </row>
    <row r="31" spans="1:9" x14ac:dyDescent="0.2"/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98"/>
  <sheetViews>
    <sheetView showGridLines="0" zoomScaleNormal="100" workbookViewId="0">
      <selection activeCell="A12" sqref="A12"/>
    </sheetView>
  </sheetViews>
  <sheetFormatPr baseColWidth="10" defaultColWidth="0" defaultRowHeight="12.75" zeroHeight="1" x14ac:dyDescent="0.2"/>
  <cols>
    <col min="1" max="1" width="62.28515625" style="12" customWidth="1"/>
    <col min="2" max="2" width="17.85546875" bestFit="1" customWidth="1"/>
    <col min="3" max="3" width="14.85546875" customWidth="1"/>
    <col min="4" max="4" width="13.85546875" customWidth="1"/>
    <col min="5" max="5" width="15" bestFit="1" customWidth="1"/>
    <col min="6" max="6" width="8.85546875" bestFit="1" customWidth="1"/>
    <col min="7" max="7" width="14.85546875" customWidth="1"/>
    <col min="8" max="8" width="9.28515625" customWidth="1"/>
    <col min="9" max="9" width="14.85546875" customWidth="1"/>
    <col min="10" max="10" width="3.7109375" customWidth="1"/>
    <col min="11" max="16384" width="11.5703125" hidden="1"/>
  </cols>
  <sheetData>
    <row r="1" spans="1:9" x14ac:dyDescent="0.2">
      <c r="A1" s="30" t="s">
        <v>930</v>
      </c>
      <c r="B1" s="30"/>
      <c r="C1" s="30"/>
      <c r="D1" s="30"/>
      <c r="E1" s="30"/>
      <c r="F1" s="30"/>
      <c r="G1" s="30"/>
      <c r="H1" s="30"/>
      <c r="I1" s="30"/>
    </row>
    <row r="2" spans="1:9" ht="219" customHeight="1" x14ac:dyDescent="0.2">
      <c r="A2" s="30" t="s">
        <v>953</v>
      </c>
      <c r="B2" s="30"/>
      <c r="C2" s="30"/>
      <c r="D2" s="30"/>
      <c r="E2" s="30"/>
      <c r="F2" s="30"/>
      <c r="G2" s="30"/>
      <c r="H2" s="30"/>
      <c r="I2" s="30"/>
    </row>
    <row r="3" spans="1:9" s="31" customFormat="1" x14ac:dyDescent="0.2"/>
    <row r="4" spans="1:9" x14ac:dyDescent="0.2">
      <c r="A4" s="1" t="s">
        <v>931</v>
      </c>
      <c r="B4" t="s">
        <v>920</v>
      </c>
      <c r="C4" t="s">
        <v>921</v>
      </c>
      <c r="D4" t="s">
        <v>922</v>
      </c>
      <c r="E4" t="s">
        <v>923</v>
      </c>
      <c r="F4" t="s">
        <v>924</v>
      </c>
      <c r="G4" t="s">
        <v>925</v>
      </c>
      <c r="H4" t="s">
        <v>926</v>
      </c>
      <c r="I4" t="s">
        <v>927</v>
      </c>
    </row>
    <row r="5" spans="1:9" x14ac:dyDescent="0.2">
      <c r="A5" s="2" t="s">
        <v>23</v>
      </c>
      <c r="B5" s="3">
        <v>623150500.48999989</v>
      </c>
      <c r="C5" s="3">
        <v>622931259.77999985</v>
      </c>
      <c r="D5" s="3">
        <v>40588962.060000002</v>
      </c>
      <c r="E5" s="3">
        <v>363714906.82000011</v>
      </c>
      <c r="F5" s="14">
        <v>0.5838764729008028</v>
      </c>
      <c r="G5" s="3">
        <v>123269001.90000001</v>
      </c>
      <c r="H5" s="14">
        <v>0.19788540061953991</v>
      </c>
      <c r="I5" s="3">
        <v>218627390.90000004</v>
      </c>
    </row>
    <row r="6" spans="1:9" x14ac:dyDescent="0.2">
      <c r="A6" s="15" t="s">
        <v>96</v>
      </c>
      <c r="B6" s="3">
        <v>21017190.399999999</v>
      </c>
      <c r="C6" s="3">
        <v>21001190.399999999</v>
      </c>
      <c r="D6" s="3">
        <v>206694.18000000002</v>
      </c>
      <c r="E6" s="3">
        <v>18359194.439999998</v>
      </c>
      <c r="F6" s="14">
        <v>0.8741977997590078</v>
      </c>
      <c r="G6" s="3">
        <v>2488946.9</v>
      </c>
      <c r="H6" s="14">
        <v>0.11851456286973132</v>
      </c>
      <c r="I6" s="3">
        <v>2435301.7800000003</v>
      </c>
    </row>
    <row r="7" spans="1:9" x14ac:dyDescent="0.2">
      <c r="A7" s="16" t="s">
        <v>807</v>
      </c>
      <c r="B7" s="3">
        <v>1094196.3799999999</v>
      </c>
      <c r="C7" s="3">
        <v>1094196.3799999999</v>
      </c>
      <c r="D7" s="3">
        <v>0</v>
      </c>
      <c r="E7" s="3">
        <v>1094196.3799999999</v>
      </c>
      <c r="F7" s="14">
        <v>1</v>
      </c>
      <c r="G7" s="3">
        <v>1094196.3799999999</v>
      </c>
      <c r="H7" s="14">
        <v>1</v>
      </c>
      <c r="I7" s="3">
        <v>0</v>
      </c>
    </row>
    <row r="8" spans="1:9" x14ac:dyDescent="0.2">
      <c r="A8" s="16" t="s">
        <v>803</v>
      </c>
      <c r="B8" s="3">
        <v>16275000</v>
      </c>
      <c r="C8" s="3">
        <v>16275000</v>
      </c>
      <c r="D8" s="3">
        <v>0</v>
      </c>
      <c r="E8" s="3">
        <v>16275000</v>
      </c>
      <c r="F8" s="14">
        <v>1</v>
      </c>
      <c r="G8" s="3">
        <v>521666.67</v>
      </c>
      <c r="H8" s="14">
        <v>3.2053251612903226E-2</v>
      </c>
      <c r="I8" s="3">
        <v>0</v>
      </c>
    </row>
    <row r="9" spans="1:9" x14ac:dyDescent="0.2">
      <c r="A9" s="16" t="s">
        <v>98</v>
      </c>
      <c r="B9" s="3">
        <v>3647994.0199999996</v>
      </c>
      <c r="C9" s="3">
        <v>3631994.02</v>
      </c>
      <c r="D9" s="3">
        <v>206694.18000000002</v>
      </c>
      <c r="E9" s="3">
        <v>989998.06000000017</v>
      </c>
      <c r="F9" s="14">
        <v>0.27257700716148209</v>
      </c>
      <c r="G9" s="3">
        <v>873083.85000000021</v>
      </c>
      <c r="H9" s="14">
        <v>0.24038691836832932</v>
      </c>
      <c r="I9" s="3">
        <v>2435301.7800000003</v>
      </c>
    </row>
    <row r="10" spans="1:9" x14ac:dyDescent="0.2">
      <c r="A10" s="15" t="s">
        <v>24</v>
      </c>
      <c r="B10" s="3">
        <v>64862353.090000004</v>
      </c>
      <c r="C10" s="3">
        <v>64878352.390000001</v>
      </c>
      <c r="D10" s="3">
        <v>9134245.9199999999</v>
      </c>
      <c r="E10" s="3">
        <v>20748446.309999999</v>
      </c>
      <c r="F10" s="14">
        <v>0.31980538262247948</v>
      </c>
      <c r="G10" s="3">
        <v>11232827.129999999</v>
      </c>
      <c r="H10" s="14">
        <v>0.17313675079904434</v>
      </c>
      <c r="I10" s="3">
        <v>34995660.160000004</v>
      </c>
    </row>
    <row r="11" spans="1:9" x14ac:dyDescent="0.2">
      <c r="A11" s="16" t="s">
        <v>26</v>
      </c>
      <c r="B11" s="3">
        <v>7562347.7699999986</v>
      </c>
      <c r="C11" s="3">
        <v>7784162.8499999978</v>
      </c>
      <c r="D11" s="3">
        <v>400644.69999999995</v>
      </c>
      <c r="E11" s="3">
        <v>2515848.4700000002</v>
      </c>
      <c r="F11" s="14">
        <v>0.3232009039995869</v>
      </c>
      <c r="G11" s="3">
        <v>1323785.57</v>
      </c>
      <c r="H11" s="14">
        <v>0.17006139202239332</v>
      </c>
      <c r="I11" s="3">
        <v>4867669.6800000006</v>
      </c>
    </row>
    <row r="12" spans="1:9" x14ac:dyDescent="0.2">
      <c r="A12" s="16" t="s">
        <v>35</v>
      </c>
      <c r="B12" s="3">
        <v>9471636.3999999985</v>
      </c>
      <c r="C12" s="3">
        <v>9488488.8900000006</v>
      </c>
      <c r="D12" s="3">
        <v>534963.19999999995</v>
      </c>
      <c r="E12" s="3">
        <v>4367910.6100000003</v>
      </c>
      <c r="F12" s="14">
        <v>0.46033785364952878</v>
      </c>
      <c r="G12" s="3">
        <v>1599173.8399999999</v>
      </c>
      <c r="H12" s="14">
        <v>0.16853830557628441</v>
      </c>
      <c r="I12" s="3">
        <v>4585615.0799999991</v>
      </c>
    </row>
    <row r="13" spans="1:9" x14ac:dyDescent="0.2">
      <c r="A13" s="16" t="s">
        <v>43</v>
      </c>
      <c r="B13" s="3">
        <v>6578008.3199999994</v>
      </c>
      <c r="C13" s="3">
        <v>6644469.7199999988</v>
      </c>
      <c r="D13" s="3">
        <v>2806589.4099999997</v>
      </c>
      <c r="E13" s="3">
        <v>1523658.5300000003</v>
      </c>
      <c r="F13" s="14">
        <v>0.22931228438196577</v>
      </c>
      <c r="G13" s="3">
        <v>904961.4800000001</v>
      </c>
      <c r="H13" s="14">
        <v>0.13619769795564668</v>
      </c>
      <c r="I13" s="3">
        <v>2314221.7799999998</v>
      </c>
    </row>
    <row r="14" spans="1:9" x14ac:dyDescent="0.2">
      <c r="A14" s="16" t="s">
        <v>87</v>
      </c>
      <c r="B14" s="3">
        <v>7575380.3699999992</v>
      </c>
      <c r="C14" s="3">
        <v>7436161.3500000006</v>
      </c>
      <c r="D14" s="3">
        <v>1433028.24</v>
      </c>
      <c r="E14" s="3">
        <v>1670670.68</v>
      </c>
      <c r="F14" s="14">
        <v>0.2246684278845025</v>
      </c>
      <c r="G14" s="3">
        <v>1167190.2200000002</v>
      </c>
      <c r="H14" s="14">
        <v>0.15696138976328158</v>
      </c>
      <c r="I14" s="3">
        <v>4332462.43</v>
      </c>
    </row>
    <row r="15" spans="1:9" x14ac:dyDescent="0.2">
      <c r="A15" s="16" t="s">
        <v>30</v>
      </c>
      <c r="B15" s="3">
        <v>7572612.709999999</v>
      </c>
      <c r="C15" s="3">
        <v>7069106.8600000003</v>
      </c>
      <c r="D15" s="3">
        <v>380660.47000000003</v>
      </c>
      <c r="E15" s="3">
        <v>2701799.65</v>
      </c>
      <c r="F15" s="14">
        <v>0.38219816215934238</v>
      </c>
      <c r="G15" s="3">
        <v>1003822.48</v>
      </c>
      <c r="H15" s="14">
        <v>0.14200131641523947</v>
      </c>
      <c r="I15" s="3">
        <v>3986646.74</v>
      </c>
    </row>
    <row r="16" spans="1:9" x14ac:dyDescent="0.2">
      <c r="A16" s="16" t="s">
        <v>73</v>
      </c>
      <c r="B16" s="3">
        <v>8131927.4400000013</v>
      </c>
      <c r="C16" s="3">
        <v>8443219.7699999977</v>
      </c>
      <c r="D16" s="3">
        <v>527052.56999999995</v>
      </c>
      <c r="E16" s="3">
        <v>1910329.9100000001</v>
      </c>
      <c r="F16" s="14">
        <v>0.22625609211164721</v>
      </c>
      <c r="G16" s="3">
        <v>1039839.68</v>
      </c>
      <c r="H16" s="14">
        <v>0.12315677055981694</v>
      </c>
      <c r="I16" s="3">
        <v>6005837.29</v>
      </c>
    </row>
    <row r="17" spans="1:9" x14ac:dyDescent="0.2">
      <c r="A17" s="16" t="s">
        <v>41</v>
      </c>
      <c r="B17" s="3">
        <v>6525503.4400000004</v>
      </c>
      <c r="C17" s="3">
        <v>6495196.5499999998</v>
      </c>
      <c r="D17" s="3">
        <v>1589382.76</v>
      </c>
      <c r="E17" s="3">
        <v>1435560.56</v>
      </c>
      <c r="F17" s="14">
        <v>0.22101880196373735</v>
      </c>
      <c r="G17" s="3">
        <v>845941.51</v>
      </c>
      <c r="H17" s="14">
        <v>0.13024109485955435</v>
      </c>
      <c r="I17" s="3">
        <v>3470253.2300000004</v>
      </c>
    </row>
    <row r="18" spans="1:9" x14ac:dyDescent="0.2">
      <c r="A18" s="16" t="s">
        <v>45</v>
      </c>
      <c r="B18" s="3">
        <v>6698129.2400000021</v>
      </c>
      <c r="C18" s="3">
        <v>6738006.0300000021</v>
      </c>
      <c r="D18" s="3">
        <v>814415.33999999985</v>
      </c>
      <c r="E18" s="3">
        <v>2204534.09</v>
      </c>
      <c r="F18" s="14">
        <v>0.32717900224259655</v>
      </c>
      <c r="G18" s="3">
        <v>1197844.71</v>
      </c>
      <c r="H18" s="14">
        <v>0.17777436005055039</v>
      </c>
      <c r="I18" s="3">
        <v>3719056.6</v>
      </c>
    </row>
    <row r="19" spans="1:9" x14ac:dyDescent="0.2">
      <c r="A19" s="16" t="s">
        <v>104</v>
      </c>
      <c r="B19" s="3">
        <v>2504778.33</v>
      </c>
      <c r="C19" s="3">
        <v>2506427.2000000002</v>
      </c>
      <c r="D19" s="3">
        <v>373683.16</v>
      </c>
      <c r="E19" s="3">
        <v>1534664.49</v>
      </c>
      <c r="F19" s="14">
        <v>0.61229166759760667</v>
      </c>
      <c r="G19" s="3">
        <v>1461588.83</v>
      </c>
      <c r="H19" s="14">
        <v>0.58313635839891942</v>
      </c>
      <c r="I19" s="3">
        <v>598079.54999999993</v>
      </c>
    </row>
    <row r="20" spans="1:9" x14ac:dyDescent="0.2">
      <c r="A20" s="16" t="s">
        <v>61</v>
      </c>
      <c r="B20" s="3">
        <v>1161210.75</v>
      </c>
      <c r="C20" s="3">
        <v>1159560.75</v>
      </c>
      <c r="D20" s="3">
        <v>213482.96000000002</v>
      </c>
      <c r="E20" s="3">
        <v>383883.60000000009</v>
      </c>
      <c r="F20" s="14">
        <v>0.33105949817635694</v>
      </c>
      <c r="G20" s="3">
        <v>316801.29999999993</v>
      </c>
      <c r="H20" s="14">
        <v>0.27320802295179442</v>
      </c>
      <c r="I20" s="3">
        <v>562194.19000000006</v>
      </c>
    </row>
    <row r="21" spans="1:9" x14ac:dyDescent="0.2">
      <c r="A21" s="16" t="s">
        <v>102</v>
      </c>
      <c r="B21" s="3">
        <v>1080818.3199999998</v>
      </c>
      <c r="C21" s="3">
        <v>1113552.42</v>
      </c>
      <c r="D21" s="3">
        <v>60343.109999999986</v>
      </c>
      <c r="E21" s="3">
        <v>499585.71999999986</v>
      </c>
      <c r="F21" s="14">
        <v>0.44864140297948424</v>
      </c>
      <c r="G21" s="3">
        <v>371877.50999999989</v>
      </c>
      <c r="H21" s="14">
        <v>0.33395599822772593</v>
      </c>
      <c r="I21" s="3">
        <v>553623.59</v>
      </c>
    </row>
    <row r="22" spans="1:9" x14ac:dyDescent="0.2">
      <c r="A22" s="15" t="s">
        <v>49</v>
      </c>
      <c r="B22" s="3">
        <v>471647232.96000004</v>
      </c>
      <c r="C22" s="3">
        <v>471647232.96000004</v>
      </c>
      <c r="D22" s="3">
        <v>22417658.119999997</v>
      </c>
      <c r="E22" s="3">
        <v>296642733.83000004</v>
      </c>
      <c r="F22" s="14">
        <v>0.628950438166056</v>
      </c>
      <c r="G22" s="3">
        <v>88658461.429999992</v>
      </c>
      <c r="H22" s="14">
        <v>0.18797621449741234</v>
      </c>
      <c r="I22" s="3">
        <v>152586841.01000002</v>
      </c>
    </row>
    <row r="23" spans="1:9" x14ac:dyDescent="0.2">
      <c r="A23" s="16" t="s">
        <v>57</v>
      </c>
      <c r="B23" s="3">
        <v>59704919.030000009</v>
      </c>
      <c r="C23" s="3">
        <v>59704919.029999979</v>
      </c>
      <c r="D23" s="3">
        <v>6106716.4000000004</v>
      </c>
      <c r="E23" s="3">
        <v>24713272.830000002</v>
      </c>
      <c r="F23" s="14">
        <v>0.41392356327595559</v>
      </c>
      <c r="G23" s="3">
        <v>18502847.739999998</v>
      </c>
      <c r="H23" s="14">
        <v>0.3099049130391226</v>
      </c>
      <c r="I23" s="3">
        <v>28884929.800000008</v>
      </c>
    </row>
    <row r="24" spans="1:9" x14ac:dyDescent="0.2">
      <c r="A24" s="16" t="s">
        <v>835</v>
      </c>
      <c r="B24" s="3">
        <v>14640197.58</v>
      </c>
      <c r="C24" s="3">
        <v>14640197.58</v>
      </c>
      <c r="D24" s="3">
        <v>0</v>
      </c>
      <c r="E24" s="3">
        <v>14640197.58</v>
      </c>
      <c r="F24" s="14">
        <v>1</v>
      </c>
      <c r="G24" s="3">
        <v>4880065.88</v>
      </c>
      <c r="H24" s="14">
        <v>0.3333333346994351</v>
      </c>
      <c r="I24" s="3">
        <v>0</v>
      </c>
    </row>
    <row r="25" spans="1:9" x14ac:dyDescent="0.2">
      <c r="A25" s="16" t="s">
        <v>369</v>
      </c>
      <c r="B25" s="3">
        <v>136530529.42000002</v>
      </c>
      <c r="C25" s="3">
        <v>136530529.42000002</v>
      </c>
      <c r="D25" s="3">
        <v>0</v>
      </c>
      <c r="E25" s="3">
        <v>136530529.42000002</v>
      </c>
      <c r="F25" s="14">
        <v>1</v>
      </c>
      <c r="G25" s="3">
        <v>45510176.479999997</v>
      </c>
      <c r="H25" s="14">
        <v>0.33333333338216242</v>
      </c>
      <c r="I25" s="3">
        <v>0</v>
      </c>
    </row>
    <row r="26" spans="1:9" x14ac:dyDescent="0.2">
      <c r="A26" s="16" t="s">
        <v>831</v>
      </c>
      <c r="B26" s="3">
        <v>48120546.869999997</v>
      </c>
      <c r="C26" s="3">
        <v>48120546.869999997</v>
      </c>
      <c r="D26" s="3">
        <v>0</v>
      </c>
      <c r="E26" s="3">
        <v>48120546.869999997</v>
      </c>
      <c r="F26" s="14">
        <v>1</v>
      </c>
      <c r="G26" s="3">
        <v>8020091.1399999997</v>
      </c>
      <c r="H26" s="14">
        <v>0.16666666656276094</v>
      </c>
      <c r="I26" s="3">
        <v>0</v>
      </c>
    </row>
    <row r="27" spans="1:9" x14ac:dyDescent="0.2">
      <c r="A27" s="16" t="s">
        <v>51</v>
      </c>
      <c r="B27" s="3">
        <v>212651040.06</v>
      </c>
      <c r="C27" s="3">
        <v>212651040.06</v>
      </c>
      <c r="D27" s="3">
        <v>16310941.719999999</v>
      </c>
      <c r="E27" s="3">
        <v>72638187.129999995</v>
      </c>
      <c r="F27" s="14">
        <v>0.3415839730175077</v>
      </c>
      <c r="G27" s="3">
        <v>11745280.189999999</v>
      </c>
      <c r="H27" s="14">
        <v>5.5232648693775685E-2</v>
      </c>
      <c r="I27" s="3">
        <v>123701911.21000001</v>
      </c>
    </row>
    <row r="28" spans="1:9" x14ac:dyDescent="0.2">
      <c r="A28" s="15" t="s">
        <v>69</v>
      </c>
      <c r="B28" s="3">
        <v>32442515.319999993</v>
      </c>
      <c r="C28" s="3">
        <v>32223275.309999995</v>
      </c>
      <c r="D28" s="3">
        <v>2495902.39</v>
      </c>
      <c r="E28" s="3">
        <v>10336977.200000001</v>
      </c>
      <c r="F28" s="14">
        <v>0.32079225654606497</v>
      </c>
      <c r="G28" s="3">
        <v>9946243.9400000032</v>
      </c>
      <c r="H28" s="14">
        <v>0.30866644822146116</v>
      </c>
      <c r="I28" s="3">
        <v>19390395.719999999</v>
      </c>
    </row>
    <row r="29" spans="1:9" x14ac:dyDescent="0.2">
      <c r="A29" s="16" t="s">
        <v>71</v>
      </c>
      <c r="B29" s="3">
        <v>27847598.779999994</v>
      </c>
      <c r="C29" s="3">
        <v>27628358.769999996</v>
      </c>
      <c r="D29" s="3">
        <v>2169145.37</v>
      </c>
      <c r="E29" s="3">
        <v>8252001.2300000004</v>
      </c>
      <c r="F29" s="14">
        <v>0.29867866197540338</v>
      </c>
      <c r="G29" s="3">
        <v>7865030.4700000025</v>
      </c>
      <c r="H29" s="14">
        <v>0.28467237360983511</v>
      </c>
      <c r="I29" s="3">
        <v>17207212.169999998</v>
      </c>
    </row>
    <row r="30" spans="1:9" x14ac:dyDescent="0.2">
      <c r="A30" s="16" t="s">
        <v>132</v>
      </c>
      <c r="B30" s="3">
        <v>4594916.54</v>
      </c>
      <c r="C30" s="3">
        <v>4594916.54</v>
      </c>
      <c r="D30" s="3">
        <v>326757.02</v>
      </c>
      <c r="E30" s="3">
        <v>2084975.97</v>
      </c>
      <c r="F30" s="14">
        <v>0.45375709261522301</v>
      </c>
      <c r="G30" s="3">
        <v>2081213.47</v>
      </c>
      <c r="H30" s="14">
        <v>0.45293825293288131</v>
      </c>
      <c r="I30" s="3">
        <v>2183183.5499999998</v>
      </c>
    </row>
    <row r="31" spans="1:9" x14ac:dyDescent="0.2">
      <c r="A31" s="15" t="s">
        <v>46</v>
      </c>
      <c r="B31" s="3">
        <v>33181208.719999999</v>
      </c>
      <c r="C31" s="3">
        <v>33181208.719999999</v>
      </c>
      <c r="D31" s="3">
        <v>6334461.4500000002</v>
      </c>
      <c r="E31" s="3">
        <v>17627555.039999999</v>
      </c>
      <c r="F31" s="14">
        <v>0.5312511424387919</v>
      </c>
      <c r="G31" s="3">
        <v>10942522.5</v>
      </c>
      <c r="H31" s="14">
        <v>0.32978070788013175</v>
      </c>
      <c r="I31" s="3">
        <v>9219192.2300000004</v>
      </c>
    </row>
    <row r="32" spans="1:9" x14ac:dyDescent="0.2">
      <c r="A32" s="16" t="s">
        <v>373</v>
      </c>
      <c r="B32" s="3">
        <v>4450138.68</v>
      </c>
      <c r="C32" s="3">
        <v>4450138.68</v>
      </c>
      <c r="D32" s="3">
        <v>0</v>
      </c>
      <c r="E32" s="3">
        <v>4450138.68</v>
      </c>
      <c r="F32" s="14">
        <v>1</v>
      </c>
      <c r="G32" s="3">
        <v>1483379.56</v>
      </c>
      <c r="H32" s="14">
        <v>0.33333333333333337</v>
      </c>
      <c r="I32" s="3">
        <v>0</v>
      </c>
    </row>
    <row r="33" spans="1:9" x14ac:dyDescent="0.2">
      <c r="A33" s="16" t="s">
        <v>48</v>
      </c>
      <c r="B33" s="3">
        <v>21582338.27</v>
      </c>
      <c r="C33" s="3">
        <v>21582338.27</v>
      </c>
      <c r="D33" s="3">
        <v>4048636.57</v>
      </c>
      <c r="E33" s="3">
        <v>10619935.93</v>
      </c>
      <c r="F33" s="14">
        <v>0.49206604943088961</v>
      </c>
      <c r="G33" s="3">
        <v>7034618.5100000007</v>
      </c>
      <c r="H33" s="14">
        <v>0.32594329780190223</v>
      </c>
      <c r="I33" s="3">
        <v>6913765.7700000005</v>
      </c>
    </row>
    <row r="34" spans="1:9" x14ac:dyDescent="0.2">
      <c r="A34" s="16" t="s">
        <v>134</v>
      </c>
      <c r="B34" s="3">
        <v>7148731.7699999996</v>
      </c>
      <c r="C34" s="3">
        <v>7148731.7699999996</v>
      </c>
      <c r="D34" s="3">
        <v>2285824.8800000004</v>
      </c>
      <c r="E34" s="3">
        <v>2557480.4299999997</v>
      </c>
      <c r="F34" s="14">
        <v>0.35775302700999229</v>
      </c>
      <c r="G34" s="3">
        <v>2424524.4299999997</v>
      </c>
      <c r="H34" s="14">
        <v>0.33915448334131576</v>
      </c>
      <c r="I34" s="3">
        <v>2305426.4599999995</v>
      </c>
    </row>
    <row r="35" spans="1:9" x14ac:dyDescent="0.2">
      <c r="A35" s="2" t="s">
        <v>52</v>
      </c>
      <c r="B35" s="3">
        <v>25801948.060000002</v>
      </c>
      <c r="C35" s="3">
        <v>25796123.52</v>
      </c>
      <c r="D35" s="3">
        <v>1502120.09</v>
      </c>
      <c r="E35" s="3">
        <v>20946687.199999999</v>
      </c>
      <c r="F35" s="14">
        <v>0.81200910608757992</v>
      </c>
      <c r="G35" s="3">
        <v>8563225.2200000007</v>
      </c>
      <c r="H35" s="14">
        <v>0.33195783131371837</v>
      </c>
      <c r="I35" s="3">
        <v>3347316.2299999995</v>
      </c>
    </row>
    <row r="36" spans="1:9" x14ac:dyDescent="0.2">
      <c r="A36" s="15" t="s">
        <v>83</v>
      </c>
      <c r="B36" s="3">
        <v>11076325.620000001</v>
      </c>
      <c r="C36" s="3">
        <v>11076325.620000001</v>
      </c>
      <c r="D36" s="3">
        <v>1481977.9000000001</v>
      </c>
      <c r="E36" s="3">
        <v>7273303.9199999999</v>
      </c>
      <c r="F36" s="14">
        <v>0.65665313295475325</v>
      </c>
      <c r="G36" s="3">
        <v>3809382.29</v>
      </c>
      <c r="H36" s="14">
        <v>0.34392111794922109</v>
      </c>
      <c r="I36" s="3">
        <v>2321043.7999999993</v>
      </c>
    </row>
    <row r="37" spans="1:9" x14ac:dyDescent="0.2">
      <c r="A37" s="16" t="s">
        <v>85</v>
      </c>
      <c r="B37" s="3">
        <v>7484008.4199999999</v>
      </c>
      <c r="C37" s="3">
        <v>7484008.4200000009</v>
      </c>
      <c r="D37" s="3">
        <v>1481977.9000000001</v>
      </c>
      <c r="E37" s="3">
        <v>3680986.72</v>
      </c>
      <c r="F37" s="14">
        <v>0.49184695064787215</v>
      </c>
      <c r="G37" s="3">
        <v>2270842.98</v>
      </c>
      <c r="H37" s="14">
        <v>0.30342603222244902</v>
      </c>
      <c r="I37" s="3">
        <v>2321043.7999999993</v>
      </c>
    </row>
    <row r="38" spans="1:9" x14ac:dyDescent="0.2">
      <c r="A38" s="16" t="s">
        <v>796</v>
      </c>
      <c r="B38" s="3">
        <v>3592317.2</v>
      </c>
      <c r="C38" s="3">
        <v>3592317.2</v>
      </c>
      <c r="D38" s="3">
        <v>0</v>
      </c>
      <c r="E38" s="3">
        <v>3592317.2</v>
      </c>
      <c r="F38" s="14">
        <v>1</v>
      </c>
      <c r="G38" s="3">
        <v>1538539.31</v>
      </c>
      <c r="H38" s="14">
        <v>0.42828604055343444</v>
      </c>
      <c r="I38" s="3">
        <v>0</v>
      </c>
    </row>
    <row r="39" spans="1:9" x14ac:dyDescent="0.2">
      <c r="A39" s="15" t="s">
        <v>53</v>
      </c>
      <c r="B39" s="3">
        <v>14725622.439999999</v>
      </c>
      <c r="C39" s="3">
        <v>14719797.9</v>
      </c>
      <c r="D39" s="3">
        <v>20142.189999999999</v>
      </c>
      <c r="E39" s="3">
        <v>13673383.279999999</v>
      </c>
      <c r="F39" s="14">
        <v>0.92891107424783326</v>
      </c>
      <c r="G39" s="3">
        <v>4753842.93</v>
      </c>
      <c r="H39" s="14">
        <v>0.3229557200646076</v>
      </c>
      <c r="I39" s="3">
        <v>1026272.4299999999</v>
      </c>
    </row>
    <row r="40" spans="1:9" x14ac:dyDescent="0.2">
      <c r="A40" s="16" t="s">
        <v>823</v>
      </c>
      <c r="B40" s="3">
        <v>5000000</v>
      </c>
      <c r="C40" s="3">
        <v>5000000</v>
      </c>
      <c r="D40" s="3">
        <v>0</v>
      </c>
      <c r="E40" s="3">
        <v>5000000</v>
      </c>
      <c r="F40" s="14">
        <v>1</v>
      </c>
      <c r="G40" s="3">
        <v>2128067.52</v>
      </c>
      <c r="H40" s="14">
        <v>0.42561350400000003</v>
      </c>
      <c r="I40" s="3">
        <v>0</v>
      </c>
    </row>
    <row r="41" spans="1:9" x14ac:dyDescent="0.2">
      <c r="A41" s="16" t="s">
        <v>359</v>
      </c>
      <c r="B41" s="3">
        <v>2214349.59</v>
      </c>
      <c r="C41" s="3">
        <v>2214349.59</v>
      </c>
      <c r="D41" s="3">
        <v>0</v>
      </c>
      <c r="E41" s="3">
        <v>2214349.59</v>
      </c>
      <c r="F41" s="14">
        <v>1</v>
      </c>
      <c r="G41" s="3">
        <v>553587.4</v>
      </c>
      <c r="H41" s="14">
        <v>0.25000000112899973</v>
      </c>
      <c r="I41" s="3">
        <v>0</v>
      </c>
    </row>
    <row r="42" spans="1:9" x14ac:dyDescent="0.2">
      <c r="A42" s="16" t="s">
        <v>827</v>
      </c>
      <c r="B42" s="3">
        <v>3475000</v>
      </c>
      <c r="C42" s="3">
        <v>3475000</v>
      </c>
      <c r="D42" s="3">
        <v>0</v>
      </c>
      <c r="E42" s="3">
        <v>3475000</v>
      </c>
      <c r="F42" s="14">
        <v>1</v>
      </c>
      <c r="G42" s="3">
        <v>1158333.33</v>
      </c>
      <c r="H42" s="14">
        <v>0.33333333237410073</v>
      </c>
      <c r="I42" s="3">
        <v>0</v>
      </c>
    </row>
    <row r="43" spans="1:9" x14ac:dyDescent="0.2">
      <c r="A43" s="16" t="s">
        <v>377</v>
      </c>
      <c r="B43" s="3">
        <v>2760238.68</v>
      </c>
      <c r="C43" s="3">
        <v>2760238.68</v>
      </c>
      <c r="D43" s="3">
        <v>0</v>
      </c>
      <c r="E43" s="3">
        <v>2760238.68</v>
      </c>
      <c r="F43" s="14">
        <v>1</v>
      </c>
      <c r="G43" s="3">
        <v>690059.67</v>
      </c>
      <c r="H43" s="14">
        <v>0.25</v>
      </c>
      <c r="I43" s="3">
        <v>0</v>
      </c>
    </row>
    <row r="44" spans="1:9" x14ac:dyDescent="0.2">
      <c r="A44" s="16" t="s">
        <v>55</v>
      </c>
      <c r="B44" s="3">
        <v>1276034.17</v>
      </c>
      <c r="C44" s="3">
        <v>1270209.6300000001</v>
      </c>
      <c r="D44" s="3">
        <v>20142.189999999999</v>
      </c>
      <c r="E44" s="3">
        <v>223795.00999999995</v>
      </c>
      <c r="F44" s="14">
        <v>0.176187461277553</v>
      </c>
      <c r="G44" s="3">
        <v>223795.00999999995</v>
      </c>
      <c r="H44" s="14">
        <v>0.176187461277553</v>
      </c>
      <c r="I44" s="3">
        <v>1026272.4299999999</v>
      </c>
    </row>
    <row r="45" spans="1:9" x14ac:dyDescent="0.2">
      <c r="A45" s="2" t="s">
        <v>0</v>
      </c>
      <c r="B45" s="3">
        <v>174463023.78000003</v>
      </c>
      <c r="C45" s="3">
        <v>174685011.45000005</v>
      </c>
      <c r="D45" s="3">
        <v>10517873.75</v>
      </c>
      <c r="E45" s="3">
        <v>98991496.300000012</v>
      </c>
      <c r="F45" s="14">
        <v>0.56668569030797655</v>
      </c>
      <c r="G45" s="3">
        <v>82375441.069999978</v>
      </c>
      <c r="H45" s="14">
        <v>0.47156559332841425</v>
      </c>
      <c r="I45" s="3">
        <v>65175641.399999991</v>
      </c>
    </row>
    <row r="46" spans="1:9" x14ac:dyDescent="0.2">
      <c r="A46" s="15" t="s">
        <v>1</v>
      </c>
      <c r="B46" s="3">
        <v>140751421.53</v>
      </c>
      <c r="C46" s="3">
        <v>138968255.40000001</v>
      </c>
      <c r="D46" s="3">
        <v>4055191.35</v>
      </c>
      <c r="E46" s="3">
        <v>83917526.480000004</v>
      </c>
      <c r="F46" s="14">
        <v>0.60386112093337818</v>
      </c>
      <c r="G46" s="3">
        <v>71136495.390000001</v>
      </c>
      <c r="H46" s="14">
        <v>0.51189025281524858</v>
      </c>
      <c r="I46" s="3">
        <v>50995537.57</v>
      </c>
    </row>
    <row r="47" spans="1:9" x14ac:dyDescent="0.2">
      <c r="A47" s="16" t="s">
        <v>59</v>
      </c>
      <c r="B47" s="3">
        <v>13007285.180000002</v>
      </c>
      <c r="C47" s="3">
        <v>11233668.360000001</v>
      </c>
      <c r="D47" s="3">
        <v>1806901.9500000002</v>
      </c>
      <c r="E47" s="3">
        <v>3760576.22</v>
      </c>
      <c r="F47" s="14">
        <v>0.33475941246319646</v>
      </c>
      <c r="G47" s="3">
        <v>3760497.1700000004</v>
      </c>
      <c r="H47" s="14">
        <v>0.33475237558107868</v>
      </c>
      <c r="I47" s="3">
        <v>5666190.1900000004</v>
      </c>
    </row>
    <row r="48" spans="1:9" x14ac:dyDescent="0.2">
      <c r="A48" s="16" t="s">
        <v>175</v>
      </c>
      <c r="B48" s="3">
        <v>19572641.059999995</v>
      </c>
      <c r="C48" s="3">
        <v>26422641.060000002</v>
      </c>
      <c r="D48" s="3">
        <v>1005240.31</v>
      </c>
      <c r="E48" s="3">
        <v>20039810.119999997</v>
      </c>
      <c r="F48" s="14">
        <v>0.75843327222642121</v>
      </c>
      <c r="G48" s="3">
        <v>14906380.869999999</v>
      </c>
      <c r="H48" s="14">
        <v>0.5641518134447987</v>
      </c>
      <c r="I48" s="3">
        <v>5377590.6299999999</v>
      </c>
    </row>
    <row r="49" spans="1:9" x14ac:dyDescent="0.2">
      <c r="A49" s="16" t="s">
        <v>250</v>
      </c>
      <c r="B49" s="3">
        <v>5221848.53</v>
      </c>
      <c r="C49" s="3">
        <v>294577.5</v>
      </c>
      <c r="D49" s="3">
        <v>98870.8</v>
      </c>
      <c r="E49" s="3">
        <v>144226.70000000001</v>
      </c>
      <c r="F49" s="14">
        <v>0.489605282141372</v>
      </c>
      <c r="G49" s="3">
        <v>98139.19</v>
      </c>
      <c r="H49" s="14">
        <v>0.33315236228157274</v>
      </c>
      <c r="I49" s="3">
        <v>51480</v>
      </c>
    </row>
    <row r="50" spans="1:9" x14ac:dyDescent="0.2">
      <c r="A50" s="16" t="s">
        <v>204</v>
      </c>
      <c r="B50" s="3">
        <v>338840</v>
      </c>
      <c r="C50" s="3">
        <v>338840</v>
      </c>
      <c r="D50" s="3">
        <v>72420</v>
      </c>
      <c r="E50" s="3">
        <v>165585.67000000001</v>
      </c>
      <c r="F50" s="14">
        <v>0.48868395112737578</v>
      </c>
      <c r="G50" s="3">
        <v>165585.67000000001</v>
      </c>
      <c r="H50" s="14">
        <v>0.48868395112737578</v>
      </c>
      <c r="I50" s="3">
        <v>100834.32999999999</v>
      </c>
    </row>
    <row r="51" spans="1:9" x14ac:dyDescent="0.2">
      <c r="A51" s="16" t="s">
        <v>3</v>
      </c>
      <c r="B51" s="3">
        <v>13732355.609999999</v>
      </c>
      <c r="C51" s="3">
        <v>11800077.329999998</v>
      </c>
      <c r="D51" s="3">
        <v>659096.67000000004</v>
      </c>
      <c r="E51" s="3">
        <v>2789682.9699999997</v>
      </c>
      <c r="F51" s="14">
        <v>0.23641226171523744</v>
      </c>
      <c r="G51" s="3">
        <v>2430552.56</v>
      </c>
      <c r="H51" s="14">
        <v>0.20597768065643687</v>
      </c>
      <c r="I51" s="3">
        <v>8351297.6899999995</v>
      </c>
    </row>
    <row r="52" spans="1:9" x14ac:dyDescent="0.2">
      <c r="A52" s="16" t="s">
        <v>181</v>
      </c>
      <c r="B52" s="3">
        <v>76999.999999999985</v>
      </c>
      <c r="C52" s="3">
        <v>82000</v>
      </c>
      <c r="D52" s="3">
        <v>14970</v>
      </c>
      <c r="E52" s="3">
        <v>20097.09</v>
      </c>
      <c r="F52" s="14">
        <v>0.24508646341463414</v>
      </c>
      <c r="G52" s="3">
        <v>17561.870000000003</v>
      </c>
      <c r="H52" s="14">
        <v>0.21416914634146345</v>
      </c>
      <c r="I52" s="3">
        <v>46932.91</v>
      </c>
    </row>
    <row r="53" spans="1:9" x14ac:dyDescent="0.2">
      <c r="A53" s="16" t="s">
        <v>193</v>
      </c>
      <c r="B53" s="3">
        <v>80478347.439999998</v>
      </c>
      <c r="C53" s="3">
        <v>80473347.439999998</v>
      </c>
      <c r="D53" s="3">
        <v>0</v>
      </c>
      <c r="E53" s="3">
        <v>53217265.090000004</v>
      </c>
      <c r="F53" s="14">
        <v>0.66130298767151674</v>
      </c>
      <c r="G53" s="3">
        <v>47138708.409999996</v>
      </c>
      <c r="H53" s="14">
        <v>0.58576795808259463</v>
      </c>
      <c r="I53" s="3">
        <v>27256082.350000001</v>
      </c>
    </row>
    <row r="54" spans="1:9" x14ac:dyDescent="0.2">
      <c r="A54" s="16" t="s">
        <v>89</v>
      </c>
      <c r="B54" s="3">
        <v>8323103.709999999</v>
      </c>
      <c r="C54" s="3">
        <v>8323103.71</v>
      </c>
      <c r="D54" s="3">
        <v>397691.62</v>
      </c>
      <c r="E54" s="3">
        <v>3780282.6199999996</v>
      </c>
      <c r="F54" s="14">
        <v>0.45419145930599003</v>
      </c>
      <c r="G54" s="3">
        <v>2619069.65</v>
      </c>
      <c r="H54" s="14">
        <v>0.31467463836276044</v>
      </c>
      <c r="I54" s="3">
        <v>4145129.4699999988</v>
      </c>
    </row>
    <row r="55" spans="1:9" x14ac:dyDescent="0.2">
      <c r="A55" s="15" t="s">
        <v>105</v>
      </c>
      <c r="B55" s="3">
        <v>9599298.8100000024</v>
      </c>
      <c r="C55" s="3">
        <v>9599298.8100000005</v>
      </c>
      <c r="D55" s="3">
        <v>2527814.83</v>
      </c>
      <c r="E55" s="3">
        <v>3965321.6199999996</v>
      </c>
      <c r="F55" s="14">
        <v>0.41308450736726254</v>
      </c>
      <c r="G55" s="3">
        <v>3318221.169999999</v>
      </c>
      <c r="H55" s="14">
        <v>0.34567328673457542</v>
      </c>
      <c r="I55" s="3">
        <v>3106162.3599999994</v>
      </c>
    </row>
    <row r="56" spans="1:9" x14ac:dyDescent="0.2">
      <c r="A56" s="16" t="s">
        <v>107</v>
      </c>
      <c r="B56" s="3">
        <v>9599298.8100000024</v>
      </c>
      <c r="C56" s="3">
        <v>9599298.8100000005</v>
      </c>
      <c r="D56" s="3">
        <v>2527814.83</v>
      </c>
      <c r="E56" s="3">
        <v>3965321.6199999996</v>
      </c>
      <c r="F56" s="14">
        <v>0.41308450736726254</v>
      </c>
      <c r="G56" s="3">
        <v>3318221.169999999</v>
      </c>
      <c r="H56" s="14">
        <v>0.34567328673457542</v>
      </c>
      <c r="I56" s="3">
        <v>3106162.3599999994</v>
      </c>
    </row>
    <row r="57" spans="1:9" x14ac:dyDescent="0.2">
      <c r="A57" s="15" t="s">
        <v>126</v>
      </c>
      <c r="B57" s="3">
        <v>4419650.8299999991</v>
      </c>
      <c r="C57" s="3">
        <v>4419650.8299999991</v>
      </c>
      <c r="D57" s="3">
        <v>419060.14999999997</v>
      </c>
      <c r="E57" s="3">
        <v>2181762.42</v>
      </c>
      <c r="F57" s="14">
        <v>0.49365040450491887</v>
      </c>
      <c r="G57" s="3">
        <v>2129023.3299999996</v>
      </c>
      <c r="H57" s="14">
        <v>0.48171754102122138</v>
      </c>
      <c r="I57" s="3">
        <v>1818828.2599999998</v>
      </c>
    </row>
    <row r="58" spans="1:9" x14ac:dyDescent="0.2">
      <c r="A58" s="16" t="s">
        <v>128</v>
      </c>
      <c r="B58" s="3">
        <v>4419650.8299999991</v>
      </c>
      <c r="C58" s="3">
        <v>4419650.8299999991</v>
      </c>
      <c r="D58" s="3">
        <v>419060.14999999997</v>
      </c>
      <c r="E58" s="3">
        <v>2181762.42</v>
      </c>
      <c r="F58" s="14">
        <v>0.49365040450491887</v>
      </c>
      <c r="G58" s="3">
        <v>2129023.3299999996</v>
      </c>
      <c r="H58" s="14">
        <v>0.48171754102122138</v>
      </c>
      <c r="I58" s="3">
        <v>1818828.2599999998</v>
      </c>
    </row>
    <row r="59" spans="1:9" x14ac:dyDescent="0.2">
      <c r="A59" s="15" t="s">
        <v>16</v>
      </c>
      <c r="B59" s="3">
        <v>12227872.959999997</v>
      </c>
      <c r="C59" s="3">
        <v>12241380.489999998</v>
      </c>
      <c r="D59" s="3">
        <v>1486901.72</v>
      </c>
      <c r="E59" s="3">
        <v>4696462.67</v>
      </c>
      <c r="F59" s="14">
        <v>0.38365466001457466</v>
      </c>
      <c r="G59" s="3">
        <v>4018885.79</v>
      </c>
      <c r="H59" s="14">
        <v>0.32830331458801004</v>
      </c>
      <c r="I59" s="3">
        <v>6058016.0999999987</v>
      </c>
    </row>
    <row r="60" spans="1:9" x14ac:dyDescent="0.2">
      <c r="A60" s="16" t="s">
        <v>28</v>
      </c>
      <c r="B60" s="3">
        <v>4050423.129999999</v>
      </c>
      <c r="C60" s="3">
        <v>4050423.13</v>
      </c>
      <c r="D60" s="3">
        <v>535899.83000000007</v>
      </c>
      <c r="E60" s="3">
        <v>1286513.8</v>
      </c>
      <c r="F60" s="14">
        <v>0.3176245440806576</v>
      </c>
      <c r="G60" s="3">
        <v>1286513.8</v>
      </c>
      <c r="H60" s="14">
        <v>0.3176245440806576</v>
      </c>
      <c r="I60" s="3">
        <v>2228009.5</v>
      </c>
    </row>
    <row r="61" spans="1:9" x14ac:dyDescent="0.2">
      <c r="A61" s="16" t="s">
        <v>37</v>
      </c>
      <c r="B61" s="3">
        <v>5614492.4000000004</v>
      </c>
      <c r="C61" s="3">
        <v>5627999.9300000006</v>
      </c>
      <c r="D61" s="3">
        <v>891381.42</v>
      </c>
      <c r="E61" s="3">
        <v>1810125.2300000002</v>
      </c>
      <c r="F61" s="14">
        <v>0.32162850968621104</v>
      </c>
      <c r="G61" s="3">
        <v>1803788.7699999998</v>
      </c>
      <c r="H61" s="14">
        <v>0.32050262836446047</v>
      </c>
      <c r="I61" s="3">
        <v>2926493.28</v>
      </c>
    </row>
    <row r="62" spans="1:9" x14ac:dyDescent="0.2">
      <c r="A62" s="16" t="s">
        <v>18</v>
      </c>
      <c r="B62" s="3">
        <v>397686.78</v>
      </c>
      <c r="C62" s="3">
        <v>397686.78</v>
      </c>
      <c r="D62" s="3">
        <v>58076.470000000008</v>
      </c>
      <c r="E62" s="3">
        <v>91863.76</v>
      </c>
      <c r="F62" s="14">
        <v>0.23099525712169761</v>
      </c>
      <c r="G62" s="3">
        <v>87065.559999999983</v>
      </c>
      <c r="H62" s="14">
        <v>0.21892998303841021</v>
      </c>
      <c r="I62" s="3">
        <v>247746.55</v>
      </c>
    </row>
    <row r="63" spans="1:9" x14ac:dyDescent="0.2">
      <c r="A63" s="16" t="s">
        <v>39</v>
      </c>
      <c r="B63" s="3">
        <v>828502.19</v>
      </c>
      <c r="C63" s="3">
        <v>828502.19</v>
      </c>
      <c r="D63" s="3">
        <v>1274</v>
      </c>
      <c r="E63" s="3">
        <v>174698.21999999997</v>
      </c>
      <c r="F63" s="14">
        <v>0.21086029959679403</v>
      </c>
      <c r="G63" s="3">
        <v>174640.21999999997</v>
      </c>
      <c r="H63" s="14">
        <v>0.21079029374683969</v>
      </c>
      <c r="I63" s="3">
        <v>652529.97</v>
      </c>
    </row>
    <row r="64" spans="1:9" x14ac:dyDescent="0.2">
      <c r="A64" s="16" t="s">
        <v>344</v>
      </c>
      <c r="B64" s="3">
        <v>4000</v>
      </c>
      <c r="C64" s="3">
        <v>4000</v>
      </c>
      <c r="D64" s="3">
        <v>270</v>
      </c>
      <c r="E64" s="3">
        <v>493.2</v>
      </c>
      <c r="F64" s="14">
        <v>0.12329999999999999</v>
      </c>
      <c r="G64" s="3">
        <v>493.2</v>
      </c>
      <c r="H64" s="14">
        <v>0.12329999999999999</v>
      </c>
      <c r="I64" s="3">
        <v>3236.8</v>
      </c>
    </row>
    <row r="65" spans="1:9" x14ac:dyDescent="0.2">
      <c r="A65" s="16" t="s">
        <v>365</v>
      </c>
      <c r="B65" s="3">
        <v>1332768.46</v>
      </c>
      <c r="C65" s="3">
        <v>1332768.46</v>
      </c>
      <c r="D65" s="3">
        <v>0</v>
      </c>
      <c r="E65" s="3">
        <v>1332768.46</v>
      </c>
      <c r="F65" s="14">
        <v>1</v>
      </c>
      <c r="G65" s="3">
        <v>666384.24</v>
      </c>
      <c r="H65" s="14">
        <v>0.50000000750317874</v>
      </c>
      <c r="I65" s="3">
        <v>0</v>
      </c>
    </row>
    <row r="66" spans="1:9" x14ac:dyDescent="0.2">
      <c r="A66" s="15" t="s">
        <v>115</v>
      </c>
      <c r="B66" s="3">
        <v>1886948.9300000002</v>
      </c>
      <c r="C66" s="3">
        <v>1893183.74</v>
      </c>
      <c r="D66" s="3">
        <v>286985.64</v>
      </c>
      <c r="E66" s="3">
        <v>612911.45999999985</v>
      </c>
      <c r="F66" s="14">
        <v>0.32374642093640643</v>
      </c>
      <c r="G66" s="3">
        <v>569212.44999999984</v>
      </c>
      <c r="H66" s="14">
        <v>0.30066413416375537</v>
      </c>
      <c r="I66" s="3">
        <v>993286.64000000013</v>
      </c>
    </row>
    <row r="67" spans="1:9" x14ac:dyDescent="0.2">
      <c r="A67" s="16" t="s">
        <v>839</v>
      </c>
      <c r="B67" s="3">
        <v>300000</v>
      </c>
      <c r="C67" s="3">
        <v>300000</v>
      </c>
      <c r="D67" s="3">
        <v>229.62</v>
      </c>
      <c r="E67" s="3">
        <v>41569.599999999999</v>
      </c>
      <c r="F67" s="14">
        <v>0.13856533333333332</v>
      </c>
      <c r="G67" s="3">
        <v>41569.599999999999</v>
      </c>
      <c r="H67" s="14">
        <v>0.13856533333333332</v>
      </c>
      <c r="I67" s="3">
        <v>258200.78</v>
      </c>
    </row>
    <row r="68" spans="1:9" x14ac:dyDescent="0.2">
      <c r="A68" s="16" t="s">
        <v>698</v>
      </c>
      <c r="B68" s="3">
        <v>130000</v>
      </c>
      <c r="C68" s="3">
        <v>130000</v>
      </c>
      <c r="D68" s="3">
        <v>0</v>
      </c>
      <c r="E68" s="3">
        <v>0</v>
      </c>
      <c r="F68" s="14">
        <v>0</v>
      </c>
      <c r="G68" s="3">
        <v>0</v>
      </c>
      <c r="H68" s="14">
        <v>0</v>
      </c>
      <c r="I68" s="3">
        <v>130000</v>
      </c>
    </row>
    <row r="69" spans="1:9" x14ac:dyDescent="0.2">
      <c r="A69" s="16" t="s">
        <v>117</v>
      </c>
      <c r="B69" s="3">
        <v>1456948.9300000002</v>
      </c>
      <c r="C69" s="3">
        <v>1463183.74</v>
      </c>
      <c r="D69" s="3">
        <v>286756.02</v>
      </c>
      <c r="E69" s="3">
        <v>571341.85999999987</v>
      </c>
      <c r="F69" s="14">
        <v>0.39047854646061053</v>
      </c>
      <c r="G69" s="3">
        <v>527642.84999999986</v>
      </c>
      <c r="H69" s="14">
        <v>0.36061284415312039</v>
      </c>
      <c r="I69" s="3">
        <v>605085.8600000001</v>
      </c>
    </row>
    <row r="70" spans="1:9" x14ac:dyDescent="0.2">
      <c r="A70" s="15" t="s">
        <v>31</v>
      </c>
      <c r="B70" s="3">
        <v>5577830.7199999997</v>
      </c>
      <c r="C70" s="3">
        <v>7563242.1799999997</v>
      </c>
      <c r="D70" s="3">
        <v>1741920.06</v>
      </c>
      <c r="E70" s="3">
        <v>3617511.6500000004</v>
      </c>
      <c r="F70" s="14">
        <v>0.47830170764147084</v>
      </c>
      <c r="G70" s="3">
        <v>1203602.9400000002</v>
      </c>
      <c r="H70" s="14">
        <v>0.1591384899960985</v>
      </c>
      <c r="I70" s="3">
        <v>2203810.4700000002</v>
      </c>
    </row>
    <row r="71" spans="1:9" x14ac:dyDescent="0.2">
      <c r="A71" s="16" t="s">
        <v>33</v>
      </c>
      <c r="B71" s="3">
        <v>5577830.7199999997</v>
      </c>
      <c r="C71" s="3">
        <v>7563242.1799999997</v>
      </c>
      <c r="D71" s="3">
        <v>1741920.06</v>
      </c>
      <c r="E71" s="3">
        <v>3617511.6500000004</v>
      </c>
      <c r="F71" s="14">
        <v>0.47830170764147084</v>
      </c>
      <c r="G71" s="3">
        <v>1203602.9400000002</v>
      </c>
      <c r="H71" s="14">
        <v>0.1591384899960985</v>
      </c>
      <c r="I71" s="3">
        <v>2203810.4700000002</v>
      </c>
    </row>
    <row r="72" spans="1:9" x14ac:dyDescent="0.2">
      <c r="A72" s="2" t="s">
        <v>62</v>
      </c>
      <c r="B72" s="3">
        <v>138447424.69</v>
      </c>
      <c r="C72" s="3">
        <v>138450502.27000001</v>
      </c>
      <c r="D72" s="3">
        <v>25157820.43</v>
      </c>
      <c r="E72" s="3">
        <v>60083691.290000007</v>
      </c>
      <c r="F72" s="14">
        <v>0.43397236055400862</v>
      </c>
      <c r="G72" s="3">
        <v>42733228.210000001</v>
      </c>
      <c r="H72" s="14">
        <v>0.30865347188602865</v>
      </c>
      <c r="I72" s="3">
        <v>53208990.54999999</v>
      </c>
    </row>
    <row r="73" spans="1:9" x14ac:dyDescent="0.2">
      <c r="A73" s="15" t="s">
        <v>110</v>
      </c>
      <c r="B73" s="3">
        <v>23678106.350000001</v>
      </c>
      <c r="C73" s="3">
        <v>23697035.25</v>
      </c>
      <c r="D73" s="3">
        <v>1024646.6499999999</v>
      </c>
      <c r="E73" s="3">
        <v>13717492.82</v>
      </c>
      <c r="F73" s="14">
        <v>0.57886957905419856</v>
      </c>
      <c r="G73" s="3">
        <v>9968183.6900000013</v>
      </c>
      <c r="H73" s="14">
        <v>0.42065108925387629</v>
      </c>
      <c r="I73" s="3">
        <v>8954895.7800000031</v>
      </c>
    </row>
    <row r="74" spans="1:9" x14ac:dyDescent="0.2">
      <c r="A74" s="16" t="s">
        <v>813</v>
      </c>
      <c r="B74" s="3">
        <v>4350000</v>
      </c>
      <c r="C74" s="3">
        <v>4350000</v>
      </c>
      <c r="D74" s="3">
        <v>0</v>
      </c>
      <c r="E74" s="3">
        <v>4350000</v>
      </c>
      <c r="F74" s="14">
        <v>1</v>
      </c>
      <c r="G74" s="3">
        <v>3045000</v>
      </c>
      <c r="H74" s="14">
        <v>0.7</v>
      </c>
      <c r="I74" s="3">
        <v>0</v>
      </c>
    </row>
    <row r="75" spans="1:9" x14ac:dyDescent="0.2">
      <c r="A75" s="16" t="s">
        <v>819</v>
      </c>
      <c r="B75" s="3">
        <v>3682164.79</v>
      </c>
      <c r="C75" s="3">
        <v>3682164.79</v>
      </c>
      <c r="D75" s="3">
        <v>0</v>
      </c>
      <c r="E75" s="3">
        <v>3682164.79</v>
      </c>
      <c r="F75" s="14">
        <v>1</v>
      </c>
      <c r="G75" s="3">
        <v>2209298.87</v>
      </c>
      <c r="H75" s="14">
        <v>0.5999999989136825</v>
      </c>
      <c r="I75" s="3">
        <v>0</v>
      </c>
    </row>
    <row r="76" spans="1:9" hidden="1" x14ac:dyDescent="0.2">
      <c r="A76" s="16" t="s">
        <v>112</v>
      </c>
      <c r="B76" s="3">
        <v>15645941.560000002</v>
      </c>
      <c r="C76" s="3">
        <v>15664870.460000001</v>
      </c>
      <c r="D76" s="3">
        <v>1024646.6499999999</v>
      </c>
      <c r="E76" s="3">
        <v>5685328.0300000003</v>
      </c>
      <c r="F76" s="14">
        <v>0.36293488953626496</v>
      </c>
      <c r="G76" s="3">
        <v>4713884.82</v>
      </c>
      <c r="H76" s="14">
        <v>0.30092076612039853</v>
      </c>
      <c r="I76" s="3">
        <v>8954895.7800000031</v>
      </c>
    </row>
    <row r="77" spans="1:9" hidden="1" x14ac:dyDescent="0.2">
      <c r="A77" s="15" t="s">
        <v>66</v>
      </c>
      <c r="B77" s="3">
        <v>44749529.99000001</v>
      </c>
      <c r="C77" s="3">
        <v>44749530.289999999</v>
      </c>
      <c r="D77" s="3">
        <v>4058510.0499999993</v>
      </c>
      <c r="E77" s="3">
        <v>16777300.02</v>
      </c>
      <c r="F77" s="14">
        <v>0.37491566752264116</v>
      </c>
      <c r="G77" s="3">
        <v>12483094.939999999</v>
      </c>
      <c r="H77" s="14">
        <v>0.27895477023117593</v>
      </c>
      <c r="I77" s="3">
        <v>23913720.219999999</v>
      </c>
    </row>
    <row r="78" spans="1:9" hidden="1" x14ac:dyDescent="0.2">
      <c r="A78" s="16" t="s">
        <v>109</v>
      </c>
      <c r="B78" s="3">
        <v>1892657.7600000005</v>
      </c>
      <c r="C78" s="3">
        <v>2094702.1200000006</v>
      </c>
      <c r="D78" s="3">
        <v>112636.84000000003</v>
      </c>
      <c r="E78" s="3">
        <v>836532.39000000025</v>
      </c>
      <c r="F78" s="14">
        <v>0.39935625309817324</v>
      </c>
      <c r="G78" s="3">
        <v>658746.52000000014</v>
      </c>
      <c r="H78" s="14">
        <v>0.31448219472848005</v>
      </c>
      <c r="I78" s="3">
        <v>1145532.8900000001</v>
      </c>
    </row>
    <row r="79" spans="1:9" hidden="1" x14ac:dyDescent="0.2">
      <c r="A79" s="16" t="s">
        <v>119</v>
      </c>
      <c r="B79" s="3">
        <v>2193259.8600000008</v>
      </c>
      <c r="C79" s="3">
        <v>2300448.27</v>
      </c>
      <c r="D79" s="3">
        <v>187888.69999999998</v>
      </c>
      <c r="E79" s="3">
        <v>761119.44000000006</v>
      </c>
      <c r="F79" s="14">
        <v>0.3308570116206091</v>
      </c>
      <c r="G79" s="3">
        <v>644082.7699999999</v>
      </c>
      <c r="H79" s="14">
        <v>0.27998141857804082</v>
      </c>
      <c r="I79" s="3">
        <v>1351440.1300000001</v>
      </c>
    </row>
    <row r="80" spans="1:9" hidden="1" x14ac:dyDescent="0.2">
      <c r="A80" s="16" t="s">
        <v>114</v>
      </c>
      <c r="B80" s="3">
        <v>25069929.330000002</v>
      </c>
      <c r="C80" s="3">
        <v>23295279.41</v>
      </c>
      <c r="D80" s="3">
        <v>3136637.0699999994</v>
      </c>
      <c r="E80" s="3">
        <v>8530067.4100000001</v>
      </c>
      <c r="F80" s="14">
        <v>0.36617150023700873</v>
      </c>
      <c r="G80" s="3">
        <v>5394917.3700000001</v>
      </c>
      <c r="H80" s="14">
        <v>0.23158843794267245</v>
      </c>
      <c r="I80" s="3">
        <v>11628574.929999996</v>
      </c>
    </row>
    <row r="81" spans="1:9" hidden="1" x14ac:dyDescent="0.2">
      <c r="A81" s="16" t="s">
        <v>121</v>
      </c>
      <c r="B81" s="3">
        <v>3178974.76</v>
      </c>
      <c r="C81" s="3">
        <v>3459768.8800000004</v>
      </c>
      <c r="D81" s="3">
        <v>96999.11</v>
      </c>
      <c r="E81" s="3">
        <v>1349206.2100000002</v>
      </c>
      <c r="F81" s="14">
        <v>0.38997004042651545</v>
      </c>
      <c r="G81" s="3">
        <v>1172267.9700000004</v>
      </c>
      <c r="H81" s="14">
        <v>0.33882840463031172</v>
      </c>
      <c r="I81" s="3">
        <v>2013563.5600000003</v>
      </c>
    </row>
    <row r="82" spans="1:9" hidden="1" x14ac:dyDescent="0.2">
      <c r="A82" s="16" t="s">
        <v>79</v>
      </c>
      <c r="B82" s="3">
        <v>1503264.09</v>
      </c>
      <c r="C82" s="3">
        <v>1625125.78</v>
      </c>
      <c r="D82" s="3">
        <v>24913.8</v>
      </c>
      <c r="E82" s="3">
        <v>610432.98</v>
      </c>
      <c r="F82" s="14">
        <v>0.37562199031757404</v>
      </c>
      <c r="G82" s="3">
        <v>528301.01</v>
      </c>
      <c r="H82" s="14">
        <v>0.32508315140997884</v>
      </c>
      <c r="I82" s="3">
        <v>989779.00000000023</v>
      </c>
    </row>
    <row r="83" spans="1:9" hidden="1" x14ac:dyDescent="0.2">
      <c r="A83" s="16" t="s">
        <v>75</v>
      </c>
      <c r="B83" s="3">
        <v>2143274.92</v>
      </c>
      <c r="C83" s="3">
        <v>2353701.89</v>
      </c>
      <c r="D83" s="3">
        <v>38238.99</v>
      </c>
      <c r="E83" s="3">
        <v>1010887.28</v>
      </c>
      <c r="F83" s="14">
        <v>0.42948823905647626</v>
      </c>
      <c r="G83" s="3">
        <v>829288.27</v>
      </c>
      <c r="H83" s="14">
        <v>0.35233360415069387</v>
      </c>
      <c r="I83" s="3">
        <v>1304575.6200000006</v>
      </c>
    </row>
    <row r="84" spans="1:9" hidden="1" x14ac:dyDescent="0.2">
      <c r="A84" s="16" t="s">
        <v>68</v>
      </c>
      <c r="B84" s="3">
        <v>1329090.0700000003</v>
      </c>
      <c r="C84" s="3">
        <v>1449540.2400000005</v>
      </c>
      <c r="D84" s="3">
        <v>55110.399999999994</v>
      </c>
      <c r="E84" s="3">
        <v>506079.86</v>
      </c>
      <c r="F84" s="14">
        <v>0.34913129420953493</v>
      </c>
      <c r="G84" s="3">
        <v>455371.86</v>
      </c>
      <c r="H84" s="14">
        <v>0.31414916773886858</v>
      </c>
      <c r="I84" s="3">
        <v>888349.98000000021</v>
      </c>
    </row>
    <row r="85" spans="1:9" hidden="1" x14ac:dyDescent="0.2">
      <c r="A85" s="16" t="s">
        <v>125</v>
      </c>
      <c r="B85" s="3">
        <v>2216113.8200000003</v>
      </c>
      <c r="C85" s="3">
        <v>2371766.94</v>
      </c>
      <c r="D85" s="3">
        <v>135391.31</v>
      </c>
      <c r="E85" s="3">
        <v>942746.67</v>
      </c>
      <c r="F85" s="14">
        <v>0.39748706084924179</v>
      </c>
      <c r="G85" s="3">
        <v>844704.88000000012</v>
      </c>
      <c r="H85" s="14">
        <v>0.35615003555113223</v>
      </c>
      <c r="I85" s="3">
        <v>1293628.9600000002</v>
      </c>
    </row>
    <row r="86" spans="1:9" hidden="1" x14ac:dyDescent="0.2">
      <c r="A86" s="16" t="s">
        <v>77</v>
      </c>
      <c r="B86" s="3">
        <v>1557890.8499999999</v>
      </c>
      <c r="C86" s="3">
        <v>1709369.9400000002</v>
      </c>
      <c r="D86" s="3">
        <v>127597.95</v>
      </c>
      <c r="E86" s="3">
        <v>593649.56000000006</v>
      </c>
      <c r="F86" s="14">
        <v>0.34729144704627252</v>
      </c>
      <c r="G86" s="3">
        <v>535341.42000000016</v>
      </c>
      <c r="H86" s="14">
        <v>0.313180551191862</v>
      </c>
      <c r="I86" s="3">
        <v>988122.4299999997</v>
      </c>
    </row>
    <row r="87" spans="1:9" hidden="1" x14ac:dyDescent="0.2">
      <c r="A87" s="16" t="s">
        <v>130</v>
      </c>
      <c r="B87" s="3">
        <v>3665074.5299999993</v>
      </c>
      <c r="C87" s="3">
        <v>4089826.8200000008</v>
      </c>
      <c r="D87" s="3">
        <v>143095.87999999998</v>
      </c>
      <c r="E87" s="3">
        <v>1636578.2199999995</v>
      </c>
      <c r="F87" s="14">
        <v>0.40015831770598032</v>
      </c>
      <c r="G87" s="3">
        <v>1420072.8699999996</v>
      </c>
      <c r="H87" s="14">
        <v>0.34722078281055418</v>
      </c>
      <c r="I87" s="3">
        <v>2310152.7199999997</v>
      </c>
    </row>
    <row r="88" spans="1:9" hidden="1" x14ac:dyDescent="0.2">
      <c r="A88" s="15" t="s">
        <v>63</v>
      </c>
      <c r="B88" s="3">
        <v>27915784.170000002</v>
      </c>
      <c r="C88" s="3">
        <v>27899932.549999997</v>
      </c>
      <c r="D88" s="3">
        <v>9319147.2000000011</v>
      </c>
      <c r="E88" s="3">
        <v>14155788.970000003</v>
      </c>
      <c r="F88" s="14">
        <v>0.50737717536166627</v>
      </c>
      <c r="G88" s="3">
        <v>9929663.4900000021</v>
      </c>
      <c r="H88" s="14">
        <v>0.35590277762158989</v>
      </c>
      <c r="I88" s="3">
        <v>4424996.379999999</v>
      </c>
    </row>
    <row r="89" spans="1:9" hidden="1" x14ac:dyDescent="0.2">
      <c r="A89" s="16" t="s">
        <v>843</v>
      </c>
      <c r="B89" s="3">
        <v>750000</v>
      </c>
      <c r="C89" s="3">
        <v>750000</v>
      </c>
      <c r="D89" s="3">
        <v>0</v>
      </c>
      <c r="E89" s="3">
        <v>750000</v>
      </c>
      <c r="F89" s="14">
        <v>1</v>
      </c>
      <c r="G89" s="3">
        <v>250000</v>
      </c>
      <c r="H89" s="14">
        <v>0.33333333333333331</v>
      </c>
      <c r="I89" s="3">
        <v>0</v>
      </c>
    </row>
    <row r="90" spans="1:9" hidden="1" x14ac:dyDescent="0.2">
      <c r="A90" s="16" t="s">
        <v>100</v>
      </c>
      <c r="B90" s="3">
        <v>4493015.67</v>
      </c>
      <c r="C90" s="3">
        <v>4477164.05</v>
      </c>
      <c r="D90" s="3">
        <v>801503.30999999994</v>
      </c>
      <c r="E90" s="3">
        <v>1543476.13</v>
      </c>
      <c r="F90" s="14">
        <v>0.34474415338879527</v>
      </c>
      <c r="G90" s="3">
        <v>1470966.13</v>
      </c>
      <c r="H90" s="14">
        <v>0.32854863336982254</v>
      </c>
      <c r="I90" s="3">
        <v>2132184.61</v>
      </c>
    </row>
    <row r="91" spans="1:9" hidden="1" x14ac:dyDescent="0.2">
      <c r="A91" s="16" t="s">
        <v>65</v>
      </c>
      <c r="B91" s="3">
        <v>22672768.5</v>
      </c>
      <c r="C91" s="3">
        <v>22672768.499999996</v>
      </c>
      <c r="D91" s="3">
        <v>8517643.8900000006</v>
      </c>
      <c r="E91" s="3">
        <v>11862312.840000002</v>
      </c>
      <c r="F91" s="14">
        <v>0.52319648745145542</v>
      </c>
      <c r="G91" s="3">
        <v>8208697.3600000013</v>
      </c>
      <c r="H91" s="14">
        <v>0.36205094935803728</v>
      </c>
      <c r="I91" s="3">
        <v>2292811.7699999991</v>
      </c>
    </row>
    <row r="92" spans="1:9" hidden="1" x14ac:dyDescent="0.2">
      <c r="A92" s="15" t="s">
        <v>80</v>
      </c>
      <c r="B92" s="3">
        <v>42104004.179999992</v>
      </c>
      <c r="C92" s="3">
        <v>42104004.179999992</v>
      </c>
      <c r="D92" s="3">
        <v>10755516.530000001</v>
      </c>
      <c r="E92" s="3">
        <v>15433109.480000002</v>
      </c>
      <c r="F92" s="14">
        <v>0.36654731018032122</v>
      </c>
      <c r="G92" s="3">
        <v>10352286.09</v>
      </c>
      <c r="H92" s="14">
        <v>0.2458741464527377</v>
      </c>
      <c r="I92" s="3">
        <v>15915378.170000002</v>
      </c>
    </row>
    <row r="93" spans="1:9" hidden="1" x14ac:dyDescent="0.2">
      <c r="A93" s="16" t="s">
        <v>123</v>
      </c>
      <c r="B93" s="3">
        <v>6654179.6899999995</v>
      </c>
      <c r="C93" s="3">
        <v>6497566</v>
      </c>
      <c r="D93" s="3">
        <v>540636.60999999987</v>
      </c>
      <c r="E93" s="3">
        <v>4479043.18</v>
      </c>
      <c r="F93" s="14">
        <v>0.68934169810664481</v>
      </c>
      <c r="G93" s="3">
        <v>607335.30000000005</v>
      </c>
      <c r="H93" s="14">
        <v>9.3471201369866821E-2</v>
      </c>
      <c r="I93" s="3">
        <v>1477886.2100000002</v>
      </c>
    </row>
    <row r="94" spans="1:9" hidden="1" x14ac:dyDescent="0.2">
      <c r="A94" s="16" t="s">
        <v>82</v>
      </c>
      <c r="B94" s="3">
        <v>3106893.84</v>
      </c>
      <c r="C94" s="3">
        <v>3897438.5399999996</v>
      </c>
      <c r="D94" s="3">
        <v>1707454.39</v>
      </c>
      <c r="E94" s="3">
        <v>1053945.56</v>
      </c>
      <c r="F94" s="14">
        <v>0.27042005901650479</v>
      </c>
      <c r="G94" s="3">
        <v>971027.49000000011</v>
      </c>
      <c r="H94" s="14">
        <v>0.24914504232310491</v>
      </c>
      <c r="I94" s="3">
        <v>1136038.5899999999</v>
      </c>
    </row>
    <row r="95" spans="1:9" hidden="1" x14ac:dyDescent="0.2">
      <c r="A95" s="16" t="s">
        <v>91</v>
      </c>
      <c r="B95" s="3">
        <v>5592817.8099999987</v>
      </c>
      <c r="C95" s="3">
        <v>5592817.8099999996</v>
      </c>
      <c r="D95" s="3">
        <v>1575514.0100000002</v>
      </c>
      <c r="E95" s="3">
        <v>1980880.42</v>
      </c>
      <c r="F95" s="14">
        <v>0.35418289801219183</v>
      </c>
      <c r="G95" s="3">
        <v>1678023.4599999995</v>
      </c>
      <c r="H95" s="14">
        <v>0.30003184745258127</v>
      </c>
      <c r="I95" s="3">
        <v>2036423.3799999997</v>
      </c>
    </row>
    <row r="96" spans="1:9" hidden="1" x14ac:dyDescent="0.2">
      <c r="A96" s="16" t="s">
        <v>93</v>
      </c>
      <c r="B96" s="3">
        <v>10376618.540000001</v>
      </c>
      <c r="C96" s="3">
        <v>10376618.539999999</v>
      </c>
      <c r="D96" s="3">
        <v>2952937.91</v>
      </c>
      <c r="E96" s="3">
        <v>3770980.080000001</v>
      </c>
      <c r="F96" s="14">
        <v>0.36341126595947904</v>
      </c>
      <c r="G96" s="3">
        <v>3219190.5100000007</v>
      </c>
      <c r="H96" s="14">
        <v>0.31023502479064829</v>
      </c>
      <c r="I96" s="3">
        <v>3652700.5500000003</v>
      </c>
    </row>
    <row r="97" spans="1:9" hidden="1" x14ac:dyDescent="0.2">
      <c r="A97" s="16" t="s">
        <v>95</v>
      </c>
      <c r="B97" s="3">
        <v>16373494.299999995</v>
      </c>
      <c r="C97" s="3">
        <v>15739563.289999995</v>
      </c>
      <c r="D97" s="3">
        <v>3978973.6100000003</v>
      </c>
      <c r="E97" s="3">
        <v>4148260.2399999998</v>
      </c>
      <c r="F97" s="14">
        <v>0.26355624762699503</v>
      </c>
      <c r="G97" s="3">
        <v>3876709.3299999996</v>
      </c>
      <c r="H97" s="14">
        <v>0.24630348749657086</v>
      </c>
      <c r="I97" s="3">
        <v>7612329.4400000004</v>
      </c>
    </row>
    <row r="98" spans="1:9" hidden="1" x14ac:dyDescent="0.2">
      <c r="A98" s="2" t="s">
        <v>919</v>
      </c>
      <c r="B98" s="3">
        <v>961862897.01999962</v>
      </c>
      <c r="C98" s="3">
        <v>961862897.01999962</v>
      </c>
      <c r="D98" s="3">
        <v>77766776.330000013</v>
      </c>
      <c r="E98" s="3">
        <v>543736781.61000025</v>
      </c>
      <c r="F98" s="14">
        <v>0.56529551487491658</v>
      </c>
      <c r="G98" s="3">
        <v>256940896.4000001</v>
      </c>
      <c r="H98" s="14">
        <v>0.26712839968777563</v>
      </c>
      <c r="I98" s="3">
        <v>340359339.0800001</v>
      </c>
    </row>
  </sheetData>
  <mergeCells count="3">
    <mergeCell ref="A1:I1"/>
    <mergeCell ref="A2:I2"/>
    <mergeCell ref="A3:XFD3"/>
  </mergeCells>
  <pageMargins left="0.7" right="0.7" top="0.75" bottom="0.75" header="0.3" footer="0.3"/>
  <pageSetup paperSize="9" scale="52" fitToWidth="0" fitToHeight="0" orientation="portrait" horizontalDpi="4294967294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zoomScale="90" zoomScaleNormal="90" workbookViewId="0">
      <selection activeCell="F6" sqref="F6"/>
    </sheetView>
  </sheetViews>
  <sheetFormatPr baseColWidth="10" defaultColWidth="0" defaultRowHeight="12.75" zeroHeight="1" x14ac:dyDescent="0.2"/>
  <cols>
    <col min="1" max="1" width="49.7109375" customWidth="1"/>
    <col min="2" max="2" width="19.5703125" style="13" bestFit="1" customWidth="1"/>
    <col min="3" max="3" width="20.140625" style="13" bestFit="1" customWidth="1"/>
    <col min="4" max="7" width="11.5703125" customWidth="1"/>
    <col min="8" max="8" width="3.140625" customWidth="1"/>
    <col min="9" max="16384" width="11.5703125" hidden="1"/>
  </cols>
  <sheetData>
    <row r="1" spans="1:3" x14ac:dyDescent="0.2">
      <c r="A1" s="1" t="s">
        <v>940</v>
      </c>
      <c r="B1" s="13" t="s">
        <v>938</v>
      </c>
    </row>
    <row r="2" spans="1:3" x14ac:dyDescent="0.2"/>
    <row r="3" spans="1:3" x14ac:dyDescent="0.2">
      <c r="A3" s="1" t="s">
        <v>937</v>
      </c>
      <c r="B3" s="13" t="s">
        <v>954</v>
      </c>
      <c r="C3" s="13" t="s">
        <v>955</v>
      </c>
    </row>
    <row r="4" spans="1:3" x14ac:dyDescent="0.2">
      <c r="A4" s="2" t="s">
        <v>10</v>
      </c>
      <c r="B4" s="13">
        <v>216666702.29999992</v>
      </c>
      <c r="C4" s="13">
        <v>71823669.029999986</v>
      </c>
    </row>
    <row r="5" spans="1:3" x14ac:dyDescent="0.2">
      <c r="A5" s="2" t="s">
        <v>173</v>
      </c>
      <c r="B5" s="13">
        <v>41930736.909999982</v>
      </c>
      <c r="C5" s="13">
        <v>14027960.879999999</v>
      </c>
    </row>
    <row r="6" spans="1:3" x14ac:dyDescent="0.2">
      <c r="A6" s="2" t="s">
        <v>329</v>
      </c>
      <c r="B6" s="13">
        <v>24790066.979999997</v>
      </c>
      <c r="C6" s="13">
        <v>24012742.25</v>
      </c>
    </row>
    <row r="7" spans="1:3" x14ac:dyDescent="0.2">
      <c r="A7" s="2" t="s">
        <v>336</v>
      </c>
      <c r="B7" s="13">
        <v>18045493.07</v>
      </c>
      <c r="C7" s="13">
        <v>10188514.139999999</v>
      </c>
    </row>
    <row r="8" spans="1:3" x14ac:dyDescent="0.2">
      <c r="A8" s="2" t="s">
        <v>351</v>
      </c>
      <c r="B8" s="13">
        <v>10845210.02</v>
      </c>
      <c r="C8" s="13">
        <v>2410762.61</v>
      </c>
    </row>
    <row r="9" spans="1:3" x14ac:dyDescent="0.2">
      <c r="A9" s="2" t="s">
        <v>855</v>
      </c>
      <c r="B9" s="13">
        <v>2516954.4999999995</v>
      </c>
      <c r="C9" s="13">
        <v>523063.95</v>
      </c>
    </row>
    <row r="10" spans="1:3" x14ac:dyDescent="0.2">
      <c r="A10" s="2" t="s">
        <v>893</v>
      </c>
      <c r="B10" s="13">
        <v>1876624.19</v>
      </c>
      <c r="C10" s="13">
        <v>501294.81000000006</v>
      </c>
    </row>
    <row r="11" spans="1:3" x14ac:dyDescent="0.2">
      <c r="A11" s="2" t="s">
        <v>919</v>
      </c>
      <c r="B11" s="13">
        <v>316671787.96999991</v>
      </c>
      <c r="C11" s="13">
        <v>123488007.66999999</v>
      </c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/>
    <row r="19" spans="2:3" x14ac:dyDescent="0.2"/>
    <row r="20" spans="2:3" x14ac:dyDescent="0.2"/>
    <row r="21" spans="2:3" x14ac:dyDescent="0.2"/>
    <row r="22" spans="2:3" x14ac:dyDescent="0.2"/>
    <row r="23" spans="2:3" x14ac:dyDescent="0.2"/>
    <row r="24" spans="2:3" x14ac:dyDescent="0.2"/>
    <row r="25" spans="2:3" x14ac:dyDescent="0.2"/>
    <row r="26" spans="2:3" x14ac:dyDescent="0.2"/>
    <row r="27" spans="2:3" x14ac:dyDescent="0.2"/>
    <row r="28" spans="2:3" x14ac:dyDescent="0.2"/>
    <row r="29" spans="2:3" x14ac:dyDescent="0.2"/>
    <row r="30" spans="2:3" x14ac:dyDescent="0.2"/>
    <row r="31" spans="2:3" x14ac:dyDescent="0.2"/>
    <row r="32" spans="2: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3151"/>
  <sheetViews>
    <sheetView showGridLines="0" topLeftCell="A1992" zoomScale="90" zoomScaleNormal="90" workbookViewId="0">
      <selection activeCell="R11" sqref="R11"/>
    </sheetView>
  </sheetViews>
  <sheetFormatPr baseColWidth="10" defaultColWidth="0" defaultRowHeight="12.75" zeroHeight="1" x14ac:dyDescent="0.2"/>
  <cols>
    <col min="1" max="1" width="12" bestFit="1" customWidth="1"/>
    <col min="2" max="2" width="36.85546875" customWidth="1"/>
    <col min="3" max="3" width="8.5703125" hidden="1" customWidth="1"/>
    <col min="4" max="4" width="42" bestFit="1" customWidth="1"/>
    <col min="5" max="5" width="11.42578125" hidden="1" customWidth="1"/>
    <col min="6" max="6" width="46" hidden="1" customWidth="1"/>
    <col min="7" max="7" width="16" hidden="1" customWidth="1"/>
    <col min="8" max="8" width="18.28515625" hidden="1" customWidth="1"/>
    <col min="9" max="9" width="30.42578125" customWidth="1"/>
    <col min="10" max="10" width="10.42578125" customWidth="1"/>
    <col min="11" max="11" width="47" hidden="1" customWidth="1"/>
    <col min="12" max="12" width="8" hidden="1" customWidth="1"/>
    <col min="13" max="13" width="5.28515625" hidden="1" customWidth="1"/>
    <col min="14" max="14" width="6.42578125" hidden="1" customWidth="1"/>
    <col min="15" max="15" width="13.7109375" style="13" bestFit="1" customWidth="1"/>
    <col min="16" max="16" width="11.28515625" style="13" hidden="1" customWidth="1"/>
    <col min="17" max="17" width="13" style="13" hidden="1" customWidth="1"/>
    <col min="18" max="18" width="13.7109375" style="13" bestFit="1" customWidth="1"/>
    <col min="19" max="19" width="15.7109375" style="13" customWidth="1"/>
    <col min="20" max="20" width="13.7109375" style="13" bestFit="1" customWidth="1"/>
    <col min="21" max="21" width="9.42578125" customWidth="1"/>
    <col min="22" max="22" width="16.85546875" style="13" customWidth="1"/>
    <col min="23" max="23" width="10.7109375" bestFit="1" customWidth="1"/>
    <col min="24" max="24" width="17.85546875" style="13" hidden="1" customWidth="1"/>
    <col min="25" max="25" width="17.7109375" style="13" hidden="1" customWidth="1"/>
    <col min="26" max="26" width="20" style="13" hidden="1" customWidth="1"/>
    <col min="27" max="27" width="12" hidden="1" customWidth="1"/>
    <col min="28" max="2122" width="0" hidden="1" customWidth="1"/>
    <col min="2123" max="16383" width="1.85546875" hidden="1"/>
    <col min="16384" max="16384" width="13.5703125" hidden="1"/>
  </cols>
  <sheetData>
    <row r="1" spans="1:27" ht="15.6" customHeight="1" x14ac:dyDescent="0.2">
      <c r="A1" s="30" t="s">
        <v>930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7" x14ac:dyDescent="0.2">
      <c r="A2" s="30" t="s">
        <v>953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7" ht="206.45" customHeight="1" x14ac:dyDescent="0.2"/>
    <row r="4" spans="1:27" hidden="1" x14ac:dyDescent="0.2"/>
    <row r="5" spans="1:27" ht="22.9" customHeight="1" x14ac:dyDescent="0.2">
      <c r="A5" s="9" t="s">
        <v>896</v>
      </c>
      <c r="B5" s="9" t="s">
        <v>897</v>
      </c>
      <c r="C5" s="9" t="s">
        <v>898</v>
      </c>
      <c r="D5" s="9" t="s">
        <v>899</v>
      </c>
      <c r="E5" s="9" t="s">
        <v>900</v>
      </c>
      <c r="F5" s="9" t="s">
        <v>901</v>
      </c>
      <c r="G5" s="9" t="s">
        <v>902</v>
      </c>
      <c r="H5" s="9" t="s">
        <v>903</v>
      </c>
      <c r="I5" s="10" t="s">
        <v>941</v>
      </c>
      <c r="J5" s="9" t="s">
        <v>904</v>
      </c>
      <c r="K5" s="9" t="s">
        <v>905</v>
      </c>
      <c r="L5" s="10" t="s">
        <v>940</v>
      </c>
      <c r="M5" s="9" t="s">
        <v>906</v>
      </c>
      <c r="N5" s="9" t="s">
        <v>907</v>
      </c>
      <c r="O5" s="25" t="s">
        <v>908</v>
      </c>
      <c r="P5" s="26" t="s">
        <v>910</v>
      </c>
      <c r="Q5" s="26" t="s">
        <v>909</v>
      </c>
      <c r="R5" s="25" t="s">
        <v>911</v>
      </c>
      <c r="S5" s="25" t="s">
        <v>912</v>
      </c>
      <c r="T5" s="25" t="s">
        <v>913</v>
      </c>
      <c r="U5" s="10" t="s">
        <v>952</v>
      </c>
      <c r="V5" s="25" t="s">
        <v>914</v>
      </c>
      <c r="W5" s="10" t="s">
        <v>951</v>
      </c>
      <c r="X5" s="27" t="s">
        <v>915</v>
      </c>
      <c r="Y5" s="25" t="s">
        <v>916</v>
      </c>
      <c r="Z5" s="25" t="s">
        <v>917</v>
      </c>
      <c r="AA5" s="9" t="s">
        <v>918</v>
      </c>
    </row>
    <row r="6" spans="1:27" hidden="1" x14ac:dyDescent="0.2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tr">
        <f>MID(Tabla1[[#This Row],[Des.Proyecto]],16,50)</f>
        <v>GASTOS ADMINISTRATIVOS</v>
      </c>
      <c r="J6" t="s">
        <v>8</v>
      </c>
      <c r="K6" t="s">
        <v>9</v>
      </c>
      <c r="L6" s="11" t="s">
        <v>938</v>
      </c>
      <c r="M6" t="s">
        <v>10</v>
      </c>
      <c r="N6" t="s">
        <v>11</v>
      </c>
      <c r="O6" s="19">
        <v>2834832</v>
      </c>
      <c r="P6" s="19">
        <v>0</v>
      </c>
      <c r="Q6" s="19">
        <v>0</v>
      </c>
      <c r="R6" s="19">
        <v>2834832</v>
      </c>
      <c r="S6" s="19">
        <v>282492</v>
      </c>
      <c r="T6" s="19">
        <v>664104</v>
      </c>
      <c r="U6" s="18">
        <f>Tabla1[[#This Row],[Comprometido]]/Tabla1[[#Totals],[Comprometido]]</f>
        <v>3.1704488335511115E-2</v>
      </c>
      <c r="V6" s="19">
        <v>457397.5</v>
      </c>
      <c r="W6" s="20">
        <f>Tabla1[[#This Row],[Devengado]]/Tabla1[[#Totals],[Devengado]]</f>
        <v>5.3414162100013055E-2</v>
      </c>
      <c r="X6" s="19">
        <v>2170728</v>
      </c>
      <c r="Y6" s="19">
        <v>2377434.5</v>
      </c>
      <c r="Z6" s="19">
        <v>1888236</v>
      </c>
      <c r="AA6" t="s">
        <v>12</v>
      </c>
    </row>
    <row r="7" spans="1:27" hidden="1" x14ac:dyDescent="0.2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tr">
        <f>MID(Tabla1[[#This Row],[Des.Proyecto]],16,50)</f>
        <v>GASTOS ADMINISTRATIVOS</v>
      </c>
      <c r="J7" t="s">
        <v>13</v>
      </c>
      <c r="K7" t="s">
        <v>14</v>
      </c>
      <c r="L7" s="11" t="s">
        <v>938</v>
      </c>
      <c r="M7" t="s">
        <v>10</v>
      </c>
      <c r="N7" t="s">
        <v>11</v>
      </c>
      <c r="O7" s="19">
        <v>5841885</v>
      </c>
      <c r="P7" s="19">
        <v>0</v>
      </c>
      <c r="Q7" s="19">
        <v>-582728.97</v>
      </c>
      <c r="R7" s="19">
        <v>5259156.03</v>
      </c>
      <c r="S7" s="19">
        <v>376125</v>
      </c>
      <c r="T7" s="19">
        <v>831457.5</v>
      </c>
      <c r="U7" s="18">
        <f>Tabla1[[#This Row],[Comprometido]]/Tabla1[[#Totals],[Comprometido]]</f>
        <v>3.9693985595965743E-2</v>
      </c>
      <c r="V7" s="19">
        <v>702424.5</v>
      </c>
      <c r="W7" s="20">
        <f>Tabla1[[#This Row],[Devengado]]/Tabla1[[#Totals],[Devengado]]</f>
        <v>8.2028030555524725E-2</v>
      </c>
      <c r="X7" s="19">
        <v>4427698.53</v>
      </c>
      <c r="Y7" s="19">
        <v>4556731.53</v>
      </c>
      <c r="Z7" s="19">
        <v>4051573.53</v>
      </c>
      <c r="AA7" t="s">
        <v>15</v>
      </c>
    </row>
    <row r="8" spans="1:27" hidden="1" x14ac:dyDescent="0.2">
      <c r="A8" t="s">
        <v>23</v>
      </c>
      <c r="B8" t="s">
        <v>49</v>
      </c>
      <c r="C8" t="s">
        <v>50</v>
      </c>
      <c r="D8" t="s">
        <v>51</v>
      </c>
      <c r="E8" t="s">
        <v>4</v>
      </c>
      <c r="F8" t="s">
        <v>5</v>
      </c>
      <c r="G8" t="s">
        <v>19</v>
      </c>
      <c r="H8" t="s">
        <v>20</v>
      </c>
      <c r="I8" t="str">
        <f>MID(Tabla1[[#This Row],[Des.Proyecto]],16,50)</f>
        <v>REMUNERACION PERSONAL</v>
      </c>
      <c r="J8" t="s">
        <v>21</v>
      </c>
      <c r="K8" t="s">
        <v>22</v>
      </c>
      <c r="L8" s="11" t="s">
        <v>938</v>
      </c>
      <c r="M8" t="s">
        <v>10</v>
      </c>
      <c r="N8" t="s">
        <v>11</v>
      </c>
      <c r="O8" s="19">
        <v>1051117.44</v>
      </c>
      <c r="P8" s="19">
        <v>0</v>
      </c>
      <c r="Q8" s="19">
        <v>-24654</v>
      </c>
      <c r="R8" s="19">
        <v>1026463.44</v>
      </c>
      <c r="S8" s="19">
        <v>0</v>
      </c>
      <c r="T8" s="19">
        <v>374798.53</v>
      </c>
      <c r="U8" s="18">
        <f>Tabla1[[#This Row],[Comprometido]]/Tabla1[[#Totals],[Comprometido]]</f>
        <v>1.789297402598345E-2</v>
      </c>
      <c r="V8" s="19">
        <v>374798.53</v>
      </c>
      <c r="W8" s="20">
        <f>Tabla1[[#This Row],[Devengado]]/Tabla1[[#Totals],[Devengado]]</f>
        <v>4.3768384034164172E-2</v>
      </c>
      <c r="X8" s="19">
        <v>651664.91</v>
      </c>
      <c r="Y8" s="19">
        <v>651664.91</v>
      </c>
      <c r="Z8" s="19">
        <v>651664.91</v>
      </c>
    </row>
    <row r="9" spans="1:27" x14ac:dyDescent="0.2">
      <c r="A9" t="s">
        <v>52</v>
      </c>
      <c r="B9" t="s">
        <v>53</v>
      </c>
      <c r="C9" t="s">
        <v>54</v>
      </c>
      <c r="D9" t="s">
        <v>55</v>
      </c>
      <c r="E9" t="s">
        <v>4</v>
      </c>
      <c r="F9" t="s">
        <v>5</v>
      </c>
      <c r="G9" t="s">
        <v>19</v>
      </c>
      <c r="H9" t="s">
        <v>20</v>
      </c>
      <c r="I9" t="str">
        <f>MID(Tabla1[[#This Row],[Des.Proyecto]],16,50)</f>
        <v>REMUNERACION PERSONAL</v>
      </c>
      <c r="J9" t="s">
        <v>21</v>
      </c>
      <c r="K9" t="s">
        <v>22</v>
      </c>
      <c r="L9" s="11" t="s">
        <v>938</v>
      </c>
      <c r="M9" t="s">
        <v>10</v>
      </c>
      <c r="N9" t="s">
        <v>11</v>
      </c>
      <c r="O9" s="19">
        <v>413436</v>
      </c>
      <c r="P9" s="19">
        <v>0</v>
      </c>
      <c r="Q9" s="19">
        <v>0</v>
      </c>
      <c r="R9" s="19">
        <v>413436</v>
      </c>
      <c r="S9" s="19">
        <v>0</v>
      </c>
      <c r="T9" s="19">
        <v>160823.32999999999</v>
      </c>
      <c r="U9" s="18">
        <f>Tabla1[[#This Row],[Comprometido]]/Tabla1[[#Totals],[Comprometido]]</f>
        <v>7.6777453381745246E-3</v>
      </c>
      <c r="V9" s="19">
        <v>160823.32999999999</v>
      </c>
      <c r="W9" s="20">
        <f>Tabla1[[#This Row],[Devengado]]/Tabla1[[#Totals],[Devengado]]</f>
        <v>1.878069604246611E-2</v>
      </c>
      <c r="X9" s="19">
        <v>252612.67</v>
      </c>
      <c r="Y9" s="19">
        <v>252612.67</v>
      </c>
      <c r="Z9" s="19">
        <v>252612.67</v>
      </c>
    </row>
    <row r="10" spans="1:27" hidden="1" x14ac:dyDescent="0.2">
      <c r="A10" t="s">
        <v>0</v>
      </c>
      <c r="B10" t="s">
        <v>16</v>
      </c>
      <c r="C10" t="s">
        <v>38</v>
      </c>
      <c r="D10" t="s">
        <v>39</v>
      </c>
      <c r="E10" t="s">
        <v>4</v>
      </c>
      <c r="F10" t="s">
        <v>5</v>
      </c>
      <c r="G10" t="s">
        <v>19</v>
      </c>
      <c r="H10" t="s">
        <v>20</v>
      </c>
      <c r="I10" t="str">
        <f>MID(Tabla1[[#This Row],[Des.Proyecto]],16,50)</f>
        <v>REMUNERACION PERSONAL</v>
      </c>
      <c r="J10" t="s">
        <v>21</v>
      </c>
      <c r="K10" t="s">
        <v>22</v>
      </c>
      <c r="L10" s="11" t="s">
        <v>938</v>
      </c>
      <c r="M10" t="s">
        <v>10</v>
      </c>
      <c r="N10" t="s">
        <v>11</v>
      </c>
      <c r="O10" s="19">
        <v>362328</v>
      </c>
      <c r="P10" s="19">
        <v>0</v>
      </c>
      <c r="Q10" s="19">
        <v>0</v>
      </c>
      <c r="R10" s="19">
        <v>362328</v>
      </c>
      <c r="S10" s="19">
        <v>0</v>
      </c>
      <c r="T10" s="19">
        <v>113328.34</v>
      </c>
      <c r="U10" s="18">
        <f>Tabla1[[#This Row],[Comprometido]]/Tabla1[[#Totals],[Comprometido]]</f>
        <v>5.410322831383093E-3</v>
      </c>
      <c r="V10" s="19">
        <v>113328.34</v>
      </c>
      <c r="W10" s="20">
        <f>Tabla1[[#This Row],[Devengado]]/Tabla1[[#Totals],[Devengado]]</f>
        <v>1.3234305660361925E-2</v>
      </c>
      <c r="X10" s="19">
        <v>248999.66</v>
      </c>
      <c r="Y10" s="19">
        <v>248999.66</v>
      </c>
      <c r="Z10" s="19">
        <v>248999.66</v>
      </c>
    </row>
    <row r="11" spans="1:27" hidden="1" x14ac:dyDescent="0.2">
      <c r="A11" t="s">
        <v>62</v>
      </c>
      <c r="B11" t="s">
        <v>80</v>
      </c>
      <c r="C11" t="s">
        <v>94</v>
      </c>
      <c r="D11" t="s">
        <v>95</v>
      </c>
      <c r="E11" t="s">
        <v>4</v>
      </c>
      <c r="F11" t="s">
        <v>5</v>
      </c>
      <c r="G11" t="s">
        <v>19</v>
      </c>
      <c r="H11" t="s">
        <v>20</v>
      </c>
      <c r="I11" t="str">
        <f>MID(Tabla1[[#This Row],[Des.Proyecto]],16,50)</f>
        <v>REMUNERACION PERSONAL</v>
      </c>
      <c r="J11" t="s">
        <v>21</v>
      </c>
      <c r="K11" t="s">
        <v>22</v>
      </c>
      <c r="L11" s="11" t="s">
        <v>938</v>
      </c>
      <c r="M11" t="s">
        <v>10</v>
      </c>
      <c r="N11" t="s">
        <v>11</v>
      </c>
      <c r="O11" s="19">
        <v>2901210.21</v>
      </c>
      <c r="P11" s="19">
        <v>0</v>
      </c>
      <c r="Q11" s="19">
        <v>55289.79</v>
      </c>
      <c r="R11" s="19">
        <v>2956500</v>
      </c>
      <c r="S11" s="19">
        <v>0</v>
      </c>
      <c r="T11" s="19">
        <v>1004895.91</v>
      </c>
      <c r="U11" s="18">
        <f>Tabla1[[#This Row],[Comprometido]]/Tabla1[[#Totals],[Comprometido]]</f>
        <v>4.7973977956762538E-2</v>
      </c>
      <c r="V11" s="19">
        <v>1004895.91</v>
      </c>
      <c r="W11" s="20">
        <f>Tabla1[[#This Row],[Devengado]]/Tabla1[[#Totals],[Devengado]]</f>
        <v>0.11735016704372046</v>
      </c>
      <c r="X11" s="19">
        <v>1951604.09</v>
      </c>
      <c r="Y11" s="19">
        <v>1951604.09</v>
      </c>
      <c r="Z11" s="19">
        <v>1951604.09</v>
      </c>
    </row>
    <row r="12" spans="1:27" hidden="1" x14ac:dyDescent="0.2">
      <c r="A12" t="s">
        <v>0</v>
      </c>
      <c r="B12" t="s">
        <v>16</v>
      </c>
      <c r="C12" t="s">
        <v>36</v>
      </c>
      <c r="D12" t="s">
        <v>37</v>
      </c>
      <c r="E12" t="s">
        <v>4</v>
      </c>
      <c r="F12" t="s">
        <v>5</v>
      </c>
      <c r="G12" t="s">
        <v>19</v>
      </c>
      <c r="H12" t="s">
        <v>20</v>
      </c>
      <c r="I12" t="str">
        <f>MID(Tabla1[[#This Row],[Des.Proyecto]],16,50)</f>
        <v>REMUNERACION PERSONAL</v>
      </c>
      <c r="J12" t="s">
        <v>21</v>
      </c>
      <c r="K12" t="s">
        <v>22</v>
      </c>
      <c r="L12" s="11" t="s">
        <v>938</v>
      </c>
      <c r="M12" t="s">
        <v>10</v>
      </c>
      <c r="N12" t="s">
        <v>11</v>
      </c>
      <c r="O12" s="19">
        <v>2692777.68</v>
      </c>
      <c r="P12" s="19">
        <v>0</v>
      </c>
      <c r="Q12" s="19">
        <v>4344</v>
      </c>
      <c r="R12" s="19">
        <v>2697121.68</v>
      </c>
      <c r="S12" s="19">
        <v>0</v>
      </c>
      <c r="T12" s="19">
        <v>998815.97</v>
      </c>
      <c r="U12" s="18">
        <f>Tabla1[[#This Row],[Comprometido]]/Tabla1[[#Totals],[Comprometido]]</f>
        <v>4.7683720125443037E-2</v>
      </c>
      <c r="V12" s="19">
        <v>998815.97</v>
      </c>
      <c r="W12" s="20">
        <f>Tabla1[[#This Row],[Devengado]]/Tabla1[[#Totals],[Devengado]]</f>
        <v>0.11664016119384513</v>
      </c>
      <c r="X12" s="19">
        <v>1698305.71</v>
      </c>
      <c r="Y12" s="19">
        <v>1698305.71</v>
      </c>
      <c r="Z12" s="19">
        <v>1698305.71</v>
      </c>
    </row>
    <row r="13" spans="1:27" hidden="1" x14ac:dyDescent="0.2">
      <c r="A13" t="s">
        <v>62</v>
      </c>
      <c r="B13" t="s">
        <v>63</v>
      </c>
      <c r="C13" t="s">
        <v>64</v>
      </c>
      <c r="D13" t="s">
        <v>65</v>
      </c>
      <c r="E13" t="s">
        <v>4</v>
      </c>
      <c r="F13" t="s">
        <v>5</v>
      </c>
      <c r="G13" t="s">
        <v>19</v>
      </c>
      <c r="H13" t="s">
        <v>20</v>
      </c>
      <c r="I13" t="str">
        <f>MID(Tabla1[[#This Row],[Des.Proyecto]],16,50)</f>
        <v>REMUNERACION PERSONAL</v>
      </c>
      <c r="J13" t="s">
        <v>21</v>
      </c>
      <c r="K13" t="s">
        <v>22</v>
      </c>
      <c r="L13" s="11" t="s">
        <v>938</v>
      </c>
      <c r="M13" t="s">
        <v>10</v>
      </c>
      <c r="N13" t="s">
        <v>11</v>
      </c>
      <c r="O13" s="19">
        <v>942797.82</v>
      </c>
      <c r="P13" s="19">
        <v>0</v>
      </c>
      <c r="Q13" s="19">
        <v>0</v>
      </c>
      <c r="R13" s="19">
        <v>942797.82</v>
      </c>
      <c r="S13" s="19">
        <v>0</v>
      </c>
      <c r="T13" s="19">
        <v>329533.33</v>
      </c>
      <c r="U13" s="18">
        <f>Tabla1[[#This Row],[Comprometido]]/Tabla1[[#Totals],[Comprometido]]</f>
        <v>1.5732002242340261E-2</v>
      </c>
      <c r="V13" s="19">
        <v>329533.33</v>
      </c>
      <c r="W13" s="20">
        <f>Tabla1[[#This Row],[Devengado]]/Tabla1[[#Totals],[Devengado]]</f>
        <v>3.8482385028289608E-2</v>
      </c>
      <c r="X13" s="19">
        <v>613264.49</v>
      </c>
      <c r="Y13" s="19">
        <v>613264.49</v>
      </c>
      <c r="Z13" s="19">
        <v>613264.49</v>
      </c>
    </row>
    <row r="14" spans="1:27" hidden="1" x14ac:dyDescent="0.2">
      <c r="A14" t="s">
        <v>0</v>
      </c>
      <c r="B14" t="s">
        <v>16</v>
      </c>
      <c r="C14" t="s">
        <v>17</v>
      </c>
      <c r="D14" t="s">
        <v>18</v>
      </c>
      <c r="E14" t="s">
        <v>4</v>
      </c>
      <c r="F14" t="s">
        <v>5</v>
      </c>
      <c r="G14" t="s">
        <v>19</v>
      </c>
      <c r="H14" t="s">
        <v>20</v>
      </c>
      <c r="I14" t="str">
        <f>MID(Tabla1[[#This Row],[Des.Proyecto]],16,50)</f>
        <v>REMUNERACION PERSONAL</v>
      </c>
      <c r="J14" t="s">
        <v>21</v>
      </c>
      <c r="K14" t="s">
        <v>22</v>
      </c>
      <c r="L14" s="11" t="s">
        <v>938</v>
      </c>
      <c r="M14" t="s">
        <v>10</v>
      </c>
      <c r="N14" t="s">
        <v>11</v>
      </c>
      <c r="O14" s="19">
        <v>102996</v>
      </c>
      <c r="P14" s="19">
        <v>0</v>
      </c>
      <c r="Q14" s="19">
        <v>0</v>
      </c>
      <c r="R14" s="19">
        <v>102996</v>
      </c>
      <c r="S14" s="19">
        <v>0</v>
      </c>
      <c r="T14" s="19">
        <v>38615</v>
      </c>
      <c r="U14" s="18">
        <f>Tabla1[[#This Row],[Comprometido]]/Tabla1[[#Totals],[Comprometido]]</f>
        <v>1.8434895996346382E-3</v>
      </c>
      <c r="V14" s="19">
        <v>38615</v>
      </c>
      <c r="W14" s="20">
        <f>Tabla1[[#This Row],[Devengado]]/Tabla1[[#Totals],[Devengado]]</f>
        <v>4.5093990883028527E-3</v>
      </c>
      <c r="X14" s="19">
        <v>64381</v>
      </c>
      <c r="Y14" s="19">
        <v>64381</v>
      </c>
      <c r="Z14" s="19">
        <v>64381</v>
      </c>
    </row>
    <row r="15" spans="1:27" hidden="1" x14ac:dyDescent="0.2">
      <c r="A15" t="s">
        <v>0</v>
      </c>
      <c r="B15" t="s">
        <v>16</v>
      </c>
      <c r="C15" t="s">
        <v>27</v>
      </c>
      <c r="D15" t="s">
        <v>28</v>
      </c>
      <c r="E15" t="s">
        <v>4</v>
      </c>
      <c r="F15" t="s">
        <v>5</v>
      </c>
      <c r="G15" t="s">
        <v>19</v>
      </c>
      <c r="H15" t="s">
        <v>20</v>
      </c>
      <c r="I15" t="str">
        <f>MID(Tabla1[[#This Row],[Des.Proyecto]],16,50)</f>
        <v>REMUNERACION PERSONAL</v>
      </c>
      <c r="J15" t="s">
        <v>21</v>
      </c>
      <c r="K15" t="s">
        <v>22</v>
      </c>
      <c r="L15" s="11" t="s">
        <v>938</v>
      </c>
      <c r="M15" t="s">
        <v>10</v>
      </c>
      <c r="N15" t="s">
        <v>11</v>
      </c>
      <c r="O15" s="19">
        <v>2154784</v>
      </c>
      <c r="P15" s="19">
        <v>0</v>
      </c>
      <c r="Q15" s="19">
        <v>-17236</v>
      </c>
      <c r="R15" s="19">
        <v>2137548</v>
      </c>
      <c r="S15" s="19">
        <v>0</v>
      </c>
      <c r="T15" s="19">
        <v>781100.23</v>
      </c>
      <c r="U15" s="18">
        <f>Tabla1[[#This Row],[Comprometido]]/Tabla1[[#Totals],[Comprometido]]</f>
        <v>3.7289917137827887E-2</v>
      </c>
      <c r="V15" s="19">
        <v>781100.23</v>
      </c>
      <c r="W15" s="20">
        <f>Tabla1[[#This Row],[Devengado]]/Tabla1[[#Totals],[Devengado]]</f>
        <v>9.1215658812252978E-2</v>
      </c>
      <c r="X15" s="19">
        <v>1356447.77</v>
      </c>
      <c r="Y15" s="19">
        <v>1356447.77</v>
      </c>
      <c r="Z15" s="19">
        <v>1356447.77</v>
      </c>
    </row>
    <row r="16" spans="1:27" hidden="1" x14ac:dyDescent="0.2">
      <c r="A16" t="s">
        <v>62</v>
      </c>
      <c r="B16" t="s">
        <v>110</v>
      </c>
      <c r="C16" t="s">
        <v>111</v>
      </c>
      <c r="D16" t="s">
        <v>112</v>
      </c>
      <c r="E16" t="s">
        <v>4</v>
      </c>
      <c r="F16" t="s">
        <v>5</v>
      </c>
      <c r="G16" t="s">
        <v>19</v>
      </c>
      <c r="H16" t="s">
        <v>20</v>
      </c>
      <c r="I16" t="str">
        <f>MID(Tabla1[[#This Row],[Des.Proyecto]],16,50)</f>
        <v>REMUNERACION PERSONAL</v>
      </c>
      <c r="J16" t="s">
        <v>21</v>
      </c>
      <c r="K16" t="s">
        <v>22</v>
      </c>
      <c r="L16" s="11" t="s">
        <v>938</v>
      </c>
      <c r="M16" t="s">
        <v>10</v>
      </c>
      <c r="N16" t="s">
        <v>11</v>
      </c>
      <c r="O16" s="19">
        <v>2288460</v>
      </c>
      <c r="P16" s="19">
        <v>0</v>
      </c>
      <c r="Q16" s="19">
        <v>-50531.199999999997</v>
      </c>
      <c r="R16" s="19">
        <v>2237928.7999999998</v>
      </c>
      <c r="S16" s="19">
        <v>0</v>
      </c>
      <c r="T16" s="19">
        <v>768057.77</v>
      </c>
      <c r="U16" s="18">
        <f>Tabla1[[#This Row],[Comprometido]]/Tabla1[[#Totals],[Comprometido]]</f>
        <v>3.6667266888866325E-2</v>
      </c>
      <c r="V16" s="19">
        <v>768057.77</v>
      </c>
      <c r="W16" s="20">
        <f>Tabla1[[#This Row],[Devengado]]/Tabla1[[#Totals],[Devengado]]</f>
        <v>8.9692580805436295E-2</v>
      </c>
      <c r="X16" s="19">
        <v>1469871.03</v>
      </c>
      <c r="Y16" s="19">
        <v>1469871.03</v>
      </c>
      <c r="Z16" s="19">
        <v>1469871.03</v>
      </c>
    </row>
    <row r="17" spans="1:26" hidden="1" x14ac:dyDescent="0.2">
      <c r="A17" t="s">
        <v>62</v>
      </c>
      <c r="B17" t="s">
        <v>66</v>
      </c>
      <c r="C17" t="s">
        <v>113</v>
      </c>
      <c r="D17" t="s">
        <v>114</v>
      </c>
      <c r="E17" t="s">
        <v>4</v>
      </c>
      <c r="F17" t="s">
        <v>5</v>
      </c>
      <c r="G17" t="s">
        <v>19</v>
      </c>
      <c r="H17" t="s">
        <v>20</v>
      </c>
      <c r="I17" t="str">
        <f>MID(Tabla1[[#This Row],[Des.Proyecto]],16,50)</f>
        <v>REMUNERACION PERSONAL</v>
      </c>
      <c r="J17" t="s">
        <v>21</v>
      </c>
      <c r="K17" t="s">
        <v>22</v>
      </c>
      <c r="L17" s="11" t="s">
        <v>938</v>
      </c>
      <c r="M17" t="s">
        <v>10</v>
      </c>
      <c r="N17" t="s">
        <v>11</v>
      </c>
      <c r="O17" s="19">
        <v>2209103</v>
      </c>
      <c r="P17" s="19">
        <v>0</v>
      </c>
      <c r="Q17" s="19">
        <v>-30692</v>
      </c>
      <c r="R17" s="19">
        <v>2178411</v>
      </c>
      <c r="S17" s="19">
        <v>0</v>
      </c>
      <c r="T17" s="19">
        <v>859886.53</v>
      </c>
      <c r="U17" s="18">
        <f>Tabla1[[#This Row],[Comprometido]]/Tabla1[[#Totals],[Comprometido]]</f>
        <v>4.1051194481960852E-2</v>
      </c>
      <c r="V17" s="19">
        <v>859886.53</v>
      </c>
      <c r="W17" s="20">
        <f>Tabla1[[#This Row],[Devengado]]/Tabla1[[#Totals],[Devengado]]</f>
        <v>0.100416199260026</v>
      </c>
      <c r="X17" s="19">
        <v>1318524.47</v>
      </c>
      <c r="Y17" s="19">
        <v>1318524.47</v>
      </c>
      <c r="Z17" s="19">
        <v>1318524.47</v>
      </c>
    </row>
    <row r="18" spans="1:26" hidden="1" x14ac:dyDescent="0.2">
      <c r="A18" t="s">
        <v>62</v>
      </c>
      <c r="B18" t="s">
        <v>63</v>
      </c>
      <c r="C18" t="s">
        <v>99</v>
      </c>
      <c r="D18" t="s">
        <v>100</v>
      </c>
      <c r="E18" t="s">
        <v>4</v>
      </c>
      <c r="F18" t="s">
        <v>5</v>
      </c>
      <c r="G18" t="s">
        <v>19</v>
      </c>
      <c r="H18" t="s">
        <v>20</v>
      </c>
      <c r="I18" t="str">
        <f>MID(Tabla1[[#This Row],[Des.Proyecto]],16,50)</f>
        <v>REMUNERACION PERSONAL</v>
      </c>
      <c r="J18" t="s">
        <v>21</v>
      </c>
      <c r="K18" t="s">
        <v>22</v>
      </c>
      <c r="L18" s="11" t="s">
        <v>938</v>
      </c>
      <c r="M18" t="s">
        <v>10</v>
      </c>
      <c r="N18" t="s">
        <v>11</v>
      </c>
      <c r="O18" s="19">
        <v>1744619</v>
      </c>
      <c r="P18" s="19">
        <v>0</v>
      </c>
      <c r="Q18" s="19">
        <v>-11997</v>
      </c>
      <c r="R18" s="19">
        <v>1732622</v>
      </c>
      <c r="S18" s="19">
        <v>0</v>
      </c>
      <c r="T18" s="19">
        <v>609584.74</v>
      </c>
      <c r="U18" s="18">
        <f>Tabla1[[#This Row],[Comprometido]]/Tabla1[[#Totals],[Comprometido]]</f>
        <v>2.9101725450886573E-2</v>
      </c>
      <c r="V18" s="19">
        <v>609584.74</v>
      </c>
      <c r="W18" s="20">
        <f>Tabla1[[#This Row],[Devengado]]/Tabla1[[#Totals],[Devengado]]</f>
        <v>7.1186349107842328E-2</v>
      </c>
      <c r="X18" s="19">
        <v>1123037.26</v>
      </c>
      <c r="Y18" s="19">
        <v>1123037.26</v>
      </c>
      <c r="Z18" s="19">
        <v>1123037.26</v>
      </c>
    </row>
    <row r="19" spans="1:26" hidden="1" x14ac:dyDescent="0.2">
      <c r="A19" t="s">
        <v>62</v>
      </c>
      <c r="B19" t="s">
        <v>80</v>
      </c>
      <c r="C19" t="s">
        <v>122</v>
      </c>
      <c r="D19" t="s">
        <v>123</v>
      </c>
      <c r="E19" t="s">
        <v>4</v>
      </c>
      <c r="F19" t="s">
        <v>5</v>
      </c>
      <c r="G19" t="s">
        <v>19</v>
      </c>
      <c r="H19" t="s">
        <v>20</v>
      </c>
      <c r="I19" t="str">
        <f>MID(Tabla1[[#This Row],[Des.Proyecto]],16,50)</f>
        <v>REMUNERACION PERSONAL</v>
      </c>
      <c r="J19" t="s">
        <v>21</v>
      </c>
      <c r="K19" t="s">
        <v>22</v>
      </c>
      <c r="L19" s="11" t="s">
        <v>938</v>
      </c>
      <c r="M19" t="s">
        <v>10</v>
      </c>
      <c r="N19" t="s">
        <v>11</v>
      </c>
      <c r="O19" s="19">
        <v>838215.36</v>
      </c>
      <c r="P19" s="19">
        <v>0</v>
      </c>
      <c r="Q19" s="19">
        <v>0</v>
      </c>
      <c r="R19" s="19">
        <v>838215.36</v>
      </c>
      <c r="S19" s="19">
        <v>0</v>
      </c>
      <c r="T19" s="19">
        <v>247423.93</v>
      </c>
      <c r="U19" s="18">
        <f>Tabla1[[#This Row],[Comprometido]]/Tabla1[[#Totals],[Comprometido]]</f>
        <v>1.1812079286695034E-2</v>
      </c>
      <c r="V19" s="19">
        <v>247423.93</v>
      </c>
      <c r="W19" s="20">
        <f>Tabla1[[#This Row],[Devengado]]/Tabla1[[#Totals],[Devengado]]</f>
        <v>2.8893778178591449E-2</v>
      </c>
      <c r="X19" s="19">
        <v>590791.43000000005</v>
      </c>
      <c r="Y19" s="19">
        <v>590791.43000000005</v>
      </c>
      <c r="Z19" s="19">
        <v>590791.43000000005</v>
      </c>
    </row>
    <row r="20" spans="1:26" hidden="1" x14ac:dyDescent="0.2">
      <c r="A20" t="s">
        <v>23</v>
      </c>
      <c r="B20" t="s">
        <v>69</v>
      </c>
      <c r="C20" t="s">
        <v>131</v>
      </c>
      <c r="D20" t="s">
        <v>132</v>
      </c>
      <c r="E20" t="s">
        <v>4</v>
      </c>
      <c r="F20" t="s">
        <v>5</v>
      </c>
      <c r="G20" t="s">
        <v>19</v>
      </c>
      <c r="H20" t="s">
        <v>20</v>
      </c>
      <c r="I20" t="str">
        <f>MID(Tabla1[[#This Row],[Des.Proyecto]],16,50)</f>
        <v>REMUNERACION PERSONAL</v>
      </c>
      <c r="J20" t="s">
        <v>21</v>
      </c>
      <c r="K20" t="s">
        <v>22</v>
      </c>
      <c r="L20" s="11" t="s">
        <v>938</v>
      </c>
      <c r="M20" t="s">
        <v>10</v>
      </c>
      <c r="N20" t="s">
        <v>11</v>
      </c>
      <c r="O20" s="19">
        <v>1564388</v>
      </c>
      <c r="P20" s="19">
        <v>0</v>
      </c>
      <c r="Q20" s="19">
        <v>0</v>
      </c>
      <c r="R20" s="19">
        <v>1564388</v>
      </c>
      <c r="S20" s="19">
        <v>0</v>
      </c>
      <c r="T20" s="19">
        <v>575068.23</v>
      </c>
      <c r="U20" s="18">
        <f>Tabla1[[#This Row],[Comprometido]]/Tabla1[[#Totals],[Comprometido]]</f>
        <v>2.7453898772117055E-2</v>
      </c>
      <c r="V20" s="19">
        <v>575068.23</v>
      </c>
      <c r="W20" s="20">
        <f>Tabla1[[#This Row],[Devengado]]/Tabla1[[#Totals],[Devengado]]</f>
        <v>6.7155565248580476E-2</v>
      </c>
      <c r="X20" s="19">
        <v>989319.77</v>
      </c>
      <c r="Y20" s="19">
        <v>989319.77</v>
      </c>
      <c r="Z20" s="19">
        <v>989319.77</v>
      </c>
    </row>
    <row r="21" spans="1:26" hidden="1" x14ac:dyDescent="0.2">
      <c r="A21" t="s">
        <v>0</v>
      </c>
      <c r="B21" t="s">
        <v>31</v>
      </c>
      <c r="C21" t="s">
        <v>32</v>
      </c>
      <c r="D21" t="s">
        <v>33</v>
      </c>
      <c r="E21" t="s">
        <v>4</v>
      </c>
      <c r="F21" t="s">
        <v>5</v>
      </c>
      <c r="G21" t="s">
        <v>19</v>
      </c>
      <c r="H21" t="s">
        <v>20</v>
      </c>
      <c r="I21" t="str">
        <f>MID(Tabla1[[#This Row],[Des.Proyecto]],16,50)</f>
        <v>REMUNERACION PERSONAL</v>
      </c>
      <c r="J21" t="s">
        <v>21</v>
      </c>
      <c r="K21" t="s">
        <v>22</v>
      </c>
      <c r="L21" s="11" t="s">
        <v>938</v>
      </c>
      <c r="M21" t="s">
        <v>10</v>
      </c>
      <c r="N21" t="s">
        <v>11</v>
      </c>
      <c r="O21" s="19">
        <v>262330</v>
      </c>
      <c r="P21" s="19">
        <v>0</v>
      </c>
      <c r="Q21" s="19">
        <v>1317050</v>
      </c>
      <c r="R21" s="19">
        <v>1579380</v>
      </c>
      <c r="S21" s="19">
        <v>0</v>
      </c>
      <c r="T21" s="19">
        <v>577476.73</v>
      </c>
      <c r="U21" s="18">
        <f>Tabla1[[#This Row],[Comprometido]]/Tabla1[[#Totals],[Comprometido]]</f>
        <v>2.7568881154629549E-2</v>
      </c>
      <c r="V21" s="19">
        <v>577476.73</v>
      </c>
      <c r="W21" s="20">
        <f>Tabla1[[#This Row],[Devengado]]/Tabla1[[#Totals],[Devengado]]</f>
        <v>6.7436826098099506E-2</v>
      </c>
      <c r="X21" s="19">
        <v>1001903.27</v>
      </c>
      <c r="Y21" s="19">
        <v>1001903.27</v>
      </c>
      <c r="Z21" s="19">
        <v>1001903.27</v>
      </c>
    </row>
    <row r="22" spans="1:26" hidden="1" x14ac:dyDescent="0.2">
      <c r="A22" t="s">
        <v>62</v>
      </c>
      <c r="B22" t="s">
        <v>80</v>
      </c>
      <c r="C22" t="s">
        <v>81</v>
      </c>
      <c r="D22" t="s">
        <v>82</v>
      </c>
      <c r="E22" t="s">
        <v>4</v>
      </c>
      <c r="F22" t="s">
        <v>5</v>
      </c>
      <c r="G22" t="s">
        <v>19</v>
      </c>
      <c r="H22" t="s">
        <v>20</v>
      </c>
      <c r="I22" t="str">
        <f>MID(Tabla1[[#This Row],[Des.Proyecto]],16,50)</f>
        <v>REMUNERACION PERSONAL</v>
      </c>
      <c r="J22" t="s">
        <v>21</v>
      </c>
      <c r="K22" t="s">
        <v>22</v>
      </c>
      <c r="L22" s="11" t="s">
        <v>938</v>
      </c>
      <c r="M22" t="s">
        <v>10</v>
      </c>
      <c r="N22" t="s">
        <v>11</v>
      </c>
      <c r="O22" s="19">
        <v>166304.73000000001</v>
      </c>
      <c r="P22" s="19">
        <v>0</v>
      </c>
      <c r="Q22" s="19">
        <v>67495.27</v>
      </c>
      <c r="R22" s="19">
        <v>233800</v>
      </c>
      <c r="S22" s="19">
        <v>0</v>
      </c>
      <c r="T22" s="19">
        <v>86886.66</v>
      </c>
      <c r="U22" s="18">
        <f>Tabla1[[#This Row],[Comprometido]]/Tabla1[[#Totals],[Comprometido]]</f>
        <v>4.1479905232938222E-3</v>
      </c>
      <c r="V22" s="19">
        <v>86886.66</v>
      </c>
      <c r="W22" s="20">
        <f>Tabla1[[#This Row],[Devengado]]/Tabla1[[#Totals],[Devengado]]</f>
        <v>1.0146487773913764E-2</v>
      </c>
      <c r="X22" s="19">
        <v>146913.34</v>
      </c>
      <c r="Y22" s="19">
        <v>146913.34</v>
      </c>
      <c r="Z22" s="19">
        <v>146913.34</v>
      </c>
    </row>
    <row r="23" spans="1:26" x14ac:dyDescent="0.2">
      <c r="A23" t="s">
        <v>52</v>
      </c>
      <c r="B23" t="s">
        <v>83</v>
      </c>
      <c r="C23" t="s">
        <v>84</v>
      </c>
      <c r="D23" t="s">
        <v>85</v>
      </c>
      <c r="E23" t="s">
        <v>4</v>
      </c>
      <c r="F23" t="s">
        <v>5</v>
      </c>
      <c r="G23" t="s">
        <v>19</v>
      </c>
      <c r="H23" t="s">
        <v>20</v>
      </c>
      <c r="I23" t="str">
        <f>MID(Tabla1[[#This Row],[Des.Proyecto]],16,50)</f>
        <v>REMUNERACION PERSONAL</v>
      </c>
      <c r="J23" t="s">
        <v>21</v>
      </c>
      <c r="K23" t="s">
        <v>22</v>
      </c>
      <c r="L23" s="11" t="s">
        <v>938</v>
      </c>
      <c r="M23" t="s">
        <v>10</v>
      </c>
      <c r="N23" t="s">
        <v>11</v>
      </c>
      <c r="O23" s="19">
        <v>1148872</v>
      </c>
      <c r="P23" s="19">
        <v>0</v>
      </c>
      <c r="Q23" s="19">
        <v>-6130</v>
      </c>
      <c r="R23" s="19">
        <v>1142742</v>
      </c>
      <c r="S23" s="19">
        <v>0</v>
      </c>
      <c r="T23" s="19">
        <v>464734.24</v>
      </c>
      <c r="U23" s="18">
        <f>Tabla1[[#This Row],[Comprometido]]/Tabla1[[#Totals],[Comprometido]]</f>
        <v>2.2186526946370785E-2</v>
      </c>
      <c r="V23" s="19">
        <v>464734.24</v>
      </c>
      <c r="W23" s="20">
        <f>Tabla1[[#This Row],[Devengado]]/Tabla1[[#Totals],[Devengado]]</f>
        <v>5.4270935081163256E-2</v>
      </c>
      <c r="X23" s="19">
        <v>678007.76</v>
      </c>
      <c r="Y23" s="19">
        <v>678007.76</v>
      </c>
      <c r="Z23" s="19">
        <v>678007.76</v>
      </c>
    </row>
    <row r="24" spans="1:26" hidden="1" x14ac:dyDescent="0.2">
      <c r="A24" t="s">
        <v>23</v>
      </c>
      <c r="B24" t="s">
        <v>24</v>
      </c>
      <c r="C24" t="s">
        <v>103</v>
      </c>
      <c r="D24" t="s">
        <v>104</v>
      </c>
      <c r="E24" t="s">
        <v>4</v>
      </c>
      <c r="F24" t="s">
        <v>5</v>
      </c>
      <c r="G24" t="s">
        <v>19</v>
      </c>
      <c r="H24" t="s">
        <v>20</v>
      </c>
      <c r="I24" t="str">
        <f>MID(Tabla1[[#This Row],[Des.Proyecto]],16,50)</f>
        <v>REMUNERACION PERSONAL</v>
      </c>
      <c r="J24" t="s">
        <v>21</v>
      </c>
      <c r="K24" t="s">
        <v>22</v>
      </c>
      <c r="L24" s="11" t="s">
        <v>938</v>
      </c>
      <c r="M24" t="s">
        <v>10</v>
      </c>
      <c r="N24" t="s">
        <v>11</v>
      </c>
      <c r="O24" s="19">
        <v>441624</v>
      </c>
      <c r="P24" s="19">
        <v>0</v>
      </c>
      <c r="Q24" s="19">
        <v>0</v>
      </c>
      <c r="R24" s="19">
        <v>441624</v>
      </c>
      <c r="S24" s="19">
        <v>0</v>
      </c>
      <c r="T24" s="19">
        <v>176240</v>
      </c>
      <c r="U24" s="18">
        <f>Tabla1[[#This Row],[Comprometido]]/Tabla1[[#Totals],[Comprometido]]</f>
        <v>8.4137409566129393E-3</v>
      </c>
      <c r="V24" s="19">
        <v>176240</v>
      </c>
      <c r="W24" s="20">
        <f>Tabla1[[#This Row],[Devengado]]/Tabla1[[#Totals],[Devengado]]</f>
        <v>2.0581030566424831E-2</v>
      </c>
      <c r="X24" s="19">
        <v>265384</v>
      </c>
      <c r="Y24" s="19">
        <v>265384</v>
      </c>
      <c r="Z24" s="19">
        <v>265384</v>
      </c>
    </row>
    <row r="25" spans="1:26" hidden="1" x14ac:dyDescent="0.2">
      <c r="A25" t="s">
        <v>23</v>
      </c>
      <c r="B25" t="s">
        <v>24</v>
      </c>
      <c r="C25" t="s">
        <v>101</v>
      </c>
      <c r="D25" t="s">
        <v>102</v>
      </c>
      <c r="E25" t="s">
        <v>4</v>
      </c>
      <c r="F25" t="s">
        <v>5</v>
      </c>
      <c r="G25" t="s">
        <v>19</v>
      </c>
      <c r="H25" t="s">
        <v>20</v>
      </c>
      <c r="I25" t="str">
        <f>MID(Tabla1[[#This Row],[Des.Proyecto]],16,50)</f>
        <v>REMUNERACION PERSONAL</v>
      </c>
      <c r="J25" t="s">
        <v>21</v>
      </c>
      <c r="K25" t="s">
        <v>22</v>
      </c>
      <c r="L25" s="11" t="s">
        <v>938</v>
      </c>
      <c r="M25" t="s">
        <v>10</v>
      </c>
      <c r="N25" t="s">
        <v>11</v>
      </c>
      <c r="O25" s="19">
        <v>438483</v>
      </c>
      <c r="P25" s="19">
        <v>0</v>
      </c>
      <c r="Q25" s="19">
        <v>-8725.56</v>
      </c>
      <c r="R25" s="19">
        <v>429757.44</v>
      </c>
      <c r="S25" s="19">
        <v>0</v>
      </c>
      <c r="T25" s="19">
        <v>167238.6</v>
      </c>
      <c r="U25" s="18">
        <f>Tabla1[[#This Row],[Comprometido]]/Tabla1[[#Totals],[Comprometido]]</f>
        <v>7.9840119061882018E-3</v>
      </c>
      <c r="V25" s="19">
        <v>167238.6</v>
      </c>
      <c r="W25" s="20">
        <f>Tabla1[[#This Row],[Devengado]]/Tabla1[[#Totals],[Devengado]]</f>
        <v>1.9529861203393641E-2</v>
      </c>
      <c r="X25" s="19">
        <v>262518.84000000003</v>
      </c>
      <c r="Y25" s="19">
        <v>262518.84000000003</v>
      </c>
      <c r="Z25" s="19">
        <v>262518.84000000003</v>
      </c>
    </row>
    <row r="26" spans="1:26" hidden="1" x14ac:dyDescent="0.2">
      <c r="A26" t="s">
        <v>23</v>
      </c>
      <c r="B26" t="s">
        <v>96</v>
      </c>
      <c r="C26" t="s">
        <v>97</v>
      </c>
      <c r="D26" t="s">
        <v>98</v>
      </c>
      <c r="E26" t="s">
        <v>4</v>
      </c>
      <c r="F26" t="s">
        <v>5</v>
      </c>
      <c r="G26" t="s">
        <v>19</v>
      </c>
      <c r="H26" t="s">
        <v>20</v>
      </c>
      <c r="I26" t="str">
        <f>MID(Tabla1[[#This Row],[Des.Proyecto]],16,50)</f>
        <v>REMUNERACION PERSONAL</v>
      </c>
      <c r="J26" t="s">
        <v>21</v>
      </c>
      <c r="K26" t="s">
        <v>22</v>
      </c>
      <c r="L26" s="11" t="s">
        <v>938</v>
      </c>
      <c r="M26" t="s">
        <v>10</v>
      </c>
      <c r="N26" t="s">
        <v>11</v>
      </c>
      <c r="O26" s="19">
        <v>1172988</v>
      </c>
      <c r="P26" s="19">
        <v>0</v>
      </c>
      <c r="Q26" s="19">
        <v>0</v>
      </c>
      <c r="R26" s="19">
        <v>1172988</v>
      </c>
      <c r="S26" s="19">
        <v>0</v>
      </c>
      <c r="T26" s="19">
        <v>437195.13</v>
      </c>
      <c r="U26" s="18">
        <f>Tabla1[[#This Row],[Comprometido]]/Tabla1[[#Totals],[Comprometido]]</f>
        <v>2.087180306010394E-2</v>
      </c>
      <c r="V26" s="19">
        <v>437195.13</v>
      </c>
      <c r="W26" s="20">
        <f>Tabla1[[#This Row],[Devengado]]/Tabla1[[#Totals],[Devengado]]</f>
        <v>5.1054961041886504E-2</v>
      </c>
      <c r="X26" s="19">
        <v>735792.87</v>
      </c>
      <c r="Y26" s="19">
        <v>735792.87</v>
      </c>
      <c r="Z26" s="19">
        <v>735792.87</v>
      </c>
    </row>
    <row r="27" spans="1:26" hidden="1" x14ac:dyDescent="0.2">
      <c r="A27" t="s">
        <v>62</v>
      </c>
      <c r="B27" t="s">
        <v>66</v>
      </c>
      <c r="C27" t="s">
        <v>108</v>
      </c>
      <c r="D27" t="s">
        <v>109</v>
      </c>
      <c r="E27" t="s">
        <v>4</v>
      </c>
      <c r="F27" t="s">
        <v>5</v>
      </c>
      <c r="G27" t="s">
        <v>19</v>
      </c>
      <c r="H27" t="s">
        <v>20</v>
      </c>
      <c r="I27" t="str">
        <f>MID(Tabla1[[#This Row],[Des.Proyecto]],16,50)</f>
        <v>REMUNERACION PERSONAL</v>
      </c>
      <c r="J27" t="s">
        <v>21</v>
      </c>
      <c r="K27" t="s">
        <v>22</v>
      </c>
      <c r="L27" s="11" t="s">
        <v>938</v>
      </c>
      <c r="M27" t="s">
        <v>10</v>
      </c>
      <c r="N27" t="s">
        <v>11</v>
      </c>
      <c r="O27" s="19">
        <v>195502</v>
      </c>
      <c r="P27" s="19">
        <v>0</v>
      </c>
      <c r="Q27" s="19">
        <v>-58746</v>
      </c>
      <c r="R27" s="19">
        <v>136756</v>
      </c>
      <c r="S27" s="19">
        <v>0</v>
      </c>
      <c r="T27" s="19">
        <v>41406</v>
      </c>
      <c r="U27" s="18">
        <f>Tabla1[[#This Row],[Comprometido]]/Tabla1[[#Totals],[Comprometido]]</f>
        <v>1.9767326262455477E-3</v>
      </c>
      <c r="V27" s="19">
        <v>41406</v>
      </c>
      <c r="W27" s="20">
        <f>Tabla1[[#This Row],[Devengado]]/Tabla1[[#Totals],[Devengado]]</f>
        <v>4.8353276874341039E-3</v>
      </c>
      <c r="X27" s="19">
        <v>95350</v>
      </c>
      <c r="Y27" s="19">
        <v>95350</v>
      </c>
      <c r="Z27" s="19">
        <v>95350</v>
      </c>
    </row>
    <row r="28" spans="1:26" hidden="1" x14ac:dyDescent="0.2">
      <c r="A28" t="s">
        <v>23</v>
      </c>
      <c r="B28" t="s">
        <v>24</v>
      </c>
      <c r="C28" t="s">
        <v>42</v>
      </c>
      <c r="D28" t="s">
        <v>43</v>
      </c>
      <c r="E28" t="s">
        <v>4</v>
      </c>
      <c r="F28" t="s">
        <v>5</v>
      </c>
      <c r="G28" t="s">
        <v>19</v>
      </c>
      <c r="H28" t="s">
        <v>20</v>
      </c>
      <c r="I28" t="str">
        <f>MID(Tabla1[[#This Row],[Des.Proyecto]],16,50)</f>
        <v>REMUNERACION PERSONAL</v>
      </c>
      <c r="J28" t="s">
        <v>21</v>
      </c>
      <c r="K28" t="s">
        <v>22</v>
      </c>
      <c r="L28" s="11" t="s">
        <v>938</v>
      </c>
      <c r="M28" t="s">
        <v>10</v>
      </c>
      <c r="N28" t="s">
        <v>11</v>
      </c>
      <c r="O28" s="19">
        <v>711708</v>
      </c>
      <c r="P28" s="19">
        <v>0</v>
      </c>
      <c r="Q28" s="19">
        <v>-72257.52</v>
      </c>
      <c r="R28" s="19">
        <v>639450.48</v>
      </c>
      <c r="S28" s="19">
        <v>0</v>
      </c>
      <c r="T28" s="19">
        <v>261406.97</v>
      </c>
      <c r="U28" s="18">
        <f>Tabla1[[#This Row],[Comprometido]]/Tabla1[[#Totals],[Comprometido]]</f>
        <v>1.2479633056247674E-2</v>
      </c>
      <c r="V28" s="19">
        <v>261406.97</v>
      </c>
      <c r="W28" s="20">
        <f>Tabla1[[#This Row],[Devengado]]/Tabla1[[#Totals],[Devengado]]</f>
        <v>3.0526695641434967E-2</v>
      </c>
      <c r="X28" s="19">
        <v>378043.51</v>
      </c>
      <c r="Y28" s="19">
        <v>378043.51</v>
      </c>
      <c r="Z28" s="19">
        <v>378043.51</v>
      </c>
    </row>
    <row r="29" spans="1:26" hidden="1" x14ac:dyDescent="0.2">
      <c r="A29" t="s">
        <v>23</v>
      </c>
      <c r="B29" t="s">
        <v>24</v>
      </c>
      <c r="C29" t="s">
        <v>86</v>
      </c>
      <c r="D29" t="s">
        <v>87</v>
      </c>
      <c r="E29" t="s">
        <v>4</v>
      </c>
      <c r="F29" t="s">
        <v>5</v>
      </c>
      <c r="G29" t="s">
        <v>19</v>
      </c>
      <c r="H29" t="s">
        <v>20</v>
      </c>
      <c r="I29" t="str">
        <f>MID(Tabla1[[#This Row],[Des.Proyecto]],16,50)</f>
        <v>REMUNERACION PERSONAL</v>
      </c>
      <c r="J29" t="s">
        <v>21</v>
      </c>
      <c r="K29" t="s">
        <v>22</v>
      </c>
      <c r="L29" s="11" t="s">
        <v>938</v>
      </c>
      <c r="M29" t="s">
        <v>10</v>
      </c>
      <c r="N29" t="s">
        <v>11</v>
      </c>
      <c r="O29" s="19">
        <v>1100840</v>
      </c>
      <c r="P29" s="19">
        <v>0</v>
      </c>
      <c r="Q29" s="19">
        <v>-70676</v>
      </c>
      <c r="R29" s="19">
        <v>1030164</v>
      </c>
      <c r="S29" s="19">
        <v>0</v>
      </c>
      <c r="T29" s="19">
        <v>396730</v>
      </c>
      <c r="U29" s="18">
        <f>Tabla1[[#This Row],[Comprometido]]/Tabla1[[#Totals],[Comprometido]]</f>
        <v>1.893998779912081E-2</v>
      </c>
      <c r="V29" s="19">
        <v>396730</v>
      </c>
      <c r="W29" s="20">
        <f>Tabla1[[#This Row],[Devengado]]/Tabla1[[#Totals],[Devengado]]</f>
        <v>4.6329506676224028E-2</v>
      </c>
      <c r="X29" s="19">
        <v>633434</v>
      </c>
      <c r="Y29" s="19">
        <v>633434</v>
      </c>
      <c r="Z29" s="19">
        <v>633434</v>
      </c>
    </row>
    <row r="30" spans="1:26" hidden="1" x14ac:dyDescent="0.2">
      <c r="A30" t="s">
        <v>23</v>
      </c>
      <c r="B30" t="s">
        <v>24</v>
      </c>
      <c r="C30" t="s">
        <v>60</v>
      </c>
      <c r="D30" t="s">
        <v>61</v>
      </c>
      <c r="E30" t="s">
        <v>4</v>
      </c>
      <c r="F30" t="s">
        <v>5</v>
      </c>
      <c r="G30" t="s">
        <v>19</v>
      </c>
      <c r="H30" t="s">
        <v>20</v>
      </c>
      <c r="I30" t="str">
        <f>MID(Tabla1[[#This Row],[Des.Proyecto]],16,50)</f>
        <v>REMUNERACION PERSONAL</v>
      </c>
      <c r="J30" t="s">
        <v>21</v>
      </c>
      <c r="K30" t="s">
        <v>22</v>
      </c>
      <c r="L30" s="11" t="s">
        <v>938</v>
      </c>
      <c r="M30" t="s">
        <v>10</v>
      </c>
      <c r="N30" t="s">
        <v>11</v>
      </c>
      <c r="O30" s="19">
        <v>427140</v>
      </c>
      <c r="P30" s="19">
        <v>0</v>
      </c>
      <c r="Q30" s="19">
        <v>0</v>
      </c>
      <c r="R30" s="19">
        <v>427140</v>
      </c>
      <c r="S30" s="19">
        <v>0</v>
      </c>
      <c r="T30" s="19">
        <v>149091.67000000001</v>
      </c>
      <c r="U30" s="18">
        <f>Tabla1[[#This Row],[Comprometido]]/Tabla1[[#Totals],[Comprometido]]</f>
        <v>7.1176730036814611E-3</v>
      </c>
      <c r="V30" s="19">
        <v>148175</v>
      </c>
      <c r="W30" s="20">
        <f>Tabla1[[#This Row],[Devengado]]/Tabla1[[#Totals],[Devengado]]</f>
        <v>1.7303643918406712E-2</v>
      </c>
      <c r="X30" s="19">
        <v>278048.33</v>
      </c>
      <c r="Y30" s="19">
        <v>278965</v>
      </c>
      <c r="Z30" s="19">
        <v>278048.33</v>
      </c>
    </row>
    <row r="31" spans="1:26" hidden="1" x14ac:dyDescent="0.2">
      <c r="A31" t="s">
        <v>62</v>
      </c>
      <c r="B31" t="s">
        <v>66</v>
      </c>
      <c r="C31" t="s">
        <v>118</v>
      </c>
      <c r="D31" t="s">
        <v>119</v>
      </c>
      <c r="E31" t="s">
        <v>4</v>
      </c>
      <c r="F31" t="s">
        <v>5</v>
      </c>
      <c r="G31" t="s">
        <v>19</v>
      </c>
      <c r="H31" t="s">
        <v>20</v>
      </c>
      <c r="I31" t="str">
        <f>MID(Tabla1[[#This Row],[Des.Proyecto]],16,50)</f>
        <v>REMUNERACION PERSONAL</v>
      </c>
      <c r="J31" t="s">
        <v>21</v>
      </c>
      <c r="K31" t="s">
        <v>22</v>
      </c>
      <c r="L31" s="11" t="s">
        <v>938</v>
      </c>
      <c r="M31" t="s">
        <v>10</v>
      </c>
      <c r="N31" t="s">
        <v>11</v>
      </c>
      <c r="O31" s="19">
        <v>234619.26</v>
      </c>
      <c r="P31" s="19">
        <v>0</v>
      </c>
      <c r="Q31" s="19">
        <v>-42591</v>
      </c>
      <c r="R31" s="19">
        <v>192028.26</v>
      </c>
      <c r="S31" s="19">
        <v>0</v>
      </c>
      <c r="T31" s="19">
        <v>69255</v>
      </c>
      <c r="U31" s="18">
        <f>Tabla1[[#This Row],[Comprometido]]/Tabla1[[#Totals],[Comprometido]]</f>
        <v>3.3062507373480998E-3</v>
      </c>
      <c r="V31" s="19">
        <v>69255</v>
      </c>
      <c r="W31" s="20">
        <f>Tabla1[[#This Row],[Devengado]]/Tabla1[[#Totals],[Devengado]]</f>
        <v>8.0874901944947321E-3</v>
      </c>
      <c r="X31" s="19">
        <v>122773.26</v>
      </c>
      <c r="Y31" s="19">
        <v>122773.26</v>
      </c>
      <c r="Z31" s="19">
        <v>122773.26</v>
      </c>
    </row>
    <row r="32" spans="1:26" hidden="1" x14ac:dyDescent="0.2">
      <c r="A32" t="s">
        <v>62</v>
      </c>
      <c r="B32" t="s">
        <v>66</v>
      </c>
      <c r="C32" t="s">
        <v>120</v>
      </c>
      <c r="D32" t="s">
        <v>121</v>
      </c>
      <c r="E32" t="s">
        <v>4</v>
      </c>
      <c r="F32" t="s">
        <v>5</v>
      </c>
      <c r="G32" t="s">
        <v>19</v>
      </c>
      <c r="H32" t="s">
        <v>20</v>
      </c>
      <c r="I32" t="str">
        <f>MID(Tabla1[[#This Row],[Des.Proyecto]],16,50)</f>
        <v>REMUNERACION PERSONAL</v>
      </c>
      <c r="J32" t="s">
        <v>21</v>
      </c>
      <c r="K32" t="s">
        <v>22</v>
      </c>
      <c r="L32" s="11" t="s">
        <v>938</v>
      </c>
      <c r="M32" t="s">
        <v>10</v>
      </c>
      <c r="N32" t="s">
        <v>11</v>
      </c>
      <c r="O32" s="19">
        <v>157320.57</v>
      </c>
      <c r="P32" s="19">
        <v>0</v>
      </c>
      <c r="Q32" s="19">
        <v>-29000</v>
      </c>
      <c r="R32" s="19">
        <v>128320.57</v>
      </c>
      <c r="S32" s="19">
        <v>0</v>
      </c>
      <c r="T32" s="19">
        <v>48540</v>
      </c>
      <c r="U32" s="18">
        <f>Tabla1[[#This Row],[Comprometido]]/Tabla1[[#Totals],[Comprometido]]</f>
        <v>2.3173115412732188E-3</v>
      </c>
      <c r="V32" s="19">
        <v>48540</v>
      </c>
      <c r="W32" s="20">
        <f>Tabla1[[#This Row],[Devengado]]/Tabla1[[#Totals],[Devengado]]</f>
        <v>5.6684250096133747E-3</v>
      </c>
      <c r="X32" s="19">
        <v>79780.570000000007</v>
      </c>
      <c r="Y32" s="19">
        <v>79780.570000000007</v>
      </c>
      <c r="Z32" s="19">
        <v>79780.570000000007</v>
      </c>
    </row>
    <row r="33" spans="1:26" hidden="1" x14ac:dyDescent="0.2">
      <c r="A33" t="s">
        <v>23</v>
      </c>
      <c r="B33" t="s">
        <v>24</v>
      </c>
      <c r="C33" t="s">
        <v>72</v>
      </c>
      <c r="D33" t="s">
        <v>73</v>
      </c>
      <c r="E33" t="s">
        <v>4</v>
      </c>
      <c r="F33" t="s">
        <v>5</v>
      </c>
      <c r="G33" t="s">
        <v>19</v>
      </c>
      <c r="H33" t="s">
        <v>20</v>
      </c>
      <c r="I33" t="str">
        <f>MID(Tabla1[[#This Row],[Des.Proyecto]],16,50)</f>
        <v>REMUNERACION PERSONAL</v>
      </c>
      <c r="J33" t="s">
        <v>21</v>
      </c>
      <c r="K33" t="s">
        <v>22</v>
      </c>
      <c r="L33" s="11" t="s">
        <v>938</v>
      </c>
      <c r="M33" t="s">
        <v>10</v>
      </c>
      <c r="N33" t="s">
        <v>11</v>
      </c>
      <c r="O33" s="19">
        <v>959838</v>
      </c>
      <c r="P33" s="19">
        <v>0</v>
      </c>
      <c r="Q33" s="19">
        <v>12198</v>
      </c>
      <c r="R33" s="19">
        <v>972036</v>
      </c>
      <c r="S33" s="19">
        <v>0</v>
      </c>
      <c r="T33" s="19">
        <v>373556.2</v>
      </c>
      <c r="U33" s="18">
        <f>Tabla1[[#This Row],[Comprometido]]/Tabla1[[#Totals],[Comprometido]]</f>
        <v>1.7833664886159183E-2</v>
      </c>
      <c r="V33" s="19">
        <v>373556.2</v>
      </c>
      <c r="W33" s="20">
        <f>Tabla1[[#This Row],[Devengado]]/Tabla1[[#Totals],[Devengado]]</f>
        <v>4.3623306686776595E-2</v>
      </c>
      <c r="X33" s="19">
        <v>598479.80000000005</v>
      </c>
      <c r="Y33" s="19">
        <v>598479.80000000005</v>
      </c>
      <c r="Z33" s="19">
        <v>598479.80000000005</v>
      </c>
    </row>
    <row r="34" spans="1:26" hidden="1" x14ac:dyDescent="0.2">
      <c r="A34" t="s">
        <v>62</v>
      </c>
      <c r="B34" t="s">
        <v>66</v>
      </c>
      <c r="C34" t="s">
        <v>124</v>
      </c>
      <c r="D34" t="s">
        <v>125</v>
      </c>
      <c r="E34" t="s">
        <v>4</v>
      </c>
      <c r="F34" t="s">
        <v>5</v>
      </c>
      <c r="G34" t="s">
        <v>19</v>
      </c>
      <c r="H34" t="s">
        <v>20</v>
      </c>
      <c r="I34" t="str">
        <f>MID(Tabla1[[#This Row],[Des.Proyecto]],16,50)</f>
        <v>REMUNERACION PERSONAL</v>
      </c>
      <c r="J34" t="s">
        <v>21</v>
      </c>
      <c r="K34" t="s">
        <v>22</v>
      </c>
      <c r="L34" s="11" t="s">
        <v>938</v>
      </c>
      <c r="M34" t="s">
        <v>10</v>
      </c>
      <c r="N34" t="s">
        <v>11</v>
      </c>
      <c r="O34" s="19">
        <v>205480</v>
      </c>
      <c r="P34" s="19">
        <v>0</v>
      </c>
      <c r="Q34" s="19">
        <v>-34270</v>
      </c>
      <c r="R34" s="19">
        <v>171210</v>
      </c>
      <c r="S34" s="19">
        <v>0</v>
      </c>
      <c r="T34" s="19">
        <v>52664.6</v>
      </c>
      <c r="U34" s="18">
        <f>Tabla1[[#This Row],[Comprometido]]/Tabla1[[#Totals],[Comprometido]]</f>
        <v>2.5142209599616308E-3</v>
      </c>
      <c r="V34" s="19">
        <v>52664.6</v>
      </c>
      <c r="W34" s="20">
        <f>Tabla1[[#This Row],[Devengado]]/Tabla1[[#Totals],[Devengado]]</f>
        <v>6.1500893234710452E-3</v>
      </c>
      <c r="X34" s="19">
        <v>118545.4</v>
      </c>
      <c r="Y34" s="19">
        <v>118545.4</v>
      </c>
      <c r="Z34" s="19">
        <v>118545.4</v>
      </c>
    </row>
    <row r="35" spans="1:26" hidden="1" x14ac:dyDescent="0.2">
      <c r="A35" t="s">
        <v>23</v>
      </c>
      <c r="B35" t="s">
        <v>24</v>
      </c>
      <c r="C35" t="s">
        <v>25</v>
      </c>
      <c r="D35" t="s">
        <v>26</v>
      </c>
      <c r="E35" t="s">
        <v>4</v>
      </c>
      <c r="F35" t="s">
        <v>5</v>
      </c>
      <c r="G35" t="s">
        <v>19</v>
      </c>
      <c r="H35" t="s">
        <v>20</v>
      </c>
      <c r="I35" t="str">
        <f>MID(Tabla1[[#This Row],[Des.Proyecto]],16,50)</f>
        <v>REMUNERACION PERSONAL</v>
      </c>
      <c r="J35" t="s">
        <v>21</v>
      </c>
      <c r="K35" t="s">
        <v>22</v>
      </c>
      <c r="L35" s="11" t="s">
        <v>938</v>
      </c>
      <c r="M35" t="s">
        <v>10</v>
      </c>
      <c r="N35" t="s">
        <v>11</v>
      </c>
      <c r="O35" s="19">
        <v>1247682.77</v>
      </c>
      <c r="P35" s="19">
        <v>0</v>
      </c>
      <c r="Q35" s="19">
        <v>-76633.52</v>
      </c>
      <c r="R35" s="19">
        <v>1171049.25</v>
      </c>
      <c r="S35" s="19">
        <v>0</v>
      </c>
      <c r="T35" s="19">
        <v>422171.55</v>
      </c>
      <c r="U35" s="18">
        <f>Tabla1[[#This Row],[Comprometido]]/Tabla1[[#Totals],[Comprometido]]</f>
        <v>2.0154573654969175E-2</v>
      </c>
      <c r="V35" s="19">
        <v>422171.55</v>
      </c>
      <c r="W35" s="20">
        <f>Tabla1[[#This Row],[Devengado]]/Tabla1[[#Totals],[Devengado]]</f>
        <v>4.9300530951117499E-2</v>
      </c>
      <c r="X35" s="19">
        <v>748877.7</v>
      </c>
      <c r="Y35" s="19">
        <v>748877.7</v>
      </c>
      <c r="Z35" s="19">
        <v>748877.7</v>
      </c>
    </row>
    <row r="36" spans="1:26" hidden="1" x14ac:dyDescent="0.2">
      <c r="A36" t="s">
        <v>62</v>
      </c>
      <c r="B36" t="s">
        <v>66</v>
      </c>
      <c r="C36" t="s">
        <v>129</v>
      </c>
      <c r="D36" t="s">
        <v>130</v>
      </c>
      <c r="E36" t="s">
        <v>4</v>
      </c>
      <c r="F36" t="s">
        <v>5</v>
      </c>
      <c r="G36" t="s">
        <v>19</v>
      </c>
      <c r="H36" t="s">
        <v>20</v>
      </c>
      <c r="I36" t="str">
        <f>MID(Tabla1[[#This Row],[Des.Proyecto]],16,50)</f>
        <v>REMUNERACION PERSONAL</v>
      </c>
      <c r="J36" t="s">
        <v>21</v>
      </c>
      <c r="K36" t="s">
        <v>22</v>
      </c>
      <c r="L36" s="11" t="s">
        <v>938</v>
      </c>
      <c r="M36" t="s">
        <v>10</v>
      </c>
      <c r="N36" t="s">
        <v>11</v>
      </c>
      <c r="O36" s="19">
        <v>160700</v>
      </c>
      <c r="P36" s="19">
        <v>0</v>
      </c>
      <c r="Q36" s="19">
        <v>-32120</v>
      </c>
      <c r="R36" s="19">
        <v>128580</v>
      </c>
      <c r="S36" s="19">
        <v>0</v>
      </c>
      <c r="T36" s="19">
        <v>45790</v>
      </c>
      <c r="U36" s="18">
        <f>Tabla1[[#This Row],[Comprometido]]/Tabla1[[#Totals],[Comprometido]]</f>
        <v>2.1860258647486749E-3</v>
      </c>
      <c r="V36" s="19">
        <v>45790</v>
      </c>
      <c r="W36" s="20">
        <f>Tabla1[[#This Row],[Devengado]]/Tabla1[[#Totals],[Devengado]]</f>
        <v>5.347284326126832E-3</v>
      </c>
      <c r="X36" s="19">
        <v>82790</v>
      </c>
      <c r="Y36" s="19">
        <v>82790</v>
      </c>
      <c r="Z36" s="19">
        <v>82790</v>
      </c>
    </row>
    <row r="37" spans="1:26" hidden="1" x14ac:dyDescent="0.2">
      <c r="A37" t="s">
        <v>23</v>
      </c>
      <c r="B37" t="s">
        <v>46</v>
      </c>
      <c r="C37" t="s">
        <v>47</v>
      </c>
      <c r="D37" t="s">
        <v>48</v>
      </c>
      <c r="E37" t="s">
        <v>4</v>
      </c>
      <c r="F37" t="s">
        <v>5</v>
      </c>
      <c r="G37" t="s">
        <v>19</v>
      </c>
      <c r="H37" t="s">
        <v>20</v>
      </c>
      <c r="I37" t="str">
        <f>MID(Tabla1[[#This Row],[Des.Proyecto]],16,50)</f>
        <v>REMUNERACION PERSONAL</v>
      </c>
      <c r="J37" t="s">
        <v>21</v>
      </c>
      <c r="K37" t="s">
        <v>22</v>
      </c>
      <c r="L37" s="11" t="s">
        <v>938</v>
      </c>
      <c r="M37" t="s">
        <v>10</v>
      </c>
      <c r="N37" t="s">
        <v>11</v>
      </c>
      <c r="O37" s="19">
        <v>1757192.96</v>
      </c>
      <c r="P37" s="19">
        <v>0</v>
      </c>
      <c r="Q37" s="19">
        <v>45015.040000000001</v>
      </c>
      <c r="R37" s="19">
        <v>1802208</v>
      </c>
      <c r="S37" s="19">
        <v>0</v>
      </c>
      <c r="T37" s="19">
        <v>670810</v>
      </c>
      <c r="U37" s="18">
        <f>Tabla1[[#This Row],[Comprometido]]/Tabla1[[#Totals],[Comprometido]]</f>
        <v>3.2024634425246966E-2</v>
      </c>
      <c r="V37" s="19">
        <v>670810</v>
      </c>
      <c r="W37" s="20">
        <f>Tabla1[[#This Row],[Devengado]]/Tabla1[[#Totals],[Devengado]]</f>
        <v>7.8336138868948246E-2</v>
      </c>
      <c r="X37" s="19">
        <v>1131398</v>
      </c>
      <c r="Y37" s="19">
        <v>1131398</v>
      </c>
      <c r="Z37" s="19">
        <v>1131398</v>
      </c>
    </row>
    <row r="38" spans="1:26" hidden="1" x14ac:dyDescent="0.2">
      <c r="A38" t="s">
        <v>62</v>
      </c>
      <c r="B38" t="s">
        <v>66</v>
      </c>
      <c r="C38" t="s">
        <v>78</v>
      </c>
      <c r="D38" t="s">
        <v>79</v>
      </c>
      <c r="E38" t="s">
        <v>4</v>
      </c>
      <c r="F38" t="s">
        <v>5</v>
      </c>
      <c r="G38" t="s">
        <v>19</v>
      </c>
      <c r="H38" t="s">
        <v>20</v>
      </c>
      <c r="I38" t="str">
        <f>MID(Tabla1[[#This Row],[Des.Proyecto]],16,50)</f>
        <v>REMUNERACION PERSONAL</v>
      </c>
      <c r="J38" t="s">
        <v>21</v>
      </c>
      <c r="K38" t="s">
        <v>22</v>
      </c>
      <c r="L38" s="11" t="s">
        <v>938</v>
      </c>
      <c r="M38" t="s">
        <v>10</v>
      </c>
      <c r="N38" t="s">
        <v>11</v>
      </c>
      <c r="O38" s="19">
        <v>70368</v>
      </c>
      <c r="P38" s="19">
        <v>0</v>
      </c>
      <c r="Q38" s="19">
        <v>0</v>
      </c>
      <c r="R38" s="19">
        <v>70368</v>
      </c>
      <c r="S38" s="19">
        <v>0</v>
      </c>
      <c r="T38" s="19">
        <v>29320</v>
      </c>
      <c r="U38" s="18">
        <f>Tabla1[[#This Row],[Comprometido]]/Tabla1[[#Totals],[Comprometido]]</f>
        <v>1.3997440129816805E-3</v>
      </c>
      <c r="V38" s="19">
        <v>29320</v>
      </c>
      <c r="W38" s="20">
        <f>Tabla1[[#This Row],[Devengado]]/Tabla1[[#Totals],[Devengado]]</f>
        <v>3.4239435781183388E-3</v>
      </c>
      <c r="X38" s="19">
        <v>41048</v>
      </c>
      <c r="Y38" s="19">
        <v>41048</v>
      </c>
      <c r="Z38" s="19">
        <v>41048</v>
      </c>
    </row>
    <row r="39" spans="1:26" hidden="1" x14ac:dyDescent="0.2">
      <c r="A39" t="s">
        <v>62</v>
      </c>
      <c r="B39" t="s">
        <v>66</v>
      </c>
      <c r="C39" t="s">
        <v>74</v>
      </c>
      <c r="D39" t="s">
        <v>75</v>
      </c>
      <c r="E39" t="s">
        <v>4</v>
      </c>
      <c r="F39" t="s">
        <v>5</v>
      </c>
      <c r="G39" t="s">
        <v>19</v>
      </c>
      <c r="H39" t="s">
        <v>20</v>
      </c>
      <c r="I39" t="str">
        <f>MID(Tabla1[[#This Row],[Des.Proyecto]],16,50)</f>
        <v>REMUNERACION PERSONAL</v>
      </c>
      <c r="J39" t="s">
        <v>21</v>
      </c>
      <c r="K39" t="s">
        <v>22</v>
      </c>
      <c r="L39" s="11" t="s">
        <v>938</v>
      </c>
      <c r="M39" t="s">
        <v>10</v>
      </c>
      <c r="N39" t="s">
        <v>11</v>
      </c>
      <c r="O39" s="19">
        <v>129272</v>
      </c>
      <c r="P39" s="19">
        <v>0</v>
      </c>
      <c r="Q39" s="19">
        <v>-8812</v>
      </c>
      <c r="R39" s="19">
        <v>120460</v>
      </c>
      <c r="S39" s="19">
        <v>0</v>
      </c>
      <c r="T39" s="19">
        <v>41526</v>
      </c>
      <c r="U39" s="18">
        <f>Tabla1[[#This Row],[Comprometido]]/Tabla1[[#Totals],[Comprometido]]</f>
        <v>1.9824614557666189E-3</v>
      </c>
      <c r="V39" s="19">
        <v>41526</v>
      </c>
      <c r="W39" s="20">
        <f>Tabla1[[#This Row],[Devengado]]/Tabla1[[#Totals],[Devengado]]</f>
        <v>4.8493410990771528E-3</v>
      </c>
      <c r="X39" s="19">
        <v>78934</v>
      </c>
      <c r="Y39" s="19">
        <v>78934</v>
      </c>
      <c r="Z39" s="19">
        <v>78934</v>
      </c>
    </row>
    <row r="40" spans="1:26" hidden="1" x14ac:dyDescent="0.2">
      <c r="A40" t="s">
        <v>0</v>
      </c>
      <c r="B40" t="s">
        <v>1</v>
      </c>
      <c r="C40" t="s">
        <v>88</v>
      </c>
      <c r="D40" t="s">
        <v>89</v>
      </c>
      <c r="E40" t="s">
        <v>4</v>
      </c>
      <c r="F40" t="s">
        <v>5</v>
      </c>
      <c r="G40" t="s">
        <v>19</v>
      </c>
      <c r="H40" t="s">
        <v>20</v>
      </c>
      <c r="I40" t="str">
        <f>MID(Tabla1[[#This Row],[Des.Proyecto]],16,50)</f>
        <v>REMUNERACION PERSONAL</v>
      </c>
      <c r="J40" t="s">
        <v>21</v>
      </c>
      <c r="K40" t="s">
        <v>22</v>
      </c>
      <c r="L40" s="11" t="s">
        <v>938</v>
      </c>
      <c r="M40" t="s">
        <v>10</v>
      </c>
      <c r="N40" t="s">
        <v>11</v>
      </c>
      <c r="O40" s="19">
        <v>3190296.36</v>
      </c>
      <c r="P40" s="19">
        <v>0</v>
      </c>
      <c r="Q40" s="19">
        <v>0</v>
      </c>
      <c r="R40" s="19">
        <v>3190296.36</v>
      </c>
      <c r="S40" s="19">
        <v>0</v>
      </c>
      <c r="T40" s="19">
        <v>1280368.1299999999</v>
      </c>
      <c r="U40" s="18">
        <f>Tabla1[[#This Row],[Comprometido]]/Tabla1[[#Totals],[Comprometido]]</f>
        <v>6.1125089508187236E-2</v>
      </c>
      <c r="V40" s="19">
        <v>1280368.1299999999</v>
      </c>
      <c r="W40" s="20">
        <f>Tabla1[[#This Row],[Devengado]]/Tabla1[[#Totals],[Devengado]]</f>
        <v>0.14951938050275873</v>
      </c>
      <c r="X40" s="19">
        <v>1909928.23</v>
      </c>
      <c r="Y40" s="19">
        <v>1909928.23</v>
      </c>
      <c r="Z40" s="19">
        <v>1909928.23</v>
      </c>
    </row>
    <row r="41" spans="1:26" hidden="1" x14ac:dyDescent="0.2">
      <c r="A41" t="s">
        <v>0</v>
      </c>
      <c r="B41" t="s">
        <v>105</v>
      </c>
      <c r="C41" t="s">
        <v>106</v>
      </c>
      <c r="D41" t="s">
        <v>107</v>
      </c>
      <c r="E41" t="s">
        <v>4</v>
      </c>
      <c r="F41" t="s">
        <v>5</v>
      </c>
      <c r="G41" t="s">
        <v>19</v>
      </c>
      <c r="H41" t="s">
        <v>20</v>
      </c>
      <c r="I41" t="str">
        <f>MID(Tabla1[[#This Row],[Des.Proyecto]],16,50)</f>
        <v>REMUNERACION PERSONAL</v>
      </c>
      <c r="J41" t="s">
        <v>21</v>
      </c>
      <c r="K41" t="s">
        <v>22</v>
      </c>
      <c r="L41" s="11" t="s">
        <v>938</v>
      </c>
      <c r="M41" t="s">
        <v>10</v>
      </c>
      <c r="N41" t="s">
        <v>11</v>
      </c>
      <c r="O41" s="19">
        <v>2338572</v>
      </c>
      <c r="P41" s="19">
        <v>0</v>
      </c>
      <c r="Q41" s="19">
        <v>0</v>
      </c>
      <c r="R41" s="19">
        <v>2338572</v>
      </c>
      <c r="S41" s="19">
        <v>0</v>
      </c>
      <c r="T41" s="19">
        <v>922165.68</v>
      </c>
      <c r="U41" s="18">
        <f>Tabla1[[#This Row],[Comprometido]]/Tabla1[[#Totals],[Comprometido]]</f>
        <v>4.4024416424187598E-2</v>
      </c>
      <c r="V41" s="19">
        <v>922165.68</v>
      </c>
      <c r="W41" s="20">
        <f>Tabla1[[#This Row],[Devengado]]/Tabla1[[#Totals],[Devengado]]</f>
        <v>0.1076890606411027</v>
      </c>
      <c r="X41" s="19">
        <v>1416406.32</v>
      </c>
      <c r="Y41" s="19">
        <v>1416406.32</v>
      </c>
      <c r="Z41" s="19">
        <v>1416406.32</v>
      </c>
    </row>
    <row r="42" spans="1:26" hidden="1" x14ac:dyDescent="0.2">
      <c r="A42" t="s">
        <v>23</v>
      </c>
      <c r="B42" t="s">
        <v>24</v>
      </c>
      <c r="C42" t="s">
        <v>44</v>
      </c>
      <c r="D42" t="s">
        <v>45</v>
      </c>
      <c r="E42" t="s">
        <v>4</v>
      </c>
      <c r="F42" t="s">
        <v>5</v>
      </c>
      <c r="G42" t="s">
        <v>19</v>
      </c>
      <c r="H42" t="s">
        <v>20</v>
      </c>
      <c r="I42" t="str">
        <f>MID(Tabla1[[#This Row],[Des.Proyecto]],16,50)</f>
        <v>REMUNERACION PERSONAL</v>
      </c>
      <c r="J42" t="s">
        <v>21</v>
      </c>
      <c r="K42" t="s">
        <v>22</v>
      </c>
      <c r="L42" s="11" t="s">
        <v>938</v>
      </c>
      <c r="M42" t="s">
        <v>10</v>
      </c>
      <c r="N42" t="s">
        <v>11</v>
      </c>
      <c r="O42" s="19">
        <v>978909</v>
      </c>
      <c r="P42" s="19">
        <v>0</v>
      </c>
      <c r="Q42" s="19">
        <v>-40857</v>
      </c>
      <c r="R42" s="19">
        <v>938052</v>
      </c>
      <c r="S42" s="19">
        <v>0</v>
      </c>
      <c r="T42" s="19">
        <v>382634.29</v>
      </c>
      <c r="U42" s="18">
        <f>Tabla1[[#This Row],[Comprometido]]/Tabla1[[#Totals],[Comprometido]]</f>
        <v>1.8267055136050345E-2</v>
      </c>
      <c r="V42" s="19">
        <v>382634.29</v>
      </c>
      <c r="W42" s="20">
        <f>Tabla1[[#This Row],[Devengado]]/Tabla1[[#Totals],[Devengado]]</f>
        <v>4.468343178763199E-2</v>
      </c>
      <c r="X42" s="19">
        <v>555417.71</v>
      </c>
      <c r="Y42" s="19">
        <v>555417.71</v>
      </c>
      <c r="Z42" s="19">
        <v>555417.71</v>
      </c>
    </row>
    <row r="43" spans="1:26" hidden="1" x14ac:dyDescent="0.2">
      <c r="A43" t="s">
        <v>23</v>
      </c>
      <c r="B43" t="s">
        <v>49</v>
      </c>
      <c r="C43" t="s">
        <v>56</v>
      </c>
      <c r="D43" t="s">
        <v>57</v>
      </c>
      <c r="E43" t="s">
        <v>4</v>
      </c>
      <c r="F43" t="s">
        <v>5</v>
      </c>
      <c r="G43" t="s">
        <v>19</v>
      </c>
      <c r="H43" t="s">
        <v>20</v>
      </c>
      <c r="I43" t="str">
        <f>MID(Tabla1[[#This Row],[Des.Proyecto]],16,50)</f>
        <v>REMUNERACION PERSONAL</v>
      </c>
      <c r="J43" t="s">
        <v>21</v>
      </c>
      <c r="K43" t="s">
        <v>22</v>
      </c>
      <c r="L43" s="11" t="s">
        <v>938</v>
      </c>
      <c r="M43" t="s">
        <v>10</v>
      </c>
      <c r="N43" t="s">
        <v>11</v>
      </c>
      <c r="O43" s="19">
        <v>27253824</v>
      </c>
      <c r="P43" s="19">
        <v>0</v>
      </c>
      <c r="Q43" s="19">
        <v>-122220</v>
      </c>
      <c r="R43" s="19">
        <v>27131604</v>
      </c>
      <c r="S43" s="19">
        <v>0</v>
      </c>
      <c r="T43" s="19">
        <v>11090945.710000001</v>
      </c>
      <c r="U43" s="18">
        <f>Tabla1[[#This Row],[Comprometido]]/Tabla1[[#Totals],[Comprometido]]</f>
        <v>0.52948447666703125</v>
      </c>
      <c r="V43" s="19">
        <v>11090945.710000001</v>
      </c>
      <c r="W43" s="20">
        <f>Tabla1[[#This Row],[Devengado]]/Tabla1[[#Totals],[Devengado]]</f>
        <v>1.2951832312078322</v>
      </c>
      <c r="X43" s="19">
        <v>16040658.289999999</v>
      </c>
      <c r="Y43" s="19">
        <v>16040658.289999999</v>
      </c>
      <c r="Z43" s="19">
        <v>16040658.289999999</v>
      </c>
    </row>
    <row r="44" spans="1:26" hidden="1" x14ac:dyDescent="0.2">
      <c r="A44" t="s">
        <v>0</v>
      </c>
      <c r="B44" t="s">
        <v>115</v>
      </c>
      <c r="C44" t="s">
        <v>116</v>
      </c>
      <c r="D44" t="s">
        <v>117</v>
      </c>
      <c r="E44" t="s">
        <v>4</v>
      </c>
      <c r="F44" t="s">
        <v>5</v>
      </c>
      <c r="G44" t="s">
        <v>19</v>
      </c>
      <c r="H44" t="s">
        <v>20</v>
      </c>
      <c r="I44" t="str">
        <f>MID(Tabla1[[#This Row],[Des.Proyecto]],16,50)</f>
        <v>REMUNERACION PERSONAL</v>
      </c>
      <c r="J44" t="s">
        <v>21</v>
      </c>
      <c r="K44" t="s">
        <v>22</v>
      </c>
      <c r="L44" s="11" t="s">
        <v>938</v>
      </c>
      <c r="M44" t="s">
        <v>10</v>
      </c>
      <c r="N44" t="s">
        <v>11</v>
      </c>
      <c r="O44" s="19">
        <v>574758.81000000006</v>
      </c>
      <c r="P44" s="19">
        <v>0</v>
      </c>
      <c r="Q44" s="19">
        <v>821.19</v>
      </c>
      <c r="R44" s="19">
        <v>575580</v>
      </c>
      <c r="S44" s="19">
        <v>0</v>
      </c>
      <c r="T44" s="19">
        <v>223018.33</v>
      </c>
      <c r="U44" s="18">
        <f>Tabla1[[#This Row],[Comprometido]]/Tabla1[[#Totals],[Comprometido]]</f>
        <v>1.0646949938699614E-2</v>
      </c>
      <c r="V44" s="19">
        <v>223018.33</v>
      </c>
      <c r="W44" s="20">
        <f>Tabla1[[#This Row],[Devengado]]/Tabla1[[#Totals],[Devengado]]</f>
        <v>2.6043730518628117E-2</v>
      </c>
      <c r="X44" s="19">
        <v>352561.67</v>
      </c>
      <c r="Y44" s="19">
        <v>352561.67</v>
      </c>
      <c r="Z44" s="19">
        <v>352561.67</v>
      </c>
    </row>
    <row r="45" spans="1:26" hidden="1" x14ac:dyDescent="0.2">
      <c r="A45" t="s">
        <v>62</v>
      </c>
      <c r="B45" t="s">
        <v>66</v>
      </c>
      <c r="C45" t="s">
        <v>67</v>
      </c>
      <c r="D45" t="s">
        <v>68</v>
      </c>
      <c r="E45" t="s">
        <v>4</v>
      </c>
      <c r="F45" t="s">
        <v>5</v>
      </c>
      <c r="G45" t="s">
        <v>19</v>
      </c>
      <c r="H45" t="s">
        <v>20</v>
      </c>
      <c r="I45" t="str">
        <f>MID(Tabla1[[#This Row],[Des.Proyecto]],16,50)</f>
        <v>REMUNERACION PERSONAL</v>
      </c>
      <c r="J45" t="s">
        <v>21</v>
      </c>
      <c r="K45" t="s">
        <v>22</v>
      </c>
      <c r="L45" s="11" t="s">
        <v>938</v>
      </c>
      <c r="M45" t="s">
        <v>10</v>
      </c>
      <c r="N45" t="s">
        <v>11</v>
      </c>
      <c r="O45" s="19">
        <v>114116</v>
      </c>
      <c r="P45" s="19">
        <v>0</v>
      </c>
      <c r="Q45" s="19">
        <v>-19240</v>
      </c>
      <c r="R45" s="19">
        <v>94876</v>
      </c>
      <c r="S45" s="19">
        <v>0</v>
      </c>
      <c r="T45" s="19">
        <v>37915</v>
      </c>
      <c r="U45" s="18">
        <f>Tabla1[[#This Row],[Comprometido]]/Tabla1[[#Totals],[Comprometido]]</f>
        <v>1.8100714274283908E-3</v>
      </c>
      <c r="V45" s="19">
        <v>37915</v>
      </c>
      <c r="W45" s="20">
        <f>Tabla1[[#This Row],[Devengado]]/Tabla1[[#Totals],[Devengado]]</f>
        <v>4.4276541870517331E-3</v>
      </c>
      <c r="X45" s="19">
        <v>56961</v>
      </c>
      <c r="Y45" s="19">
        <v>56961</v>
      </c>
      <c r="Z45" s="19">
        <v>56961</v>
      </c>
    </row>
    <row r="46" spans="1:26" hidden="1" x14ac:dyDescent="0.2">
      <c r="A46" t="s">
        <v>23</v>
      </c>
      <c r="B46" t="s">
        <v>69</v>
      </c>
      <c r="C46" t="s">
        <v>70</v>
      </c>
      <c r="D46" t="s">
        <v>71</v>
      </c>
      <c r="E46" t="s">
        <v>4</v>
      </c>
      <c r="F46" t="s">
        <v>5</v>
      </c>
      <c r="G46" t="s">
        <v>19</v>
      </c>
      <c r="H46" t="s">
        <v>20</v>
      </c>
      <c r="I46" t="str">
        <f>MID(Tabla1[[#This Row],[Des.Proyecto]],16,50)</f>
        <v>REMUNERACION PERSONAL</v>
      </c>
      <c r="J46" t="s">
        <v>21</v>
      </c>
      <c r="K46" t="s">
        <v>22</v>
      </c>
      <c r="L46" s="11" t="s">
        <v>938</v>
      </c>
      <c r="M46" t="s">
        <v>10</v>
      </c>
      <c r="N46" t="s">
        <v>11</v>
      </c>
      <c r="O46" s="19">
        <v>14138388</v>
      </c>
      <c r="P46" s="19">
        <v>0</v>
      </c>
      <c r="Q46" s="19">
        <v>0</v>
      </c>
      <c r="R46" s="19">
        <v>14138388</v>
      </c>
      <c r="S46" s="19">
        <v>0</v>
      </c>
      <c r="T46" s="19">
        <v>4984822.83</v>
      </c>
      <c r="U46" s="18">
        <f>Tabla1[[#This Row],[Comprometido]]/Tabla1[[#Totals],[Comprometido]]</f>
        <v>0.23797666821510566</v>
      </c>
      <c r="V46" s="19">
        <v>4984822.83</v>
      </c>
      <c r="W46" s="20">
        <f>Tabla1[[#This Row],[Devengado]]/Tabla1[[#Totals],[Devengado]]</f>
        <v>0.58211978570382616</v>
      </c>
      <c r="X46" s="19">
        <v>9153565.1699999999</v>
      </c>
      <c r="Y46" s="19">
        <v>9153565.1699999999</v>
      </c>
      <c r="Z46" s="19">
        <v>9153565.1699999999</v>
      </c>
    </row>
    <row r="47" spans="1:26" hidden="1" x14ac:dyDescent="0.2">
      <c r="A47" t="s">
        <v>23</v>
      </c>
      <c r="B47" t="s">
        <v>46</v>
      </c>
      <c r="C47" t="s">
        <v>133</v>
      </c>
      <c r="D47" t="s">
        <v>134</v>
      </c>
      <c r="E47" t="s">
        <v>4</v>
      </c>
      <c r="F47" t="s">
        <v>5</v>
      </c>
      <c r="G47" t="s">
        <v>19</v>
      </c>
      <c r="H47" t="s">
        <v>20</v>
      </c>
      <c r="I47" t="str">
        <f>MID(Tabla1[[#This Row],[Des.Proyecto]],16,50)</f>
        <v>REMUNERACION PERSONAL</v>
      </c>
      <c r="J47" t="s">
        <v>21</v>
      </c>
      <c r="K47" t="s">
        <v>22</v>
      </c>
      <c r="L47" s="11" t="s">
        <v>938</v>
      </c>
      <c r="M47" t="s">
        <v>10</v>
      </c>
      <c r="N47" t="s">
        <v>11</v>
      </c>
      <c r="O47" s="19">
        <v>2603659</v>
      </c>
      <c r="P47" s="19">
        <v>0</v>
      </c>
      <c r="Q47" s="19">
        <v>-220000</v>
      </c>
      <c r="R47" s="19">
        <v>2383659</v>
      </c>
      <c r="S47" s="19">
        <v>0</v>
      </c>
      <c r="T47" s="19">
        <v>901896.6</v>
      </c>
      <c r="U47" s="18">
        <f>Tabla1[[#This Row],[Comprometido]]/Tabla1[[#Totals],[Comprometido]]</f>
        <v>4.3056765558613014E-2</v>
      </c>
      <c r="V47" s="19">
        <v>901896.6</v>
      </c>
      <c r="W47" s="20">
        <f>Tabla1[[#This Row],[Devengado]]/Tabla1[[#Totals],[Devengado]]</f>
        <v>0.10532206929388691</v>
      </c>
      <c r="X47" s="19">
        <v>1481762.4</v>
      </c>
      <c r="Y47" s="19">
        <v>1481762.4</v>
      </c>
      <c r="Z47" s="19">
        <v>1481762.4</v>
      </c>
    </row>
    <row r="48" spans="1:26" hidden="1" x14ac:dyDescent="0.2">
      <c r="A48" t="s">
        <v>23</v>
      </c>
      <c r="B48" t="s">
        <v>24</v>
      </c>
      <c r="C48" t="s">
        <v>29</v>
      </c>
      <c r="D48" t="s">
        <v>30</v>
      </c>
      <c r="E48" t="s">
        <v>4</v>
      </c>
      <c r="F48" t="s">
        <v>5</v>
      </c>
      <c r="G48" t="s">
        <v>19</v>
      </c>
      <c r="H48" t="s">
        <v>20</v>
      </c>
      <c r="I48" t="str">
        <f>MID(Tabla1[[#This Row],[Des.Proyecto]],16,50)</f>
        <v>REMUNERACION PERSONAL</v>
      </c>
      <c r="J48" t="s">
        <v>21</v>
      </c>
      <c r="K48" t="s">
        <v>22</v>
      </c>
      <c r="L48" s="11" t="s">
        <v>938</v>
      </c>
      <c r="M48" t="s">
        <v>10</v>
      </c>
      <c r="N48" t="s">
        <v>11</v>
      </c>
      <c r="O48" s="19">
        <v>1023494</v>
      </c>
      <c r="P48" s="19">
        <v>0</v>
      </c>
      <c r="Q48" s="19">
        <v>-36610</v>
      </c>
      <c r="R48" s="19">
        <v>986884</v>
      </c>
      <c r="S48" s="19">
        <v>0</v>
      </c>
      <c r="T48" s="19">
        <v>336043.73</v>
      </c>
      <c r="U48" s="18">
        <f>Tabla1[[#This Row],[Comprometido]]/Tabla1[[#Totals],[Comprometido]]</f>
        <v>1.6042810339956765E-2</v>
      </c>
      <c r="V48" s="19">
        <v>336043.73</v>
      </c>
      <c r="W48" s="20">
        <f>Tabla1[[#This Row],[Devengado]]/Tabla1[[#Totals],[Devengado]]</f>
        <v>3.9242659321297162E-2</v>
      </c>
      <c r="X48" s="19">
        <v>650840.27</v>
      </c>
      <c r="Y48" s="19">
        <v>650840.27</v>
      </c>
      <c r="Z48" s="19">
        <v>650840.27</v>
      </c>
    </row>
    <row r="49" spans="1:26" hidden="1" x14ac:dyDescent="0.2">
      <c r="A49" t="s">
        <v>0</v>
      </c>
      <c r="B49" t="s">
        <v>126</v>
      </c>
      <c r="C49" t="s">
        <v>127</v>
      </c>
      <c r="D49" t="s">
        <v>128</v>
      </c>
      <c r="E49" t="s">
        <v>4</v>
      </c>
      <c r="F49" t="s">
        <v>5</v>
      </c>
      <c r="G49" t="s">
        <v>19</v>
      </c>
      <c r="H49" t="s">
        <v>20</v>
      </c>
      <c r="I49" t="str">
        <f>MID(Tabla1[[#This Row],[Des.Proyecto]],16,50)</f>
        <v>REMUNERACION PERSONAL</v>
      </c>
      <c r="J49" t="s">
        <v>21</v>
      </c>
      <c r="K49" t="s">
        <v>22</v>
      </c>
      <c r="L49" s="11" t="s">
        <v>938</v>
      </c>
      <c r="M49" t="s">
        <v>10</v>
      </c>
      <c r="N49" t="s">
        <v>11</v>
      </c>
      <c r="O49" s="19">
        <v>744640.57</v>
      </c>
      <c r="P49" s="19">
        <v>0</v>
      </c>
      <c r="Q49" s="19">
        <v>0</v>
      </c>
      <c r="R49" s="19">
        <v>744640.57</v>
      </c>
      <c r="S49" s="19">
        <v>0</v>
      </c>
      <c r="T49" s="19">
        <v>300088</v>
      </c>
      <c r="U49" s="18">
        <f>Tabla1[[#This Row],[Comprometido]]/Tabla1[[#Totals],[Comprometido]]</f>
        <v>1.432627494432628E-2</v>
      </c>
      <c r="V49" s="19">
        <v>300088</v>
      </c>
      <c r="W49" s="20">
        <f>Tabla1[[#This Row],[Devengado]]/Tabla1[[#Totals],[Devengado]]</f>
        <v>3.5043805609494404E-2</v>
      </c>
      <c r="X49" s="19">
        <v>444552.57</v>
      </c>
      <c r="Y49" s="19">
        <v>444552.57</v>
      </c>
      <c r="Z49" s="19">
        <v>444552.57</v>
      </c>
    </row>
    <row r="50" spans="1:26" hidden="1" x14ac:dyDescent="0.2">
      <c r="A50" t="s">
        <v>23</v>
      </c>
      <c r="B50" t="s">
        <v>24</v>
      </c>
      <c r="C50" t="s">
        <v>40</v>
      </c>
      <c r="D50" t="s">
        <v>41</v>
      </c>
      <c r="E50" t="s">
        <v>4</v>
      </c>
      <c r="F50" t="s">
        <v>5</v>
      </c>
      <c r="G50" t="s">
        <v>19</v>
      </c>
      <c r="H50" t="s">
        <v>20</v>
      </c>
      <c r="I50" t="str">
        <f>MID(Tabla1[[#This Row],[Des.Proyecto]],16,50)</f>
        <v>REMUNERACION PERSONAL</v>
      </c>
      <c r="J50" t="s">
        <v>21</v>
      </c>
      <c r="K50" t="s">
        <v>22</v>
      </c>
      <c r="L50" s="11" t="s">
        <v>938</v>
      </c>
      <c r="M50" t="s">
        <v>10</v>
      </c>
      <c r="N50" t="s">
        <v>11</v>
      </c>
      <c r="O50" s="19">
        <v>963454</v>
      </c>
      <c r="P50" s="19">
        <v>0</v>
      </c>
      <c r="Q50" s="19">
        <v>-91000.28</v>
      </c>
      <c r="R50" s="19">
        <v>872453.72</v>
      </c>
      <c r="S50" s="19">
        <v>0</v>
      </c>
      <c r="T50" s="19">
        <v>274987.99</v>
      </c>
      <c r="U50" s="18">
        <f>Tabla1[[#This Row],[Comprometido]]/Tabla1[[#Totals],[Comprometido]]</f>
        <v>1.3127994292099803E-2</v>
      </c>
      <c r="V50" s="19">
        <v>274987.99</v>
      </c>
      <c r="W50" s="20">
        <f>Tabla1[[#This Row],[Devengado]]/Tabla1[[#Totals],[Devengado]]</f>
        <v>3.2112665839705658E-2</v>
      </c>
      <c r="X50" s="19">
        <v>597465.73</v>
      </c>
      <c r="Y50" s="19">
        <v>597465.73</v>
      </c>
      <c r="Z50" s="19">
        <v>597465.73</v>
      </c>
    </row>
    <row r="51" spans="1:26" hidden="1" x14ac:dyDescent="0.2">
      <c r="A51" t="s">
        <v>23</v>
      </c>
      <c r="B51" t="s">
        <v>24</v>
      </c>
      <c r="C51" t="s">
        <v>34</v>
      </c>
      <c r="D51" t="s">
        <v>35</v>
      </c>
      <c r="E51" t="s">
        <v>4</v>
      </c>
      <c r="F51" t="s">
        <v>5</v>
      </c>
      <c r="G51" t="s">
        <v>19</v>
      </c>
      <c r="H51" t="s">
        <v>20</v>
      </c>
      <c r="I51" t="str">
        <f>MID(Tabla1[[#This Row],[Des.Proyecto]],16,50)</f>
        <v>REMUNERACION PERSONAL</v>
      </c>
      <c r="J51" t="s">
        <v>21</v>
      </c>
      <c r="K51" t="s">
        <v>22</v>
      </c>
      <c r="L51" s="11" t="s">
        <v>938</v>
      </c>
      <c r="M51" t="s">
        <v>10</v>
      </c>
      <c r="N51" t="s">
        <v>11</v>
      </c>
      <c r="O51" s="19">
        <v>1388390</v>
      </c>
      <c r="P51" s="19">
        <v>0</v>
      </c>
      <c r="Q51" s="19">
        <v>-43139.46</v>
      </c>
      <c r="R51" s="19">
        <v>1345250.54</v>
      </c>
      <c r="S51" s="19">
        <v>0</v>
      </c>
      <c r="T51" s="19">
        <v>492615.2</v>
      </c>
      <c r="U51" s="18">
        <f>Tabla1[[#This Row],[Comprometido]]/Tabla1[[#Totals],[Comprometido]]</f>
        <v>2.3517570835735784E-2</v>
      </c>
      <c r="V51" s="19">
        <v>492615.2</v>
      </c>
      <c r="W51" s="20">
        <f>Tabla1[[#This Row],[Devengado]]/Tabla1[[#Totals],[Devengado]]</f>
        <v>5.7526829826858153E-2</v>
      </c>
      <c r="X51" s="19">
        <v>852635.34</v>
      </c>
      <c r="Y51" s="19">
        <v>852635.34</v>
      </c>
      <c r="Z51" s="19">
        <v>852635.34</v>
      </c>
    </row>
    <row r="52" spans="1:26" hidden="1" x14ac:dyDescent="0.2">
      <c r="A52" t="s">
        <v>62</v>
      </c>
      <c r="B52" t="s">
        <v>66</v>
      </c>
      <c r="C52" t="s">
        <v>76</v>
      </c>
      <c r="D52" t="s">
        <v>77</v>
      </c>
      <c r="E52" t="s">
        <v>4</v>
      </c>
      <c r="F52" t="s">
        <v>5</v>
      </c>
      <c r="G52" t="s">
        <v>19</v>
      </c>
      <c r="H52" t="s">
        <v>20</v>
      </c>
      <c r="I52" t="str">
        <f>MID(Tabla1[[#This Row],[Des.Proyecto]],16,50)</f>
        <v>REMUNERACION PERSONAL</v>
      </c>
      <c r="J52" t="s">
        <v>21</v>
      </c>
      <c r="K52" t="s">
        <v>22</v>
      </c>
      <c r="L52" s="11" t="s">
        <v>938</v>
      </c>
      <c r="M52" t="s">
        <v>10</v>
      </c>
      <c r="N52" t="s">
        <v>11</v>
      </c>
      <c r="O52" s="19">
        <v>73248</v>
      </c>
      <c r="P52" s="19">
        <v>0</v>
      </c>
      <c r="Q52" s="19">
        <v>-7130</v>
      </c>
      <c r="R52" s="19">
        <v>66118</v>
      </c>
      <c r="S52" s="19">
        <v>0</v>
      </c>
      <c r="T52" s="19">
        <v>26695</v>
      </c>
      <c r="U52" s="18">
        <f>Tabla1[[#This Row],[Comprometido]]/Tabla1[[#Totals],[Comprometido]]</f>
        <v>1.2744258672082525E-3</v>
      </c>
      <c r="V52" s="19">
        <v>26695</v>
      </c>
      <c r="W52" s="20">
        <f>Tabla1[[#This Row],[Devengado]]/Tabla1[[#Totals],[Devengado]]</f>
        <v>3.117400198426639E-3</v>
      </c>
      <c r="X52" s="19">
        <v>39423</v>
      </c>
      <c r="Y52" s="19">
        <v>39423</v>
      </c>
      <c r="Z52" s="19">
        <v>39423</v>
      </c>
    </row>
    <row r="53" spans="1:26" hidden="1" x14ac:dyDescent="0.2">
      <c r="A53" t="s">
        <v>0</v>
      </c>
      <c r="B53" t="s">
        <v>1</v>
      </c>
      <c r="C53" t="s">
        <v>58</v>
      </c>
      <c r="D53" t="s">
        <v>59</v>
      </c>
      <c r="E53" t="s">
        <v>4</v>
      </c>
      <c r="F53" t="s">
        <v>5</v>
      </c>
      <c r="G53" t="s">
        <v>19</v>
      </c>
      <c r="H53" t="s">
        <v>20</v>
      </c>
      <c r="I53" t="str">
        <f>MID(Tabla1[[#This Row],[Des.Proyecto]],16,50)</f>
        <v>REMUNERACION PERSONAL</v>
      </c>
      <c r="J53" t="s">
        <v>21</v>
      </c>
      <c r="K53" t="s">
        <v>22</v>
      </c>
      <c r="L53" s="11" t="s">
        <v>938</v>
      </c>
      <c r="M53" t="s">
        <v>10</v>
      </c>
      <c r="N53" t="s">
        <v>11</v>
      </c>
      <c r="O53" s="19">
        <v>6557929.6399999997</v>
      </c>
      <c r="P53" s="19">
        <v>0</v>
      </c>
      <c r="Q53" s="19">
        <v>-1429878.14</v>
      </c>
      <c r="R53" s="19">
        <v>5128051.5</v>
      </c>
      <c r="S53" s="19">
        <v>0</v>
      </c>
      <c r="T53" s="19">
        <v>1761606.08</v>
      </c>
      <c r="U53" s="18">
        <f>Tabla1[[#This Row],[Comprometido]]/Tabla1[[#Totals],[Comprometido]]</f>
        <v>8.4099507630017986E-2</v>
      </c>
      <c r="V53" s="19">
        <v>1761606.08</v>
      </c>
      <c r="W53" s="20">
        <f>Tabla1[[#This Row],[Devengado]]/Tabla1[[#Totals],[Devengado]]</f>
        <v>0.20571759293281788</v>
      </c>
      <c r="X53" s="19">
        <v>3366445.42</v>
      </c>
      <c r="Y53" s="19">
        <v>3366445.42</v>
      </c>
      <c r="Z53" s="19">
        <v>3366445.42</v>
      </c>
    </row>
    <row r="54" spans="1:26" hidden="1" x14ac:dyDescent="0.2">
      <c r="A54" t="s">
        <v>62</v>
      </c>
      <c r="B54" t="s">
        <v>80</v>
      </c>
      <c r="C54" t="s">
        <v>90</v>
      </c>
      <c r="D54" t="s">
        <v>91</v>
      </c>
      <c r="E54" t="s">
        <v>4</v>
      </c>
      <c r="F54" t="s">
        <v>5</v>
      </c>
      <c r="G54" t="s">
        <v>19</v>
      </c>
      <c r="H54" t="s">
        <v>20</v>
      </c>
      <c r="I54" t="str">
        <f>MID(Tabla1[[#This Row],[Des.Proyecto]],16,50)</f>
        <v>REMUNERACION PERSONAL</v>
      </c>
      <c r="J54" t="s">
        <v>21</v>
      </c>
      <c r="K54" t="s">
        <v>22</v>
      </c>
      <c r="L54" s="11" t="s">
        <v>938</v>
      </c>
      <c r="M54" t="s">
        <v>10</v>
      </c>
      <c r="N54" t="s">
        <v>11</v>
      </c>
      <c r="O54" s="19">
        <v>1344666</v>
      </c>
      <c r="P54" s="19">
        <v>0</v>
      </c>
      <c r="Q54" s="19">
        <v>-36000</v>
      </c>
      <c r="R54" s="19">
        <v>1308666</v>
      </c>
      <c r="S54" s="19">
        <v>0</v>
      </c>
      <c r="T54" s="19">
        <v>470387.87</v>
      </c>
      <c r="U54" s="18">
        <f>Tabla1[[#This Row],[Comprometido]]/Tabla1[[#Totals],[Comprometido]]</f>
        <v>2.2456432633414222E-2</v>
      </c>
      <c r="V54" s="19">
        <v>470387.87</v>
      </c>
      <c r="W54" s="20">
        <f>Tabla1[[#This Row],[Devengado]]/Tabla1[[#Totals],[Devengado]]</f>
        <v>5.493115711839236E-2</v>
      </c>
      <c r="X54" s="19">
        <v>838278.13</v>
      </c>
      <c r="Y54" s="19">
        <v>838278.13</v>
      </c>
      <c r="Z54" s="19">
        <v>838278.13</v>
      </c>
    </row>
    <row r="55" spans="1:26" hidden="1" x14ac:dyDescent="0.2">
      <c r="A55" t="s">
        <v>62</v>
      </c>
      <c r="B55" t="s">
        <v>80</v>
      </c>
      <c r="C55" t="s">
        <v>92</v>
      </c>
      <c r="D55" t="s">
        <v>93</v>
      </c>
      <c r="E55" t="s">
        <v>4</v>
      </c>
      <c r="F55" t="s">
        <v>5</v>
      </c>
      <c r="G55" t="s">
        <v>19</v>
      </c>
      <c r="H55" t="s">
        <v>20</v>
      </c>
      <c r="I55" t="str">
        <f>MID(Tabla1[[#This Row],[Des.Proyecto]],16,50)</f>
        <v>REMUNERACION PERSONAL</v>
      </c>
      <c r="J55" t="s">
        <v>21</v>
      </c>
      <c r="K55" t="s">
        <v>22</v>
      </c>
      <c r="L55" s="11" t="s">
        <v>938</v>
      </c>
      <c r="M55" t="s">
        <v>10</v>
      </c>
      <c r="N55" t="s">
        <v>11</v>
      </c>
      <c r="O55" s="19">
        <v>2032957</v>
      </c>
      <c r="P55" s="19">
        <v>0</v>
      </c>
      <c r="Q55" s="19">
        <v>33923</v>
      </c>
      <c r="R55" s="19">
        <v>2066880</v>
      </c>
      <c r="S55" s="19">
        <v>0</v>
      </c>
      <c r="T55" s="19">
        <v>693125.67</v>
      </c>
      <c r="U55" s="18">
        <f>Tabla1[[#This Row],[Comprometido]]/Tabla1[[#Totals],[Comprometido]]</f>
        <v>3.308999000090096E-2</v>
      </c>
      <c r="V55" s="19">
        <v>693125.67</v>
      </c>
      <c r="W55" s="20">
        <f>Tabla1[[#This Row],[Devengado]]/Tabla1[[#Totals],[Devengado]]</f>
        <v>8.0942127783951948E-2</v>
      </c>
      <c r="X55" s="19">
        <v>1373754.33</v>
      </c>
      <c r="Y55" s="19">
        <v>1373754.33</v>
      </c>
      <c r="Z55" s="19">
        <v>1373754.33</v>
      </c>
    </row>
    <row r="56" spans="1:26" hidden="1" x14ac:dyDescent="0.2">
      <c r="A56" t="s">
        <v>0</v>
      </c>
      <c r="B56" t="s">
        <v>16</v>
      </c>
      <c r="C56" t="s">
        <v>17</v>
      </c>
      <c r="D56" t="s">
        <v>18</v>
      </c>
      <c r="E56" t="s">
        <v>4</v>
      </c>
      <c r="F56" t="s">
        <v>5</v>
      </c>
      <c r="G56" t="s">
        <v>19</v>
      </c>
      <c r="H56" t="s">
        <v>20</v>
      </c>
      <c r="I56" t="str">
        <f>MID(Tabla1[[#This Row],[Des.Proyecto]],16,50)</f>
        <v>REMUNERACION PERSONAL</v>
      </c>
      <c r="J56" t="s">
        <v>135</v>
      </c>
      <c r="K56" t="s">
        <v>136</v>
      </c>
      <c r="L56" s="11" t="s">
        <v>938</v>
      </c>
      <c r="M56" t="s">
        <v>10</v>
      </c>
      <c r="N56" t="s">
        <v>11</v>
      </c>
      <c r="O56" s="19">
        <v>7566.36</v>
      </c>
      <c r="P56" s="19">
        <v>0</v>
      </c>
      <c r="Q56" s="19">
        <v>0</v>
      </c>
      <c r="R56" s="19">
        <v>7566.36</v>
      </c>
      <c r="S56" s="19">
        <v>0</v>
      </c>
      <c r="T56" s="19">
        <v>0</v>
      </c>
      <c r="U56" s="18">
        <f>Tabla1[[#This Row],[Comprometido]]/Tabla1[[#Totals],[Comprometido]]</f>
        <v>0</v>
      </c>
      <c r="V56" s="19">
        <v>0</v>
      </c>
      <c r="W56" s="20">
        <f>Tabla1[[#This Row],[Devengado]]/Tabla1[[#Totals],[Devengado]]</f>
        <v>0</v>
      </c>
      <c r="X56" s="19">
        <v>7566.36</v>
      </c>
      <c r="Y56" s="19">
        <v>7566.36</v>
      </c>
      <c r="Z56" s="19">
        <v>7566.36</v>
      </c>
    </row>
    <row r="57" spans="1:26" hidden="1" x14ac:dyDescent="0.2">
      <c r="A57" t="s">
        <v>62</v>
      </c>
      <c r="B57" t="s">
        <v>80</v>
      </c>
      <c r="C57" t="s">
        <v>94</v>
      </c>
      <c r="D57" t="s">
        <v>95</v>
      </c>
      <c r="E57" t="s">
        <v>4</v>
      </c>
      <c r="F57" t="s">
        <v>5</v>
      </c>
      <c r="G57" t="s">
        <v>19</v>
      </c>
      <c r="H57" t="s">
        <v>20</v>
      </c>
      <c r="I57" t="str">
        <f>MID(Tabla1[[#This Row],[Des.Proyecto]],16,50)</f>
        <v>REMUNERACION PERSONAL</v>
      </c>
      <c r="J57" t="s">
        <v>135</v>
      </c>
      <c r="K57" t="s">
        <v>136</v>
      </c>
      <c r="L57" s="11" t="s">
        <v>938</v>
      </c>
      <c r="M57" t="s">
        <v>10</v>
      </c>
      <c r="N57" t="s">
        <v>11</v>
      </c>
      <c r="O57" s="19">
        <v>452653.2</v>
      </c>
      <c r="P57" s="19">
        <v>0</v>
      </c>
      <c r="Q57" s="19">
        <v>-272982</v>
      </c>
      <c r="R57" s="19">
        <v>179671.2</v>
      </c>
      <c r="S57" s="19">
        <v>13685</v>
      </c>
      <c r="T57" s="19">
        <v>54986.68</v>
      </c>
      <c r="U57" s="18">
        <f>Tabla1[[#This Row],[Comprometido]]/Tabla1[[#Totals],[Comprometido]]</f>
        <v>2.6250776304140352E-3</v>
      </c>
      <c r="V57" s="19">
        <v>54986.68</v>
      </c>
      <c r="W57" s="20">
        <f>Tabla1[[#This Row],[Devengado]]/Tabla1[[#Totals],[Devengado]]</f>
        <v>6.421258181038475E-3</v>
      </c>
      <c r="X57" s="19">
        <v>124684.52</v>
      </c>
      <c r="Y57" s="19">
        <v>124684.52</v>
      </c>
      <c r="Z57" s="19">
        <v>110999.52</v>
      </c>
    </row>
    <row r="58" spans="1:26" hidden="1" x14ac:dyDescent="0.2">
      <c r="A58" t="s">
        <v>23</v>
      </c>
      <c r="B58" t="s">
        <v>96</v>
      </c>
      <c r="C58" t="s">
        <v>97</v>
      </c>
      <c r="D58" t="s">
        <v>98</v>
      </c>
      <c r="E58" t="s">
        <v>4</v>
      </c>
      <c r="F58" t="s">
        <v>5</v>
      </c>
      <c r="G58" t="s">
        <v>19</v>
      </c>
      <c r="H58" t="s">
        <v>20</v>
      </c>
      <c r="I58" t="str">
        <f>MID(Tabla1[[#This Row],[Des.Proyecto]],16,50)</f>
        <v>REMUNERACION PERSONAL</v>
      </c>
      <c r="J58" t="s">
        <v>135</v>
      </c>
      <c r="K58" t="s">
        <v>136</v>
      </c>
      <c r="L58" s="11" t="s">
        <v>938</v>
      </c>
      <c r="M58" t="s">
        <v>10</v>
      </c>
      <c r="N58" t="s">
        <v>11</v>
      </c>
      <c r="O58" s="19">
        <v>28265.16</v>
      </c>
      <c r="P58" s="19">
        <v>0</v>
      </c>
      <c r="Q58" s="19">
        <v>0</v>
      </c>
      <c r="R58" s="19">
        <v>28265.16</v>
      </c>
      <c r="S58" s="19">
        <v>0</v>
      </c>
      <c r="T58" s="19">
        <v>11777.15</v>
      </c>
      <c r="U58" s="18">
        <f>Tabla1[[#This Row],[Comprometido]]/Tabla1[[#Totals],[Comprometido]]</f>
        <v>5.6224403828401088E-4</v>
      </c>
      <c r="V58" s="19">
        <v>11777.15</v>
      </c>
      <c r="W58" s="20">
        <f>Tabla1[[#This Row],[Devengado]]/Tabla1[[#Totals],[Devengado]]</f>
        <v>1.3753170910994676E-3</v>
      </c>
      <c r="X58" s="19">
        <v>16488.009999999998</v>
      </c>
      <c r="Y58" s="19">
        <v>16488.009999999998</v>
      </c>
      <c r="Z58" s="19">
        <v>16488.009999999998</v>
      </c>
    </row>
    <row r="59" spans="1:26" hidden="1" x14ac:dyDescent="0.2">
      <c r="A59" t="s">
        <v>62</v>
      </c>
      <c r="B59" t="s">
        <v>66</v>
      </c>
      <c r="C59" t="s">
        <v>108</v>
      </c>
      <c r="D59" t="s">
        <v>109</v>
      </c>
      <c r="E59" t="s">
        <v>4</v>
      </c>
      <c r="F59" t="s">
        <v>5</v>
      </c>
      <c r="G59" t="s">
        <v>19</v>
      </c>
      <c r="H59" t="s">
        <v>20</v>
      </c>
      <c r="I59" t="str">
        <f>MID(Tabla1[[#This Row],[Des.Proyecto]],16,50)</f>
        <v>REMUNERACION PERSONAL</v>
      </c>
      <c r="J59" t="s">
        <v>135</v>
      </c>
      <c r="K59" t="s">
        <v>136</v>
      </c>
      <c r="L59" s="11" t="s">
        <v>938</v>
      </c>
      <c r="M59" t="s">
        <v>10</v>
      </c>
      <c r="N59" t="s">
        <v>11</v>
      </c>
      <c r="O59" s="19">
        <v>16747.2</v>
      </c>
      <c r="P59" s="19">
        <v>0</v>
      </c>
      <c r="Q59" s="19">
        <v>0</v>
      </c>
      <c r="R59" s="19">
        <v>16747.2</v>
      </c>
      <c r="S59" s="19">
        <v>0</v>
      </c>
      <c r="T59" s="19">
        <v>2837.15</v>
      </c>
      <c r="U59" s="18">
        <f>Tabla1[[#This Row],[Comprometido]]/Tabla1[[#Totals],[Comprometido]]</f>
        <v>1.3544623896422152E-4</v>
      </c>
      <c r="V59" s="19">
        <v>2837.15</v>
      </c>
      <c r="W59" s="20">
        <f>Tabla1[[#This Row],[Devengado]]/Tabla1[[#Totals],[Devengado]]</f>
        <v>3.3131792369230713E-4</v>
      </c>
      <c r="X59" s="19">
        <v>13910.05</v>
      </c>
      <c r="Y59" s="19">
        <v>13910.05</v>
      </c>
      <c r="Z59" s="19">
        <v>13910.05</v>
      </c>
    </row>
    <row r="60" spans="1:26" hidden="1" x14ac:dyDescent="0.2">
      <c r="A60" t="s">
        <v>23</v>
      </c>
      <c r="B60" t="s">
        <v>24</v>
      </c>
      <c r="C60" t="s">
        <v>44</v>
      </c>
      <c r="D60" t="s">
        <v>45</v>
      </c>
      <c r="E60" t="s">
        <v>4</v>
      </c>
      <c r="F60" t="s">
        <v>5</v>
      </c>
      <c r="G60" t="s">
        <v>19</v>
      </c>
      <c r="H60" t="s">
        <v>20</v>
      </c>
      <c r="I60" t="str">
        <f>MID(Tabla1[[#This Row],[Des.Proyecto]],16,50)</f>
        <v>REMUNERACION PERSONAL</v>
      </c>
      <c r="J60" t="s">
        <v>135</v>
      </c>
      <c r="K60" t="s">
        <v>136</v>
      </c>
      <c r="L60" s="11" t="s">
        <v>938</v>
      </c>
      <c r="M60" t="s">
        <v>10</v>
      </c>
      <c r="N60" t="s">
        <v>11</v>
      </c>
      <c r="O60" s="19">
        <v>103305.72</v>
      </c>
      <c r="P60" s="19">
        <v>0</v>
      </c>
      <c r="Q60" s="19">
        <v>-10363.44</v>
      </c>
      <c r="R60" s="19">
        <v>92942.28</v>
      </c>
      <c r="S60" s="19">
        <v>0</v>
      </c>
      <c r="T60" s="19">
        <v>35371.25</v>
      </c>
      <c r="U60" s="18">
        <f>Tabla1[[#This Row],[Comprometido]]/Tabla1[[#Totals],[Comprometido]]</f>
        <v>1.6886321766431877E-3</v>
      </c>
      <c r="V60" s="19">
        <v>35371.25</v>
      </c>
      <c r="W60" s="20">
        <f>Tabla1[[#This Row],[Devengado]]/Tabla1[[#Totals],[Devengado]]</f>
        <v>4.1305990548266809E-3</v>
      </c>
      <c r="X60" s="19">
        <v>57571.03</v>
      </c>
      <c r="Y60" s="19">
        <v>57571.03</v>
      </c>
      <c r="Z60" s="19">
        <v>57571.03</v>
      </c>
    </row>
    <row r="61" spans="1:26" hidden="1" x14ac:dyDescent="0.2">
      <c r="A61" t="s">
        <v>23</v>
      </c>
      <c r="B61" t="s">
        <v>24</v>
      </c>
      <c r="C61" t="s">
        <v>40</v>
      </c>
      <c r="D61" t="s">
        <v>41</v>
      </c>
      <c r="E61" t="s">
        <v>4</v>
      </c>
      <c r="F61" t="s">
        <v>5</v>
      </c>
      <c r="G61" t="s">
        <v>19</v>
      </c>
      <c r="H61" t="s">
        <v>20</v>
      </c>
      <c r="I61" t="str">
        <f>MID(Tabla1[[#This Row],[Des.Proyecto]],16,50)</f>
        <v>REMUNERACION PERSONAL</v>
      </c>
      <c r="J61" t="s">
        <v>135</v>
      </c>
      <c r="K61" t="s">
        <v>136</v>
      </c>
      <c r="L61" s="11" t="s">
        <v>938</v>
      </c>
      <c r="M61" t="s">
        <v>10</v>
      </c>
      <c r="N61" t="s">
        <v>11</v>
      </c>
      <c r="O61" s="19">
        <v>147081.79999999999</v>
      </c>
      <c r="P61" s="19">
        <v>0</v>
      </c>
      <c r="Q61" s="19">
        <v>-6316.3</v>
      </c>
      <c r="R61" s="19">
        <v>140765.5</v>
      </c>
      <c r="S61" s="19">
        <v>0</v>
      </c>
      <c r="T61" s="19">
        <v>47947.62</v>
      </c>
      <c r="U61" s="18">
        <f>Tabla1[[#This Row],[Comprometido]]/Tabla1[[#Totals],[Comprometido]]</f>
        <v>2.2890311743424519E-3</v>
      </c>
      <c r="V61" s="19">
        <v>47947.62</v>
      </c>
      <c r="W61" s="20">
        <f>Tabla1[[#This Row],[Devengado]]/Tabla1[[#Totals],[Devengado]]</f>
        <v>5.5992478030374637E-3</v>
      </c>
      <c r="X61" s="19">
        <v>92817.88</v>
      </c>
      <c r="Y61" s="19">
        <v>92817.88</v>
      </c>
      <c r="Z61" s="19">
        <v>92817.88</v>
      </c>
    </row>
    <row r="62" spans="1:26" hidden="1" x14ac:dyDescent="0.2">
      <c r="A62" t="s">
        <v>62</v>
      </c>
      <c r="B62" t="s">
        <v>66</v>
      </c>
      <c r="C62" t="s">
        <v>118</v>
      </c>
      <c r="D62" t="s">
        <v>119</v>
      </c>
      <c r="E62" t="s">
        <v>4</v>
      </c>
      <c r="F62" t="s">
        <v>5</v>
      </c>
      <c r="G62" t="s">
        <v>19</v>
      </c>
      <c r="H62" t="s">
        <v>20</v>
      </c>
      <c r="I62" t="str">
        <f>MID(Tabla1[[#This Row],[Des.Proyecto]],16,50)</f>
        <v>REMUNERACION PERSONAL</v>
      </c>
      <c r="J62" t="s">
        <v>135</v>
      </c>
      <c r="K62" t="s">
        <v>136</v>
      </c>
      <c r="L62" s="11" t="s">
        <v>938</v>
      </c>
      <c r="M62" t="s">
        <v>10</v>
      </c>
      <c r="N62" t="s">
        <v>11</v>
      </c>
      <c r="O62" s="19">
        <v>58459.92</v>
      </c>
      <c r="P62" s="19">
        <v>0</v>
      </c>
      <c r="Q62" s="19">
        <v>0</v>
      </c>
      <c r="R62" s="19">
        <v>58459.92</v>
      </c>
      <c r="S62" s="19">
        <v>0</v>
      </c>
      <c r="T62" s="19">
        <v>24358.3</v>
      </c>
      <c r="U62" s="18">
        <f>Tabla1[[#This Row],[Comprometido]]/Tabla1[[#Totals],[Comprometido]]</f>
        <v>1.1628712343591974E-3</v>
      </c>
      <c r="V62" s="19">
        <v>24358.3</v>
      </c>
      <c r="W62" s="20">
        <f>Tabla1[[#This Row],[Devengado]]/Tabla1[[#Totals],[Devengado]]</f>
        <v>2.8445240402073645E-3</v>
      </c>
      <c r="X62" s="19">
        <v>34101.620000000003</v>
      </c>
      <c r="Y62" s="19">
        <v>34101.620000000003</v>
      </c>
      <c r="Z62" s="19">
        <v>34101.620000000003</v>
      </c>
    </row>
    <row r="63" spans="1:26" hidden="1" x14ac:dyDescent="0.2">
      <c r="A63" t="s">
        <v>62</v>
      </c>
      <c r="B63" t="s">
        <v>66</v>
      </c>
      <c r="C63" t="s">
        <v>120</v>
      </c>
      <c r="D63" t="s">
        <v>121</v>
      </c>
      <c r="E63" t="s">
        <v>4</v>
      </c>
      <c r="F63" t="s">
        <v>5</v>
      </c>
      <c r="G63" t="s">
        <v>19</v>
      </c>
      <c r="H63" t="s">
        <v>20</v>
      </c>
      <c r="I63" t="str">
        <f>MID(Tabla1[[#This Row],[Des.Proyecto]],16,50)</f>
        <v>REMUNERACION PERSONAL</v>
      </c>
      <c r="J63" t="s">
        <v>135</v>
      </c>
      <c r="K63" t="s">
        <v>136</v>
      </c>
      <c r="L63" s="11" t="s">
        <v>938</v>
      </c>
      <c r="M63" t="s">
        <v>10</v>
      </c>
      <c r="N63" t="s">
        <v>11</v>
      </c>
      <c r="O63" s="19">
        <v>29502.6</v>
      </c>
      <c r="P63" s="19">
        <v>0</v>
      </c>
      <c r="Q63" s="19">
        <v>0</v>
      </c>
      <c r="R63" s="19">
        <v>29502.6</v>
      </c>
      <c r="S63" s="19">
        <v>0</v>
      </c>
      <c r="T63" s="19">
        <v>11666.11</v>
      </c>
      <c r="U63" s="18">
        <f>Tabla1[[#This Row],[Comprometido]]/Tabla1[[#Totals],[Comprometido]]</f>
        <v>5.5694296136717981E-4</v>
      </c>
      <c r="V63" s="19">
        <v>11666.11</v>
      </c>
      <c r="W63" s="20">
        <f>Tabla1[[#This Row],[Devengado]]/Tabla1[[#Totals],[Devengado]]</f>
        <v>1.3623500141924328E-3</v>
      </c>
      <c r="X63" s="19">
        <v>17836.490000000002</v>
      </c>
      <c r="Y63" s="19">
        <v>17836.490000000002</v>
      </c>
      <c r="Z63" s="19">
        <v>17836.490000000002</v>
      </c>
    </row>
    <row r="64" spans="1:26" hidden="1" x14ac:dyDescent="0.2">
      <c r="A64" t="s">
        <v>23</v>
      </c>
      <c r="B64" t="s">
        <v>24</v>
      </c>
      <c r="C64" t="s">
        <v>86</v>
      </c>
      <c r="D64" t="s">
        <v>87</v>
      </c>
      <c r="E64" t="s">
        <v>4</v>
      </c>
      <c r="F64" t="s">
        <v>5</v>
      </c>
      <c r="G64" t="s">
        <v>19</v>
      </c>
      <c r="H64" t="s">
        <v>20</v>
      </c>
      <c r="I64" t="str">
        <f>MID(Tabla1[[#This Row],[Des.Proyecto]],16,50)</f>
        <v>REMUNERACION PERSONAL</v>
      </c>
      <c r="J64" t="s">
        <v>135</v>
      </c>
      <c r="K64" t="s">
        <v>136</v>
      </c>
      <c r="L64" s="11" t="s">
        <v>938</v>
      </c>
      <c r="M64" t="s">
        <v>10</v>
      </c>
      <c r="N64" t="s">
        <v>11</v>
      </c>
      <c r="O64" s="19">
        <v>192987.04</v>
      </c>
      <c r="P64" s="19">
        <v>0</v>
      </c>
      <c r="Q64" s="19">
        <v>-33781.9</v>
      </c>
      <c r="R64" s="19">
        <v>159205.14000000001</v>
      </c>
      <c r="S64" s="19">
        <v>0</v>
      </c>
      <c r="T64" s="19">
        <v>65325.599999999999</v>
      </c>
      <c r="U64" s="18">
        <f>Tabla1[[#This Row],[Comprometido]]/Tabla1[[#Totals],[Comprometido]]</f>
        <v>3.1186602146806297E-3</v>
      </c>
      <c r="V64" s="19">
        <v>65325.599999999999</v>
      </c>
      <c r="W64" s="20">
        <f>Tabla1[[#This Row],[Devengado]]/Tabla1[[#Totals],[Devengado]]</f>
        <v>7.6286210302430879E-3</v>
      </c>
      <c r="X64" s="19">
        <v>93879.54</v>
      </c>
      <c r="Y64" s="19">
        <v>93879.54</v>
      </c>
      <c r="Z64" s="19">
        <v>93879.54</v>
      </c>
    </row>
    <row r="65" spans="1:26" hidden="1" x14ac:dyDescent="0.2">
      <c r="A65" t="s">
        <v>23</v>
      </c>
      <c r="B65" t="s">
        <v>24</v>
      </c>
      <c r="C65" t="s">
        <v>72</v>
      </c>
      <c r="D65" t="s">
        <v>73</v>
      </c>
      <c r="E65" t="s">
        <v>4</v>
      </c>
      <c r="F65" t="s">
        <v>5</v>
      </c>
      <c r="G65" t="s">
        <v>19</v>
      </c>
      <c r="H65" t="s">
        <v>20</v>
      </c>
      <c r="I65" t="str">
        <f>MID(Tabla1[[#This Row],[Des.Proyecto]],16,50)</f>
        <v>REMUNERACION PERSONAL</v>
      </c>
      <c r="J65" t="s">
        <v>135</v>
      </c>
      <c r="K65" t="s">
        <v>136</v>
      </c>
      <c r="L65" s="11" t="s">
        <v>938</v>
      </c>
      <c r="M65" t="s">
        <v>10</v>
      </c>
      <c r="N65" t="s">
        <v>11</v>
      </c>
      <c r="O65" s="19">
        <v>117360.24</v>
      </c>
      <c r="P65" s="19">
        <v>0</v>
      </c>
      <c r="Q65" s="19">
        <v>-3987.83</v>
      </c>
      <c r="R65" s="19">
        <v>113372.41</v>
      </c>
      <c r="S65" s="19">
        <v>0</v>
      </c>
      <c r="T65" s="19">
        <v>42495.15</v>
      </c>
      <c r="U65" s="18">
        <f>Tabla1[[#This Row],[Comprometido]]/Tabla1[[#Totals],[Comprometido]]</f>
        <v>2.0287289151861686E-3</v>
      </c>
      <c r="V65" s="19">
        <v>42495.15</v>
      </c>
      <c r="W65" s="20">
        <f>Tabla1[[#This Row],[Devengado]]/Tabla1[[#Totals],[Devengado]]</f>
        <v>4.9625169148593291E-3</v>
      </c>
      <c r="X65" s="19">
        <v>70877.259999999995</v>
      </c>
      <c r="Y65" s="19">
        <v>70877.259999999995</v>
      </c>
      <c r="Z65" s="19">
        <v>70877.259999999995</v>
      </c>
    </row>
    <row r="66" spans="1:26" hidden="1" x14ac:dyDescent="0.2">
      <c r="A66" t="s">
        <v>23</v>
      </c>
      <c r="B66" t="s">
        <v>24</v>
      </c>
      <c r="C66" t="s">
        <v>34</v>
      </c>
      <c r="D66" t="s">
        <v>35</v>
      </c>
      <c r="E66" t="s">
        <v>4</v>
      </c>
      <c r="F66" t="s">
        <v>5</v>
      </c>
      <c r="G66" t="s">
        <v>19</v>
      </c>
      <c r="H66" t="s">
        <v>20</v>
      </c>
      <c r="I66" t="str">
        <f>MID(Tabla1[[#This Row],[Des.Proyecto]],16,50)</f>
        <v>REMUNERACION PERSONAL</v>
      </c>
      <c r="J66" t="s">
        <v>135</v>
      </c>
      <c r="K66" t="s">
        <v>136</v>
      </c>
      <c r="L66" s="11" t="s">
        <v>938</v>
      </c>
      <c r="M66" t="s">
        <v>10</v>
      </c>
      <c r="N66" t="s">
        <v>11</v>
      </c>
      <c r="O66" s="19">
        <v>380950.88</v>
      </c>
      <c r="P66" s="19">
        <v>0</v>
      </c>
      <c r="Q66" s="19">
        <v>-5777.36</v>
      </c>
      <c r="R66" s="19">
        <v>375173.52</v>
      </c>
      <c r="S66" s="19">
        <v>0</v>
      </c>
      <c r="T66" s="19">
        <v>156322.29999999999</v>
      </c>
      <c r="U66" s="18">
        <f>Tabla1[[#This Row],[Comprometido]]/Tabla1[[#Totals],[Comprometido]]</f>
        <v>7.4628650586809732E-3</v>
      </c>
      <c r="V66" s="19">
        <v>156322.29999999999</v>
      </c>
      <c r="W66" s="20">
        <f>Tabla1[[#This Row],[Devengado]]/Tabla1[[#Totals],[Devengado]]</f>
        <v>1.8255072824068498E-2</v>
      </c>
      <c r="X66" s="19">
        <v>218851.22</v>
      </c>
      <c r="Y66" s="19">
        <v>218851.22</v>
      </c>
      <c r="Z66" s="19">
        <v>218851.22</v>
      </c>
    </row>
    <row r="67" spans="1:26" hidden="1" x14ac:dyDescent="0.2">
      <c r="A67" t="s">
        <v>62</v>
      </c>
      <c r="B67" t="s">
        <v>66</v>
      </c>
      <c r="C67" t="s">
        <v>124</v>
      </c>
      <c r="D67" t="s">
        <v>125</v>
      </c>
      <c r="E67" t="s">
        <v>4</v>
      </c>
      <c r="F67" t="s">
        <v>5</v>
      </c>
      <c r="G67" t="s">
        <v>19</v>
      </c>
      <c r="H67" t="s">
        <v>20</v>
      </c>
      <c r="I67" t="str">
        <f>MID(Tabla1[[#This Row],[Des.Proyecto]],16,50)</f>
        <v>REMUNERACION PERSONAL</v>
      </c>
      <c r="J67" t="s">
        <v>135</v>
      </c>
      <c r="K67" t="s">
        <v>136</v>
      </c>
      <c r="L67" s="11" t="s">
        <v>938</v>
      </c>
      <c r="M67" t="s">
        <v>10</v>
      </c>
      <c r="N67" t="s">
        <v>11</v>
      </c>
      <c r="O67" s="19">
        <v>34477.199999999997</v>
      </c>
      <c r="P67" s="19">
        <v>0</v>
      </c>
      <c r="Q67" s="19">
        <v>0</v>
      </c>
      <c r="R67" s="19">
        <v>34477.199999999997</v>
      </c>
      <c r="S67" s="19">
        <v>0</v>
      </c>
      <c r="T67" s="19">
        <v>10224.65</v>
      </c>
      <c r="U67" s="18">
        <f>Tabla1[[#This Row],[Comprometido]]/Tabla1[[#Totals],[Comprometido]]</f>
        <v>4.8812730635515482E-4</v>
      </c>
      <c r="V67" s="19">
        <v>10224.65</v>
      </c>
      <c r="W67" s="20">
        <f>Tabla1[[#This Row],[Devengado]]/Tabla1[[#Totals],[Devengado]]</f>
        <v>1.1940185779675194E-3</v>
      </c>
      <c r="X67" s="19">
        <v>24252.55</v>
      </c>
      <c r="Y67" s="19">
        <v>24252.55</v>
      </c>
      <c r="Z67" s="19">
        <v>24252.55</v>
      </c>
    </row>
    <row r="68" spans="1:26" hidden="1" x14ac:dyDescent="0.2">
      <c r="A68" t="s">
        <v>23</v>
      </c>
      <c r="B68" t="s">
        <v>24</v>
      </c>
      <c r="C68" t="s">
        <v>29</v>
      </c>
      <c r="D68" t="s">
        <v>30</v>
      </c>
      <c r="E68" t="s">
        <v>4</v>
      </c>
      <c r="F68" t="s">
        <v>5</v>
      </c>
      <c r="G68" t="s">
        <v>19</v>
      </c>
      <c r="H68" t="s">
        <v>20</v>
      </c>
      <c r="I68" t="str">
        <f>MID(Tabla1[[#This Row],[Des.Proyecto]],16,50)</f>
        <v>REMUNERACION PERSONAL</v>
      </c>
      <c r="J68" t="s">
        <v>135</v>
      </c>
      <c r="K68" t="s">
        <v>136</v>
      </c>
      <c r="L68" s="11" t="s">
        <v>938</v>
      </c>
      <c r="M68" t="s">
        <v>10</v>
      </c>
      <c r="N68" t="s">
        <v>11</v>
      </c>
      <c r="O68" s="19">
        <v>94122.64</v>
      </c>
      <c r="P68" s="19">
        <v>0</v>
      </c>
      <c r="Q68" s="19">
        <v>-6127</v>
      </c>
      <c r="R68" s="19">
        <v>87995.64</v>
      </c>
      <c r="S68" s="19">
        <v>0</v>
      </c>
      <c r="T68" s="19">
        <v>32967.620000000003</v>
      </c>
      <c r="U68" s="18">
        <f>Tabla1[[#This Row],[Comprometido]]/Tabla1[[#Totals],[Comprometido]]</f>
        <v>1.5738822891287556E-3</v>
      </c>
      <c r="V68" s="19">
        <v>32967.620000000003</v>
      </c>
      <c r="W68" s="20">
        <f>Tabla1[[#This Row],[Devengado]]/Tabla1[[#Totals],[Devengado]]</f>
        <v>3.8499069162634962E-3</v>
      </c>
      <c r="X68" s="19">
        <v>55028.02</v>
      </c>
      <c r="Y68" s="19">
        <v>55028.02</v>
      </c>
      <c r="Z68" s="19">
        <v>55028.02</v>
      </c>
    </row>
    <row r="69" spans="1:26" hidden="1" x14ac:dyDescent="0.2">
      <c r="A69" t="s">
        <v>23</v>
      </c>
      <c r="B69" t="s">
        <v>24</v>
      </c>
      <c r="C69" t="s">
        <v>25</v>
      </c>
      <c r="D69" t="s">
        <v>26</v>
      </c>
      <c r="E69" t="s">
        <v>4</v>
      </c>
      <c r="F69" t="s">
        <v>5</v>
      </c>
      <c r="G69" t="s">
        <v>19</v>
      </c>
      <c r="H69" t="s">
        <v>20</v>
      </c>
      <c r="I69" t="str">
        <f>MID(Tabla1[[#This Row],[Des.Proyecto]],16,50)</f>
        <v>REMUNERACION PERSONAL</v>
      </c>
      <c r="J69" t="s">
        <v>135</v>
      </c>
      <c r="K69" t="s">
        <v>136</v>
      </c>
      <c r="L69" s="11" t="s">
        <v>938</v>
      </c>
      <c r="M69" t="s">
        <v>10</v>
      </c>
      <c r="N69" t="s">
        <v>11</v>
      </c>
      <c r="O69" s="19">
        <v>107391.96</v>
      </c>
      <c r="P69" s="19">
        <v>0</v>
      </c>
      <c r="Q69" s="19">
        <v>-20472.72</v>
      </c>
      <c r="R69" s="19">
        <v>86919.24</v>
      </c>
      <c r="S69" s="19">
        <v>0</v>
      </c>
      <c r="T69" s="19">
        <v>35057.800000000003</v>
      </c>
      <c r="U69" s="18">
        <f>Tabla1[[#This Row],[Comprometido]]/Tabla1[[#Totals],[Comprometido]]</f>
        <v>1.6736679965316905E-3</v>
      </c>
      <c r="V69" s="19">
        <v>35057.800000000003</v>
      </c>
      <c r="W69" s="20">
        <f>Tabla1[[#This Row],[Devengado]]/Tabla1[[#Totals],[Devengado]]</f>
        <v>4.0939948558307336E-3</v>
      </c>
      <c r="X69" s="19">
        <v>51861.440000000002</v>
      </c>
      <c r="Y69" s="19">
        <v>51861.440000000002</v>
      </c>
      <c r="Z69" s="19">
        <v>51861.440000000002</v>
      </c>
    </row>
    <row r="70" spans="1:26" hidden="1" x14ac:dyDescent="0.2">
      <c r="A70" t="s">
        <v>62</v>
      </c>
      <c r="B70" t="s">
        <v>66</v>
      </c>
      <c r="C70" t="s">
        <v>129</v>
      </c>
      <c r="D70" t="s">
        <v>130</v>
      </c>
      <c r="E70" t="s">
        <v>4</v>
      </c>
      <c r="F70" t="s">
        <v>5</v>
      </c>
      <c r="G70" t="s">
        <v>19</v>
      </c>
      <c r="H70" t="s">
        <v>20</v>
      </c>
      <c r="I70" t="str">
        <f>MID(Tabla1[[#This Row],[Des.Proyecto]],16,50)</f>
        <v>REMUNERACION PERSONAL</v>
      </c>
      <c r="J70" t="s">
        <v>135</v>
      </c>
      <c r="K70" t="s">
        <v>136</v>
      </c>
      <c r="L70" s="11" t="s">
        <v>938</v>
      </c>
      <c r="M70" t="s">
        <v>10</v>
      </c>
      <c r="N70" t="s">
        <v>11</v>
      </c>
      <c r="O70" s="19">
        <v>89841.600000000006</v>
      </c>
      <c r="P70" s="19">
        <v>0</v>
      </c>
      <c r="Q70" s="19">
        <v>0</v>
      </c>
      <c r="R70" s="19">
        <v>89841.600000000006</v>
      </c>
      <c r="S70" s="19">
        <v>0</v>
      </c>
      <c r="T70" s="19">
        <v>27487.97</v>
      </c>
      <c r="U70" s="18">
        <f>Tabla1[[#This Row],[Comprometido]]/Tabla1[[#Totals],[Comprometido]]</f>
        <v>1.3122824500859497E-3</v>
      </c>
      <c r="V70" s="19">
        <v>27487.97</v>
      </c>
      <c r="W70" s="20">
        <f>Tabla1[[#This Row],[Devengado]]/Tabla1[[#Totals],[Devengado]]</f>
        <v>3.2100019903482111E-3</v>
      </c>
      <c r="X70" s="19">
        <v>62353.63</v>
      </c>
      <c r="Y70" s="19">
        <v>62353.63</v>
      </c>
      <c r="Z70" s="19">
        <v>62353.63</v>
      </c>
    </row>
    <row r="71" spans="1:26" hidden="1" x14ac:dyDescent="0.2">
      <c r="A71" t="s">
        <v>23</v>
      </c>
      <c r="B71" t="s">
        <v>24</v>
      </c>
      <c r="C71" t="s">
        <v>42</v>
      </c>
      <c r="D71" t="s">
        <v>43</v>
      </c>
      <c r="E71" t="s">
        <v>4</v>
      </c>
      <c r="F71" t="s">
        <v>5</v>
      </c>
      <c r="G71" t="s">
        <v>19</v>
      </c>
      <c r="H71" t="s">
        <v>20</v>
      </c>
      <c r="I71" t="str">
        <f>MID(Tabla1[[#This Row],[Des.Proyecto]],16,50)</f>
        <v>REMUNERACION PERSONAL</v>
      </c>
      <c r="J71" t="s">
        <v>135</v>
      </c>
      <c r="K71" t="s">
        <v>136</v>
      </c>
      <c r="L71" s="11" t="s">
        <v>938</v>
      </c>
      <c r="M71" t="s">
        <v>10</v>
      </c>
      <c r="N71" t="s">
        <v>11</v>
      </c>
      <c r="O71" s="19">
        <v>74374.490000000005</v>
      </c>
      <c r="P71" s="19">
        <v>0</v>
      </c>
      <c r="Q71" s="19">
        <v>-5839.83</v>
      </c>
      <c r="R71" s="19">
        <v>68534.66</v>
      </c>
      <c r="S71" s="19">
        <v>0</v>
      </c>
      <c r="T71" s="19">
        <v>26609.66</v>
      </c>
      <c r="U71" s="18">
        <f>Tabla1[[#This Row],[Comprometido]]/Tabla1[[#Totals],[Comprometido]]</f>
        <v>1.2703517146138508E-3</v>
      </c>
      <c r="V71" s="19">
        <v>26609.66</v>
      </c>
      <c r="W71" s="20">
        <f>Tabla1[[#This Row],[Devengado]]/Tabla1[[#Totals],[Devengado]]</f>
        <v>3.1074343271798237E-3</v>
      </c>
      <c r="X71" s="19">
        <v>41925</v>
      </c>
      <c r="Y71" s="19">
        <v>41925</v>
      </c>
      <c r="Z71" s="19">
        <v>41925</v>
      </c>
    </row>
    <row r="72" spans="1:26" hidden="1" x14ac:dyDescent="0.2">
      <c r="A72" t="s">
        <v>62</v>
      </c>
      <c r="B72" t="s">
        <v>66</v>
      </c>
      <c r="C72" t="s">
        <v>78</v>
      </c>
      <c r="D72" t="s">
        <v>79</v>
      </c>
      <c r="E72" t="s">
        <v>4</v>
      </c>
      <c r="F72" t="s">
        <v>5</v>
      </c>
      <c r="G72" t="s">
        <v>19</v>
      </c>
      <c r="H72" t="s">
        <v>20</v>
      </c>
      <c r="I72" t="str">
        <f>MID(Tabla1[[#This Row],[Des.Proyecto]],16,50)</f>
        <v>REMUNERACION PERSONAL</v>
      </c>
      <c r="J72" t="s">
        <v>135</v>
      </c>
      <c r="K72" t="s">
        <v>136</v>
      </c>
      <c r="L72" s="11" t="s">
        <v>938</v>
      </c>
      <c r="M72" t="s">
        <v>10</v>
      </c>
      <c r="N72" t="s">
        <v>11</v>
      </c>
      <c r="O72" s="19">
        <v>6809.16</v>
      </c>
      <c r="P72" s="19">
        <v>0</v>
      </c>
      <c r="Q72" s="19">
        <v>0</v>
      </c>
      <c r="R72" s="19">
        <v>6809.16</v>
      </c>
      <c r="S72" s="19">
        <v>0</v>
      </c>
      <c r="T72" s="19">
        <v>2837.15</v>
      </c>
      <c r="U72" s="18">
        <f>Tabla1[[#This Row],[Comprometido]]/Tabla1[[#Totals],[Comprometido]]</f>
        <v>1.3544623896422152E-4</v>
      </c>
      <c r="V72" s="19">
        <v>2837.15</v>
      </c>
      <c r="W72" s="20">
        <f>Tabla1[[#This Row],[Devengado]]/Tabla1[[#Totals],[Devengado]]</f>
        <v>3.3131792369230713E-4</v>
      </c>
      <c r="X72" s="19">
        <v>3972.01</v>
      </c>
      <c r="Y72" s="19">
        <v>3972.01</v>
      </c>
      <c r="Z72" s="19">
        <v>3972.01</v>
      </c>
    </row>
    <row r="73" spans="1:26" hidden="1" x14ac:dyDescent="0.2">
      <c r="A73" t="s">
        <v>23</v>
      </c>
      <c r="B73" t="s">
        <v>49</v>
      </c>
      <c r="C73" t="s">
        <v>56</v>
      </c>
      <c r="D73" t="s">
        <v>57</v>
      </c>
      <c r="E73" t="s">
        <v>4</v>
      </c>
      <c r="F73" t="s">
        <v>5</v>
      </c>
      <c r="G73" t="s">
        <v>19</v>
      </c>
      <c r="H73" t="s">
        <v>20</v>
      </c>
      <c r="I73" t="str">
        <f>MID(Tabla1[[#This Row],[Des.Proyecto]],16,50)</f>
        <v>REMUNERACION PERSONAL</v>
      </c>
      <c r="J73" t="s">
        <v>135</v>
      </c>
      <c r="K73" t="s">
        <v>136</v>
      </c>
      <c r="L73" s="11" t="s">
        <v>938</v>
      </c>
      <c r="M73" t="s">
        <v>10</v>
      </c>
      <c r="N73" t="s">
        <v>11</v>
      </c>
      <c r="O73" s="19">
        <v>14515.92</v>
      </c>
      <c r="P73" s="19">
        <v>0</v>
      </c>
      <c r="Q73" s="19">
        <v>0</v>
      </c>
      <c r="R73" s="19">
        <v>14515.92</v>
      </c>
      <c r="S73" s="19">
        <v>0</v>
      </c>
      <c r="T73" s="19">
        <v>6048.3</v>
      </c>
      <c r="U73" s="18">
        <f>Tabla1[[#This Row],[Comprometido]]/Tabla1[[#Totals],[Comprometido]]</f>
        <v>2.8874732993578101E-4</v>
      </c>
      <c r="V73" s="19">
        <v>6048.3</v>
      </c>
      <c r="W73" s="20">
        <f>Tabla1[[#This Row],[Devengado]]/Tabla1[[#Totals],[Devengado]]</f>
        <v>7.0631098033878403E-4</v>
      </c>
      <c r="X73" s="19">
        <v>8467.6200000000008</v>
      </c>
      <c r="Y73" s="19">
        <v>8467.6200000000008</v>
      </c>
      <c r="Z73" s="19">
        <v>8467.6200000000008</v>
      </c>
    </row>
    <row r="74" spans="1:26" hidden="1" x14ac:dyDescent="0.2">
      <c r="A74" t="s">
        <v>62</v>
      </c>
      <c r="B74" t="s">
        <v>66</v>
      </c>
      <c r="C74" t="s">
        <v>74</v>
      </c>
      <c r="D74" t="s">
        <v>75</v>
      </c>
      <c r="E74" t="s">
        <v>4</v>
      </c>
      <c r="F74" t="s">
        <v>5</v>
      </c>
      <c r="G74" t="s">
        <v>19</v>
      </c>
      <c r="H74" t="s">
        <v>20</v>
      </c>
      <c r="I74" t="str">
        <f>MID(Tabla1[[#This Row],[Des.Proyecto]],16,50)</f>
        <v>REMUNERACION PERSONAL</v>
      </c>
      <c r="J74" t="s">
        <v>135</v>
      </c>
      <c r="K74" t="s">
        <v>136</v>
      </c>
      <c r="L74" s="11" t="s">
        <v>938</v>
      </c>
      <c r="M74" t="s">
        <v>10</v>
      </c>
      <c r="N74" t="s">
        <v>11</v>
      </c>
      <c r="O74" s="19">
        <v>32457.72</v>
      </c>
      <c r="P74" s="19">
        <v>0</v>
      </c>
      <c r="Q74" s="19">
        <v>0</v>
      </c>
      <c r="R74" s="19">
        <v>32457.72</v>
      </c>
      <c r="S74" s="19">
        <v>0</v>
      </c>
      <c r="T74" s="19">
        <v>10371.65</v>
      </c>
      <c r="U74" s="18">
        <f>Tabla1[[#This Row],[Comprometido]]/Tabla1[[#Totals],[Comprometido]]</f>
        <v>4.9514512251846684E-4</v>
      </c>
      <c r="V74" s="19">
        <v>10371.65</v>
      </c>
      <c r="W74" s="20">
        <f>Tabla1[[#This Row],[Devengado]]/Tabla1[[#Totals],[Devengado]]</f>
        <v>1.2111850072302546E-3</v>
      </c>
      <c r="X74" s="19">
        <v>22086.07</v>
      </c>
      <c r="Y74" s="19">
        <v>22086.07</v>
      </c>
      <c r="Z74" s="19">
        <v>22086.07</v>
      </c>
    </row>
    <row r="75" spans="1:26" hidden="1" x14ac:dyDescent="0.2">
      <c r="A75" t="s">
        <v>0</v>
      </c>
      <c r="B75" t="s">
        <v>1</v>
      </c>
      <c r="C75" t="s">
        <v>58</v>
      </c>
      <c r="D75" t="s">
        <v>59</v>
      </c>
      <c r="E75" t="s">
        <v>4</v>
      </c>
      <c r="F75" t="s">
        <v>5</v>
      </c>
      <c r="G75" t="s">
        <v>19</v>
      </c>
      <c r="H75" t="s">
        <v>20</v>
      </c>
      <c r="I75" t="str">
        <f>MID(Tabla1[[#This Row],[Des.Proyecto]],16,50)</f>
        <v>REMUNERACION PERSONAL</v>
      </c>
      <c r="J75" t="s">
        <v>135</v>
      </c>
      <c r="K75" t="s">
        <v>136</v>
      </c>
      <c r="L75" s="11" t="s">
        <v>938</v>
      </c>
      <c r="M75" t="s">
        <v>10</v>
      </c>
      <c r="N75" t="s">
        <v>11</v>
      </c>
      <c r="O75" s="19">
        <v>715073.82</v>
      </c>
      <c r="P75" s="19">
        <v>0</v>
      </c>
      <c r="Q75" s="19">
        <v>-48621.03</v>
      </c>
      <c r="R75" s="19">
        <v>666452.79</v>
      </c>
      <c r="S75" s="19">
        <v>0</v>
      </c>
      <c r="T75" s="19">
        <v>238336.07</v>
      </c>
      <c r="U75" s="18">
        <f>Tabla1[[#This Row],[Comprometido]]/Tabla1[[#Totals],[Comprometido]]</f>
        <v>1.1378222614600366E-2</v>
      </c>
      <c r="V75" s="19">
        <v>238336.07</v>
      </c>
      <c r="W75" s="20">
        <f>Tabla1[[#This Row],[Devengado]]/Tabla1[[#Totals],[Devengado]]</f>
        <v>2.7832512152471449E-2</v>
      </c>
      <c r="X75" s="19">
        <v>428116.72</v>
      </c>
      <c r="Y75" s="19">
        <v>428116.72</v>
      </c>
      <c r="Z75" s="19">
        <v>428116.72</v>
      </c>
    </row>
    <row r="76" spans="1:26" hidden="1" x14ac:dyDescent="0.2">
      <c r="A76" t="s">
        <v>0</v>
      </c>
      <c r="B76" t="s">
        <v>105</v>
      </c>
      <c r="C76" t="s">
        <v>106</v>
      </c>
      <c r="D76" t="s">
        <v>107</v>
      </c>
      <c r="E76" t="s">
        <v>4</v>
      </c>
      <c r="F76" t="s">
        <v>5</v>
      </c>
      <c r="G76" t="s">
        <v>19</v>
      </c>
      <c r="H76" t="s">
        <v>20</v>
      </c>
      <c r="I76" t="str">
        <f>MID(Tabla1[[#This Row],[Des.Proyecto]],16,50)</f>
        <v>REMUNERACION PERSONAL</v>
      </c>
      <c r="J76" t="s">
        <v>135</v>
      </c>
      <c r="K76" t="s">
        <v>136</v>
      </c>
      <c r="L76" s="11" t="s">
        <v>938</v>
      </c>
      <c r="M76" t="s">
        <v>10</v>
      </c>
      <c r="N76" t="s">
        <v>11</v>
      </c>
      <c r="O76" s="19">
        <v>36946.32</v>
      </c>
      <c r="P76" s="19">
        <v>0</v>
      </c>
      <c r="Q76" s="19">
        <v>0</v>
      </c>
      <c r="R76" s="19">
        <v>36946.32</v>
      </c>
      <c r="S76" s="19">
        <v>0</v>
      </c>
      <c r="T76" s="19">
        <v>12314.55</v>
      </c>
      <c r="U76" s="18">
        <f>Tabla1[[#This Row],[Comprometido]]/Tabla1[[#Totals],[Comprometido]]</f>
        <v>5.8789964648920713E-4</v>
      </c>
      <c r="V76" s="19">
        <v>12314.55</v>
      </c>
      <c r="W76" s="20">
        <f>Tabla1[[#This Row],[Devengado]]/Tabla1[[#Totals],[Devengado]]</f>
        <v>1.4380738195742559E-3</v>
      </c>
      <c r="X76" s="19">
        <v>24631.77</v>
      </c>
      <c r="Y76" s="19">
        <v>24631.77</v>
      </c>
      <c r="Z76" s="19">
        <v>24631.77</v>
      </c>
    </row>
    <row r="77" spans="1:26" hidden="1" x14ac:dyDescent="0.2">
      <c r="A77" t="s">
        <v>62</v>
      </c>
      <c r="B77" t="s">
        <v>66</v>
      </c>
      <c r="C77" t="s">
        <v>67</v>
      </c>
      <c r="D77" t="s">
        <v>68</v>
      </c>
      <c r="E77" t="s">
        <v>4</v>
      </c>
      <c r="F77" t="s">
        <v>5</v>
      </c>
      <c r="G77" t="s">
        <v>19</v>
      </c>
      <c r="H77" t="s">
        <v>20</v>
      </c>
      <c r="I77" t="str">
        <f>MID(Tabla1[[#This Row],[Des.Proyecto]],16,50)</f>
        <v>REMUNERACION PERSONAL</v>
      </c>
      <c r="J77" t="s">
        <v>135</v>
      </c>
      <c r="K77" t="s">
        <v>136</v>
      </c>
      <c r="L77" s="11" t="s">
        <v>938</v>
      </c>
      <c r="M77" t="s">
        <v>10</v>
      </c>
      <c r="N77" t="s">
        <v>11</v>
      </c>
      <c r="O77" s="19">
        <v>13618.32</v>
      </c>
      <c r="P77" s="19">
        <v>0</v>
      </c>
      <c r="Q77" s="19">
        <v>0</v>
      </c>
      <c r="R77" s="19">
        <v>13618.32</v>
      </c>
      <c r="S77" s="19">
        <v>0</v>
      </c>
      <c r="T77" s="19">
        <v>5674.3</v>
      </c>
      <c r="U77" s="18">
        <f>Tabla1[[#This Row],[Comprometido]]/Tabla1[[#Totals],[Comprometido]]</f>
        <v>2.7089247792844303E-4</v>
      </c>
      <c r="V77" s="19">
        <v>5674.3</v>
      </c>
      <c r="W77" s="20">
        <f>Tabla1[[#This Row],[Devengado]]/Tabla1[[#Totals],[Devengado]]</f>
        <v>6.6263584738461426E-4</v>
      </c>
      <c r="X77" s="19">
        <v>7944.02</v>
      </c>
      <c r="Y77" s="19">
        <v>7944.02</v>
      </c>
      <c r="Z77" s="19">
        <v>7944.02</v>
      </c>
    </row>
    <row r="78" spans="1:26" hidden="1" x14ac:dyDescent="0.2">
      <c r="A78" t="s">
        <v>23</v>
      </c>
      <c r="B78" t="s">
        <v>69</v>
      </c>
      <c r="C78" t="s">
        <v>70</v>
      </c>
      <c r="D78" t="s">
        <v>71</v>
      </c>
      <c r="E78" t="s">
        <v>4</v>
      </c>
      <c r="F78" t="s">
        <v>5</v>
      </c>
      <c r="G78" t="s">
        <v>19</v>
      </c>
      <c r="H78" t="s">
        <v>20</v>
      </c>
      <c r="I78" t="str">
        <f>MID(Tabla1[[#This Row],[Des.Proyecto]],16,50)</f>
        <v>REMUNERACION PERSONAL</v>
      </c>
      <c r="J78" t="s">
        <v>135</v>
      </c>
      <c r="K78" t="s">
        <v>136</v>
      </c>
      <c r="L78" s="11" t="s">
        <v>938</v>
      </c>
      <c r="M78" t="s">
        <v>10</v>
      </c>
      <c r="N78" t="s">
        <v>11</v>
      </c>
      <c r="O78" s="19">
        <v>37255.919999999998</v>
      </c>
      <c r="P78" s="19">
        <v>0</v>
      </c>
      <c r="Q78" s="19">
        <v>-4838.6400000000003</v>
      </c>
      <c r="R78" s="19">
        <v>32417.279999999999</v>
      </c>
      <c r="S78" s="19">
        <v>0</v>
      </c>
      <c r="T78" s="19">
        <v>14918.47</v>
      </c>
      <c r="U78" s="18">
        <f>Tabla1[[#This Row],[Comprometido]]/Tabla1[[#Totals],[Comprometido]]</f>
        <v>7.1221142787676703E-4</v>
      </c>
      <c r="V78" s="19">
        <v>14918.47</v>
      </c>
      <c r="W78" s="20">
        <f>Tabla1[[#This Row],[Devengado]]/Tabla1[[#Totals],[Devengado]]</f>
        <v>1.7421555099539935E-3</v>
      </c>
      <c r="X78" s="19">
        <v>17498.810000000001</v>
      </c>
      <c r="Y78" s="19">
        <v>17498.810000000001</v>
      </c>
      <c r="Z78" s="19">
        <v>17498.810000000001</v>
      </c>
    </row>
    <row r="79" spans="1:26" hidden="1" x14ac:dyDescent="0.2">
      <c r="A79" t="s">
        <v>0</v>
      </c>
      <c r="B79" t="s">
        <v>115</v>
      </c>
      <c r="C79" t="s">
        <v>116</v>
      </c>
      <c r="D79" t="s">
        <v>117</v>
      </c>
      <c r="E79" t="s">
        <v>4</v>
      </c>
      <c r="F79" t="s">
        <v>5</v>
      </c>
      <c r="G79" t="s">
        <v>19</v>
      </c>
      <c r="H79" t="s">
        <v>20</v>
      </c>
      <c r="I79" t="str">
        <f>MID(Tabla1[[#This Row],[Des.Proyecto]],16,50)</f>
        <v>REMUNERACION PERSONAL</v>
      </c>
      <c r="J79" t="s">
        <v>135</v>
      </c>
      <c r="K79" t="s">
        <v>136</v>
      </c>
      <c r="L79" s="11" t="s">
        <v>938</v>
      </c>
      <c r="M79" t="s">
        <v>10</v>
      </c>
      <c r="N79" t="s">
        <v>11</v>
      </c>
      <c r="O79" s="19">
        <v>14664.96</v>
      </c>
      <c r="P79" s="19">
        <v>0</v>
      </c>
      <c r="Q79" s="19">
        <v>0</v>
      </c>
      <c r="R79" s="19">
        <v>14664.96</v>
      </c>
      <c r="S79" s="19">
        <v>0</v>
      </c>
      <c r="T79" s="19">
        <v>3128.95</v>
      </c>
      <c r="U79" s="18">
        <f>Tabla1[[#This Row],[Comprometido]]/Tabla1[[#Totals],[Comprometido]]</f>
        <v>1.4937684274962581E-4</v>
      </c>
      <c r="V79" s="19">
        <v>3128.95</v>
      </c>
      <c r="W79" s="20">
        <f>Tabla1[[#This Row],[Devengado]]/Tabla1[[#Totals],[Devengado]]</f>
        <v>3.6539386967098826E-4</v>
      </c>
      <c r="X79" s="19">
        <v>11536.01</v>
      </c>
      <c r="Y79" s="19">
        <v>11536.01</v>
      </c>
      <c r="Z79" s="19">
        <v>11536.01</v>
      </c>
    </row>
    <row r="80" spans="1:26" hidden="1" x14ac:dyDescent="0.2">
      <c r="A80" t="s">
        <v>23</v>
      </c>
      <c r="B80" t="s">
        <v>46</v>
      </c>
      <c r="C80" t="s">
        <v>133</v>
      </c>
      <c r="D80" t="s">
        <v>134</v>
      </c>
      <c r="E80" t="s">
        <v>4</v>
      </c>
      <c r="F80" t="s">
        <v>5</v>
      </c>
      <c r="G80" t="s">
        <v>19</v>
      </c>
      <c r="H80" t="s">
        <v>20</v>
      </c>
      <c r="I80" t="str">
        <f>MID(Tabla1[[#This Row],[Des.Proyecto]],16,50)</f>
        <v>REMUNERACION PERSONAL</v>
      </c>
      <c r="J80" t="s">
        <v>135</v>
      </c>
      <c r="K80" t="s">
        <v>136</v>
      </c>
      <c r="L80" s="11" t="s">
        <v>938</v>
      </c>
      <c r="M80" t="s">
        <v>10</v>
      </c>
      <c r="N80" t="s">
        <v>11</v>
      </c>
      <c r="O80" s="19">
        <v>22124.880000000001</v>
      </c>
      <c r="P80" s="19">
        <v>0</v>
      </c>
      <c r="Q80" s="19">
        <v>0</v>
      </c>
      <c r="R80" s="19">
        <v>22124.880000000001</v>
      </c>
      <c r="S80" s="19">
        <v>0</v>
      </c>
      <c r="T80" s="19">
        <v>6185.9</v>
      </c>
      <c r="U80" s="18">
        <f>Tabla1[[#This Row],[Comprometido]]/Tabla1[[#Totals],[Comprometido]]</f>
        <v>2.9531638778660903E-4</v>
      </c>
      <c r="V80" s="19">
        <v>6185.9</v>
      </c>
      <c r="W80" s="20">
        <f>Tabla1[[#This Row],[Devengado]]/Tabla1[[#Totals],[Devengado]]</f>
        <v>7.2237969235614701E-4</v>
      </c>
      <c r="X80" s="19">
        <v>15938.98</v>
      </c>
      <c r="Y80" s="19">
        <v>15938.98</v>
      </c>
      <c r="Z80" s="19">
        <v>15938.98</v>
      </c>
    </row>
    <row r="81" spans="1:26" hidden="1" x14ac:dyDescent="0.2">
      <c r="A81" t="s">
        <v>23</v>
      </c>
      <c r="B81" t="s">
        <v>49</v>
      </c>
      <c r="C81" t="s">
        <v>50</v>
      </c>
      <c r="D81" t="s">
        <v>51</v>
      </c>
      <c r="E81" t="s">
        <v>4</v>
      </c>
      <c r="F81" t="s">
        <v>5</v>
      </c>
      <c r="G81" t="s">
        <v>19</v>
      </c>
      <c r="H81" t="s">
        <v>20</v>
      </c>
      <c r="I81" t="str">
        <f>MID(Tabla1[[#This Row],[Des.Proyecto]],16,50)</f>
        <v>REMUNERACION PERSONAL</v>
      </c>
      <c r="J81" t="s">
        <v>135</v>
      </c>
      <c r="K81" t="s">
        <v>136</v>
      </c>
      <c r="L81" s="11" t="s">
        <v>938</v>
      </c>
      <c r="M81" t="s">
        <v>10</v>
      </c>
      <c r="N81" t="s">
        <v>11</v>
      </c>
      <c r="O81" s="19">
        <v>28964.7</v>
      </c>
      <c r="P81" s="19">
        <v>0</v>
      </c>
      <c r="Q81" s="19">
        <v>0</v>
      </c>
      <c r="R81" s="19">
        <v>28964.7</v>
      </c>
      <c r="S81" s="19">
        <v>0</v>
      </c>
      <c r="T81" s="19">
        <v>8885.4500000000007</v>
      </c>
      <c r="U81" s="18">
        <f>Tabla1[[#This Row],[Comprometido]]/Tabla1[[#Totals],[Comprometido]]</f>
        <v>4.2419356890000253E-4</v>
      </c>
      <c r="V81" s="19">
        <v>8885.4500000000007</v>
      </c>
      <c r="W81" s="20">
        <f>Tabla1[[#This Row],[Devengado]]/Tabla1[[#Totals],[Devengado]]</f>
        <v>1.0376289040310912E-3</v>
      </c>
      <c r="X81" s="19">
        <v>20079.25</v>
      </c>
      <c r="Y81" s="19">
        <v>20079.25</v>
      </c>
      <c r="Z81" s="19">
        <v>20079.25</v>
      </c>
    </row>
    <row r="82" spans="1:26" hidden="1" x14ac:dyDescent="0.2">
      <c r="A82" t="s">
        <v>0</v>
      </c>
      <c r="B82" t="s">
        <v>126</v>
      </c>
      <c r="C82" t="s">
        <v>127</v>
      </c>
      <c r="D82" t="s">
        <v>128</v>
      </c>
      <c r="E82" t="s">
        <v>4</v>
      </c>
      <c r="F82" t="s">
        <v>5</v>
      </c>
      <c r="G82" t="s">
        <v>19</v>
      </c>
      <c r="H82" t="s">
        <v>20</v>
      </c>
      <c r="I82" t="str">
        <f>MID(Tabla1[[#This Row],[Des.Proyecto]],16,50)</f>
        <v>REMUNERACION PERSONAL</v>
      </c>
      <c r="J82" t="s">
        <v>135</v>
      </c>
      <c r="K82" t="s">
        <v>136</v>
      </c>
      <c r="L82" s="11" t="s">
        <v>938</v>
      </c>
      <c r="M82" t="s">
        <v>10</v>
      </c>
      <c r="N82" t="s">
        <v>11</v>
      </c>
      <c r="O82" s="19">
        <v>33001.800000000003</v>
      </c>
      <c r="P82" s="19">
        <v>0</v>
      </c>
      <c r="Q82" s="19">
        <v>0</v>
      </c>
      <c r="R82" s="19">
        <v>33001.800000000003</v>
      </c>
      <c r="S82" s="19">
        <v>0</v>
      </c>
      <c r="T82" s="19">
        <v>9049.1</v>
      </c>
      <c r="U82" s="18">
        <f>Tabla1[[#This Row],[Comprometido]]/Tabla1[[#Totals],[Comprometido]]</f>
        <v>4.320062601593631E-4</v>
      </c>
      <c r="V82" s="19">
        <v>9049.1</v>
      </c>
      <c r="W82" s="20">
        <f>Tabla1[[#This Row],[Devengado]]/Tabla1[[#Totals],[Devengado]]</f>
        <v>1.0567396941592994E-3</v>
      </c>
      <c r="X82" s="19">
        <v>23952.7</v>
      </c>
      <c r="Y82" s="19">
        <v>23952.7</v>
      </c>
      <c r="Z82" s="19">
        <v>23952.7</v>
      </c>
    </row>
    <row r="83" spans="1:26" hidden="1" x14ac:dyDescent="0.2">
      <c r="A83" t="s">
        <v>62</v>
      </c>
      <c r="B83" t="s">
        <v>66</v>
      </c>
      <c r="C83" t="s">
        <v>76</v>
      </c>
      <c r="D83" t="s">
        <v>77</v>
      </c>
      <c r="E83" t="s">
        <v>4</v>
      </c>
      <c r="F83" t="s">
        <v>5</v>
      </c>
      <c r="G83" t="s">
        <v>19</v>
      </c>
      <c r="H83" t="s">
        <v>20</v>
      </c>
      <c r="I83" t="str">
        <f>MID(Tabla1[[#This Row],[Des.Proyecto]],16,50)</f>
        <v>REMUNERACION PERSONAL</v>
      </c>
      <c r="J83" t="s">
        <v>135</v>
      </c>
      <c r="K83" t="s">
        <v>136</v>
      </c>
      <c r="L83" s="11" t="s">
        <v>938</v>
      </c>
      <c r="M83" t="s">
        <v>10</v>
      </c>
      <c r="N83" t="s">
        <v>11</v>
      </c>
      <c r="O83" s="19">
        <v>22239.599999999999</v>
      </c>
      <c r="P83" s="19">
        <v>0</v>
      </c>
      <c r="Q83" s="19">
        <v>0</v>
      </c>
      <c r="R83" s="19">
        <v>22239.599999999999</v>
      </c>
      <c r="S83" s="19">
        <v>0</v>
      </c>
      <c r="T83" s="19">
        <v>6072.1</v>
      </c>
      <c r="U83" s="18">
        <f>Tabla1[[#This Row],[Comprometido]]/Tabla1[[#Totals],[Comprometido]]</f>
        <v>2.8988354779079341E-4</v>
      </c>
      <c r="V83" s="19">
        <v>6072.1</v>
      </c>
      <c r="W83" s="20">
        <f>Tabla1[[#This Row],[Devengado]]/Tabla1[[#Totals],[Devengado]]</f>
        <v>7.090903069813222E-4</v>
      </c>
      <c r="X83" s="19">
        <v>16167.5</v>
      </c>
      <c r="Y83" s="19">
        <v>16167.5</v>
      </c>
      <c r="Z83" s="19">
        <v>16167.5</v>
      </c>
    </row>
    <row r="84" spans="1:26" hidden="1" x14ac:dyDescent="0.2">
      <c r="A84" t="s">
        <v>0</v>
      </c>
      <c r="B84" t="s">
        <v>16</v>
      </c>
      <c r="C84" t="s">
        <v>36</v>
      </c>
      <c r="D84" t="s">
        <v>37</v>
      </c>
      <c r="E84" t="s">
        <v>4</v>
      </c>
      <c r="F84" t="s">
        <v>5</v>
      </c>
      <c r="G84" t="s">
        <v>19</v>
      </c>
      <c r="H84" t="s">
        <v>20</v>
      </c>
      <c r="I84" t="str">
        <f>MID(Tabla1[[#This Row],[Des.Proyecto]],16,50)</f>
        <v>REMUNERACION PERSONAL</v>
      </c>
      <c r="J84" t="s">
        <v>135</v>
      </c>
      <c r="K84" t="s">
        <v>136</v>
      </c>
      <c r="L84" s="11" t="s">
        <v>938</v>
      </c>
      <c r="M84" t="s">
        <v>10</v>
      </c>
      <c r="N84" t="s">
        <v>11</v>
      </c>
      <c r="O84" s="19">
        <v>118589.99</v>
      </c>
      <c r="P84" s="19">
        <v>0</v>
      </c>
      <c r="Q84" s="19">
        <v>4838.6400000000003</v>
      </c>
      <c r="R84" s="19">
        <v>123428.63</v>
      </c>
      <c r="S84" s="19">
        <v>0</v>
      </c>
      <c r="T84" s="19">
        <v>38814.720000000001</v>
      </c>
      <c r="U84" s="18">
        <f>Tabla1[[#This Row],[Comprometido]]/Tabla1[[#Totals],[Comprometido]]</f>
        <v>1.8530242815675408E-3</v>
      </c>
      <c r="V84" s="19">
        <v>38814.720000000001</v>
      </c>
      <c r="W84" s="20">
        <f>Tabla1[[#This Row],[Devengado]]/Tabla1[[#Totals],[Devengado]]</f>
        <v>4.5327220764141011E-3</v>
      </c>
      <c r="X84" s="19">
        <v>84613.91</v>
      </c>
      <c r="Y84" s="19">
        <v>84613.91</v>
      </c>
      <c r="Z84" s="19">
        <v>84613.91</v>
      </c>
    </row>
    <row r="85" spans="1:26" hidden="1" x14ac:dyDescent="0.2">
      <c r="A85" t="s">
        <v>0</v>
      </c>
      <c r="B85" t="s">
        <v>16</v>
      </c>
      <c r="C85" t="s">
        <v>27</v>
      </c>
      <c r="D85" t="s">
        <v>28</v>
      </c>
      <c r="E85" t="s">
        <v>4</v>
      </c>
      <c r="F85" t="s">
        <v>5</v>
      </c>
      <c r="G85" t="s">
        <v>19</v>
      </c>
      <c r="H85" t="s">
        <v>20</v>
      </c>
      <c r="I85" t="str">
        <f>MID(Tabla1[[#This Row],[Des.Proyecto]],16,50)</f>
        <v>REMUNERACION PERSONAL</v>
      </c>
      <c r="J85" t="s">
        <v>135</v>
      </c>
      <c r="K85" t="s">
        <v>136</v>
      </c>
      <c r="L85" s="11" t="s">
        <v>938</v>
      </c>
      <c r="M85" t="s">
        <v>10</v>
      </c>
      <c r="N85" t="s">
        <v>11</v>
      </c>
      <c r="O85" s="19">
        <v>59401.79</v>
      </c>
      <c r="P85" s="19">
        <v>0</v>
      </c>
      <c r="Q85" s="19">
        <v>0</v>
      </c>
      <c r="R85" s="19">
        <v>59401.79</v>
      </c>
      <c r="S85" s="19">
        <v>0</v>
      </c>
      <c r="T85" s="19">
        <v>18449.55</v>
      </c>
      <c r="U85" s="18">
        <f>Tabla1[[#This Row],[Comprometido]]/Tabla1[[#Totals],[Comprometido]]</f>
        <v>8.8078605575396193E-4</v>
      </c>
      <c r="V85" s="19">
        <v>18449.55</v>
      </c>
      <c r="W85" s="20">
        <f>Tabla1[[#This Row],[Devengado]]/Tabla1[[#Totals],[Devengado]]</f>
        <v>2.1545094898251429E-3</v>
      </c>
      <c r="X85" s="19">
        <v>40952.239999999998</v>
      </c>
      <c r="Y85" s="19">
        <v>40952.239999999998</v>
      </c>
      <c r="Z85" s="19">
        <v>40952.239999999998</v>
      </c>
    </row>
    <row r="86" spans="1:26" hidden="1" x14ac:dyDescent="0.2">
      <c r="A86" t="s">
        <v>62</v>
      </c>
      <c r="B86" t="s">
        <v>80</v>
      </c>
      <c r="C86" t="s">
        <v>90</v>
      </c>
      <c r="D86" t="s">
        <v>91</v>
      </c>
      <c r="E86" t="s">
        <v>4</v>
      </c>
      <c r="F86" t="s">
        <v>5</v>
      </c>
      <c r="G86" t="s">
        <v>19</v>
      </c>
      <c r="H86" t="s">
        <v>20</v>
      </c>
      <c r="I86" t="str">
        <f>MID(Tabla1[[#This Row],[Des.Proyecto]],16,50)</f>
        <v>REMUNERACION PERSONAL</v>
      </c>
      <c r="J86" t="s">
        <v>135</v>
      </c>
      <c r="K86" t="s">
        <v>136</v>
      </c>
      <c r="L86" s="11" t="s">
        <v>938</v>
      </c>
      <c r="M86" t="s">
        <v>10</v>
      </c>
      <c r="N86" t="s">
        <v>11</v>
      </c>
      <c r="O86" s="19">
        <v>111562.92</v>
      </c>
      <c r="P86" s="19">
        <v>0</v>
      </c>
      <c r="Q86" s="19">
        <v>0</v>
      </c>
      <c r="R86" s="19">
        <v>111562.92</v>
      </c>
      <c r="S86" s="19">
        <v>0</v>
      </c>
      <c r="T86" s="19">
        <v>39251.1</v>
      </c>
      <c r="U86" s="18">
        <f>Tabla1[[#This Row],[Comprometido]]/Tabla1[[#Totals],[Comprometido]]</f>
        <v>1.8738571701209154E-3</v>
      </c>
      <c r="V86" s="19">
        <v>39251.1</v>
      </c>
      <c r="W86" s="20">
        <f>Tabla1[[#This Row],[Devengado]]/Tabla1[[#Totals],[Devengado]]</f>
        <v>4.5836818478540492E-3</v>
      </c>
      <c r="X86" s="19">
        <v>72311.820000000007</v>
      </c>
      <c r="Y86" s="19">
        <v>72311.820000000007</v>
      </c>
      <c r="Z86" s="19">
        <v>72311.820000000007</v>
      </c>
    </row>
    <row r="87" spans="1:26" hidden="1" x14ac:dyDescent="0.2">
      <c r="A87" t="s">
        <v>62</v>
      </c>
      <c r="B87" t="s">
        <v>80</v>
      </c>
      <c r="C87" t="s">
        <v>92</v>
      </c>
      <c r="D87" t="s">
        <v>93</v>
      </c>
      <c r="E87" t="s">
        <v>4</v>
      </c>
      <c r="F87" t="s">
        <v>5</v>
      </c>
      <c r="G87" t="s">
        <v>19</v>
      </c>
      <c r="H87" t="s">
        <v>20</v>
      </c>
      <c r="I87" t="str">
        <f>MID(Tabla1[[#This Row],[Des.Proyecto]],16,50)</f>
        <v>REMUNERACION PERSONAL</v>
      </c>
      <c r="J87" t="s">
        <v>135</v>
      </c>
      <c r="K87" t="s">
        <v>136</v>
      </c>
      <c r="L87" s="11" t="s">
        <v>938</v>
      </c>
      <c r="M87" t="s">
        <v>10</v>
      </c>
      <c r="N87" t="s">
        <v>11</v>
      </c>
      <c r="O87" s="19">
        <v>156915.59</v>
      </c>
      <c r="P87" s="19">
        <v>0</v>
      </c>
      <c r="Q87" s="19">
        <v>13414.45</v>
      </c>
      <c r="R87" s="19">
        <v>170330.04</v>
      </c>
      <c r="S87" s="19">
        <v>0</v>
      </c>
      <c r="T87" s="19">
        <v>43629.05</v>
      </c>
      <c r="U87" s="18">
        <f>Tabla1[[#This Row],[Comprometido]]/Tabla1[[#Totals],[Comprometido]]</f>
        <v>2.0828615801356887E-3</v>
      </c>
      <c r="V87" s="19">
        <v>43629.05</v>
      </c>
      <c r="W87" s="20">
        <f>Tabla1[[#This Row],[Devengado]]/Tabla1[[#Totals],[Devengado]]</f>
        <v>5.0949319770431075E-3</v>
      </c>
      <c r="X87" s="19">
        <v>126700.99</v>
      </c>
      <c r="Y87" s="19">
        <v>126700.99</v>
      </c>
      <c r="Z87" s="19">
        <v>126700.99</v>
      </c>
    </row>
    <row r="88" spans="1:26" hidden="1" x14ac:dyDescent="0.2">
      <c r="A88" t="s">
        <v>62</v>
      </c>
      <c r="B88" t="s">
        <v>110</v>
      </c>
      <c r="C88" t="s">
        <v>111</v>
      </c>
      <c r="D88" t="s">
        <v>112</v>
      </c>
      <c r="E88" t="s">
        <v>4</v>
      </c>
      <c r="F88" t="s">
        <v>5</v>
      </c>
      <c r="G88" t="s">
        <v>19</v>
      </c>
      <c r="H88" t="s">
        <v>20</v>
      </c>
      <c r="I88" t="str">
        <f>MID(Tabla1[[#This Row],[Des.Proyecto]],16,50)</f>
        <v>REMUNERACION PERSONAL</v>
      </c>
      <c r="J88" t="s">
        <v>135</v>
      </c>
      <c r="K88" t="s">
        <v>136</v>
      </c>
      <c r="L88" s="11" t="s">
        <v>938</v>
      </c>
      <c r="M88" t="s">
        <v>10</v>
      </c>
      <c r="N88" t="s">
        <v>11</v>
      </c>
      <c r="O88" s="19">
        <v>73916.42</v>
      </c>
      <c r="P88" s="19">
        <v>0</v>
      </c>
      <c r="Q88" s="19">
        <v>0</v>
      </c>
      <c r="R88" s="19">
        <v>73916.42</v>
      </c>
      <c r="S88" s="19">
        <v>0</v>
      </c>
      <c r="T88" s="19">
        <v>18757.72</v>
      </c>
      <c r="U88" s="18">
        <f>Tabla1[[#This Row],[Comprometido]]/Tabla1[[#Totals],[Comprometido]]</f>
        <v>8.9549816736653241E-4</v>
      </c>
      <c r="V88" s="19">
        <v>18757.72</v>
      </c>
      <c r="W88" s="20">
        <f>Tabla1[[#This Row],[Devengado]]/Tabla1[[#Totals],[Devengado]]</f>
        <v>2.1904970987087968E-3</v>
      </c>
      <c r="X88" s="19">
        <v>55158.7</v>
      </c>
      <c r="Y88" s="19">
        <v>55158.7</v>
      </c>
      <c r="Z88" s="19">
        <v>55158.7</v>
      </c>
    </row>
    <row r="89" spans="1:26" hidden="1" x14ac:dyDescent="0.2">
      <c r="A89" t="s">
        <v>62</v>
      </c>
      <c r="B89" t="s">
        <v>66</v>
      </c>
      <c r="C89" t="s">
        <v>113</v>
      </c>
      <c r="D89" t="s">
        <v>114</v>
      </c>
      <c r="E89" t="s">
        <v>4</v>
      </c>
      <c r="F89" t="s">
        <v>5</v>
      </c>
      <c r="G89" t="s">
        <v>19</v>
      </c>
      <c r="H89" t="s">
        <v>20</v>
      </c>
      <c r="I89" t="str">
        <f>MID(Tabla1[[#This Row],[Des.Proyecto]],16,50)</f>
        <v>REMUNERACION PERSONAL</v>
      </c>
      <c r="J89" t="s">
        <v>135</v>
      </c>
      <c r="K89" t="s">
        <v>136</v>
      </c>
      <c r="L89" s="11" t="s">
        <v>938</v>
      </c>
      <c r="M89" t="s">
        <v>10</v>
      </c>
      <c r="N89" t="s">
        <v>11</v>
      </c>
      <c r="O89" s="19">
        <v>216415.8</v>
      </c>
      <c r="P89" s="19">
        <v>0</v>
      </c>
      <c r="Q89" s="19">
        <v>0</v>
      </c>
      <c r="R89" s="19">
        <v>216415.8</v>
      </c>
      <c r="S89" s="19">
        <v>0</v>
      </c>
      <c r="T89" s="19">
        <v>67299.679999999993</v>
      </c>
      <c r="U89" s="18">
        <f>Tabla1[[#This Row],[Comprometido]]/Tabla1[[#Totals],[Comprometido]]</f>
        <v>3.2129032795219282E-3</v>
      </c>
      <c r="V89" s="19">
        <v>67299.679999999993</v>
      </c>
      <c r="W89" s="20">
        <f>Tabla1[[#This Row],[Devengado]]/Tabla1[[#Totals],[Devengado]]</f>
        <v>7.8591509940456744E-3</v>
      </c>
      <c r="X89" s="19">
        <v>149116.12</v>
      </c>
      <c r="Y89" s="19">
        <v>149116.12</v>
      </c>
      <c r="Z89" s="19">
        <v>149116.12</v>
      </c>
    </row>
    <row r="90" spans="1:26" hidden="1" x14ac:dyDescent="0.2">
      <c r="A90" t="s">
        <v>62</v>
      </c>
      <c r="B90" t="s">
        <v>63</v>
      </c>
      <c r="C90" t="s">
        <v>99</v>
      </c>
      <c r="D90" t="s">
        <v>100</v>
      </c>
      <c r="E90" t="s">
        <v>4</v>
      </c>
      <c r="F90" t="s">
        <v>5</v>
      </c>
      <c r="G90" t="s">
        <v>19</v>
      </c>
      <c r="H90" t="s">
        <v>20</v>
      </c>
      <c r="I90" t="str">
        <f>MID(Tabla1[[#This Row],[Des.Proyecto]],16,50)</f>
        <v>REMUNERACION PERSONAL</v>
      </c>
      <c r="J90" t="s">
        <v>135</v>
      </c>
      <c r="K90" t="s">
        <v>136</v>
      </c>
      <c r="L90" s="11" t="s">
        <v>938</v>
      </c>
      <c r="M90" t="s">
        <v>10</v>
      </c>
      <c r="N90" t="s">
        <v>11</v>
      </c>
      <c r="O90" s="19">
        <v>22171.200000000001</v>
      </c>
      <c r="P90" s="19">
        <v>0</v>
      </c>
      <c r="Q90" s="19">
        <v>0</v>
      </c>
      <c r="R90" s="19">
        <v>22171.200000000001</v>
      </c>
      <c r="S90" s="19">
        <v>0</v>
      </c>
      <c r="T90" s="19">
        <v>9238</v>
      </c>
      <c r="U90" s="18">
        <f>Tabla1[[#This Row],[Comprometido]]/Tabla1[[#Totals],[Comprometido]]</f>
        <v>4.4102439263044897E-4</v>
      </c>
      <c r="V90" s="19">
        <v>9238</v>
      </c>
      <c r="W90" s="20">
        <f>Tabla1[[#This Row],[Devengado]]/Tabla1[[#Totals],[Devengado]]</f>
        <v>1.0787991396540659E-3</v>
      </c>
      <c r="X90" s="19">
        <v>12933.2</v>
      </c>
      <c r="Y90" s="19">
        <v>12933.2</v>
      </c>
      <c r="Z90" s="19">
        <v>12933.2</v>
      </c>
    </row>
    <row r="91" spans="1:26" hidden="1" x14ac:dyDescent="0.2">
      <c r="A91" t="s">
        <v>62</v>
      </c>
      <c r="B91" t="s">
        <v>80</v>
      </c>
      <c r="C91" t="s">
        <v>122</v>
      </c>
      <c r="D91" t="s">
        <v>123</v>
      </c>
      <c r="E91" t="s">
        <v>4</v>
      </c>
      <c r="F91" t="s">
        <v>5</v>
      </c>
      <c r="G91" t="s">
        <v>19</v>
      </c>
      <c r="H91" t="s">
        <v>20</v>
      </c>
      <c r="I91" t="str">
        <f>MID(Tabla1[[#This Row],[Des.Proyecto]],16,50)</f>
        <v>REMUNERACION PERSONAL</v>
      </c>
      <c r="J91" t="s">
        <v>135</v>
      </c>
      <c r="K91" t="s">
        <v>136</v>
      </c>
      <c r="L91" s="11" t="s">
        <v>938</v>
      </c>
      <c r="M91" t="s">
        <v>10</v>
      </c>
      <c r="N91" t="s">
        <v>11</v>
      </c>
      <c r="O91" s="19">
        <v>54828.24</v>
      </c>
      <c r="P91" s="19">
        <v>0</v>
      </c>
      <c r="Q91" s="19">
        <v>0</v>
      </c>
      <c r="R91" s="19">
        <v>54828.24</v>
      </c>
      <c r="S91" s="19">
        <v>0</v>
      </c>
      <c r="T91" s="19">
        <v>14006.19</v>
      </c>
      <c r="U91" s="18">
        <f>Tabla1[[#This Row],[Comprometido]]/Tabla1[[#Totals],[Comprometido]]</f>
        <v>6.6865895624774508E-4</v>
      </c>
      <c r="V91" s="19">
        <v>14006.19</v>
      </c>
      <c r="W91" s="20">
        <f>Tabla1[[#This Row],[Devengado]]/Tabla1[[#Totals],[Devengado]]</f>
        <v>1.6356208835063197E-3</v>
      </c>
      <c r="X91" s="19">
        <v>40822.050000000003</v>
      </c>
      <c r="Y91" s="19">
        <v>40822.050000000003</v>
      </c>
      <c r="Z91" s="19">
        <v>40822.050000000003</v>
      </c>
    </row>
    <row r="92" spans="1:26" hidden="1" x14ac:dyDescent="0.2">
      <c r="A92" t="s">
        <v>23</v>
      </c>
      <c r="B92" t="s">
        <v>69</v>
      </c>
      <c r="C92" t="s">
        <v>131</v>
      </c>
      <c r="D92" t="s">
        <v>132</v>
      </c>
      <c r="E92" t="s">
        <v>4</v>
      </c>
      <c r="F92" t="s">
        <v>5</v>
      </c>
      <c r="G92" t="s">
        <v>19</v>
      </c>
      <c r="H92" t="s">
        <v>20</v>
      </c>
      <c r="I92" t="str">
        <f>MID(Tabla1[[#This Row],[Des.Proyecto]],16,50)</f>
        <v>REMUNERACION PERSONAL</v>
      </c>
      <c r="J92" t="s">
        <v>135</v>
      </c>
      <c r="K92" t="s">
        <v>136</v>
      </c>
      <c r="L92" s="11" t="s">
        <v>938</v>
      </c>
      <c r="M92" t="s">
        <v>10</v>
      </c>
      <c r="N92" t="s">
        <v>11</v>
      </c>
      <c r="O92" s="19">
        <v>108836.28</v>
      </c>
      <c r="P92" s="19">
        <v>0</v>
      </c>
      <c r="Q92" s="19">
        <v>0</v>
      </c>
      <c r="R92" s="19">
        <v>108836.28</v>
      </c>
      <c r="S92" s="19">
        <v>0</v>
      </c>
      <c r="T92" s="19">
        <v>41508.49</v>
      </c>
      <c r="U92" s="18">
        <f>Tabla1[[#This Row],[Comprometido]]/Tabla1[[#Totals],[Comprometido]]</f>
        <v>1.9816255240590027E-3</v>
      </c>
      <c r="V92" s="19">
        <v>41508.49</v>
      </c>
      <c r="W92" s="20">
        <f>Tabla1[[#This Row],[Devengado]]/Tabla1[[#Totals],[Devengado]]</f>
        <v>4.8472963087615711E-3</v>
      </c>
      <c r="X92" s="19">
        <v>67327.789999999994</v>
      </c>
      <c r="Y92" s="19">
        <v>67327.789999999994</v>
      </c>
      <c r="Z92" s="19">
        <v>67327.789999999994</v>
      </c>
    </row>
    <row r="93" spans="1:26" hidden="1" x14ac:dyDescent="0.2">
      <c r="A93" t="s">
        <v>0</v>
      </c>
      <c r="B93" t="s">
        <v>16</v>
      </c>
      <c r="C93" t="s">
        <v>38</v>
      </c>
      <c r="D93" t="s">
        <v>39</v>
      </c>
      <c r="E93" t="s">
        <v>4</v>
      </c>
      <c r="F93" t="s">
        <v>5</v>
      </c>
      <c r="G93" t="s">
        <v>19</v>
      </c>
      <c r="H93" t="s">
        <v>20</v>
      </c>
      <c r="I93" t="str">
        <f>MID(Tabla1[[#This Row],[Des.Proyecto]],16,50)</f>
        <v>REMUNERACION PERSONAL</v>
      </c>
      <c r="J93" t="s">
        <v>135</v>
      </c>
      <c r="K93" t="s">
        <v>136</v>
      </c>
      <c r="L93" s="11" t="s">
        <v>938</v>
      </c>
      <c r="M93" t="s">
        <v>10</v>
      </c>
      <c r="N93" t="s">
        <v>11</v>
      </c>
      <c r="O93" s="19">
        <v>7232.52</v>
      </c>
      <c r="P93" s="19">
        <v>0</v>
      </c>
      <c r="Q93" s="19">
        <v>0</v>
      </c>
      <c r="R93" s="19">
        <v>7232.52</v>
      </c>
      <c r="S93" s="19">
        <v>0</v>
      </c>
      <c r="T93" s="19">
        <v>3013.55</v>
      </c>
      <c r="U93" s="18">
        <f>Tabla1[[#This Row],[Comprometido]]/Tabla1[[#Totals],[Comprometido]]</f>
        <v>1.4386761836019589E-4</v>
      </c>
      <c r="V93" s="19">
        <v>3013.55</v>
      </c>
      <c r="W93" s="20">
        <f>Tabla1[[#This Row],[Devengado]]/Tabla1[[#Totals],[Devengado]]</f>
        <v>3.5191763880758938E-4</v>
      </c>
      <c r="X93" s="19">
        <v>4218.97</v>
      </c>
      <c r="Y93" s="19">
        <v>4218.97</v>
      </c>
      <c r="Z93" s="19">
        <v>4218.97</v>
      </c>
    </row>
    <row r="94" spans="1:26" x14ac:dyDescent="0.2">
      <c r="A94" t="s">
        <v>52</v>
      </c>
      <c r="B94" t="s">
        <v>83</v>
      </c>
      <c r="C94" t="s">
        <v>84</v>
      </c>
      <c r="D94" t="s">
        <v>85</v>
      </c>
      <c r="E94" t="s">
        <v>4</v>
      </c>
      <c r="F94" t="s">
        <v>5</v>
      </c>
      <c r="G94" t="s">
        <v>19</v>
      </c>
      <c r="H94" t="s">
        <v>20</v>
      </c>
      <c r="I94" t="str">
        <f>MID(Tabla1[[#This Row],[Des.Proyecto]],16,50)</f>
        <v>REMUNERACION PERSONAL</v>
      </c>
      <c r="J94" t="s">
        <v>135</v>
      </c>
      <c r="K94" t="s">
        <v>136</v>
      </c>
      <c r="L94" s="11" t="s">
        <v>938</v>
      </c>
      <c r="M94" t="s">
        <v>10</v>
      </c>
      <c r="N94" t="s">
        <v>11</v>
      </c>
      <c r="O94" s="19">
        <v>151395.75</v>
      </c>
      <c r="P94" s="19">
        <v>0</v>
      </c>
      <c r="Q94" s="19">
        <v>-17957</v>
      </c>
      <c r="R94" s="19">
        <v>133438.75</v>
      </c>
      <c r="S94" s="19">
        <v>0</v>
      </c>
      <c r="T94" s="19">
        <v>52487.31</v>
      </c>
      <c r="U94" s="18">
        <f>Tabla1[[#This Row],[Comprometido]]/Tabla1[[#Totals],[Comprometido]]</f>
        <v>2.5057570917467083E-3</v>
      </c>
      <c r="V94" s="19">
        <v>52487.31</v>
      </c>
      <c r="W94" s="20">
        <f>Tabla1[[#This Row],[Devengado]]/Tabla1[[#Totals],[Devengado]]</f>
        <v>6.1293856755527442E-3</v>
      </c>
      <c r="X94" s="19">
        <v>80951.44</v>
      </c>
      <c r="Y94" s="19">
        <v>80951.44</v>
      </c>
      <c r="Z94" s="19">
        <v>80951.44</v>
      </c>
    </row>
    <row r="95" spans="1:26" hidden="1" x14ac:dyDescent="0.2">
      <c r="A95" t="s">
        <v>0</v>
      </c>
      <c r="B95" t="s">
        <v>31</v>
      </c>
      <c r="C95" t="s">
        <v>32</v>
      </c>
      <c r="D95" t="s">
        <v>33</v>
      </c>
      <c r="E95" t="s">
        <v>4</v>
      </c>
      <c r="F95" t="s">
        <v>5</v>
      </c>
      <c r="G95" t="s">
        <v>19</v>
      </c>
      <c r="H95" t="s">
        <v>20</v>
      </c>
      <c r="I95" t="str">
        <f>MID(Tabla1[[#This Row],[Des.Proyecto]],16,50)</f>
        <v>REMUNERACION PERSONAL</v>
      </c>
      <c r="J95" t="s">
        <v>135</v>
      </c>
      <c r="K95" t="s">
        <v>136</v>
      </c>
      <c r="L95" s="11" t="s">
        <v>938</v>
      </c>
      <c r="M95" t="s">
        <v>10</v>
      </c>
      <c r="N95" t="s">
        <v>11</v>
      </c>
      <c r="O95" s="19">
        <v>3714.06</v>
      </c>
      <c r="P95" s="19">
        <v>0</v>
      </c>
      <c r="Q95" s="19">
        <v>18570.3</v>
      </c>
      <c r="R95" s="19">
        <v>22284.36</v>
      </c>
      <c r="S95" s="19">
        <v>0</v>
      </c>
      <c r="T95" s="19">
        <v>9285.15</v>
      </c>
      <c r="U95" s="18">
        <f>Tabla1[[#This Row],[Comprometido]]/Tabla1[[#Totals],[Comprometido]]</f>
        <v>4.4327534522976977E-4</v>
      </c>
      <c r="V95" s="19">
        <v>9285.15</v>
      </c>
      <c r="W95" s="20">
        <f>Tabla1[[#This Row],[Devengado]]/Tabla1[[#Totals],[Devengado]]</f>
        <v>1.0843052426454806E-3</v>
      </c>
      <c r="X95" s="19">
        <v>12999.21</v>
      </c>
      <c r="Y95" s="19">
        <v>12999.21</v>
      </c>
      <c r="Z95" s="19">
        <v>12999.21</v>
      </c>
    </row>
    <row r="96" spans="1:26" hidden="1" x14ac:dyDescent="0.2">
      <c r="A96" t="s">
        <v>62</v>
      </c>
      <c r="B96" t="s">
        <v>63</v>
      </c>
      <c r="C96" t="s">
        <v>64</v>
      </c>
      <c r="D96" t="s">
        <v>65</v>
      </c>
      <c r="E96" t="s">
        <v>4</v>
      </c>
      <c r="F96" t="s">
        <v>5</v>
      </c>
      <c r="G96" t="s">
        <v>19</v>
      </c>
      <c r="H96" t="s">
        <v>20</v>
      </c>
      <c r="I96" t="str">
        <f>MID(Tabla1[[#This Row],[Des.Proyecto]],16,50)</f>
        <v>REMUNERACION PERSONAL</v>
      </c>
      <c r="J96" t="s">
        <v>135</v>
      </c>
      <c r="K96" t="s">
        <v>136</v>
      </c>
      <c r="L96" s="11" t="s">
        <v>938</v>
      </c>
      <c r="M96" t="s">
        <v>10</v>
      </c>
      <c r="N96" t="s">
        <v>11</v>
      </c>
      <c r="O96" s="19">
        <v>563892.16</v>
      </c>
      <c r="P96" s="19">
        <v>0</v>
      </c>
      <c r="Q96" s="19">
        <v>4553.72</v>
      </c>
      <c r="R96" s="19">
        <v>568445.88</v>
      </c>
      <c r="S96" s="19">
        <v>0</v>
      </c>
      <c r="T96" s="19">
        <v>233644.46</v>
      </c>
      <c r="U96" s="18">
        <f>Tabla1[[#This Row],[Comprometido]]/Tabla1[[#Totals],[Comprometido]]</f>
        <v>1.1154243999022432E-2</v>
      </c>
      <c r="V96" s="19">
        <v>233644.46</v>
      </c>
      <c r="W96" s="20">
        <f>Tabla1[[#This Row],[Devengado]]/Tabla1[[#Totals],[Devengado]]</f>
        <v>2.7284633300816066E-2</v>
      </c>
      <c r="X96" s="19">
        <v>334801.42</v>
      </c>
      <c r="Y96" s="19">
        <v>334801.42</v>
      </c>
      <c r="Z96" s="19">
        <v>334801.42</v>
      </c>
    </row>
    <row r="97" spans="1:26" hidden="1" x14ac:dyDescent="0.2">
      <c r="A97" t="s">
        <v>23</v>
      </c>
      <c r="B97" t="s">
        <v>24</v>
      </c>
      <c r="C97" t="s">
        <v>101</v>
      </c>
      <c r="D97" t="s">
        <v>102</v>
      </c>
      <c r="E97" t="s">
        <v>4</v>
      </c>
      <c r="F97" t="s">
        <v>5</v>
      </c>
      <c r="G97" t="s">
        <v>19</v>
      </c>
      <c r="H97" t="s">
        <v>20</v>
      </c>
      <c r="I97" t="str">
        <f>MID(Tabla1[[#This Row],[Des.Proyecto]],16,50)</f>
        <v>REMUNERACION PERSONAL</v>
      </c>
      <c r="J97" t="s">
        <v>135</v>
      </c>
      <c r="K97" t="s">
        <v>136</v>
      </c>
      <c r="L97" s="11" t="s">
        <v>938</v>
      </c>
      <c r="M97" t="s">
        <v>10</v>
      </c>
      <c r="N97" t="s">
        <v>11</v>
      </c>
      <c r="O97" s="19">
        <v>14304</v>
      </c>
      <c r="P97" s="19">
        <v>0</v>
      </c>
      <c r="Q97" s="19">
        <v>0</v>
      </c>
      <c r="R97" s="19">
        <v>14304</v>
      </c>
      <c r="S97" s="19">
        <v>0</v>
      </c>
      <c r="T97" s="19">
        <v>5674.3</v>
      </c>
      <c r="U97" s="18">
        <f>Tabla1[[#This Row],[Comprometido]]/Tabla1[[#Totals],[Comprometido]]</f>
        <v>2.7089247792844303E-4</v>
      </c>
      <c r="V97" s="19">
        <v>5674.3</v>
      </c>
      <c r="W97" s="20">
        <f>Tabla1[[#This Row],[Devengado]]/Tabla1[[#Totals],[Devengado]]</f>
        <v>6.6263584738461426E-4</v>
      </c>
      <c r="X97" s="19">
        <v>8629.7000000000007</v>
      </c>
      <c r="Y97" s="19">
        <v>8629.7000000000007</v>
      </c>
      <c r="Z97" s="19">
        <v>8629.7000000000007</v>
      </c>
    </row>
    <row r="98" spans="1:26" hidden="1" x14ac:dyDescent="0.2">
      <c r="A98" t="s">
        <v>62</v>
      </c>
      <c r="B98" t="s">
        <v>66</v>
      </c>
      <c r="C98" t="s">
        <v>76</v>
      </c>
      <c r="D98" t="s">
        <v>77</v>
      </c>
      <c r="E98" t="s">
        <v>4</v>
      </c>
      <c r="F98" t="s">
        <v>5</v>
      </c>
      <c r="G98" t="s">
        <v>19</v>
      </c>
      <c r="H98" t="s">
        <v>20</v>
      </c>
      <c r="I98" t="str">
        <f>MID(Tabla1[[#This Row],[Des.Proyecto]],16,50)</f>
        <v>REMUNERACION PERSONAL</v>
      </c>
      <c r="J98" t="s">
        <v>137</v>
      </c>
      <c r="K98" t="s">
        <v>138</v>
      </c>
      <c r="L98" s="11" t="s">
        <v>938</v>
      </c>
      <c r="M98" t="s">
        <v>10</v>
      </c>
      <c r="N98" t="s">
        <v>11</v>
      </c>
      <c r="O98" s="19">
        <v>874233</v>
      </c>
      <c r="P98" s="19">
        <v>0</v>
      </c>
      <c r="Q98" s="19">
        <v>118983</v>
      </c>
      <c r="R98" s="19">
        <v>993216</v>
      </c>
      <c r="S98" s="19">
        <v>0</v>
      </c>
      <c r="T98" s="19">
        <v>366015</v>
      </c>
      <c r="U98" s="18">
        <f>Tabla1[[#This Row],[Comprometido]]/Tabla1[[#Totals],[Comprometido]]</f>
        <v>1.7473646142956677E-2</v>
      </c>
      <c r="V98" s="19">
        <v>366015</v>
      </c>
      <c r="W98" s="20">
        <f>Tabla1[[#This Row],[Devengado]]/Tabla1[[#Totals],[Devengado]]</f>
        <v>4.2742657187755245E-2</v>
      </c>
      <c r="X98" s="19">
        <v>627201</v>
      </c>
      <c r="Y98" s="19">
        <v>627201</v>
      </c>
      <c r="Z98" s="19">
        <v>627201</v>
      </c>
    </row>
    <row r="99" spans="1:26" hidden="1" x14ac:dyDescent="0.2">
      <c r="A99" t="s">
        <v>62</v>
      </c>
      <c r="B99" t="s">
        <v>66</v>
      </c>
      <c r="C99" t="s">
        <v>67</v>
      </c>
      <c r="D99" t="s">
        <v>68</v>
      </c>
      <c r="E99" t="s">
        <v>4</v>
      </c>
      <c r="F99" t="s">
        <v>5</v>
      </c>
      <c r="G99" t="s">
        <v>19</v>
      </c>
      <c r="H99" t="s">
        <v>20</v>
      </c>
      <c r="I99" t="str">
        <f>MID(Tabla1[[#This Row],[Des.Proyecto]],16,50)</f>
        <v>REMUNERACION PERSONAL</v>
      </c>
      <c r="J99" t="s">
        <v>137</v>
      </c>
      <c r="K99" t="s">
        <v>138</v>
      </c>
      <c r="L99" s="11" t="s">
        <v>938</v>
      </c>
      <c r="M99" t="s">
        <v>10</v>
      </c>
      <c r="N99" t="s">
        <v>11</v>
      </c>
      <c r="O99" s="19">
        <v>649541</v>
      </c>
      <c r="P99" s="19">
        <v>0</v>
      </c>
      <c r="Q99" s="19">
        <v>94771</v>
      </c>
      <c r="R99" s="19">
        <v>744312</v>
      </c>
      <c r="S99" s="19">
        <v>0</v>
      </c>
      <c r="T99" s="19">
        <v>287264.37</v>
      </c>
      <c r="U99" s="18">
        <f>Tabla1[[#This Row],[Comprometido]]/Tabla1[[#Totals],[Comprometido]]</f>
        <v>1.371407169339885E-2</v>
      </c>
      <c r="V99" s="19">
        <v>287264.37</v>
      </c>
      <c r="W99" s="20">
        <f>Tabla1[[#This Row],[Devengado]]/Tabla1[[#Totals],[Devengado]]</f>
        <v>3.3546282226593123E-2</v>
      </c>
      <c r="X99" s="19">
        <v>457047.63</v>
      </c>
      <c r="Y99" s="19">
        <v>457047.63</v>
      </c>
      <c r="Z99" s="19">
        <v>457047.63</v>
      </c>
    </row>
    <row r="100" spans="1:26" hidden="1" x14ac:dyDescent="0.2">
      <c r="A100" t="s">
        <v>62</v>
      </c>
      <c r="B100" t="s">
        <v>66</v>
      </c>
      <c r="C100" t="s">
        <v>113</v>
      </c>
      <c r="D100" t="s">
        <v>114</v>
      </c>
      <c r="E100" t="s">
        <v>4</v>
      </c>
      <c r="F100" t="s">
        <v>5</v>
      </c>
      <c r="G100" t="s">
        <v>19</v>
      </c>
      <c r="H100" t="s">
        <v>20</v>
      </c>
      <c r="I100" t="str">
        <f>MID(Tabla1[[#This Row],[Des.Proyecto]],16,50)</f>
        <v>REMUNERACION PERSONAL</v>
      </c>
      <c r="J100" t="s">
        <v>137</v>
      </c>
      <c r="K100" t="s">
        <v>138</v>
      </c>
      <c r="L100" s="11" t="s">
        <v>938</v>
      </c>
      <c r="M100" t="s">
        <v>10</v>
      </c>
      <c r="N100" t="s">
        <v>11</v>
      </c>
      <c r="O100" s="19">
        <v>5909256.5199999996</v>
      </c>
      <c r="P100" s="19">
        <v>0</v>
      </c>
      <c r="Q100" s="19">
        <v>-1362103.33</v>
      </c>
      <c r="R100" s="19">
        <v>4547153.1900000004</v>
      </c>
      <c r="S100" s="19">
        <v>0</v>
      </c>
      <c r="T100" s="19">
        <v>1432398.34</v>
      </c>
      <c r="U100" s="18">
        <f>Tabla1[[#This Row],[Comprometido]]/Tabla1[[#Totals],[Comprometido]]</f>
        <v>6.8383049134375776E-2</v>
      </c>
      <c r="V100" s="19">
        <v>1432398.34</v>
      </c>
      <c r="W100" s="20">
        <f>Tabla1[[#This Row],[Devengado]]/Tabla1[[#Totals],[Devengado]]</f>
        <v>0.16727322979366879</v>
      </c>
      <c r="X100" s="19">
        <v>3114754.85</v>
      </c>
      <c r="Y100" s="19">
        <v>3114754.85</v>
      </c>
      <c r="Z100" s="19">
        <v>3114754.85</v>
      </c>
    </row>
    <row r="101" spans="1:26" hidden="1" x14ac:dyDescent="0.2">
      <c r="A101" t="s">
        <v>62</v>
      </c>
      <c r="B101" t="s">
        <v>66</v>
      </c>
      <c r="C101" t="s">
        <v>74</v>
      </c>
      <c r="D101" t="s">
        <v>75</v>
      </c>
      <c r="E101" t="s">
        <v>4</v>
      </c>
      <c r="F101" t="s">
        <v>5</v>
      </c>
      <c r="G101" t="s">
        <v>19</v>
      </c>
      <c r="H101" t="s">
        <v>20</v>
      </c>
      <c r="I101" t="str">
        <f>MID(Tabla1[[#This Row],[Des.Proyecto]],16,50)</f>
        <v>REMUNERACION PERSONAL</v>
      </c>
      <c r="J101" t="s">
        <v>137</v>
      </c>
      <c r="K101" t="s">
        <v>138</v>
      </c>
      <c r="L101" s="11" t="s">
        <v>938</v>
      </c>
      <c r="M101" t="s">
        <v>10</v>
      </c>
      <c r="N101" t="s">
        <v>11</v>
      </c>
      <c r="O101" s="19">
        <v>1059176</v>
      </c>
      <c r="P101" s="19">
        <v>0</v>
      </c>
      <c r="Q101" s="19">
        <v>167656</v>
      </c>
      <c r="R101" s="19">
        <v>1226832</v>
      </c>
      <c r="S101" s="19">
        <v>0</v>
      </c>
      <c r="T101" s="19">
        <v>486255.53</v>
      </c>
      <c r="U101" s="18">
        <f>Tabla1[[#This Row],[Comprometido]]/Tabla1[[#Totals],[Comprometido]]</f>
        <v>2.3213958625400204E-2</v>
      </c>
      <c r="V101" s="19">
        <v>486255.53</v>
      </c>
      <c r="W101" s="20">
        <f>Tabla1[[#This Row],[Devengado]]/Tabla1[[#Totals],[Devengado]]</f>
        <v>5.6784157546658567E-2</v>
      </c>
      <c r="X101" s="19">
        <v>740576.47</v>
      </c>
      <c r="Y101" s="19">
        <v>740576.47</v>
      </c>
      <c r="Z101" s="19">
        <v>740576.47</v>
      </c>
    </row>
    <row r="102" spans="1:26" hidden="1" x14ac:dyDescent="0.2">
      <c r="A102" t="s">
        <v>62</v>
      </c>
      <c r="B102" t="s">
        <v>66</v>
      </c>
      <c r="C102" t="s">
        <v>108</v>
      </c>
      <c r="D102" t="s">
        <v>109</v>
      </c>
      <c r="E102" t="s">
        <v>4</v>
      </c>
      <c r="F102" t="s">
        <v>5</v>
      </c>
      <c r="G102" t="s">
        <v>19</v>
      </c>
      <c r="H102" t="s">
        <v>20</v>
      </c>
      <c r="I102" t="str">
        <f>MID(Tabla1[[#This Row],[Des.Proyecto]],16,50)</f>
        <v>REMUNERACION PERSONAL</v>
      </c>
      <c r="J102" t="s">
        <v>137</v>
      </c>
      <c r="K102" t="s">
        <v>138</v>
      </c>
      <c r="L102" s="11" t="s">
        <v>938</v>
      </c>
      <c r="M102" t="s">
        <v>10</v>
      </c>
      <c r="N102" t="s">
        <v>11</v>
      </c>
      <c r="O102" s="19">
        <v>840754.17</v>
      </c>
      <c r="P102" s="19">
        <v>0</v>
      </c>
      <c r="Q102" s="19">
        <v>159625.82999999999</v>
      </c>
      <c r="R102" s="19">
        <v>1000380</v>
      </c>
      <c r="S102" s="19">
        <v>0</v>
      </c>
      <c r="T102" s="19">
        <v>371124.8</v>
      </c>
      <c r="U102" s="18">
        <f>Tabla1[[#This Row],[Comprometido]]/Tabla1[[#Totals],[Comprometido]]</f>
        <v>1.7717589252013083E-2</v>
      </c>
      <c r="V102" s="19">
        <v>371124.8</v>
      </c>
      <c r="W102" s="20">
        <f>Tabla1[[#This Row],[Devengado]]/Tabla1[[#Totals],[Devengado]]</f>
        <v>4.3339371611202347E-2</v>
      </c>
      <c r="X102" s="19">
        <v>629255.19999999995</v>
      </c>
      <c r="Y102" s="19">
        <v>629255.19999999995</v>
      </c>
      <c r="Z102" s="19">
        <v>629255.19999999995</v>
      </c>
    </row>
    <row r="103" spans="1:26" hidden="1" x14ac:dyDescent="0.2">
      <c r="A103" t="s">
        <v>62</v>
      </c>
      <c r="B103" t="s">
        <v>66</v>
      </c>
      <c r="C103" t="s">
        <v>118</v>
      </c>
      <c r="D103" t="s">
        <v>119</v>
      </c>
      <c r="E103" t="s">
        <v>4</v>
      </c>
      <c r="F103" t="s">
        <v>5</v>
      </c>
      <c r="G103" t="s">
        <v>19</v>
      </c>
      <c r="H103" t="s">
        <v>20</v>
      </c>
      <c r="I103" t="str">
        <f>MID(Tabla1[[#This Row],[Des.Proyecto]],16,50)</f>
        <v>REMUNERACION PERSONAL</v>
      </c>
      <c r="J103" t="s">
        <v>137</v>
      </c>
      <c r="K103" t="s">
        <v>138</v>
      </c>
      <c r="L103" s="11" t="s">
        <v>938</v>
      </c>
      <c r="M103" t="s">
        <v>10</v>
      </c>
      <c r="N103" t="s">
        <v>11</v>
      </c>
      <c r="O103" s="19">
        <v>998112.14</v>
      </c>
      <c r="P103" s="19">
        <v>0</v>
      </c>
      <c r="Q103" s="19">
        <v>61031.86</v>
      </c>
      <c r="R103" s="19">
        <v>1059144</v>
      </c>
      <c r="S103" s="19">
        <v>0</v>
      </c>
      <c r="T103" s="19">
        <v>352198.3</v>
      </c>
      <c r="U103" s="18">
        <f>Tabla1[[#This Row],[Comprometido]]/Tabla1[[#Totals],[Comprometido]]</f>
        <v>1.6814033485925164E-2</v>
      </c>
      <c r="V103" s="19">
        <v>352198.3</v>
      </c>
      <c r="W103" s="20">
        <f>Tabla1[[#This Row],[Devengado]]/Tabla1[[#Totals],[Devengado]]</f>
        <v>4.1129164649017599E-2</v>
      </c>
      <c r="X103" s="19">
        <v>706945.7</v>
      </c>
      <c r="Y103" s="19">
        <v>706945.7</v>
      </c>
      <c r="Z103" s="19">
        <v>706945.7</v>
      </c>
    </row>
    <row r="104" spans="1:26" hidden="1" x14ac:dyDescent="0.2">
      <c r="A104" t="s">
        <v>62</v>
      </c>
      <c r="B104" t="s">
        <v>66</v>
      </c>
      <c r="C104" t="s">
        <v>120</v>
      </c>
      <c r="D104" t="s">
        <v>121</v>
      </c>
      <c r="E104" t="s">
        <v>4</v>
      </c>
      <c r="F104" t="s">
        <v>5</v>
      </c>
      <c r="G104" t="s">
        <v>19</v>
      </c>
      <c r="H104" t="s">
        <v>20</v>
      </c>
      <c r="I104" t="str">
        <f>MID(Tabla1[[#This Row],[Des.Proyecto]],16,50)</f>
        <v>REMUNERACION PERSONAL</v>
      </c>
      <c r="J104" t="s">
        <v>137</v>
      </c>
      <c r="K104" t="s">
        <v>138</v>
      </c>
      <c r="L104" s="11" t="s">
        <v>938</v>
      </c>
      <c r="M104" t="s">
        <v>10</v>
      </c>
      <c r="N104" t="s">
        <v>11</v>
      </c>
      <c r="O104" s="19">
        <v>1647457</v>
      </c>
      <c r="P104" s="19">
        <v>0</v>
      </c>
      <c r="Q104" s="19">
        <v>198839</v>
      </c>
      <c r="R104" s="19">
        <v>1846296</v>
      </c>
      <c r="S104" s="19">
        <v>0</v>
      </c>
      <c r="T104" s="19">
        <v>665848.6</v>
      </c>
      <c r="U104" s="18">
        <f>Tabla1[[#This Row],[Comprometido]]/Tabla1[[#Totals],[Comprometido]]</f>
        <v>3.1787775968698286E-2</v>
      </c>
      <c r="V104" s="19">
        <v>665848.6</v>
      </c>
      <c r="W104" s="20">
        <f>Tabla1[[#This Row],[Devengado]]/Tabla1[[#Totals],[Devengado]]</f>
        <v>7.7756754364566388E-2</v>
      </c>
      <c r="X104" s="19">
        <v>1180447.3999999999</v>
      </c>
      <c r="Y104" s="19">
        <v>1180447.3999999999</v>
      </c>
      <c r="Z104" s="19">
        <v>1180447.3999999999</v>
      </c>
    </row>
    <row r="105" spans="1:26" hidden="1" x14ac:dyDescent="0.2">
      <c r="A105" t="s">
        <v>62</v>
      </c>
      <c r="B105" t="s">
        <v>66</v>
      </c>
      <c r="C105" t="s">
        <v>78</v>
      </c>
      <c r="D105" t="s">
        <v>79</v>
      </c>
      <c r="E105" t="s">
        <v>4</v>
      </c>
      <c r="F105" t="s">
        <v>5</v>
      </c>
      <c r="G105" t="s">
        <v>19</v>
      </c>
      <c r="H105" t="s">
        <v>20</v>
      </c>
      <c r="I105" t="str">
        <f>MID(Tabla1[[#This Row],[Des.Proyecto]],16,50)</f>
        <v>REMUNERACION PERSONAL</v>
      </c>
      <c r="J105" t="s">
        <v>137</v>
      </c>
      <c r="K105" t="s">
        <v>138</v>
      </c>
      <c r="L105" s="11" t="s">
        <v>938</v>
      </c>
      <c r="M105" t="s">
        <v>10</v>
      </c>
      <c r="N105" t="s">
        <v>11</v>
      </c>
      <c r="O105" s="19">
        <v>782531</v>
      </c>
      <c r="P105" s="19">
        <v>0</v>
      </c>
      <c r="Q105" s="19">
        <v>85537</v>
      </c>
      <c r="R105" s="19">
        <v>868068</v>
      </c>
      <c r="S105" s="19">
        <v>0</v>
      </c>
      <c r="T105" s="19">
        <v>335565.2</v>
      </c>
      <c r="U105" s="18">
        <f>Tabla1[[#This Row],[Comprometido]]/Tabla1[[#Totals],[Comprometido]]</f>
        <v>1.6019965200034115E-2</v>
      </c>
      <c r="V105" s="19">
        <v>335565.2</v>
      </c>
      <c r="W105" s="20">
        <f>Tabla1[[#This Row],[Devengado]]/Tabla1[[#Totals],[Devengado]]</f>
        <v>3.9186777339017598E-2</v>
      </c>
      <c r="X105" s="19">
        <v>532502.80000000005</v>
      </c>
      <c r="Y105" s="19">
        <v>532502.80000000005</v>
      </c>
      <c r="Z105" s="19">
        <v>532502.80000000005</v>
      </c>
    </row>
    <row r="106" spans="1:26" hidden="1" x14ac:dyDescent="0.2">
      <c r="A106" t="s">
        <v>62</v>
      </c>
      <c r="B106" t="s">
        <v>66</v>
      </c>
      <c r="C106" t="s">
        <v>124</v>
      </c>
      <c r="D106" t="s">
        <v>125</v>
      </c>
      <c r="E106" t="s">
        <v>4</v>
      </c>
      <c r="F106" t="s">
        <v>5</v>
      </c>
      <c r="G106" t="s">
        <v>19</v>
      </c>
      <c r="H106" t="s">
        <v>20</v>
      </c>
      <c r="I106" t="str">
        <f>MID(Tabla1[[#This Row],[Des.Proyecto]],16,50)</f>
        <v>REMUNERACION PERSONAL</v>
      </c>
      <c r="J106" t="s">
        <v>137</v>
      </c>
      <c r="K106" t="s">
        <v>138</v>
      </c>
      <c r="L106" s="11" t="s">
        <v>938</v>
      </c>
      <c r="M106" t="s">
        <v>10</v>
      </c>
      <c r="N106" t="s">
        <v>11</v>
      </c>
      <c r="O106" s="19">
        <v>990491.36</v>
      </c>
      <c r="P106" s="19">
        <v>0</v>
      </c>
      <c r="Q106" s="19">
        <v>124944.64</v>
      </c>
      <c r="R106" s="19">
        <v>1115436</v>
      </c>
      <c r="S106" s="19">
        <v>0</v>
      </c>
      <c r="T106" s="19">
        <v>437025</v>
      </c>
      <c r="U106" s="18">
        <f>Tabla1[[#This Row],[Comprometido]]/Tabla1[[#Totals],[Comprometido]]</f>
        <v>2.0863681012050442E-2</v>
      </c>
      <c r="V106" s="19">
        <v>437025</v>
      </c>
      <c r="W106" s="20">
        <f>Tabla1[[#This Row],[Devengado]]/Tabla1[[#Totals],[Devengado]]</f>
        <v>5.1035093527529565E-2</v>
      </c>
      <c r="X106" s="19">
        <v>678411</v>
      </c>
      <c r="Y106" s="19">
        <v>678411</v>
      </c>
      <c r="Z106" s="19">
        <v>678411</v>
      </c>
    </row>
    <row r="107" spans="1:26" hidden="1" x14ac:dyDescent="0.2">
      <c r="A107" t="s">
        <v>62</v>
      </c>
      <c r="B107" t="s">
        <v>66</v>
      </c>
      <c r="C107" t="s">
        <v>129</v>
      </c>
      <c r="D107" t="s">
        <v>130</v>
      </c>
      <c r="E107" t="s">
        <v>4</v>
      </c>
      <c r="F107" t="s">
        <v>5</v>
      </c>
      <c r="G107" t="s">
        <v>19</v>
      </c>
      <c r="H107" t="s">
        <v>20</v>
      </c>
      <c r="I107" t="str">
        <f>MID(Tabla1[[#This Row],[Des.Proyecto]],16,50)</f>
        <v>REMUNERACION PERSONAL</v>
      </c>
      <c r="J107" t="s">
        <v>137</v>
      </c>
      <c r="K107" t="s">
        <v>138</v>
      </c>
      <c r="L107" s="11" t="s">
        <v>938</v>
      </c>
      <c r="M107" t="s">
        <v>10</v>
      </c>
      <c r="N107" t="s">
        <v>11</v>
      </c>
      <c r="O107" s="19">
        <v>1845503</v>
      </c>
      <c r="P107" s="19">
        <v>0</v>
      </c>
      <c r="Q107" s="19">
        <v>192661</v>
      </c>
      <c r="R107" s="19">
        <v>2038164</v>
      </c>
      <c r="S107" s="19">
        <v>0</v>
      </c>
      <c r="T107" s="19">
        <v>714775</v>
      </c>
      <c r="U107" s="18">
        <f>Tabla1[[#This Row],[Comprometido]]/Tabla1[[#Totals],[Comprometido]]</f>
        <v>3.4123534341029355E-2</v>
      </c>
      <c r="V107" s="19">
        <v>714775</v>
      </c>
      <c r="W107" s="20">
        <f>Tabla1[[#This Row],[Devengado]]/Tabla1[[#Totals],[Devengado]]</f>
        <v>8.3470302559670376E-2</v>
      </c>
      <c r="X107" s="19">
        <v>1323389</v>
      </c>
      <c r="Y107" s="19">
        <v>1323389</v>
      </c>
      <c r="Z107" s="19">
        <v>1323389</v>
      </c>
    </row>
    <row r="108" spans="1:26" hidden="1" x14ac:dyDescent="0.2">
      <c r="A108" t="s">
        <v>23</v>
      </c>
      <c r="B108" t="s">
        <v>69</v>
      </c>
      <c r="C108" t="s">
        <v>131</v>
      </c>
      <c r="D108" t="s">
        <v>132</v>
      </c>
      <c r="E108" t="s">
        <v>4</v>
      </c>
      <c r="F108" t="s">
        <v>5</v>
      </c>
      <c r="G108" t="s">
        <v>19</v>
      </c>
      <c r="H108" t="s">
        <v>20</v>
      </c>
      <c r="I108" t="str">
        <f>MID(Tabla1[[#This Row],[Des.Proyecto]],16,50)</f>
        <v>REMUNERACION PERSONAL</v>
      </c>
      <c r="J108" t="s">
        <v>139</v>
      </c>
      <c r="K108" t="s">
        <v>140</v>
      </c>
      <c r="L108" s="11" t="s">
        <v>938</v>
      </c>
      <c r="M108" t="s">
        <v>10</v>
      </c>
      <c r="N108" t="s">
        <v>11</v>
      </c>
      <c r="O108" s="19">
        <v>169435.35</v>
      </c>
      <c r="P108" s="19">
        <v>0</v>
      </c>
      <c r="Q108" s="19">
        <v>0</v>
      </c>
      <c r="R108" s="19">
        <v>169435.35</v>
      </c>
      <c r="S108" s="19">
        <v>22399.34</v>
      </c>
      <c r="T108" s="19">
        <v>15279.13</v>
      </c>
      <c r="U108" s="18">
        <f>Tabla1[[#This Row],[Comprometido]]/Tabla1[[#Totals],[Comprometido]]</f>
        <v>7.294294250023459E-4</v>
      </c>
      <c r="V108" s="19">
        <v>15279.13</v>
      </c>
      <c r="W108" s="20">
        <f>Tabla1[[#This Row],[Devengado]]/Tabla1[[#Totals],[Devengado]]</f>
        <v>1.7842728186471778E-3</v>
      </c>
      <c r="X108" s="19">
        <v>154156.22</v>
      </c>
      <c r="Y108" s="19">
        <v>154156.22</v>
      </c>
      <c r="Z108" s="19">
        <v>131756.88</v>
      </c>
    </row>
    <row r="109" spans="1:26" hidden="1" x14ac:dyDescent="0.2">
      <c r="A109" t="s">
        <v>23</v>
      </c>
      <c r="B109" t="s">
        <v>24</v>
      </c>
      <c r="C109" t="s">
        <v>101</v>
      </c>
      <c r="D109" t="s">
        <v>102</v>
      </c>
      <c r="E109" t="s">
        <v>4</v>
      </c>
      <c r="F109" t="s">
        <v>5</v>
      </c>
      <c r="G109" t="s">
        <v>19</v>
      </c>
      <c r="H109" t="s">
        <v>20</v>
      </c>
      <c r="I109" t="str">
        <f>MID(Tabla1[[#This Row],[Des.Proyecto]],16,50)</f>
        <v>REMUNERACION PERSONAL</v>
      </c>
      <c r="J109" t="s">
        <v>139</v>
      </c>
      <c r="K109" t="s">
        <v>140</v>
      </c>
      <c r="L109" s="11" t="s">
        <v>938</v>
      </c>
      <c r="M109" t="s">
        <v>10</v>
      </c>
      <c r="N109" t="s">
        <v>11</v>
      </c>
      <c r="O109" s="19">
        <v>39859.67</v>
      </c>
      <c r="P109" s="19">
        <v>0</v>
      </c>
      <c r="Q109" s="19">
        <v>1089.33</v>
      </c>
      <c r="R109" s="19">
        <v>40949</v>
      </c>
      <c r="S109" s="19">
        <v>3641.6</v>
      </c>
      <c r="T109" s="19">
        <v>4620.49</v>
      </c>
      <c r="U109" s="18">
        <f>Tabla1[[#This Row],[Comprometido]]/Tabla1[[#Totals],[Comprometido]]</f>
        <v>2.2058332928177779E-4</v>
      </c>
      <c r="V109" s="19">
        <v>4620.49</v>
      </c>
      <c r="W109" s="20">
        <f>Tabla1[[#This Row],[Devengado]]/Tabla1[[#Totals],[Devengado]]</f>
        <v>5.3957356968826749E-4</v>
      </c>
      <c r="X109" s="19">
        <v>36328.51</v>
      </c>
      <c r="Y109" s="19">
        <v>36328.51</v>
      </c>
      <c r="Z109" s="19">
        <v>32686.91</v>
      </c>
    </row>
    <row r="110" spans="1:26" hidden="1" x14ac:dyDescent="0.2">
      <c r="A110" t="s">
        <v>62</v>
      </c>
      <c r="B110" t="s">
        <v>80</v>
      </c>
      <c r="C110" t="s">
        <v>122</v>
      </c>
      <c r="D110" t="s">
        <v>123</v>
      </c>
      <c r="E110" t="s">
        <v>4</v>
      </c>
      <c r="F110" t="s">
        <v>5</v>
      </c>
      <c r="G110" t="s">
        <v>19</v>
      </c>
      <c r="H110" t="s">
        <v>20</v>
      </c>
      <c r="I110" t="str">
        <f>MID(Tabla1[[#This Row],[Des.Proyecto]],16,50)</f>
        <v>REMUNERACION PERSONAL</v>
      </c>
      <c r="J110" t="s">
        <v>139</v>
      </c>
      <c r="K110" t="s">
        <v>140</v>
      </c>
      <c r="L110" s="11" t="s">
        <v>938</v>
      </c>
      <c r="M110" t="s">
        <v>10</v>
      </c>
      <c r="N110" t="s">
        <v>11</v>
      </c>
      <c r="O110" s="19">
        <v>135668.29999999999</v>
      </c>
      <c r="P110" s="19">
        <v>0</v>
      </c>
      <c r="Q110" s="19">
        <v>0</v>
      </c>
      <c r="R110" s="19">
        <v>135668.29999999999</v>
      </c>
      <c r="S110" s="19">
        <v>39761.300000000003</v>
      </c>
      <c r="T110" s="19">
        <v>9350.86</v>
      </c>
      <c r="U110" s="18">
        <f>Tabla1[[#This Row],[Comprometido]]/Tabla1[[#Totals],[Comprometido]]</f>
        <v>4.4641235679501631E-4</v>
      </c>
      <c r="V110" s="19">
        <v>9350.86</v>
      </c>
      <c r="W110" s="20">
        <f>Tabla1[[#This Row],[Devengado]]/Tabla1[[#Totals],[Devengado]]</f>
        <v>1.0919787533043538E-3</v>
      </c>
      <c r="X110" s="19">
        <v>126317.44</v>
      </c>
      <c r="Y110" s="19">
        <v>126317.44</v>
      </c>
      <c r="Z110" s="19">
        <v>86556.14</v>
      </c>
    </row>
    <row r="111" spans="1:26" x14ac:dyDescent="0.2">
      <c r="A111" t="s">
        <v>52</v>
      </c>
      <c r="B111" t="s">
        <v>83</v>
      </c>
      <c r="C111" t="s">
        <v>84</v>
      </c>
      <c r="D111" t="s">
        <v>85</v>
      </c>
      <c r="E111" t="s">
        <v>4</v>
      </c>
      <c r="F111" t="s">
        <v>5</v>
      </c>
      <c r="G111" t="s">
        <v>19</v>
      </c>
      <c r="H111" t="s">
        <v>20</v>
      </c>
      <c r="I111" t="str">
        <f>MID(Tabla1[[#This Row],[Des.Proyecto]],16,50)</f>
        <v>REMUNERACION PERSONAL</v>
      </c>
      <c r="J111" t="s">
        <v>139</v>
      </c>
      <c r="K111" t="s">
        <v>140</v>
      </c>
      <c r="L111" s="11" t="s">
        <v>938</v>
      </c>
      <c r="M111" t="s">
        <v>10</v>
      </c>
      <c r="N111" t="s">
        <v>11</v>
      </c>
      <c r="O111" s="19">
        <v>118994</v>
      </c>
      <c r="P111" s="19">
        <v>0</v>
      </c>
      <c r="Q111" s="19">
        <v>0</v>
      </c>
      <c r="R111" s="19">
        <v>118994</v>
      </c>
      <c r="S111" s="19">
        <v>11864.95</v>
      </c>
      <c r="T111" s="19">
        <v>6599.14</v>
      </c>
      <c r="U111" s="18">
        <f>Tabla1[[#This Row],[Comprometido]]/Tabla1[[#Totals],[Comprometido]]</f>
        <v>3.1504456704733725E-4</v>
      </c>
      <c r="V111" s="19">
        <v>6599.14</v>
      </c>
      <c r="W111" s="20">
        <f>Tabla1[[#This Row],[Devengado]]/Tabla1[[#Totals],[Devengado]]</f>
        <v>7.7063721091759395E-4</v>
      </c>
      <c r="X111" s="19">
        <v>112394.86</v>
      </c>
      <c r="Y111" s="19">
        <v>112394.86</v>
      </c>
      <c r="Z111" s="19">
        <v>100529.91</v>
      </c>
    </row>
    <row r="112" spans="1:26" hidden="1" x14ac:dyDescent="0.2">
      <c r="A112" t="s">
        <v>23</v>
      </c>
      <c r="B112" t="s">
        <v>49</v>
      </c>
      <c r="C112" t="s">
        <v>50</v>
      </c>
      <c r="D112" t="s">
        <v>51</v>
      </c>
      <c r="E112" t="s">
        <v>4</v>
      </c>
      <c r="F112" t="s">
        <v>5</v>
      </c>
      <c r="G112" t="s">
        <v>19</v>
      </c>
      <c r="H112" t="s">
        <v>20</v>
      </c>
      <c r="I112" t="str">
        <f>MID(Tabla1[[#This Row],[Des.Proyecto]],16,50)</f>
        <v>REMUNERACION PERSONAL</v>
      </c>
      <c r="J112" t="s">
        <v>139</v>
      </c>
      <c r="K112" t="s">
        <v>140</v>
      </c>
      <c r="L112" s="11" t="s">
        <v>938</v>
      </c>
      <c r="M112" t="s">
        <v>10</v>
      </c>
      <c r="N112" t="s">
        <v>11</v>
      </c>
      <c r="O112" s="19">
        <v>110104.34</v>
      </c>
      <c r="P112" s="19">
        <v>0</v>
      </c>
      <c r="Q112" s="19">
        <v>0</v>
      </c>
      <c r="R112" s="19">
        <v>110104.34</v>
      </c>
      <c r="S112" s="19">
        <v>18431.68</v>
      </c>
      <c r="T112" s="19">
        <v>13205.67</v>
      </c>
      <c r="U112" s="18">
        <f>Tabla1[[#This Row],[Comprometido]]/Tabla1[[#Totals],[Comprometido]]</f>
        <v>6.3044193451268038E-4</v>
      </c>
      <c r="V112" s="19">
        <v>13205.67</v>
      </c>
      <c r="W112" s="20">
        <f>Tabla1[[#This Row],[Devengado]]/Tabla1[[#Totals],[Devengado]]</f>
        <v>1.5421374144355389E-3</v>
      </c>
      <c r="X112" s="19">
        <v>96898.67</v>
      </c>
      <c r="Y112" s="19">
        <v>96898.67</v>
      </c>
      <c r="Z112" s="19">
        <v>78466.990000000005</v>
      </c>
    </row>
    <row r="113" spans="1:26" hidden="1" x14ac:dyDescent="0.2">
      <c r="A113" t="s">
        <v>0</v>
      </c>
      <c r="B113" t="s">
        <v>16</v>
      </c>
      <c r="C113" t="s">
        <v>17</v>
      </c>
      <c r="D113" t="s">
        <v>18</v>
      </c>
      <c r="E113" t="s">
        <v>4</v>
      </c>
      <c r="F113" t="s">
        <v>5</v>
      </c>
      <c r="G113" t="s">
        <v>19</v>
      </c>
      <c r="H113" t="s">
        <v>20</v>
      </c>
      <c r="I113" t="str">
        <f>MID(Tabla1[[#This Row],[Des.Proyecto]],16,50)</f>
        <v>REMUNERACION PERSONAL</v>
      </c>
      <c r="J113" t="s">
        <v>139</v>
      </c>
      <c r="K113" t="s">
        <v>140</v>
      </c>
      <c r="L113" s="11" t="s">
        <v>938</v>
      </c>
      <c r="M113" t="s">
        <v>10</v>
      </c>
      <c r="N113" t="s">
        <v>11</v>
      </c>
      <c r="O113" s="19">
        <v>15131.53</v>
      </c>
      <c r="P113" s="19">
        <v>0</v>
      </c>
      <c r="Q113" s="19">
        <v>0</v>
      </c>
      <c r="R113" s="19">
        <v>15131.53</v>
      </c>
      <c r="S113" s="19">
        <v>3737.37</v>
      </c>
      <c r="T113" s="19">
        <v>3758.55</v>
      </c>
      <c r="U113" s="18">
        <f>Tabla1[[#This Row],[Comprometido]]/Tabla1[[#Totals],[Comprometido]]</f>
        <v>1.7943410163684501E-4</v>
      </c>
      <c r="V113" s="19">
        <v>3640.49</v>
      </c>
      <c r="W113" s="20">
        <f>Tabla1[[#This Row],[Devengado]]/Tabla1[[#Totals],[Devengado]]</f>
        <v>4.2513070793669951E-4</v>
      </c>
      <c r="X113" s="19">
        <v>11372.98</v>
      </c>
      <c r="Y113" s="19">
        <v>11491.04</v>
      </c>
      <c r="Z113" s="19">
        <v>7635.61</v>
      </c>
    </row>
    <row r="114" spans="1:26" hidden="1" x14ac:dyDescent="0.2">
      <c r="A114" t="s">
        <v>0</v>
      </c>
      <c r="B114" t="s">
        <v>31</v>
      </c>
      <c r="C114" t="s">
        <v>32</v>
      </c>
      <c r="D114" t="s">
        <v>33</v>
      </c>
      <c r="E114" t="s">
        <v>4</v>
      </c>
      <c r="F114" t="s">
        <v>5</v>
      </c>
      <c r="G114" t="s">
        <v>19</v>
      </c>
      <c r="H114" t="s">
        <v>20</v>
      </c>
      <c r="I114" t="str">
        <f>MID(Tabla1[[#This Row],[Des.Proyecto]],16,50)</f>
        <v>REMUNERACION PERSONAL</v>
      </c>
      <c r="J114" t="s">
        <v>139</v>
      </c>
      <c r="K114" t="s">
        <v>140</v>
      </c>
      <c r="L114" s="11" t="s">
        <v>938</v>
      </c>
      <c r="M114" t="s">
        <v>10</v>
      </c>
      <c r="N114" t="s">
        <v>11</v>
      </c>
      <c r="O114" s="19">
        <v>85697.84</v>
      </c>
      <c r="P114" s="19">
        <v>0</v>
      </c>
      <c r="Q114" s="19">
        <v>68939.19</v>
      </c>
      <c r="R114" s="19">
        <v>154637.03</v>
      </c>
      <c r="S114" s="19">
        <v>18420.45</v>
      </c>
      <c r="T114" s="19">
        <v>19358.8</v>
      </c>
      <c r="U114" s="18">
        <f>Tabla1[[#This Row],[Comprometido]]/Tabla1[[#Totals],[Comprometido]]</f>
        <v>9.2419387443757695E-4</v>
      </c>
      <c r="V114" s="19">
        <v>19358.8</v>
      </c>
      <c r="W114" s="20">
        <f>Tabla1[[#This Row],[Devengado]]/Tabla1[[#Totals],[Devengado]]</f>
        <v>2.2606902776288297E-3</v>
      </c>
      <c r="X114" s="19">
        <v>135278.23000000001</v>
      </c>
      <c r="Y114" s="19">
        <v>135278.23000000001</v>
      </c>
      <c r="Z114" s="19">
        <v>116857.78</v>
      </c>
    </row>
    <row r="115" spans="1:26" hidden="1" x14ac:dyDescent="0.2">
      <c r="A115" t="s">
        <v>23</v>
      </c>
      <c r="B115" t="s">
        <v>24</v>
      </c>
      <c r="C115" t="s">
        <v>29</v>
      </c>
      <c r="D115" t="s">
        <v>30</v>
      </c>
      <c r="E115" t="s">
        <v>4</v>
      </c>
      <c r="F115" t="s">
        <v>5</v>
      </c>
      <c r="G115" t="s">
        <v>19</v>
      </c>
      <c r="H115" t="s">
        <v>20</v>
      </c>
      <c r="I115" t="str">
        <f>MID(Tabla1[[#This Row],[Des.Proyecto]],16,50)</f>
        <v>REMUNERACION PERSONAL</v>
      </c>
      <c r="J115" t="s">
        <v>139</v>
      </c>
      <c r="K115" t="s">
        <v>140</v>
      </c>
      <c r="L115" s="11" t="s">
        <v>938</v>
      </c>
      <c r="M115" t="s">
        <v>10</v>
      </c>
      <c r="N115" t="s">
        <v>11</v>
      </c>
      <c r="O115" s="19">
        <v>123220.89</v>
      </c>
      <c r="P115" s="19">
        <v>0</v>
      </c>
      <c r="Q115" s="19">
        <v>-510.58</v>
      </c>
      <c r="R115" s="19">
        <v>122710.31</v>
      </c>
      <c r="S115" s="19">
        <v>29352.400000000001</v>
      </c>
      <c r="T115" s="19">
        <v>8180.43</v>
      </c>
      <c r="U115" s="18">
        <f>Tabla1[[#This Row],[Comprometido]]/Tabla1[[#Totals],[Comprometido]]</f>
        <v>3.9053574065879023E-4</v>
      </c>
      <c r="V115" s="19">
        <v>8180.43</v>
      </c>
      <c r="W115" s="20">
        <f>Tabla1[[#This Row],[Devengado]]/Tabla1[[#Totals],[Devengado]]</f>
        <v>9.5529777505957037E-4</v>
      </c>
      <c r="X115" s="19">
        <v>114529.88</v>
      </c>
      <c r="Y115" s="19">
        <v>114529.88</v>
      </c>
      <c r="Z115" s="19">
        <v>85177.48</v>
      </c>
    </row>
    <row r="116" spans="1:26" hidden="1" x14ac:dyDescent="0.2">
      <c r="A116" t="s">
        <v>23</v>
      </c>
      <c r="B116" t="s">
        <v>24</v>
      </c>
      <c r="C116" t="s">
        <v>60</v>
      </c>
      <c r="D116" t="s">
        <v>61</v>
      </c>
      <c r="E116" t="s">
        <v>4</v>
      </c>
      <c r="F116" t="s">
        <v>5</v>
      </c>
      <c r="G116" t="s">
        <v>19</v>
      </c>
      <c r="H116" t="s">
        <v>20</v>
      </c>
      <c r="I116" t="str">
        <f>MID(Tabla1[[#This Row],[Des.Proyecto]],16,50)</f>
        <v>REMUNERACION PERSONAL</v>
      </c>
      <c r="J116" t="s">
        <v>139</v>
      </c>
      <c r="K116" t="s">
        <v>140</v>
      </c>
      <c r="L116" s="11" t="s">
        <v>938</v>
      </c>
      <c r="M116" t="s">
        <v>10</v>
      </c>
      <c r="N116" t="s">
        <v>11</v>
      </c>
      <c r="O116" s="19">
        <v>56591</v>
      </c>
      <c r="P116" s="19">
        <v>0</v>
      </c>
      <c r="Q116" s="19">
        <v>0</v>
      </c>
      <c r="R116" s="19">
        <v>56591</v>
      </c>
      <c r="S116" s="19">
        <v>17400.48</v>
      </c>
      <c r="T116" s="19">
        <v>9708.67</v>
      </c>
      <c r="U116" s="18">
        <f>Tabla1[[#This Row],[Comprometido]]/Tabla1[[#Totals],[Comprometido]]</f>
        <v>4.634942942194697E-4</v>
      </c>
      <c r="V116" s="19">
        <v>8382.2800000000007</v>
      </c>
      <c r="W116" s="20">
        <f>Tabla1[[#This Row],[Devengado]]/Tabla1[[#Totals],[Devengado]]</f>
        <v>9.7886950122748253E-4</v>
      </c>
      <c r="X116" s="19">
        <v>46882.33</v>
      </c>
      <c r="Y116" s="19">
        <v>48208.72</v>
      </c>
      <c r="Z116" s="19">
        <v>29481.85</v>
      </c>
    </row>
    <row r="117" spans="1:26" hidden="1" x14ac:dyDescent="0.2">
      <c r="A117" t="s">
        <v>0</v>
      </c>
      <c r="B117" t="s">
        <v>16</v>
      </c>
      <c r="C117" t="s">
        <v>38</v>
      </c>
      <c r="D117" t="s">
        <v>39</v>
      </c>
      <c r="E117" t="s">
        <v>4</v>
      </c>
      <c r="F117" t="s">
        <v>5</v>
      </c>
      <c r="G117" t="s">
        <v>19</v>
      </c>
      <c r="H117" t="s">
        <v>20</v>
      </c>
      <c r="I117" t="str">
        <f>MID(Tabla1[[#This Row],[Des.Proyecto]],16,50)</f>
        <v>REMUNERACION PERSONAL</v>
      </c>
      <c r="J117" t="s">
        <v>139</v>
      </c>
      <c r="K117" t="s">
        <v>140</v>
      </c>
      <c r="L117" s="11" t="s">
        <v>938</v>
      </c>
      <c r="M117" t="s">
        <v>10</v>
      </c>
      <c r="N117" t="s">
        <v>11</v>
      </c>
      <c r="O117" s="19">
        <v>30796.71</v>
      </c>
      <c r="P117" s="19">
        <v>0</v>
      </c>
      <c r="Q117" s="19">
        <v>0</v>
      </c>
      <c r="R117" s="19">
        <v>30796.71</v>
      </c>
      <c r="S117" s="19">
        <v>0</v>
      </c>
      <c r="T117" s="19">
        <v>1366.39</v>
      </c>
      <c r="U117" s="18">
        <f>Tabla1[[#This Row],[Comprometido]]/Tabla1[[#Totals],[Comprometido]]</f>
        <v>6.5231794744135017E-5</v>
      </c>
      <c r="V117" s="19">
        <v>1366.39</v>
      </c>
      <c r="W117" s="20">
        <f>Tabla1[[#This Row],[Devengado]]/Tabla1[[#Totals],[Devengado]]</f>
        <v>1.5956487945788258E-4</v>
      </c>
      <c r="X117" s="19">
        <v>29430.32</v>
      </c>
      <c r="Y117" s="19">
        <v>29430.32</v>
      </c>
      <c r="Z117" s="19">
        <v>29430.32</v>
      </c>
    </row>
    <row r="118" spans="1:26" hidden="1" x14ac:dyDescent="0.2">
      <c r="A118" t="s">
        <v>0</v>
      </c>
      <c r="B118" t="s">
        <v>1</v>
      </c>
      <c r="C118" t="s">
        <v>58</v>
      </c>
      <c r="D118" t="s">
        <v>59</v>
      </c>
      <c r="E118" t="s">
        <v>4</v>
      </c>
      <c r="F118" t="s">
        <v>5</v>
      </c>
      <c r="G118" t="s">
        <v>19</v>
      </c>
      <c r="H118" t="s">
        <v>20</v>
      </c>
      <c r="I118" t="str">
        <f>MID(Tabla1[[#This Row],[Des.Proyecto]],16,50)</f>
        <v>REMUNERACION PERSONAL</v>
      </c>
      <c r="J118" t="s">
        <v>139</v>
      </c>
      <c r="K118" t="s">
        <v>140</v>
      </c>
      <c r="L118" s="11" t="s">
        <v>938</v>
      </c>
      <c r="M118" t="s">
        <v>10</v>
      </c>
      <c r="N118" t="s">
        <v>11</v>
      </c>
      <c r="O118" s="19">
        <v>712183.08</v>
      </c>
      <c r="P118" s="19">
        <v>0</v>
      </c>
      <c r="Q118" s="19">
        <v>-51845.71</v>
      </c>
      <c r="R118" s="19">
        <v>660337.37</v>
      </c>
      <c r="S118" s="19">
        <v>151334.88</v>
      </c>
      <c r="T118" s="19">
        <v>55701.5</v>
      </c>
      <c r="U118" s="18">
        <f>Tabla1[[#This Row],[Comprometido]]/Tabla1[[#Totals],[Comprometido]]</f>
        <v>2.6592033130661348E-3</v>
      </c>
      <c r="V118" s="19">
        <v>55701.5</v>
      </c>
      <c r="W118" s="20">
        <f>Tabla1[[#This Row],[Devengado]]/Tabla1[[#Totals],[Devengado]]</f>
        <v>6.504733738627512E-3</v>
      </c>
      <c r="X118" s="19">
        <v>604635.87</v>
      </c>
      <c r="Y118" s="19">
        <v>604635.87</v>
      </c>
      <c r="Z118" s="19">
        <v>453300.99</v>
      </c>
    </row>
    <row r="119" spans="1:26" hidden="1" x14ac:dyDescent="0.2">
      <c r="A119" t="s">
        <v>0</v>
      </c>
      <c r="B119" t="s">
        <v>115</v>
      </c>
      <c r="C119" t="s">
        <v>116</v>
      </c>
      <c r="D119" t="s">
        <v>117</v>
      </c>
      <c r="E119" t="s">
        <v>4</v>
      </c>
      <c r="F119" t="s">
        <v>5</v>
      </c>
      <c r="G119" t="s">
        <v>19</v>
      </c>
      <c r="H119" t="s">
        <v>20</v>
      </c>
      <c r="I119" t="str">
        <f>MID(Tabla1[[#This Row],[Des.Proyecto]],16,50)</f>
        <v>REMUNERACION PERSONAL</v>
      </c>
      <c r="J119" t="s">
        <v>139</v>
      </c>
      <c r="K119" t="s">
        <v>140</v>
      </c>
      <c r="L119" s="11" t="s">
        <v>938</v>
      </c>
      <c r="M119" t="s">
        <v>10</v>
      </c>
      <c r="N119" t="s">
        <v>11</v>
      </c>
      <c r="O119" s="19">
        <v>77760.42</v>
      </c>
      <c r="P119" s="19">
        <v>0</v>
      </c>
      <c r="Q119" s="19">
        <v>-926.79</v>
      </c>
      <c r="R119" s="19">
        <v>76833.63</v>
      </c>
      <c r="S119" s="19">
        <v>23118.55</v>
      </c>
      <c r="T119" s="19">
        <v>13533.83</v>
      </c>
      <c r="U119" s="18">
        <f>Tabla1[[#This Row],[Comprometido]]/Tabla1[[#Totals],[Comprometido]]</f>
        <v>6.4610837364296916E-4</v>
      </c>
      <c r="V119" s="19">
        <v>13533.83</v>
      </c>
      <c r="W119" s="20">
        <f>Tabla1[[#This Row],[Devengado]]/Tabla1[[#Totals],[Devengado]]</f>
        <v>1.5804594241420639E-3</v>
      </c>
      <c r="X119" s="19">
        <v>63299.8</v>
      </c>
      <c r="Y119" s="19">
        <v>63299.8</v>
      </c>
      <c r="Z119" s="19">
        <v>40181.25</v>
      </c>
    </row>
    <row r="120" spans="1:26" hidden="1" x14ac:dyDescent="0.2">
      <c r="A120" t="s">
        <v>23</v>
      </c>
      <c r="B120" t="s">
        <v>24</v>
      </c>
      <c r="C120" t="s">
        <v>103</v>
      </c>
      <c r="D120" t="s">
        <v>104</v>
      </c>
      <c r="E120" t="s">
        <v>4</v>
      </c>
      <c r="F120" t="s">
        <v>5</v>
      </c>
      <c r="G120" t="s">
        <v>19</v>
      </c>
      <c r="H120" t="s">
        <v>20</v>
      </c>
      <c r="I120" t="str">
        <f>MID(Tabla1[[#This Row],[Des.Proyecto]],16,50)</f>
        <v>REMUNERACION PERSONAL</v>
      </c>
      <c r="J120" t="s">
        <v>139</v>
      </c>
      <c r="K120" t="s">
        <v>140</v>
      </c>
      <c r="L120" s="11" t="s">
        <v>938</v>
      </c>
      <c r="M120" t="s">
        <v>10</v>
      </c>
      <c r="N120" t="s">
        <v>11</v>
      </c>
      <c r="O120" s="19">
        <v>56652</v>
      </c>
      <c r="P120" s="19">
        <v>0</v>
      </c>
      <c r="Q120" s="19">
        <v>400</v>
      </c>
      <c r="R120" s="19">
        <v>57052</v>
      </c>
      <c r="S120" s="19">
        <v>19726.669999999998</v>
      </c>
      <c r="T120" s="19">
        <v>5672.15</v>
      </c>
      <c r="U120" s="18">
        <f>Tabla1[[#This Row],[Comprometido]]/Tabla1[[#Totals],[Comprometido]]</f>
        <v>2.7078983639952382E-4</v>
      </c>
      <c r="V120" s="19">
        <v>5672.15</v>
      </c>
      <c r="W120" s="20">
        <f>Tabla1[[#This Row],[Devengado]]/Tabla1[[#Totals],[Devengado]]</f>
        <v>6.6238477375934286E-4</v>
      </c>
      <c r="X120" s="19">
        <v>51379.85</v>
      </c>
      <c r="Y120" s="19">
        <v>51379.85</v>
      </c>
      <c r="Z120" s="19">
        <v>31653.18</v>
      </c>
    </row>
    <row r="121" spans="1:26" hidden="1" x14ac:dyDescent="0.2">
      <c r="A121" t="s">
        <v>23</v>
      </c>
      <c r="B121" t="s">
        <v>24</v>
      </c>
      <c r="C121" t="s">
        <v>34</v>
      </c>
      <c r="D121" t="s">
        <v>35</v>
      </c>
      <c r="E121" t="s">
        <v>4</v>
      </c>
      <c r="F121" t="s">
        <v>5</v>
      </c>
      <c r="G121" t="s">
        <v>19</v>
      </c>
      <c r="H121" t="s">
        <v>20</v>
      </c>
      <c r="I121" t="str">
        <f>MID(Tabla1[[#This Row],[Des.Proyecto]],16,50)</f>
        <v>REMUNERACION PERSONAL</v>
      </c>
      <c r="J121" t="s">
        <v>139</v>
      </c>
      <c r="K121" t="s">
        <v>140</v>
      </c>
      <c r="L121" s="11" t="s">
        <v>938</v>
      </c>
      <c r="M121" t="s">
        <v>10</v>
      </c>
      <c r="N121" t="s">
        <v>11</v>
      </c>
      <c r="O121" s="19">
        <v>178556.57</v>
      </c>
      <c r="P121" s="19">
        <v>0</v>
      </c>
      <c r="Q121" s="19">
        <v>-16608.11</v>
      </c>
      <c r="R121" s="19">
        <v>161948.46</v>
      </c>
      <c r="S121" s="19">
        <v>23488.71</v>
      </c>
      <c r="T121" s="19">
        <v>11423.13</v>
      </c>
      <c r="U121" s="18">
        <f>Tabla1[[#This Row],[Comprometido]]/Tabla1[[#Totals],[Comprometido]]</f>
        <v>5.4534303639193124E-4</v>
      </c>
      <c r="V121" s="19">
        <v>11423.13</v>
      </c>
      <c r="W121" s="20">
        <f>Tabla1[[#This Row],[Devengado]]/Tabla1[[#Totals],[Devengado]]</f>
        <v>1.3339751911838654E-3</v>
      </c>
      <c r="X121" s="19">
        <v>150525.32999999999</v>
      </c>
      <c r="Y121" s="19">
        <v>150525.32999999999</v>
      </c>
      <c r="Z121" s="19">
        <v>127036.62</v>
      </c>
    </row>
    <row r="122" spans="1:26" hidden="1" x14ac:dyDescent="0.2">
      <c r="A122" t="s">
        <v>0</v>
      </c>
      <c r="B122" t="s">
        <v>16</v>
      </c>
      <c r="C122" t="s">
        <v>27</v>
      </c>
      <c r="D122" t="s">
        <v>28</v>
      </c>
      <c r="E122" t="s">
        <v>4</v>
      </c>
      <c r="F122" t="s">
        <v>5</v>
      </c>
      <c r="G122" t="s">
        <v>19</v>
      </c>
      <c r="H122" t="s">
        <v>20</v>
      </c>
      <c r="I122" t="str">
        <f>MID(Tabla1[[#This Row],[Des.Proyecto]],16,50)</f>
        <v>REMUNERACION PERSONAL</v>
      </c>
      <c r="J122" t="s">
        <v>139</v>
      </c>
      <c r="K122" t="s">
        <v>140</v>
      </c>
      <c r="L122" s="11" t="s">
        <v>938</v>
      </c>
      <c r="M122" t="s">
        <v>10</v>
      </c>
      <c r="N122" t="s">
        <v>11</v>
      </c>
      <c r="O122" s="19">
        <v>228141.92</v>
      </c>
      <c r="P122" s="19">
        <v>0</v>
      </c>
      <c r="Q122" s="19">
        <v>1244.28</v>
      </c>
      <c r="R122" s="19">
        <v>229386.2</v>
      </c>
      <c r="S122" s="19">
        <v>39272.870000000003</v>
      </c>
      <c r="T122" s="19">
        <v>22485.13</v>
      </c>
      <c r="U122" s="18">
        <f>Tabla1[[#This Row],[Comprometido]]/Tabla1[[#Totals],[Comprometido]]</f>
        <v>1.0734456377426594E-3</v>
      </c>
      <c r="V122" s="19">
        <v>22485.13</v>
      </c>
      <c r="W122" s="20">
        <f>Tabla1[[#This Row],[Devengado]]/Tabla1[[#Totals],[Devengado]]</f>
        <v>2.6257781878122784E-3</v>
      </c>
      <c r="X122" s="19">
        <v>206901.07</v>
      </c>
      <c r="Y122" s="19">
        <v>206901.07</v>
      </c>
      <c r="Z122" s="19">
        <v>167628.20000000001</v>
      </c>
    </row>
    <row r="123" spans="1:26" hidden="1" x14ac:dyDescent="0.2">
      <c r="A123" t="s">
        <v>0</v>
      </c>
      <c r="B123" t="s">
        <v>16</v>
      </c>
      <c r="C123" t="s">
        <v>36</v>
      </c>
      <c r="D123" t="s">
        <v>37</v>
      </c>
      <c r="E123" t="s">
        <v>4</v>
      </c>
      <c r="F123" t="s">
        <v>5</v>
      </c>
      <c r="G123" t="s">
        <v>19</v>
      </c>
      <c r="H123" t="s">
        <v>20</v>
      </c>
      <c r="I123" t="str">
        <f>MID(Tabla1[[#This Row],[Des.Proyecto]],16,50)</f>
        <v>REMUNERACION PERSONAL</v>
      </c>
      <c r="J123" t="s">
        <v>139</v>
      </c>
      <c r="K123" t="s">
        <v>140</v>
      </c>
      <c r="L123" s="11" t="s">
        <v>938</v>
      </c>
      <c r="M123" t="s">
        <v>10</v>
      </c>
      <c r="N123" t="s">
        <v>11</v>
      </c>
      <c r="O123" s="19">
        <v>318886.63</v>
      </c>
      <c r="P123" s="19">
        <v>0</v>
      </c>
      <c r="Q123" s="19">
        <v>765.22</v>
      </c>
      <c r="R123" s="19">
        <v>319651.84999999998</v>
      </c>
      <c r="S123" s="19">
        <v>73019.08</v>
      </c>
      <c r="T123" s="19">
        <v>28316.6</v>
      </c>
      <c r="U123" s="18">
        <f>Tabla1[[#This Row],[Comprometido]]/Tabla1[[#Totals],[Comprometido]]</f>
        <v>1.351841450136325E-3</v>
      </c>
      <c r="V123" s="19">
        <v>28299.93</v>
      </c>
      <c r="W123" s="20">
        <f>Tabla1[[#This Row],[Devengado]]/Tabla1[[#Totals],[Devengado]]</f>
        <v>3.3048214046622957E-3</v>
      </c>
      <c r="X123" s="19">
        <v>291335.25</v>
      </c>
      <c r="Y123" s="19">
        <v>291351.92</v>
      </c>
      <c r="Z123" s="19">
        <v>218316.17</v>
      </c>
    </row>
    <row r="124" spans="1:26" hidden="1" x14ac:dyDescent="0.2">
      <c r="A124" t="s">
        <v>23</v>
      </c>
      <c r="B124" t="s">
        <v>96</v>
      </c>
      <c r="C124" t="s">
        <v>97</v>
      </c>
      <c r="D124" t="s">
        <v>98</v>
      </c>
      <c r="E124" t="s">
        <v>4</v>
      </c>
      <c r="F124" t="s">
        <v>5</v>
      </c>
      <c r="G124" t="s">
        <v>19</v>
      </c>
      <c r="H124" t="s">
        <v>20</v>
      </c>
      <c r="I124" t="str">
        <f>MID(Tabla1[[#This Row],[Des.Proyecto]],16,50)</f>
        <v>REMUNERACION PERSONAL</v>
      </c>
      <c r="J124" t="s">
        <v>139</v>
      </c>
      <c r="K124" t="s">
        <v>140</v>
      </c>
      <c r="L124" s="11" t="s">
        <v>938</v>
      </c>
      <c r="M124" t="s">
        <v>10</v>
      </c>
      <c r="N124" t="s">
        <v>11</v>
      </c>
      <c r="O124" s="19">
        <v>102150.43</v>
      </c>
      <c r="P124" s="19">
        <v>0</v>
      </c>
      <c r="Q124" s="19">
        <v>0</v>
      </c>
      <c r="R124" s="19">
        <v>102150.43</v>
      </c>
      <c r="S124" s="19">
        <v>1748.9</v>
      </c>
      <c r="T124" s="19">
        <v>13660.04</v>
      </c>
      <c r="U124" s="18">
        <f>Tabla1[[#This Row],[Comprometido]]/Tabla1[[#Totals],[Comprometido]]</f>
        <v>6.5213367009175568E-4</v>
      </c>
      <c r="V124" s="19">
        <v>13660.04</v>
      </c>
      <c r="W124" s="20">
        <f>Tabla1[[#This Row],[Devengado]]/Tabla1[[#Totals],[Devengado]]</f>
        <v>1.595198029837641E-3</v>
      </c>
      <c r="X124" s="19">
        <v>88490.39</v>
      </c>
      <c r="Y124" s="19">
        <v>88490.39</v>
      </c>
      <c r="Z124" s="19">
        <v>86741.49</v>
      </c>
    </row>
    <row r="125" spans="1:26" hidden="1" x14ac:dyDescent="0.2">
      <c r="A125" t="s">
        <v>23</v>
      </c>
      <c r="B125" t="s">
        <v>24</v>
      </c>
      <c r="C125" t="s">
        <v>72</v>
      </c>
      <c r="D125" t="s">
        <v>73</v>
      </c>
      <c r="E125" t="s">
        <v>4</v>
      </c>
      <c r="F125" t="s">
        <v>5</v>
      </c>
      <c r="G125" t="s">
        <v>19</v>
      </c>
      <c r="H125" t="s">
        <v>20</v>
      </c>
      <c r="I125" t="str">
        <f>MID(Tabla1[[#This Row],[Des.Proyecto]],16,50)</f>
        <v>REMUNERACION PERSONAL</v>
      </c>
      <c r="J125" t="s">
        <v>139</v>
      </c>
      <c r="K125" t="s">
        <v>140</v>
      </c>
      <c r="L125" s="11" t="s">
        <v>938</v>
      </c>
      <c r="M125" t="s">
        <v>10</v>
      </c>
      <c r="N125" t="s">
        <v>11</v>
      </c>
      <c r="O125" s="19">
        <v>102878.03</v>
      </c>
      <c r="P125" s="19">
        <v>0</v>
      </c>
      <c r="Q125" s="19">
        <v>2954.68</v>
      </c>
      <c r="R125" s="19">
        <v>105832.71</v>
      </c>
      <c r="S125" s="19">
        <v>13264.73</v>
      </c>
      <c r="T125" s="19">
        <v>7396.7</v>
      </c>
      <c r="U125" s="18">
        <f>Tabla1[[#This Row],[Comprometido]]/Tabla1[[#Totals],[Comprometido]]</f>
        <v>3.5312027765421544E-4</v>
      </c>
      <c r="V125" s="19">
        <v>7396.7</v>
      </c>
      <c r="W125" s="20">
        <f>Tabla1[[#This Row],[Devengado]]/Tabla1[[#Totals],[Devengado]]</f>
        <v>8.6377501583451274E-4</v>
      </c>
      <c r="X125" s="19">
        <v>98436.01</v>
      </c>
      <c r="Y125" s="19">
        <v>98436.01</v>
      </c>
      <c r="Z125" s="19">
        <v>85171.28</v>
      </c>
    </row>
    <row r="126" spans="1:26" hidden="1" x14ac:dyDescent="0.2">
      <c r="A126" t="s">
        <v>0</v>
      </c>
      <c r="B126" t="s">
        <v>105</v>
      </c>
      <c r="C126" t="s">
        <v>106</v>
      </c>
      <c r="D126" t="s">
        <v>107</v>
      </c>
      <c r="E126" t="s">
        <v>4</v>
      </c>
      <c r="F126" t="s">
        <v>5</v>
      </c>
      <c r="G126" t="s">
        <v>19</v>
      </c>
      <c r="H126" t="s">
        <v>20</v>
      </c>
      <c r="I126" t="str">
        <f>MID(Tabla1[[#This Row],[Des.Proyecto]],16,50)</f>
        <v>REMUNERACION PERSONAL</v>
      </c>
      <c r="J126" t="s">
        <v>139</v>
      </c>
      <c r="K126" t="s">
        <v>140</v>
      </c>
      <c r="L126" s="11" t="s">
        <v>938</v>
      </c>
      <c r="M126" t="s">
        <v>10</v>
      </c>
      <c r="N126" t="s">
        <v>11</v>
      </c>
      <c r="O126" s="19">
        <v>454662.86</v>
      </c>
      <c r="P126" s="19">
        <v>0</v>
      </c>
      <c r="Q126" s="19">
        <v>0</v>
      </c>
      <c r="R126" s="19">
        <v>454662.86</v>
      </c>
      <c r="S126" s="19">
        <v>212250.7</v>
      </c>
      <c r="T126" s="19">
        <v>75514.86</v>
      </c>
      <c r="U126" s="18">
        <f>Tabla1[[#This Row],[Comprometido]]/Tabla1[[#Totals],[Comprometido]]</f>
        <v>3.605097993729529E-3</v>
      </c>
      <c r="V126" s="19">
        <v>75514.86</v>
      </c>
      <c r="W126" s="20">
        <f>Tabla1[[#This Row],[Devengado]]/Tabla1[[#Totals],[Devengado]]</f>
        <v>8.8185068195602116E-3</v>
      </c>
      <c r="X126" s="19">
        <v>379148</v>
      </c>
      <c r="Y126" s="19">
        <v>379148</v>
      </c>
      <c r="Z126" s="19">
        <v>166897.29999999999</v>
      </c>
    </row>
    <row r="127" spans="1:26" hidden="1" x14ac:dyDescent="0.2">
      <c r="A127" t="s">
        <v>23</v>
      </c>
      <c r="B127" t="s">
        <v>24</v>
      </c>
      <c r="C127" t="s">
        <v>44</v>
      </c>
      <c r="D127" t="s">
        <v>45</v>
      </c>
      <c r="E127" t="s">
        <v>4</v>
      </c>
      <c r="F127" t="s">
        <v>5</v>
      </c>
      <c r="G127" t="s">
        <v>19</v>
      </c>
      <c r="H127" t="s">
        <v>20</v>
      </c>
      <c r="I127" t="str">
        <f>MID(Tabla1[[#This Row],[Des.Proyecto]],16,50)</f>
        <v>REMUNERACION PERSONAL</v>
      </c>
      <c r="J127" t="s">
        <v>139</v>
      </c>
      <c r="K127" t="s">
        <v>140</v>
      </c>
      <c r="L127" s="11" t="s">
        <v>938</v>
      </c>
      <c r="M127" t="s">
        <v>10</v>
      </c>
      <c r="N127" t="s">
        <v>11</v>
      </c>
      <c r="O127" s="19">
        <v>116965.22</v>
      </c>
      <c r="P127" s="19">
        <v>0</v>
      </c>
      <c r="Q127" s="19">
        <v>1098.47</v>
      </c>
      <c r="R127" s="19">
        <v>118063.69</v>
      </c>
      <c r="S127" s="19">
        <v>20590.21</v>
      </c>
      <c r="T127" s="19">
        <v>13266.3</v>
      </c>
      <c r="U127" s="18">
        <f>Tabla1[[#This Row],[Comprometido]]/Tabla1[[#Totals],[Comprometido]]</f>
        <v>6.3333642562820149E-4</v>
      </c>
      <c r="V127" s="19">
        <v>13266.3</v>
      </c>
      <c r="W127" s="20">
        <f>Tabla1[[#This Row],[Devengado]]/Tabla1[[#Totals],[Devengado]]</f>
        <v>1.5492176906681894E-3</v>
      </c>
      <c r="X127" s="19">
        <v>104797.39</v>
      </c>
      <c r="Y127" s="19">
        <v>104797.39</v>
      </c>
      <c r="Z127" s="19">
        <v>84207.18</v>
      </c>
    </row>
    <row r="128" spans="1:26" hidden="1" x14ac:dyDescent="0.2">
      <c r="A128" t="s">
        <v>0</v>
      </c>
      <c r="B128" t="s">
        <v>126</v>
      </c>
      <c r="C128" t="s">
        <v>127</v>
      </c>
      <c r="D128" t="s">
        <v>128</v>
      </c>
      <c r="E128" t="s">
        <v>4</v>
      </c>
      <c r="F128" t="s">
        <v>5</v>
      </c>
      <c r="G128" t="s">
        <v>19</v>
      </c>
      <c r="H128" t="s">
        <v>20</v>
      </c>
      <c r="I128" t="str">
        <f>MID(Tabla1[[#This Row],[Des.Proyecto]],16,50)</f>
        <v>REMUNERACION PERSONAL</v>
      </c>
      <c r="J128" t="s">
        <v>139</v>
      </c>
      <c r="K128" t="s">
        <v>140</v>
      </c>
      <c r="L128" s="11" t="s">
        <v>938</v>
      </c>
      <c r="M128" t="s">
        <v>10</v>
      </c>
      <c r="N128" t="s">
        <v>11</v>
      </c>
      <c r="O128" s="19">
        <v>102656.15</v>
      </c>
      <c r="P128" s="19">
        <v>0</v>
      </c>
      <c r="Q128" s="19">
        <v>0</v>
      </c>
      <c r="R128" s="19">
        <v>102656.15</v>
      </c>
      <c r="S128" s="19">
        <v>31839.5</v>
      </c>
      <c r="T128" s="19">
        <v>3764.51</v>
      </c>
      <c r="U128" s="18">
        <f>Tabla1[[#This Row],[Comprometido]]/Tabla1[[#Totals],[Comprometido]]</f>
        <v>1.7971863350305819E-4</v>
      </c>
      <c r="V128" s="19">
        <v>3764.51</v>
      </c>
      <c r="W128" s="20">
        <f>Tabla1[[#This Row],[Devengado]]/Tabla1[[#Totals],[Devengado]]</f>
        <v>4.3961356886979084E-4</v>
      </c>
      <c r="X128" s="19">
        <v>98891.64</v>
      </c>
      <c r="Y128" s="19">
        <v>98891.64</v>
      </c>
      <c r="Z128" s="19">
        <v>67052.14</v>
      </c>
    </row>
    <row r="129" spans="1:26" hidden="1" x14ac:dyDescent="0.2">
      <c r="A129" t="s">
        <v>0</v>
      </c>
      <c r="B129" t="s">
        <v>1</v>
      </c>
      <c r="C129" t="s">
        <v>88</v>
      </c>
      <c r="D129" t="s">
        <v>89</v>
      </c>
      <c r="E129" t="s">
        <v>4</v>
      </c>
      <c r="F129" t="s">
        <v>5</v>
      </c>
      <c r="G129" t="s">
        <v>19</v>
      </c>
      <c r="H129" t="s">
        <v>20</v>
      </c>
      <c r="I129" t="str">
        <f>MID(Tabla1[[#This Row],[Des.Proyecto]],16,50)</f>
        <v>REMUNERACION PERSONAL</v>
      </c>
      <c r="J129" t="s">
        <v>139</v>
      </c>
      <c r="K129" t="s">
        <v>140</v>
      </c>
      <c r="L129" s="11" t="s">
        <v>938</v>
      </c>
      <c r="M129" t="s">
        <v>10</v>
      </c>
      <c r="N129" t="s">
        <v>11</v>
      </c>
      <c r="O129" s="19">
        <v>285302.53000000003</v>
      </c>
      <c r="P129" s="19">
        <v>0</v>
      </c>
      <c r="Q129" s="19">
        <v>0</v>
      </c>
      <c r="R129" s="19">
        <v>285302.53000000003</v>
      </c>
      <c r="S129" s="19">
        <v>17787.3</v>
      </c>
      <c r="T129" s="19">
        <v>16836.169999999998</v>
      </c>
      <c r="U129" s="18">
        <f>Tabla1[[#This Row],[Comprometido]]/Tabla1[[#Totals],[Comprometido]]</f>
        <v>8.0376289764808246E-4</v>
      </c>
      <c r="V129" s="19">
        <v>16836.169999999998</v>
      </c>
      <c r="W129" s="20">
        <f>Tabla1[[#This Row],[Devengado]]/Tabla1[[#Totals],[Devengado]]</f>
        <v>1.9661015058529546E-3</v>
      </c>
      <c r="X129" s="19">
        <v>268466.36</v>
      </c>
      <c r="Y129" s="19">
        <v>268466.36</v>
      </c>
      <c r="Z129" s="19">
        <v>250679.06</v>
      </c>
    </row>
    <row r="130" spans="1:26" hidden="1" x14ac:dyDescent="0.2">
      <c r="A130" t="s">
        <v>23</v>
      </c>
      <c r="B130" t="s">
        <v>24</v>
      </c>
      <c r="C130" t="s">
        <v>40</v>
      </c>
      <c r="D130" t="s">
        <v>41</v>
      </c>
      <c r="E130" t="s">
        <v>4</v>
      </c>
      <c r="F130" t="s">
        <v>5</v>
      </c>
      <c r="G130" t="s">
        <v>19</v>
      </c>
      <c r="H130" t="s">
        <v>20</v>
      </c>
      <c r="I130" t="str">
        <f>MID(Tabla1[[#This Row],[Des.Proyecto]],16,50)</f>
        <v>REMUNERACION PERSONAL</v>
      </c>
      <c r="J130" t="s">
        <v>139</v>
      </c>
      <c r="K130" t="s">
        <v>140</v>
      </c>
      <c r="L130" s="11" t="s">
        <v>938</v>
      </c>
      <c r="M130" t="s">
        <v>10</v>
      </c>
      <c r="N130" t="s">
        <v>11</v>
      </c>
      <c r="O130" s="19">
        <v>112373.32</v>
      </c>
      <c r="P130" s="19">
        <v>0</v>
      </c>
      <c r="Q130" s="19">
        <v>1076.97</v>
      </c>
      <c r="R130" s="19">
        <v>113450.29</v>
      </c>
      <c r="S130" s="19">
        <v>21026.36</v>
      </c>
      <c r="T130" s="19">
        <v>6873.4</v>
      </c>
      <c r="U130" s="18">
        <f>Tabla1[[#This Row],[Comprometido]]/Tabla1[[#Totals],[Comprometido]]</f>
        <v>3.2813780691774496E-4</v>
      </c>
      <c r="V130" s="19">
        <v>6873.4</v>
      </c>
      <c r="W130" s="20">
        <f>Tabla1[[#This Row],[Devengado]]/Tabla1[[#Totals],[Devengado]]</f>
        <v>8.0266486322778268E-4</v>
      </c>
      <c r="X130" s="19">
        <v>106576.89</v>
      </c>
      <c r="Y130" s="19">
        <v>106576.89</v>
      </c>
      <c r="Z130" s="19">
        <v>85550.53</v>
      </c>
    </row>
    <row r="131" spans="1:26" x14ac:dyDescent="0.2">
      <c r="A131" t="s">
        <v>52</v>
      </c>
      <c r="B131" t="s">
        <v>53</v>
      </c>
      <c r="C131" t="s">
        <v>54</v>
      </c>
      <c r="D131" t="s">
        <v>55</v>
      </c>
      <c r="E131" t="s">
        <v>4</v>
      </c>
      <c r="F131" t="s">
        <v>5</v>
      </c>
      <c r="G131" t="s">
        <v>19</v>
      </c>
      <c r="H131" t="s">
        <v>20</v>
      </c>
      <c r="I131" t="str">
        <f>MID(Tabla1[[#This Row],[Des.Proyecto]],16,50)</f>
        <v>REMUNERACION PERSONAL</v>
      </c>
      <c r="J131" t="s">
        <v>139</v>
      </c>
      <c r="K131" t="s">
        <v>140</v>
      </c>
      <c r="L131" s="11" t="s">
        <v>938</v>
      </c>
      <c r="M131" t="s">
        <v>10</v>
      </c>
      <c r="N131" t="s">
        <v>11</v>
      </c>
      <c r="O131" s="19">
        <v>39503</v>
      </c>
      <c r="P131" s="19">
        <v>0</v>
      </c>
      <c r="Q131" s="19">
        <v>0</v>
      </c>
      <c r="R131" s="19">
        <v>39503</v>
      </c>
      <c r="S131" s="19">
        <v>1366.68</v>
      </c>
      <c r="T131" s="19">
        <v>10232.799999999999</v>
      </c>
      <c r="U131" s="18">
        <f>Tabla1[[#This Row],[Comprometido]]/Tabla1[[#Totals],[Comprometido]]</f>
        <v>4.8851638936012751E-4</v>
      </c>
      <c r="V131" s="19">
        <v>10232.799999999999</v>
      </c>
      <c r="W131" s="20">
        <f>Tabla1[[#This Row],[Devengado]]/Tabla1[[#Totals],[Devengado]]</f>
        <v>1.1949703221749433E-3</v>
      </c>
      <c r="X131" s="19">
        <v>29270.2</v>
      </c>
      <c r="Y131" s="19">
        <v>29270.2</v>
      </c>
      <c r="Z131" s="19">
        <v>27903.52</v>
      </c>
    </row>
    <row r="132" spans="1:26" hidden="1" x14ac:dyDescent="0.2">
      <c r="A132" t="s">
        <v>62</v>
      </c>
      <c r="B132" t="s">
        <v>66</v>
      </c>
      <c r="C132" t="s">
        <v>78</v>
      </c>
      <c r="D132" t="s">
        <v>79</v>
      </c>
      <c r="E132" t="s">
        <v>4</v>
      </c>
      <c r="F132" t="s">
        <v>5</v>
      </c>
      <c r="G132" t="s">
        <v>19</v>
      </c>
      <c r="H132" t="s">
        <v>20</v>
      </c>
      <c r="I132" t="str">
        <f>MID(Tabla1[[#This Row],[Des.Proyecto]],16,50)</f>
        <v>REMUNERACION PERSONAL</v>
      </c>
      <c r="J132" t="s">
        <v>139</v>
      </c>
      <c r="K132" t="s">
        <v>140</v>
      </c>
      <c r="L132" s="11" t="s">
        <v>938</v>
      </c>
      <c r="M132" t="s">
        <v>10</v>
      </c>
      <c r="N132" t="s">
        <v>11</v>
      </c>
      <c r="O132" s="19">
        <v>72459.350000000006</v>
      </c>
      <c r="P132" s="19">
        <v>0</v>
      </c>
      <c r="Q132" s="19">
        <v>7945.08</v>
      </c>
      <c r="R132" s="19">
        <v>80404.429999999993</v>
      </c>
      <c r="S132" s="19">
        <v>1456.99</v>
      </c>
      <c r="T132" s="19">
        <v>3341.16</v>
      </c>
      <c r="U132" s="18">
        <f>Tabla1[[#This Row],[Comprometido]]/Tabla1[[#Totals],[Comprometido]]</f>
        <v>1.5950780035517978E-4</v>
      </c>
      <c r="V132" s="19">
        <v>3341.16</v>
      </c>
      <c r="W132" s="20">
        <f>Tabla1[[#This Row],[Devengado]]/Tabla1[[#Totals],[Devengado]]</f>
        <v>3.9017542037741705E-4</v>
      </c>
      <c r="X132" s="19">
        <v>77063.27</v>
      </c>
      <c r="Y132" s="19">
        <v>77063.27</v>
      </c>
      <c r="Z132" s="19">
        <v>75606.28</v>
      </c>
    </row>
    <row r="133" spans="1:26" hidden="1" x14ac:dyDescent="0.2">
      <c r="A133" t="s">
        <v>23</v>
      </c>
      <c r="B133" t="s">
        <v>24</v>
      </c>
      <c r="C133" t="s">
        <v>86</v>
      </c>
      <c r="D133" t="s">
        <v>87</v>
      </c>
      <c r="E133" t="s">
        <v>4</v>
      </c>
      <c r="F133" t="s">
        <v>5</v>
      </c>
      <c r="G133" t="s">
        <v>19</v>
      </c>
      <c r="H133" t="s">
        <v>20</v>
      </c>
      <c r="I133" t="str">
        <f>MID(Tabla1[[#This Row],[Des.Proyecto]],16,50)</f>
        <v>REMUNERACION PERSONAL</v>
      </c>
      <c r="J133" t="s">
        <v>139</v>
      </c>
      <c r="K133" t="s">
        <v>140</v>
      </c>
      <c r="L133" s="11" t="s">
        <v>938</v>
      </c>
      <c r="M133" t="s">
        <v>10</v>
      </c>
      <c r="N133" t="s">
        <v>11</v>
      </c>
      <c r="O133" s="19">
        <v>130663.25</v>
      </c>
      <c r="P133" s="19">
        <v>0</v>
      </c>
      <c r="Q133" s="19">
        <v>-7698.16</v>
      </c>
      <c r="R133" s="19">
        <v>122965.09</v>
      </c>
      <c r="S133" s="19">
        <v>22446.46</v>
      </c>
      <c r="T133" s="19">
        <v>7000.95</v>
      </c>
      <c r="U133" s="18">
        <f>Tabla1[[#This Row],[Comprometido]]/Tabla1[[#Totals],[Comprometido]]</f>
        <v>3.3422707529618333E-4</v>
      </c>
      <c r="V133" s="19">
        <v>7000.95</v>
      </c>
      <c r="W133" s="20">
        <f>Tabla1[[#This Row],[Devengado]]/Tabla1[[#Totals],[Devengado]]</f>
        <v>8.1755995202004031E-4</v>
      </c>
      <c r="X133" s="19">
        <v>115964.14</v>
      </c>
      <c r="Y133" s="19">
        <v>115964.14</v>
      </c>
      <c r="Z133" s="19">
        <v>93517.68</v>
      </c>
    </row>
    <row r="134" spans="1:26" hidden="1" x14ac:dyDescent="0.2">
      <c r="A134" t="s">
        <v>62</v>
      </c>
      <c r="B134" t="s">
        <v>63</v>
      </c>
      <c r="C134" t="s">
        <v>64</v>
      </c>
      <c r="D134" t="s">
        <v>65</v>
      </c>
      <c r="E134" t="s">
        <v>4</v>
      </c>
      <c r="F134" t="s">
        <v>5</v>
      </c>
      <c r="G134" t="s">
        <v>19</v>
      </c>
      <c r="H134" t="s">
        <v>20</v>
      </c>
      <c r="I134" t="str">
        <f>MID(Tabla1[[#This Row],[Des.Proyecto]],16,50)</f>
        <v>REMUNERACION PERSONAL</v>
      </c>
      <c r="J134" t="s">
        <v>139</v>
      </c>
      <c r="K134" t="s">
        <v>140</v>
      </c>
      <c r="L134" s="11" t="s">
        <v>938</v>
      </c>
      <c r="M134" t="s">
        <v>10</v>
      </c>
      <c r="N134" t="s">
        <v>11</v>
      </c>
      <c r="O134" s="19">
        <v>579739.91</v>
      </c>
      <c r="P134" s="19">
        <v>0</v>
      </c>
      <c r="Q134" s="19">
        <v>10661.58</v>
      </c>
      <c r="R134" s="19">
        <v>590401.49</v>
      </c>
      <c r="S134" s="19">
        <v>431581.89</v>
      </c>
      <c r="T134" s="19">
        <v>47037.38</v>
      </c>
      <c r="U134" s="18">
        <f>Tabla1[[#This Row],[Comprometido]]/Tabla1[[#Totals],[Comprometido]]</f>
        <v>2.2455760928152876E-3</v>
      </c>
      <c r="V134" s="19">
        <v>47037.38</v>
      </c>
      <c r="W134" s="20">
        <f>Tabla1[[#This Row],[Devengado]]/Tabla1[[#Totals],[Devengado]]</f>
        <v>5.4929514045877204E-3</v>
      </c>
      <c r="X134" s="19">
        <v>543364.11</v>
      </c>
      <c r="Y134" s="19">
        <v>543364.11</v>
      </c>
      <c r="Z134" s="19">
        <v>111782.22</v>
      </c>
    </row>
    <row r="135" spans="1:26" hidden="1" x14ac:dyDescent="0.2">
      <c r="A135" t="s">
        <v>62</v>
      </c>
      <c r="B135" t="s">
        <v>66</v>
      </c>
      <c r="C135" t="s">
        <v>76</v>
      </c>
      <c r="D135" t="s">
        <v>77</v>
      </c>
      <c r="E135" t="s">
        <v>4</v>
      </c>
      <c r="F135" t="s">
        <v>5</v>
      </c>
      <c r="G135" t="s">
        <v>19</v>
      </c>
      <c r="H135" t="s">
        <v>20</v>
      </c>
      <c r="I135" t="str">
        <f>MID(Tabla1[[#This Row],[Des.Proyecto]],16,50)</f>
        <v>REMUNERACION PERSONAL</v>
      </c>
      <c r="J135" t="s">
        <v>139</v>
      </c>
      <c r="K135" t="s">
        <v>140</v>
      </c>
      <c r="L135" s="11" t="s">
        <v>938</v>
      </c>
      <c r="M135" t="s">
        <v>10</v>
      </c>
      <c r="N135" t="s">
        <v>11</v>
      </c>
      <c r="O135" s="19">
        <v>80928.88</v>
      </c>
      <c r="P135" s="19">
        <v>0</v>
      </c>
      <c r="Q135" s="19">
        <v>9744.42</v>
      </c>
      <c r="R135" s="19">
        <v>90673.3</v>
      </c>
      <c r="S135" s="19">
        <v>415.9</v>
      </c>
      <c r="T135" s="19">
        <v>4593.3999999999996</v>
      </c>
      <c r="U135" s="18">
        <f>Tabla1[[#This Row],[Comprometido]]/Tabla1[[#Totals],[Comprometido]]</f>
        <v>2.19290046017396E-4</v>
      </c>
      <c r="V135" s="19">
        <v>4593.3999999999996</v>
      </c>
      <c r="W135" s="20">
        <f>Tabla1[[#This Row],[Devengado]]/Tabla1[[#Totals],[Devengado]]</f>
        <v>5.3641004200984913E-4</v>
      </c>
      <c r="X135" s="19">
        <v>86079.9</v>
      </c>
      <c r="Y135" s="19">
        <v>86079.9</v>
      </c>
      <c r="Z135" s="19">
        <v>85664</v>
      </c>
    </row>
    <row r="136" spans="1:26" hidden="1" x14ac:dyDescent="0.2">
      <c r="A136" t="s">
        <v>62</v>
      </c>
      <c r="B136" t="s">
        <v>66</v>
      </c>
      <c r="C136" t="s">
        <v>129</v>
      </c>
      <c r="D136" t="s">
        <v>130</v>
      </c>
      <c r="E136" t="s">
        <v>4</v>
      </c>
      <c r="F136" t="s">
        <v>5</v>
      </c>
      <c r="G136" t="s">
        <v>19</v>
      </c>
      <c r="H136" t="s">
        <v>20</v>
      </c>
      <c r="I136" t="str">
        <f>MID(Tabla1[[#This Row],[Des.Proyecto]],16,50)</f>
        <v>REMUNERACION PERSONAL</v>
      </c>
      <c r="J136" t="s">
        <v>139</v>
      </c>
      <c r="K136" t="s">
        <v>140</v>
      </c>
      <c r="L136" s="11" t="s">
        <v>938</v>
      </c>
      <c r="M136" t="s">
        <v>10</v>
      </c>
      <c r="N136" t="s">
        <v>11</v>
      </c>
      <c r="O136" s="19">
        <v>175074.55</v>
      </c>
      <c r="P136" s="19">
        <v>0</v>
      </c>
      <c r="Q136" s="19">
        <v>15635.25</v>
      </c>
      <c r="R136" s="19">
        <v>190709.8</v>
      </c>
      <c r="S136" s="19">
        <v>2792.85</v>
      </c>
      <c r="T136" s="19">
        <v>6122.05</v>
      </c>
      <c r="U136" s="18">
        <f>Tabla1[[#This Row],[Comprometido]]/Tabla1[[#Totals],[Comprometido]]</f>
        <v>2.9226817307893919E-4</v>
      </c>
      <c r="V136" s="19">
        <v>6122.05</v>
      </c>
      <c r="W136" s="20">
        <f>Tabla1[[#This Row],[Devengado]]/Tabla1[[#Totals],[Devengado]]</f>
        <v>7.1492338957774128E-4</v>
      </c>
      <c r="X136" s="19">
        <v>184587.75</v>
      </c>
      <c r="Y136" s="19">
        <v>184587.75</v>
      </c>
      <c r="Z136" s="19">
        <v>181794.9</v>
      </c>
    </row>
    <row r="137" spans="1:26" hidden="1" x14ac:dyDescent="0.2">
      <c r="A137" t="s">
        <v>23</v>
      </c>
      <c r="B137" t="s">
        <v>69</v>
      </c>
      <c r="C137" t="s">
        <v>70</v>
      </c>
      <c r="D137" t="s">
        <v>71</v>
      </c>
      <c r="E137" t="s">
        <v>4</v>
      </c>
      <c r="F137" t="s">
        <v>5</v>
      </c>
      <c r="G137" t="s">
        <v>19</v>
      </c>
      <c r="H137" t="s">
        <v>20</v>
      </c>
      <c r="I137" t="str">
        <f>MID(Tabla1[[#This Row],[Des.Proyecto]],16,50)</f>
        <v>REMUNERACION PERSONAL</v>
      </c>
      <c r="J137" t="s">
        <v>139</v>
      </c>
      <c r="K137" t="s">
        <v>140</v>
      </c>
      <c r="L137" s="11" t="s">
        <v>938</v>
      </c>
      <c r="M137" t="s">
        <v>10</v>
      </c>
      <c r="N137" t="s">
        <v>11</v>
      </c>
      <c r="O137" s="19">
        <v>1287343.1599999999</v>
      </c>
      <c r="P137" s="19">
        <v>0</v>
      </c>
      <c r="Q137" s="19">
        <v>32689.279999999999</v>
      </c>
      <c r="R137" s="19">
        <v>1320032.44</v>
      </c>
      <c r="S137" s="19">
        <v>202119</v>
      </c>
      <c r="T137" s="19">
        <v>68787.87</v>
      </c>
      <c r="U137" s="18">
        <f>Tabla1[[#This Row],[Comprometido]]/Tabla1[[#Totals],[Comprometido]]</f>
        <v>3.2839498362299503E-3</v>
      </c>
      <c r="V137" s="19">
        <v>68465.61</v>
      </c>
      <c r="W137" s="20">
        <f>Tabla1[[#This Row],[Devengado]]/Tabla1[[#Totals],[Devengado]]</f>
        <v>7.9953064693538446E-3</v>
      </c>
      <c r="X137" s="19">
        <v>1251244.57</v>
      </c>
      <c r="Y137" s="19">
        <v>1251566.83</v>
      </c>
      <c r="Z137" s="19">
        <v>1049125.57</v>
      </c>
    </row>
    <row r="138" spans="1:26" hidden="1" x14ac:dyDescent="0.2">
      <c r="A138" t="s">
        <v>62</v>
      </c>
      <c r="B138" t="s">
        <v>80</v>
      </c>
      <c r="C138" t="s">
        <v>90</v>
      </c>
      <c r="D138" t="s">
        <v>91</v>
      </c>
      <c r="E138" t="s">
        <v>4</v>
      </c>
      <c r="F138" t="s">
        <v>5</v>
      </c>
      <c r="G138" t="s">
        <v>19</v>
      </c>
      <c r="H138" t="s">
        <v>20</v>
      </c>
      <c r="I138" t="str">
        <f>MID(Tabla1[[#This Row],[Des.Proyecto]],16,50)</f>
        <v>REMUNERACION PERSONAL</v>
      </c>
      <c r="J138" t="s">
        <v>139</v>
      </c>
      <c r="K138" t="s">
        <v>140</v>
      </c>
      <c r="L138" s="11" t="s">
        <v>938</v>
      </c>
      <c r="M138" t="s">
        <v>10</v>
      </c>
      <c r="N138" t="s">
        <v>11</v>
      </c>
      <c r="O138" s="19">
        <v>180730.91</v>
      </c>
      <c r="P138" s="19">
        <v>0</v>
      </c>
      <c r="Q138" s="19">
        <v>0</v>
      </c>
      <c r="R138" s="19">
        <v>180730.91</v>
      </c>
      <c r="S138" s="19">
        <v>57445.47</v>
      </c>
      <c r="T138" s="19">
        <v>8954.58</v>
      </c>
      <c r="U138" s="18">
        <f>Tabla1[[#This Row],[Comprometido]]/Tabla1[[#Totals],[Comprometido]]</f>
        <v>4.2749385210659945E-4</v>
      </c>
      <c r="V138" s="19">
        <v>8954.58</v>
      </c>
      <c r="W138" s="20">
        <f>Tabla1[[#This Row],[Devengado]]/Tabla1[[#Totals],[Devengado]]</f>
        <v>1.0457017969217909E-3</v>
      </c>
      <c r="X138" s="19">
        <v>171776.33</v>
      </c>
      <c r="Y138" s="19">
        <v>171776.33</v>
      </c>
      <c r="Z138" s="19">
        <v>114330.86</v>
      </c>
    </row>
    <row r="139" spans="1:26" hidden="1" x14ac:dyDescent="0.2">
      <c r="A139" t="s">
        <v>23</v>
      </c>
      <c r="B139" t="s">
        <v>24</v>
      </c>
      <c r="C139" t="s">
        <v>42</v>
      </c>
      <c r="D139" t="s">
        <v>43</v>
      </c>
      <c r="E139" t="s">
        <v>4</v>
      </c>
      <c r="F139" t="s">
        <v>5</v>
      </c>
      <c r="G139" t="s">
        <v>19</v>
      </c>
      <c r="H139" t="s">
        <v>20</v>
      </c>
      <c r="I139" t="str">
        <f>MID(Tabla1[[#This Row],[Des.Proyecto]],16,50)</f>
        <v>REMUNERACION PERSONAL</v>
      </c>
      <c r="J139" t="s">
        <v>139</v>
      </c>
      <c r="K139" t="s">
        <v>140</v>
      </c>
      <c r="L139" s="11" t="s">
        <v>938</v>
      </c>
      <c r="M139" t="s">
        <v>10</v>
      </c>
      <c r="N139" t="s">
        <v>11</v>
      </c>
      <c r="O139" s="19">
        <v>80967.39</v>
      </c>
      <c r="P139" s="19">
        <v>0</v>
      </c>
      <c r="Q139" s="19">
        <v>-543.96</v>
      </c>
      <c r="R139" s="19">
        <v>80423.429999999993</v>
      </c>
      <c r="S139" s="19">
        <v>18526.79</v>
      </c>
      <c r="T139" s="19">
        <v>5959.32</v>
      </c>
      <c r="U139" s="18">
        <f>Tabla1[[#This Row],[Comprometido]]/Tabla1[[#Totals],[Comprometido]]</f>
        <v>2.8449940284590682E-4</v>
      </c>
      <c r="V139" s="19">
        <v>5959.32</v>
      </c>
      <c r="W139" s="20">
        <f>Tabla1[[#This Row],[Devengado]]/Tabla1[[#Totals],[Devengado]]</f>
        <v>6.9592003560546307E-4</v>
      </c>
      <c r="X139" s="19">
        <v>74464.11</v>
      </c>
      <c r="Y139" s="19">
        <v>74464.11</v>
      </c>
      <c r="Z139" s="19">
        <v>55937.32</v>
      </c>
    </row>
    <row r="140" spans="1:26" hidden="1" x14ac:dyDescent="0.2">
      <c r="A140" t="s">
        <v>62</v>
      </c>
      <c r="B140" t="s">
        <v>66</v>
      </c>
      <c r="C140" t="s">
        <v>108</v>
      </c>
      <c r="D140" t="s">
        <v>109</v>
      </c>
      <c r="E140" t="s">
        <v>4</v>
      </c>
      <c r="F140" t="s">
        <v>5</v>
      </c>
      <c r="G140" t="s">
        <v>19</v>
      </c>
      <c r="H140" t="s">
        <v>20</v>
      </c>
      <c r="I140" t="str">
        <f>MID(Tabla1[[#This Row],[Des.Proyecto]],16,50)</f>
        <v>REMUNERACION PERSONAL</v>
      </c>
      <c r="J140" t="s">
        <v>139</v>
      </c>
      <c r="K140" t="s">
        <v>140</v>
      </c>
      <c r="L140" s="11" t="s">
        <v>938</v>
      </c>
      <c r="M140" t="s">
        <v>10</v>
      </c>
      <c r="N140" t="s">
        <v>11</v>
      </c>
      <c r="O140" s="19">
        <v>90296.53</v>
      </c>
      <c r="P140" s="19">
        <v>0</v>
      </c>
      <c r="Q140" s="19">
        <v>12708.07</v>
      </c>
      <c r="R140" s="19">
        <v>103004.6</v>
      </c>
      <c r="S140" s="19">
        <v>6244.79</v>
      </c>
      <c r="T140" s="19">
        <v>3627.56</v>
      </c>
      <c r="U140" s="18">
        <f>Tabla1[[#This Row],[Comprometido]]/Tabla1[[#Totals],[Comprometido]]</f>
        <v>1.731806068121359E-4</v>
      </c>
      <c r="V140" s="19">
        <v>3627.56</v>
      </c>
      <c r="W140" s="20">
        <f>Tabla1[[#This Row],[Devengado]]/Tabla1[[#Totals],[Devengado]]</f>
        <v>4.2362076283216098E-4</v>
      </c>
      <c r="X140" s="19">
        <v>99377.04</v>
      </c>
      <c r="Y140" s="19">
        <v>99377.04</v>
      </c>
      <c r="Z140" s="19">
        <v>93132.25</v>
      </c>
    </row>
    <row r="141" spans="1:26" hidden="1" x14ac:dyDescent="0.2">
      <c r="A141" t="s">
        <v>62</v>
      </c>
      <c r="B141" t="s">
        <v>80</v>
      </c>
      <c r="C141" t="s">
        <v>92</v>
      </c>
      <c r="D141" t="s">
        <v>93</v>
      </c>
      <c r="E141" t="s">
        <v>4</v>
      </c>
      <c r="F141" t="s">
        <v>5</v>
      </c>
      <c r="G141" t="s">
        <v>19</v>
      </c>
      <c r="H141" t="s">
        <v>20</v>
      </c>
      <c r="I141" t="str">
        <f>MID(Tabla1[[#This Row],[Des.Proyecto]],16,50)</f>
        <v>REMUNERACION PERSONAL</v>
      </c>
      <c r="J141" t="s">
        <v>139</v>
      </c>
      <c r="K141" t="s">
        <v>140</v>
      </c>
      <c r="L141" s="11" t="s">
        <v>938</v>
      </c>
      <c r="M141" t="s">
        <v>10</v>
      </c>
      <c r="N141" t="s">
        <v>11</v>
      </c>
      <c r="O141" s="19">
        <v>318171.38</v>
      </c>
      <c r="P141" s="19">
        <v>0</v>
      </c>
      <c r="Q141" s="19">
        <v>0</v>
      </c>
      <c r="R141" s="19">
        <v>318171.38</v>
      </c>
      <c r="S141" s="19">
        <v>100074.11</v>
      </c>
      <c r="T141" s="19">
        <v>30937.25</v>
      </c>
      <c r="U141" s="18">
        <f>Tabla1[[#This Row],[Comprometido]]/Tabla1[[#Totals],[Comprometido]]</f>
        <v>1.4769519258396144E-3</v>
      </c>
      <c r="V141" s="19">
        <v>30937.25</v>
      </c>
      <c r="W141" s="20">
        <f>Tabla1[[#This Row],[Devengado]]/Tabla1[[#Totals],[Devengado]]</f>
        <v>3.6128034946160156E-3</v>
      </c>
      <c r="X141" s="19">
        <v>287234.13</v>
      </c>
      <c r="Y141" s="19">
        <v>287234.13</v>
      </c>
      <c r="Z141" s="19">
        <v>187160.02</v>
      </c>
    </row>
    <row r="142" spans="1:26" hidden="1" x14ac:dyDescent="0.2">
      <c r="A142" t="s">
        <v>62</v>
      </c>
      <c r="B142" t="s">
        <v>66</v>
      </c>
      <c r="C142" t="s">
        <v>118</v>
      </c>
      <c r="D142" t="s">
        <v>119</v>
      </c>
      <c r="E142" t="s">
        <v>4</v>
      </c>
      <c r="F142" t="s">
        <v>5</v>
      </c>
      <c r="G142" t="s">
        <v>19</v>
      </c>
      <c r="H142" t="s">
        <v>20</v>
      </c>
      <c r="I142" t="str">
        <f>MID(Tabla1[[#This Row],[Des.Proyecto]],16,50)</f>
        <v>REMUNERACION PERSONAL</v>
      </c>
      <c r="J142" t="s">
        <v>139</v>
      </c>
      <c r="K142" t="s">
        <v>140</v>
      </c>
      <c r="L142" s="11" t="s">
        <v>938</v>
      </c>
      <c r="M142" t="s">
        <v>10</v>
      </c>
      <c r="N142" t="s">
        <v>11</v>
      </c>
      <c r="O142" s="19">
        <v>108583.07</v>
      </c>
      <c r="P142" s="19">
        <v>0</v>
      </c>
      <c r="Q142" s="19">
        <v>4098.59</v>
      </c>
      <c r="R142" s="19">
        <v>112681.66</v>
      </c>
      <c r="S142" s="19">
        <v>4564.8500000000004</v>
      </c>
      <c r="T142" s="19">
        <v>8146.3</v>
      </c>
      <c r="U142" s="18">
        <f>Tabla1[[#This Row],[Comprometido]]/Tabla1[[#Totals],[Comprometido]]</f>
        <v>3.8890636606250562E-4</v>
      </c>
      <c r="V142" s="19">
        <v>8146.3</v>
      </c>
      <c r="W142" s="20">
        <f>Tabla1[[#This Row],[Devengado]]/Tabla1[[#Totals],[Devengado]]</f>
        <v>9.5131212723142641E-4</v>
      </c>
      <c r="X142" s="19">
        <v>104535.36</v>
      </c>
      <c r="Y142" s="19">
        <v>104535.36</v>
      </c>
      <c r="Z142" s="19">
        <v>99970.51</v>
      </c>
    </row>
    <row r="143" spans="1:26" hidden="1" x14ac:dyDescent="0.2">
      <c r="A143" t="s">
        <v>62</v>
      </c>
      <c r="B143" t="s">
        <v>66</v>
      </c>
      <c r="C143" t="s">
        <v>67</v>
      </c>
      <c r="D143" t="s">
        <v>68</v>
      </c>
      <c r="E143" t="s">
        <v>4</v>
      </c>
      <c r="F143" t="s">
        <v>5</v>
      </c>
      <c r="G143" t="s">
        <v>19</v>
      </c>
      <c r="H143" t="s">
        <v>20</v>
      </c>
      <c r="I143" t="str">
        <f>MID(Tabla1[[#This Row],[Des.Proyecto]],16,50)</f>
        <v>REMUNERACION PERSONAL</v>
      </c>
      <c r="J143" t="s">
        <v>139</v>
      </c>
      <c r="K143" t="s">
        <v>140</v>
      </c>
      <c r="L143" s="11" t="s">
        <v>938</v>
      </c>
      <c r="M143" t="s">
        <v>10</v>
      </c>
      <c r="N143" t="s">
        <v>11</v>
      </c>
      <c r="O143" s="19">
        <v>66591.44</v>
      </c>
      <c r="P143" s="19">
        <v>0</v>
      </c>
      <c r="Q143" s="19">
        <v>7710.42</v>
      </c>
      <c r="R143" s="19">
        <v>74301.86</v>
      </c>
      <c r="S143" s="19">
        <v>2756.35</v>
      </c>
      <c r="T143" s="19">
        <v>3187.57</v>
      </c>
      <c r="U143" s="18">
        <f>Tabla1[[#This Row],[Comprometido]]/Tabla1[[#Totals],[Comprometido]]</f>
        <v>1.5217537597066901E-4</v>
      </c>
      <c r="V143" s="19">
        <v>3187.57</v>
      </c>
      <c r="W143" s="20">
        <f>Tabla1[[#This Row],[Devengado]]/Tabla1[[#Totals],[Devengado]]</f>
        <v>3.7223942125861779E-4</v>
      </c>
      <c r="X143" s="19">
        <v>71114.289999999994</v>
      </c>
      <c r="Y143" s="19">
        <v>71114.289999999994</v>
      </c>
      <c r="Z143" s="19">
        <v>68357.94</v>
      </c>
    </row>
    <row r="144" spans="1:26" hidden="1" x14ac:dyDescent="0.2">
      <c r="A144" t="s">
        <v>62</v>
      </c>
      <c r="B144" t="s">
        <v>80</v>
      </c>
      <c r="C144" t="s">
        <v>94</v>
      </c>
      <c r="D144" t="s">
        <v>95</v>
      </c>
      <c r="E144" t="s">
        <v>4</v>
      </c>
      <c r="F144" t="s">
        <v>5</v>
      </c>
      <c r="G144" t="s">
        <v>19</v>
      </c>
      <c r="H144" t="s">
        <v>20</v>
      </c>
      <c r="I144" t="str">
        <f>MID(Tabla1[[#This Row],[Des.Proyecto]],16,50)</f>
        <v>REMUNERACION PERSONAL</v>
      </c>
      <c r="J144" t="s">
        <v>139</v>
      </c>
      <c r="K144" t="s">
        <v>140</v>
      </c>
      <c r="L144" s="11" t="s">
        <v>938</v>
      </c>
      <c r="M144" t="s">
        <v>10</v>
      </c>
      <c r="N144" t="s">
        <v>11</v>
      </c>
      <c r="O144" s="19">
        <v>637382.1</v>
      </c>
      <c r="P144" s="19">
        <v>0</v>
      </c>
      <c r="Q144" s="19">
        <v>-17943.5</v>
      </c>
      <c r="R144" s="19">
        <v>619438.6</v>
      </c>
      <c r="S144" s="19">
        <v>315909.92</v>
      </c>
      <c r="T144" s="19">
        <v>53383.66</v>
      </c>
      <c r="U144" s="18">
        <f>Tabla1[[#This Row],[Comprometido]]/Tabla1[[#Totals],[Comprometido]]</f>
        <v>2.5485490612568084E-3</v>
      </c>
      <c r="V144" s="19">
        <v>53383.66</v>
      </c>
      <c r="W144" s="20">
        <f>Tabla1[[#This Row],[Devengado]]/Tabla1[[#Totals],[Devengado]]</f>
        <v>6.2340600216048035E-3</v>
      </c>
      <c r="X144" s="19">
        <v>566054.93999999994</v>
      </c>
      <c r="Y144" s="19">
        <v>566054.93999999994</v>
      </c>
      <c r="Z144" s="19">
        <v>250145.02</v>
      </c>
    </row>
    <row r="145" spans="1:26" hidden="1" x14ac:dyDescent="0.2">
      <c r="A145" t="s">
        <v>23</v>
      </c>
      <c r="B145" t="s">
        <v>46</v>
      </c>
      <c r="C145" t="s">
        <v>133</v>
      </c>
      <c r="D145" t="s">
        <v>134</v>
      </c>
      <c r="E145" t="s">
        <v>4</v>
      </c>
      <c r="F145" t="s">
        <v>5</v>
      </c>
      <c r="G145" t="s">
        <v>19</v>
      </c>
      <c r="H145" t="s">
        <v>20</v>
      </c>
      <c r="I145" t="str">
        <f>MID(Tabla1[[#This Row],[Des.Proyecto]],16,50)</f>
        <v>REMUNERACION PERSONAL</v>
      </c>
      <c r="J145" t="s">
        <v>139</v>
      </c>
      <c r="K145" t="s">
        <v>140</v>
      </c>
      <c r="L145" s="11" t="s">
        <v>938</v>
      </c>
      <c r="M145" t="s">
        <v>10</v>
      </c>
      <c r="N145" t="s">
        <v>11</v>
      </c>
      <c r="O145" s="19">
        <v>413468.84</v>
      </c>
      <c r="P145" s="19">
        <v>0</v>
      </c>
      <c r="Q145" s="19">
        <v>0</v>
      </c>
      <c r="R145" s="19">
        <v>413468.84</v>
      </c>
      <c r="S145" s="19">
        <v>189280.26</v>
      </c>
      <c r="T145" s="19">
        <v>36467.279999999999</v>
      </c>
      <c r="U145" s="18">
        <f>Tabla1[[#This Row],[Comprometido]]/Tabla1[[#Totals],[Comprometido]]</f>
        <v>1.7409569184763498E-3</v>
      </c>
      <c r="V145" s="19">
        <v>36467.279999999999</v>
      </c>
      <c r="W145" s="20">
        <f>Tabla1[[#This Row],[Devengado]]/Tabla1[[#Totals],[Devengado]]</f>
        <v>4.2585917178527737E-3</v>
      </c>
      <c r="X145" s="19">
        <v>377001.56</v>
      </c>
      <c r="Y145" s="19">
        <v>377001.56</v>
      </c>
      <c r="Z145" s="19">
        <v>187721.3</v>
      </c>
    </row>
    <row r="146" spans="1:26" hidden="1" x14ac:dyDescent="0.2">
      <c r="A146" t="s">
        <v>62</v>
      </c>
      <c r="B146" t="s">
        <v>66</v>
      </c>
      <c r="C146" t="s">
        <v>120</v>
      </c>
      <c r="D146" t="s">
        <v>121</v>
      </c>
      <c r="E146" t="s">
        <v>4</v>
      </c>
      <c r="F146" t="s">
        <v>5</v>
      </c>
      <c r="G146" t="s">
        <v>19</v>
      </c>
      <c r="H146" t="s">
        <v>20</v>
      </c>
      <c r="I146" t="str">
        <f>MID(Tabla1[[#This Row],[Des.Proyecto]],16,50)</f>
        <v>REMUNERACION PERSONAL</v>
      </c>
      <c r="J146" t="s">
        <v>139</v>
      </c>
      <c r="K146" t="s">
        <v>140</v>
      </c>
      <c r="L146" s="11" t="s">
        <v>938</v>
      </c>
      <c r="M146" t="s">
        <v>10</v>
      </c>
      <c r="N146" t="s">
        <v>11</v>
      </c>
      <c r="O146" s="19">
        <v>155296.46</v>
      </c>
      <c r="P146" s="19">
        <v>0</v>
      </c>
      <c r="Q146" s="19">
        <v>18248.09</v>
      </c>
      <c r="R146" s="19">
        <v>173544.55</v>
      </c>
      <c r="S146" s="19">
        <v>5550.94</v>
      </c>
      <c r="T146" s="19">
        <v>7904.29</v>
      </c>
      <c r="U146" s="18">
        <f>Tabla1[[#This Row],[Comprometido]]/Tabla1[[#Totals],[Comprometido]]</f>
        <v>3.7735274912588563E-4</v>
      </c>
      <c r="V146" s="19">
        <v>7904.29</v>
      </c>
      <c r="W146" s="20">
        <f>Tabla1[[#This Row],[Devengado]]/Tabla1[[#Totals],[Devengado]]</f>
        <v>9.2305057930030707E-4</v>
      </c>
      <c r="X146" s="19">
        <v>165640.26</v>
      </c>
      <c r="Y146" s="19">
        <v>165640.26</v>
      </c>
      <c r="Z146" s="19">
        <v>160089.32</v>
      </c>
    </row>
    <row r="147" spans="1:26" hidden="1" x14ac:dyDescent="0.2">
      <c r="A147" t="s">
        <v>23</v>
      </c>
      <c r="B147" t="s">
        <v>24</v>
      </c>
      <c r="C147" t="s">
        <v>25</v>
      </c>
      <c r="D147" t="s">
        <v>26</v>
      </c>
      <c r="E147" t="s">
        <v>4</v>
      </c>
      <c r="F147" t="s">
        <v>5</v>
      </c>
      <c r="G147" t="s">
        <v>19</v>
      </c>
      <c r="H147" t="s">
        <v>20</v>
      </c>
      <c r="I147" t="str">
        <f>MID(Tabla1[[#This Row],[Des.Proyecto]],16,50)</f>
        <v>REMUNERACION PERSONAL</v>
      </c>
      <c r="J147" t="s">
        <v>139</v>
      </c>
      <c r="K147" t="s">
        <v>140</v>
      </c>
      <c r="L147" s="11" t="s">
        <v>938</v>
      </c>
      <c r="M147" t="s">
        <v>10</v>
      </c>
      <c r="N147" t="s">
        <v>11</v>
      </c>
      <c r="O147" s="19">
        <v>136973.99</v>
      </c>
      <c r="P147" s="19">
        <v>0</v>
      </c>
      <c r="Q147" s="19">
        <v>-1158.55</v>
      </c>
      <c r="R147" s="19">
        <v>135815.44</v>
      </c>
      <c r="S147" s="19">
        <v>20013.55</v>
      </c>
      <c r="T147" s="19">
        <v>7337.94</v>
      </c>
      <c r="U147" s="18">
        <f>Tabla1[[#This Row],[Comprometido]]/Tabla1[[#Totals],[Comprometido]]</f>
        <v>3.5031506079873098E-4</v>
      </c>
      <c r="V147" s="19">
        <v>7337.94</v>
      </c>
      <c r="W147" s="20">
        <f>Tabla1[[#This Row],[Devengado]]/Tabla1[[#Totals],[Devengado]]</f>
        <v>8.5691311526663299E-4</v>
      </c>
      <c r="X147" s="19">
        <v>128477.5</v>
      </c>
      <c r="Y147" s="19">
        <v>128477.5</v>
      </c>
      <c r="Z147" s="19">
        <v>108463.95</v>
      </c>
    </row>
    <row r="148" spans="1:26" hidden="1" x14ac:dyDescent="0.2">
      <c r="A148" t="s">
        <v>62</v>
      </c>
      <c r="B148" t="s">
        <v>63</v>
      </c>
      <c r="C148" t="s">
        <v>99</v>
      </c>
      <c r="D148" t="s">
        <v>100</v>
      </c>
      <c r="E148" t="s">
        <v>4</v>
      </c>
      <c r="F148" t="s">
        <v>5</v>
      </c>
      <c r="G148" t="s">
        <v>19</v>
      </c>
      <c r="H148" t="s">
        <v>20</v>
      </c>
      <c r="I148" t="str">
        <f>MID(Tabla1[[#This Row],[Des.Proyecto]],16,50)</f>
        <v>REMUNERACION PERSONAL</v>
      </c>
      <c r="J148" t="s">
        <v>139</v>
      </c>
      <c r="K148" t="s">
        <v>140</v>
      </c>
      <c r="L148" s="11" t="s">
        <v>938</v>
      </c>
      <c r="M148" t="s">
        <v>10</v>
      </c>
      <c r="N148" t="s">
        <v>11</v>
      </c>
      <c r="O148" s="19">
        <v>200256.02</v>
      </c>
      <c r="P148" s="19">
        <v>0</v>
      </c>
      <c r="Q148" s="19">
        <v>-999.75</v>
      </c>
      <c r="R148" s="19">
        <v>199256.27</v>
      </c>
      <c r="S148" s="19">
        <v>42535.48</v>
      </c>
      <c r="T148" s="19">
        <v>18827.150000000001</v>
      </c>
      <c r="U148" s="18">
        <f>Tabla1[[#This Row],[Comprometido]]/Tabla1[[#Totals],[Comprometido]]</f>
        <v>8.9881277264693203E-4</v>
      </c>
      <c r="V148" s="19">
        <v>18827.150000000001</v>
      </c>
      <c r="W148" s="20">
        <f>Tabla1[[#This Row],[Devengado]]/Tabla1[[#Totals],[Devengado]]</f>
        <v>2.1986050251286047E-3</v>
      </c>
      <c r="X148" s="19">
        <v>180429.12</v>
      </c>
      <c r="Y148" s="19">
        <v>180429.12</v>
      </c>
      <c r="Z148" s="19">
        <v>137893.64000000001</v>
      </c>
    </row>
    <row r="149" spans="1:26" hidden="1" x14ac:dyDescent="0.2">
      <c r="A149" t="s">
        <v>23</v>
      </c>
      <c r="B149" t="s">
        <v>46</v>
      </c>
      <c r="C149" t="s">
        <v>47</v>
      </c>
      <c r="D149" t="s">
        <v>48</v>
      </c>
      <c r="E149" t="s">
        <v>4</v>
      </c>
      <c r="F149" t="s">
        <v>5</v>
      </c>
      <c r="G149" t="s">
        <v>19</v>
      </c>
      <c r="H149" t="s">
        <v>20</v>
      </c>
      <c r="I149" t="str">
        <f>MID(Tabla1[[#This Row],[Des.Proyecto]],16,50)</f>
        <v>REMUNERACION PERSONAL</v>
      </c>
      <c r="J149" t="s">
        <v>139</v>
      </c>
      <c r="K149" t="s">
        <v>140</v>
      </c>
      <c r="L149" s="11" t="s">
        <v>938</v>
      </c>
      <c r="M149" t="s">
        <v>10</v>
      </c>
      <c r="N149" t="s">
        <v>11</v>
      </c>
      <c r="O149" s="19">
        <v>180305</v>
      </c>
      <c r="P149" s="19">
        <v>0</v>
      </c>
      <c r="Q149" s="19">
        <v>-2000</v>
      </c>
      <c r="R149" s="19">
        <v>178305</v>
      </c>
      <c r="S149" s="19">
        <v>17111.5</v>
      </c>
      <c r="T149" s="19">
        <v>23863.23</v>
      </c>
      <c r="U149" s="18">
        <f>Tabla1[[#This Row],[Comprometido]]/Tabla1[[#Totals],[Comprometido]]</f>
        <v>1.1392364707675589E-3</v>
      </c>
      <c r="V149" s="19">
        <v>23863.23</v>
      </c>
      <c r="W149" s="20">
        <f>Tabla1[[#This Row],[Devengado]]/Tabla1[[#Totals],[Devengado]]</f>
        <v>2.7867105426896618E-3</v>
      </c>
      <c r="X149" s="19">
        <v>154441.76999999999</v>
      </c>
      <c r="Y149" s="19">
        <v>154441.76999999999</v>
      </c>
      <c r="Z149" s="19">
        <v>137330.26999999999</v>
      </c>
    </row>
    <row r="150" spans="1:26" hidden="1" x14ac:dyDescent="0.2">
      <c r="A150" t="s">
        <v>62</v>
      </c>
      <c r="B150" t="s">
        <v>110</v>
      </c>
      <c r="C150" t="s">
        <v>111</v>
      </c>
      <c r="D150" t="s">
        <v>112</v>
      </c>
      <c r="E150" t="s">
        <v>4</v>
      </c>
      <c r="F150" t="s">
        <v>5</v>
      </c>
      <c r="G150" t="s">
        <v>19</v>
      </c>
      <c r="H150" t="s">
        <v>20</v>
      </c>
      <c r="I150" t="str">
        <f>MID(Tabla1[[#This Row],[Des.Proyecto]],16,50)</f>
        <v>REMUNERACION PERSONAL</v>
      </c>
      <c r="J150" t="s">
        <v>139</v>
      </c>
      <c r="K150" t="s">
        <v>140</v>
      </c>
      <c r="L150" s="11" t="s">
        <v>938</v>
      </c>
      <c r="M150" t="s">
        <v>10</v>
      </c>
      <c r="N150" t="s">
        <v>11</v>
      </c>
      <c r="O150" s="19">
        <v>290164.7</v>
      </c>
      <c r="P150" s="19">
        <v>0</v>
      </c>
      <c r="Q150" s="19">
        <v>1595</v>
      </c>
      <c r="R150" s="19">
        <v>291759.7</v>
      </c>
      <c r="S150" s="19">
        <v>89609.21</v>
      </c>
      <c r="T150" s="19">
        <v>21721.05</v>
      </c>
      <c r="U150" s="18">
        <f>Tabla1[[#This Row],[Comprometido]]/Tabla1[[#Totals],[Comprometido]]</f>
        <v>1.03696827057216E-3</v>
      </c>
      <c r="V150" s="19">
        <v>21721.05</v>
      </c>
      <c r="W150" s="20">
        <f>Tabla1[[#This Row],[Devengado]]/Tabla1[[#Totals],[Devengado]]</f>
        <v>2.5365501247437698E-3</v>
      </c>
      <c r="X150" s="19">
        <v>270038.65000000002</v>
      </c>
      <c r="Y150" s="19">
        <v>270038.65000000002</v>
      </c>
      <c r="Z150" s="19">
        <v>180429.44</v>
      </c>
    </row>
    <row r="151" spans="1:26" hidden="1" x14ac:dyDescent="0.2">
      <c r="A151" t="s">
        <v>62</v>
      </c>
      <c r="B151" t="s">
        <v>66</v>
      </c>
      <c r="C151" t="s">
        <v>74</v>
      </c>
      <c r="D151" t="s">
        <v>75</v>
      </c>
      <c r="E151" t="s">
        <v>4</v>
      </c>
      <c r="F151" t="s">
        <v>5</v>
      </c>
      <c r="G151" t="s">
        <v>19</v>
      </c>
      <c r="H151" t="s">
        <v>20</v>
      </c>
      <c r="I151" t="str">
        <f>MID(Tabla1[[#This Row],[Des.Proyecto]],16,50)</f>
        <v>REMUNERACION PERSONAL</v>
      </c>
      <c r="J151" t="s">
        <v>139</v>
      </c>
      <c r="K151" t="s">
        <v>140</v>
      </c>
      <c r="L151" s="11" t="s">
        <v>938</v>
      </c>
      <c r="M151" t="s">
        <v>10</v>
      </c>
      <c r="N151" t="s">
        <v>11</v>
      </c>
      <c r="O151" s="19">
        <v>103849.81</v>
      </c>
      <c r="P151" s="19">
        <v>0</v>
      </c>
      <c r="Q151" s="19">
        <v>12789</v>
      </c>
      <c r="R151" s="19">
        <v>116638.81</v>
      </c>
      <c r="S151" s="19">
        <v>2694.1</v>
      </c>
      <c r="T151" s="19">
        <v>8359.2000000000007</v>
      </c>
      <c r="U151" s="18">
        <f>Tabla1[[#This Row],[Comprometido]]/Tabla1[[#Totals],[Comprometido]]</f>
        <v>3.9907026443780576E-4</v>
      </c>
      <c r="V151" s="19">
        <v>8359.2000000000007</v>
      </c>
      <c r="W151" s="20">
        <f>Tabla1[[#This Row],[Devengado]]/Tabla1[[#Totals],[Devengado]]</f>
        <v>9.7617425505480281E-4</v>
      </c>
      <c r="X151" s="19">
        <v>108279.61</v>
      </c>
      <c r="Y151" s="19">
        <v>108279.61</v>
      </c>
      <c r="Z151" s="19">
        <v>105585.51</v>
      </c>
    </row>
    <row r="152" spans="1:26" hidden="1" x14ac:dyDescent="0.2">
      <c r="A152" t="s">
        <v>23</v>
      </c>
      <c r="B152" t="s">
        <v>49</v>
      </c>
      <c r="C152" t="s">
        <v>56</v>
      </c>
      <c r="D152" t="s">
        <v>57</v>
      </c>
      <c r="E152" t="s">
        <v>4</v>
      </c>
      <c r="F152" t="s">
        <v>5</v>
      </c>
      <c r="G152" t="s">
        <v>19</v>
      </c>
      <c r="H152" t="s">
        <v>20</v>
      </c>
      <c r="I152" t="str">
        <f>MID(Tabla1[[#This Row],[Des.Proyecto]],16,50)</f>
        <v>REMUNERACION PERSONAL</v>
      </c>
      <c r="J152" t="s">
        <v>139</v>
      </c>
      <c r="K152" t="s">
        <v>140</v>
      </c>
      <c r="L152" s="11" t="s">
        <v>938</v>
      </c>
      <c r="M152" t="s">
        <v>10</v>
      </c>
      <c r="N152" t="s">
        <v>11</v>
      </c>
      <c r="O152" s="19">
        <v>2295195.66</v>
      </c>
      <c r="P152" s="19">
        <v>0</v>
      </c>
      <c r="Q152" s="19">
        <v>20492.52</v>
      </c>
      <c r="R152" s="19">
        <v>2315688.1800000002</v>
      </c>
      <c r="S152" s="19">
        <v>38472.25</v>
      </c>
      <c r="T152" s="19">
        <v>107152.67</v>
      </c>
      <c r="U152" s="18">
        <f>Tabla1[[#This Row],[Comprometido]]/Tabla1[[#Totals],[Comprometido]]</f>
        <v>5.1154948263131559E-3</v>
      </c>
      <c r="V152" s="19">
        <v>107152.67</v>
      </c>
      <c r="W152" s="20">
        <f>Tabla1[[#This Row],[Devengado]]/Tabla1[[#Totals],[Devengado]]</f>
        <v>1.2513120611348348E-2</v>
      </c>
      <c r="X152" s="19">
        <v>2208535.5099999998</v>
      </c>
      <c r="Y152" s="19">
        <v>2208535.5099999998</v>
      </c>
      <c r="Z152" s="19">
        <v>2170063.2599999998</v>
      </c>
    </row>
    <row r="153" spans="1:26" hidden="1" x14ac:dyDescent="0.2">
      <c r="A153" t="s">
        <v>62</v>
      </c>
      <c r="B153" t="s">
        <v>66</v>
      </c>
      <c r="C153" t="s">
        <v>124</v>
      </c>
      <c r="D153" t="s">
        <v>125</v>
      </c>
      <c r="E153" t="s">
        <v>4</v>
      </c>
      <c r="F153" t="s">
        <v>5</v>
      </c>
      <c r="G153" t="s">
        <v>19</v>
      </c>
      <c r="H153" t="s">
        <v>20</v>
      </c>
      <c r="I153" t="str">
        <f>MID(Tabla1[[#This Row],[Des.Proyecto]],16,50)</f>
        <v>REMUNERACION PERSONAL</v>
      </c>
      <c r="J153" t="s">
        <v>139</v>
      </c>
      <c r="K153" t="s">
        <v>140</v>
      </c>
      <c r="L153" s="11" t="s">
        <v>938</v>
      </c>
      <c r="M153" t="s">
        <v>10</v>
      </c>
      <c r="N153" t="s">
        <v>11</v>
      </c>
      <c r="O153" s="19">
        <v>104231.55</v>
      </c>
      <c r="P153" s="19">
        <v>0</v>
      </c>
      <c r="Q153" s="19">
        <v>9180.5499999999993</v>
      </c>
      <c r="R153" s="19">
        <v>113412.1</v>
      </c>
      <c r="S153" s="19">
        <v>4402.1000000000004</v>
      </c>
      <c r="T153" s="19">
        <v>5708.3</v>
      </c>
      <c r="U153" s="18">
        <f>Tabla1[[#This Row],[Comprometido]]/Tabla1[[#Totals],[Comprometido]]</f>
        <v>2.7251564629274651E-4</v>
      </c>
      <c r="V153" s="19">
        <v>5708.3</v>
      </c>
      <c r="W153" s="20">
        <f>Tabla1[[#This Row],[Devengado]]/Tabla1[[#Totals],[Devengado]]</f>
        <v>6.666063140168115E-4</v>
      </c>
      <c r="X153" s="19">
        <v>107703.8</v>
      </c>
      <c r="Y153" s="19">
        <v>107703.8</v>
      </c>
      <c r="Z153" s="19">
        <v>103301.7</v>
      </c>
    </row>
    <row r="154" spans="1:26" hidden="1" x14ac:dyDescent="0.2">
      <c r="A154" t="s">
        <v>62</v>
      </c>
      <c r="B154" t="s">
        <v>80</v>
      </c>
      <c r="C154" t="s">
        <v>81</v>
      </c>
      <c r="D154" t="s">
        <v>82</v>
      </c>
      <c r="E154" t="s">
        <v>4</v>
      </c>
      <c r="F154" t="s">
        <v>5</v>
      </c>
      <c r="G154" t="s">
        <v>19</v>
      </c>
      <c r="H154" t="s">
        <v>20</v>
      </c>
      <c r="I154" t="str">
        <f>MID(Tabla1[[#This Row],[Des.Proyecto]],16,50)</f>
        <v>REMUNERACION PERSONAL</v>
      </c>
      <c r="J154" t="s">
        <v>139</v>
      </c>
      <c r="K154" t="s">
        <v>140</v>
      </c>
      <c r="L154" s="11" t="s">
        <v>938</v>
      </c>
      <c r="M154" t="s">
        <v>10</v>
      </c>
      <c r="N154" t="s">
        <v>11</v>
      </c>
      <c r="O154" s="19">
        <v>98481.52</v>
      </c>
      <c r="P154" s="19">
        <v>0</v>
      </c>
      <c r="Q154" s="19">
        <v>43323.46</v>
      </c>
      <c r="R154" s="19">
        <v>141804.98000000001</v>
      </c>
      <c r="S154" s="19">
        <v>111981.55</v>
      </c>
      <c r="T154" s="19">
        <v>13642.89</v>
      </c>
      <c r="U154" s="18">
        <f>Tabla1[[#This Row],[Comprometido]]/Tabla1[[#Totals],[Comprometido]]</f>
        <v>6.5131492487270257E-4</v>
      </c>
      <c r="V154" s="19">
        <v>13139.89</v>
      </c>
      <c r="W154" s="20">
        <f>Tabla1[[#This Row],[Devengado]]/Tabla1[[#Totals],[Devengado]]</f>
        <v>1.5344557292865408E-3</v>
      </c>
      <c r="X154" s="19">
        <v>128162.09</v>
      </c>
      <c r="Y154" s="19">
        <v>128665.09</v>
      </c>
      <c r="Z154" s="19">
        <v>16180.54</v>
      </c>
    </row>
    <row r="155" spans="1:26" hidden="1" x14ac:dyDescent="0.2">
      <c r="A155" t="s">
        <v>62</v>
      </c>
      <c r="B155" t="s">
        <v>66</v>
      </c>
      <c r="C155" t="s">
        <v>113</v>
      </c>
      <c r="D155" t="s">
        <v>114</v>
      </c>
      <c r="E155" t="s">
        <v>4</v>
      </c>
      <c r="F155" t="s">
        <v>5</v>
      </c>
      <c r="G155" t="s">
        <v>19</v>
      </c>
      <c r="H155" t="s">
        <v>20</v>
      </c>
      <c r="I155" t="str">
        <f>MID(Tabla1[[#This Row],[Des.Proyecto]],16,50)</f>
        <v>REMUNERACION PERSONAL</v>
      </c>
      <c r="J155" t="s">
        <v>139</v>
      </c>
      <c r="K155" t="s">
        <v>140</v>
      </c>
      <c r="L155" s="11" t="s">
        <v>938</v>
      </c>
      <c r="M155" t="s">
        <v>10</v>
      </c>
      <c r="N155" t="s">
        <v>11</v>
      </c>
      <c r="O155" s="19">
        <v>878720.09</v>
      </c>
      <c r="P155" s="19">
        <v>0</v>
      </c>
      <c r="Q155" s="19">
        <v>-98059.47</v>
      </c>
      <c r="R155" s="19">
        <v>780660.62</v>
      </c>
      <c r="S155" s="19">
        <v>216157.92</v>
      </c>
      <c r="T155" s="19">
        <v>35658.199999999997</v>
      </c>
      <c r="U155" s="18">
        <f>Tabla1[[#This Row],[Comprometido]]/Tabla1[[#Totals],[Comprometido]]</f>
        <v>1.7023312402354488E-3</v>
      </c>
      <c r="V155" s="19">
        <v>35658.199999999997</v>
      </c>
      <c r="W155" s="20">
        <f>Tabla1[[#This Row],[Devengado]]/Tabla1[[#Totals],[Devengado]]</f>
        <v>4.1641086254181215E-3</v>
      </c>
      <c r="X155" s="19">
        <v>745002.42</v>
      </c>
      <c r="Y155" s="19">
        <v>745002.42</v>
      </c>
      <c r="Z155" s="19">
        <v>528844.5</v>
      </c>
    </row>
    <row r="156" spans="1:26" hidden="1" x14ac:dyDescent="0.2">
      <c r="A156" t="s">
        <v>62</v>
      </c>
      <c r="B156" t="s">
        <v>63</v>
      </c>
      <c r="C156" t="s">
        <v>64</v>
      </c>
      <c r="D156" t="s">
        <v>65</v>
      </c>
      <c r="E156" t="s">
        <v>4</v>
      </c>
      <c r="F156" t="s">
        <v>5</v>
      </c>
      <c r="G156" t="s">
        <v>19</v>
      </c>
      <c r="H156" t="s">
        <v>20</v>
      </c>
      <c r="I156" t="str">
        <f>MID(Tabla1[[#This Row],[Des.Proyecto]],16,50)</f>
        <v>REMUNERACION PERSONAL</v>
      </c>
      <c r="J156" t="s">
        <v>141</v>
      </c>
      <c r="K156" t="s">
        <v>142</v>
      </c>
      <c r="L156" s="11" t="s">
        <v>938</v>
      </c>
      <c r="M156" t="s">
        <v>10</v>
      </c>
      <c r="N156" t="s">
        <v>11</v>
      </c>
      <c r="O156" s="19">
        <v>269227.08</v>
      </c>
      <c r="P156" s="19">
        <v>0</v>
      </c>
      <c r="Q156" s="19">
        <v>0</v>
      </c>
      <c r="R156" s="19">
        <v>269227.08</v>
      </c>
      <c r="S156" s="19">
        <v>186793.75</v>
      </c>
      <c r="T156" s="19">
        <v>15906.25</v>
      </c>
      <c r="U156" s="18">
        <f>Tabla1[[#This Row],[Comprometido]]/Tabla1[[#Totals],[Comprometido]]</f>
        <v>7.5936828807946302E-4</v>
      </c>
      <c r="V156" s="19">
        <v>15906.25</v>
      </c>
      <c r="W156" s="20">
        <f>Tabla1[[#This Row],[Devengado]]/Tabla1[[#Totals],[Devengado]]</f>
        <v>1.8575069078937525E-3</v>
      </c>
      <c r="X156" s="19">
        <v>253320.83</v>
      </c>
      <c r="Y156" s="19">
        <v>253320.83</v>
      </c>
      <c r="Z156" s="19">
        <v>66527.08</v>
      </c>
    </row>
    <row r="157" spans="1:26" hidden="1" x14ac:dyDescent="0.2">
      <c r="A157" t="s">
        <v>23</v>
      </c>
      <c r="B157" t="s">
        <v>24</v>
      </c>
      <c r="C157" t="s">
        <v>60</v>
      </c>
      <c r="D157" t="s">
        <v>61</v>
      </c>
      <c r="E157" t="s">
        <v>4</v>
      </c>
      <c r="F157" t="s">
        <v>5</v>
      </c>
      <c r="G157" t="s">
        <v>19</v>
      </c>
      <c r="H157" t="s">
        <v>20</v>
      </c>
      <c r="I157" t="str">
        <f>MID(Tabla1[[#This Row],[Des.Proyecto]],16,50)</f>
        <v>REMUNERACION PERSONAL</v>
      </c>
      <c r="J157" t="s">
        <v>141</v>
      </c>
      <c r="K157" t="s">
        <v>142</v>
      </c>
      <c r="L157" s="11" t="s">
        <v>938</v>
      </c>
      <c r="M157" t="s">
        <v>10</v>
      </c>
      <c r="N157" t="s">
        <v>11</v>
      </c>
      <c r="O157" s="19">
        <v>16500</v>
      </c>
      <c r="P157" s="19">
        <v>0</v>
      </c>
      <c r="Q157" s="19">
        <v>-1650</v>
      </c>
      <c r="R157" s="19">
        <v>14850</v>
      </c>
      <c r="S157" s="19">
        <v>5217.5</v>
      </c>
      <c r="T157" s="19">
        <v>2761.39</v>
      </c>
      <c r="U157" s="18">
        <f>Tabla1[[#This Row],[Comprometido]]/Tabla1[[#Totals],[Comprometido]]</f>
        <v>1.3182943792658535E-4</v>
      </c>
      <c r="V157" s="19">
        <v>2358.8200000000002</v>
      </c>
      <c r="W157" s="20">
        <f>Tabla1[[#This Row],[Devengado]]/Tabla1[[#Totals],[Devengado]]</f>
        <v>2.7545929709880967E-4</v>
      </c>
      <c r="X157" s="19">
        <v>12088.61</v>
      </c>
      <c r="Y157" s="19">
        <v>12491.18</v>
      </c>
      <c r="Z157" s="19">
        <v>6871.11</v>
      </c>
    </row>
    <row r="158" spans="1:26" hidden="1" x14ac:dyDescent="0.2">
      <c r="A158" t="s">
        <v>23</v>
      </c>
      <c r="B158" t="s">
        <v>24</v>
      </c>
      <c r="C158" t="s">
        <v>72</v>
      </c>
      <c r="D158" t="s">
        <v>73</v>
      </c>
      <c r="E158" t="s">
        <v>4</v>
      </c>
      <c r="F158" t="s">
        <v>5</v>
      </c>
      <c r="G158" t="s">
        <v>19</v>
      </c>
      <c r="H158" t="s">
        <v>20</v>
      </c>
      <c r="I158" t="str">
        <f>MID(Tabla1[[#This Row],[Des.Proyecto]],16,50)</f>
        <v>REMUNERACION PERSONAL</v>
      </c>
      <c r="J158" t="s">
        <v>141</v>
      </c>
      <c r="K158" t="s">
        <v>142</v>
      </c>
      <c r="L158" s="11" t="s">
        <v>938</v>
      </c>
      <c r="M158" t="s">
        <v>10</v>
      </c>
      <c r="N158" t="s">
        <v>11</v>
      </c>
      <c r="O158" s="19">
        <v>49239.58</v>
      </c>
      <c r="P158" s="19">
        <v>0</v>
      </c>
      <c r="Q158" s="19">
        <v>0</v>
      </c>
      <c r="R158" s="19">
        <v>49239.58</v>
      </c>
      <c r="S158" s="19">
        <v>6452.5</v>
      </c>
      <c r="T158" s="19">
        <v>4010</v>
      </c>
      <c r="U158" s="18">
        <f>Tabla1[[#This Row],[Comprometido]]/Tabla1[[#Totals],[Comprometido]]</f>
        <v>1.914383864957892E-4</v>
      </c>
      <c r="V158" s="19">
        <v>4010</v>
      </c>
      <c r="W158" s="20">
        <f>Tabla1[[#This Row],[Devengado]]/Tabla1[[#Totals],[Devengado]]</f>
        <v>4.6828150573855859E-4</v>
      </c>
      <c r="X158" s="19">
        <v>45229.58</v>
      </c>
      <c r="Y158" s="19">
        <v>45229.58</v>
      </c>
      <c r="Z158" s="19">
        <v>38777.08</v>
      </c>
    </row>
    <row r="159" spans="1:26" hidden="1" x14ac:dyDescent="0.2">
      <c r="A159" t="s">
        <v>23</v>
      </c>
      <c r="B159" t="s">
        <v>24</v>
      </c>
      <c r="C159" t="s">
        <v>42</v>
      </c>
      <c r="D159" t="s">
        <v>43</v>
      </c>
      <c r="E159" t="s">
        <v>4</v>
      </c>
      <c r="F159" t="s">
        <v>5</v>
      </c>
      <c r="G159" t="s">
        <v>19</v>
      </c>
      <c r="H159" t="s">
        <v>20</v>
      </c>
      <c r="I159" t="str">
        <f>MID(Tabla1[[#This Row],[Des.Proyecto]],16,50)</f>
        <v>REMUNERACION PERSONAL</v>
      </c>
      <c r="J159" t="s">
        <v>141</v>
      </c>
      <c r="K159" t="s">
        <v>142</v>
      </c>
      <c r="L159" s="11" t="s">
        <v>938</v>
      </c>
      <c r="M159" t="s">
        <v>10</v>
      </c>
      <c r="N159" t="s">
        <v>11</v>
      </c>
      <c r="O159" s="19">
        <v>37025</v>
      </c>
      <c r="P159" s="19">
        <v>0</v>
      </c>
      <c r="Q159" s="19">
        <v>-375</v>
      </c>
      <c r="R159" s="19">
        <v>36650</v>
      </c>
      <c r="S159" s="19">
        <v>9150</v>
      </c>
      <c r="T159" s="19">
        <v>1740.9</v>
      </c>
      <c r="U159" s="18">
        <f>Tabla1[[#This Row],[Comprometido]]/Tabla1[[#Totals],[Comprometido]]</f>
        <v>8.3110994276937511E-5</v>
      </c>
      <c r="V159" s="19">
        <v>1740.9</v>
      </c>
      <c r="W159" s="20">
        <f>Tabla1[[#This Row],[Devengado]]/Tabla1[[#Totals],[Devengado]]</f>
        <v>2.0329956941153533E-4</v>
      </c>
      <c r="X159" s="19">
        <v>34909.1</v>
      </c>
      <c r="Y159" s="19">
        <v>34909.1</v>
      </c>
      <c r="Z159" s="19">
        <v>25759.1</v>
      </c>
    </row>
    <row r="160" spans="1:26" hidden="1" x14ac:dyDescent="0.2">
      <c r="A160" t="s">
        <v>0</v>
      </c>
      <c r="B160" t="s">
        <v>126</v>
      </c>
      <c r="C160" t="s">
        <v>127</v>
      </c>
      <c r="D160" t="s">
        <v>128</v>
      </c>
      <c r="E160" t="s">
        <v>4</v>
      </c>
      <c r="F160" t="s">
        <v>5</v>
      </c>
      <c r="G160" t="s">
        <v>19</v>
      </c>
      <c r="H160" t="s">
        <v>20</v>
      </c>
      <c r="I160" t="str">
        <f>MID(Tabla1[[#This Row],[Des.Proyecto]],16,50)</f>
        <v>REMUNERACION PERSONAL</v>
      </c>
      <c r="J160" t="s">
        <v>141</v>
      </c>
      <c r="K160" t="s">
        <v>142</v>
      </c>
      <c r="L160" s="11" t="s">
        <v>938</v>
      </c>
      <c r="M160" t="s">
        <v>10</v>
      </c>
      <c r="N160" t="s">
        <v>11</v>
      </c>
      <c r="O160" s="19">
        <v>38280.400000000001</v>
      </c>
      <c r="P160" s="19">
        <v>0</v>
      </c>
      <c r="Q160" s="19">
        <v>0</v>
      </c>
      <c r="R160" s="19">
        <v>38280.400000000001</v>
      </c>
      <c r="S160" s="19">
        <v>9825</v>
      </c>
      <c r="T160" s="19">
        <v>975</v>
      </c>
      <c r="U160" s="18">
        <f>Tabla1[[#This Row],[Comprometido]]/Tabla1[[#Totals],[Comprometido]]</f>
        <v>4.6546739858701856E-5</v>
      </c>
      <c r="V160" s="19">
        <v>975</v>
      </c>
      <c r="W160" s="20">
        <f>Tabla1[[#This Row],[Devengado]]/Tabla1[[#Totals],[Devengado]]</f>
        <v>1.1385896959977423E-4</v>
      </c>
      <c r="X160" s="19">
        <v>37305.4</v>
      </c>
      <c r="Y160" s="19">
        <v>37305.4</v>
      </c>
      <c r="Z160" s="19">
        <v>27480.400000000001</v>
      </c>
    </row>
    <row r="161" spans="1:26" hidden="1" x14ac:dyDescent="0.2">
      <c r="A161" t="s">
        <v>23</v>
      </c>
      <c r="B161" t="s">
        <v>46</v>
      </c>
      <c r="C161" t="s">
        <v>133</v>
      </c>
      <c r="D161" t="s">
        <v>134</v>
      </c>
      <c r="E161" t="s">
        <v>4</v>
      </c>
      <c r="F161" t="s">
        <v>5</v>
      </c>
      <c r="G161" t="s">
        <v>19</v>
      </c>
      <c r="H161" t="s">
        <v>20</v>
      </c>
      <c r="I161" t="str">
        <f>MID(Tabla1[[#This Row],[Des.Proyecto]],16,50)</f>
        <v>REMUNERACION PERSONAL</v>
      </c>
      <c r="J161" t="s">
        <v>141</v>
      </c>
      <c r="K161" t="s">
        <v>142</v>
      </c>
      <c r="L161" s="11" t="s">
        <v>938</v>
      </c>
      <c r="M161" t="s">
        <v>10</v>
      </c>
      <c r="N161" t="s">
        <v>11</v>
      </c>
      <c r="O161" s="19">
        <v>160593.75</v>
      </c>
      <c r="P161" s="19">
        <v>0</v>
      </c>
      <c r="Q161" s="19">
        <v>-7150.4</v>
      </c>
      <c r="R161" s="19">
        <v>153443.35</v>
      </c>
      <c r="S161" s="19">
        <v>69201.25</v>
      </c>
      <c r="T161" s="19">
        <v>10760</v>
      </c>
      <c r="U161" s="18">
        <f>Tabla1[[#This Row],[Comprometido]]/Tabla1[[#Totals],[Comprometido]]</f>
        <v>5.1368504705603284E-4</v>
      </c>
      <c r="V161" s="19">
        <v>10760</v>
      </c>
      <c r="W161" s="20">
        <f>Tabla1[[#This Row],[Devengado]]/Tabla1[[#Totals],[Devengado]]</f>
        <v>1.2565359106600723E-3</v>
      </c>
      <c r="X161" s="19">
        <v>142683.35</v>
      </c>
      <c r="Y161" s="19">
        <v>142683.35</v>
      </c>
      <c r="Z161" s="19">
        <v>73482.100000000006</v>
      </c>
    </row>
    <row r="162" spans="1:26" hidden="1" x14ac:dyDescent="0.2">
      <c r="A162" t="s">
        <v>0</v>
      </c>
      <c r="B162" t="s">
        <v>1</v>
      </c>
      <c r="C162" t="s">
        <v>88</v>
      </c>
      <c r="D162" t="s">
        <v>89</v>
      </c>
      <c r="E162" t="s">
        <v>4</v>
      </c>
      <c r="F162" t="s">
        <v>5</v>
      </c>
      <c r="G162" t="s">
        <v>19</v>
      </c>
      <c r="H162" t="s">
        <v>20</v>
      </c>
      <c r="I162" t="str">
        <f>MID(Tabla1[[#This Row],[Des.Proyecto]],16,50)</f>
        <v>REMUNERACION PERSONAL</v>
      </c>
      <c r="J162" t="s">
        <v>141</v>
      </c>
      <c r="K162" t="s">
        <v>142</v>
      </c>
      <c r="L162" s="11" t="s">
        <v>938</v>
      </c>
      <c r="M162" t="s">
        <v>10</v>
      </c>
      <c r="N162" t="s">
        <v>11</v>
      </c>
      <c r="O162" s="19">
        <v>132500</v>
      </c>
      <c r="P162" s="19">
        <v>0</v>
      </c>
      <c r="Q162" s="19">
        <v>-9258</v>
      </c>
      <c r="R162" s="19">
        <v>123242</v>
      </c>
      <c r="S162" s="19">
        <v>6000</v>
      </c>
      <c r="T162" s="19">
        <v>5391.39</v>
      </c>
      <c r="U162" s="18">
        <f>Tabla1[[#This Row],[Comprometido]]/Tabla1[[#Totals],[Comprometido]]</f>
        <v>2.5738628493005808E-4</v>
      </c>
      <c r="V162" s="19">
        <v>5391.39</v>
      </c>
      <c r="W162" s="20">
        <f>Tabla1[[#This Row],[Devengado]]/Tabla1[[#Totals],[Devengado]]</f>
        <v>6.295980616518223E-4</v>
      </c>
      <c r="X162" s="19">
        <v>117850.61</v>
      </c>
      <c r="Y162" s="19">
        <v>117850.61</v>
      </c>
      <c r="Z162" s="19">
        <v>111850.61</v>
      </c>
    </row>
    <row r="163" spans="1:26" hidden="1" x14ac:dyDescent="0.2">
      <c r="A163" t="s">
        <v>23</v>
      </c>
      <c r="B163" t="s">
        <v>24</v>
      </c>
      <c r="C163" t="s">
        <v>34</v>
      </c>
      <c r="D163" t="s">
        <v>35</v>
      </c>
      <c r="E163" t="s">
        <v>4</v>
      </c>
      <c r="F163" t="s">
        <v>5</v>
      </c>
      <c r="G163" t="s">
        <v>19</v>
      </c>
      <c r="H163" t="s">
        <v>20</v>
      </c>
      <c r="I163" t="str">
        <f>MID(Tabla1[[#This Row],[Des.Proyecto]],16,50)</f>
        <v>REMUNERACION PERSONAL</v>
      </c>
      <c r="J163" t="s">
        <v>141</v>
      </c>
      <c r="K163" t="s">
        <v>142</v>
      </c>
      <c r="L163" s="11" t="s">
        <v>938</v>
      </c>
      <c r="M163" t="s">
        <v>10</v>
      </c>
      <c r="N163" t="s">
        <v>11</v>
      </c>
      <c r="O163" s="19">
        <v>91189.8</v>
      </c>
      <c r="P163" s="19">
        <v>0</v>
      </c>
      <c r="Q163" s="19">
        <v>-15589.8</v>
      </c>
      <c r="R163" s="19">
        <v>75600</v>
      </c>
      <c r="S163" s="19">
        <v>10655</v>
      </c>
      <c r="T163" s="19">
        <v>4433.33</v>
      </c>
      <c r="U163" s="18">
        <f>Tabla1[[#This Row],[Comprometido]]/Tabla1[[#Totals],[Comprometido]]</f>
        <v>2.1164826483874739E-4</v>
      </c>
      <c r="V163" s="19">
        <v>4433.33</v>
      </c>
      <c r="W163" s="20">
        <f>Tabla1[[#This Row],[Devengado]]/Tabla1[[#Totals],[Devengado]]</f>
        <v>5.1771731866232515E-4</v>
      </c>
      <c r="X163" s="19">
        <v>71166.67</v>
      </c>
      <c r="Y163" s="19">
        <v>71166.67</v>
      </c>
      <c r="Z163" s="19">
        <v>60511.67</v>
      </c>
    </row>
    <row r="164" spans="1:26" hidden="1" x14ac:dyDescent="0.2">
      <c r="A164" t="s">
        <v>23</v>
      </c>
      <c r="B164" t="s">
        <v>46</v>
      </c>
      <c r="C164" t="s">
        <v>47</v>
      </c>
      <c r="D164" t="s">
        <v>48</v>
      </c>
      <c r="E164" t="s">
        <v>4</v>
      </c>
      <c r="F164" t="s">
        <v>5</v>
      </c>
      <c r="G164" t="s">
        <v>19</v>
      </c>
      <c r="H164" t="s">
        <v>20</v>
      </c>
      <c r="I164" t="str">
        <f>MID(Tabla1[[#This Row],[Des.Proyecto]],16,50)</f>
        <v>REMUNERACION PERSONAL</v>
      </c>
      <c r="J164" t="s">
        <v>141</v>
      </c>
      <c r="K164" t="s">
        <v>142</v>
      </c>
      <c r="L164" s="11" t="s">
        <v>938</v>
      </c>
      <c r="M164" t="s">
        <v>10</v>
      </c>
      <c r="N164" t="s">
        <v>11</v>
      </c>
      <c r="O164" s="19">
        <v>63000</v>
      </c>
      <c r="P164" s="19">
        <v>0</v>
      </c>
      <c r="Q164" s="19">
        <v>-8000</v>
      </c>
      <c r="R164" s="19">
        <v>55000</v>
      </c>
      <c r="S164" s="19">
        <v>5215</v>
      </c>
      <c r="T164" s="19">
        <v>6694.99</v>
      </c>
      <c r="U164" s="18">
        <f>Tabla1[[#This Row],[Comprometido]]/Tabla1[[#Totals],[Comprometido]]</f>
        <v>3.1962046962729268E-4</v>
      </c>
      <c r="V164" s="19">
        <v>6694.99</v>
      </c>
      <c r="W164" s="20">
        <f>Tabla1[[#This Row],[Devengado]]/Tabla1[[#Totals],[Devengado]]</f>
        <v>7.8183042346747936E-4</v>
      </c>
      <c r="X164" s="19">
        <v>48305.01</v>
      </c>
      <c r="Y164" s="19">
        <v>48305.01</v>
      </c>
      <c r="Z164" s="19">
        <v>43090.01</v>
      </c>
    </row>
    <row r="165" spans="1:26" hidden="1" x14ac:dyDescent="0.2">
      <c r="A165" t="s">
        <v>23</v>
      </c>
      <c r="B165" t="s">
        <v>49</v>
      </c>
      <c r="C165" t="s">
        <v>56</v>
      </c>
      <c r="D165" t="s">
        <v>57</v>
      </c>
      <c r="E165" t="s">
        <v>4</v>
      </c>
      <c r="F165" t="s">
        <v>5</v>
      </c>
      <c r="G165" t="s">
        <v>19</v>
      </c>
      <c r="H165" t="s">
        <v>20</v>
      </c>
      <c r="I165" t="str">
        <f>MID(Tabla1[[#This Row],[Des.Proyecto]],16,50)</f>
        <v>REMUNERACION PERSONAL</v>
      </c>
      <c r="J165" t="s">
        <v>141</v>
      </c>
      <c r="K165" t="s">
        <v>142</v>
      </c>
      <c r="L165" s="11" t="s">
        <v>938</v>
      </c>
      <c r="M165" t="s">
        <v>10</v>
      </c>
      <c r="N165" t="s">
        <v>11</v>
      </c>
      <c r="O165" s="19">
        <v>1238500</v>
      </c>
      <c r="P165" s="19">
        <v>0</v>
      </c>
      <c r="Q165" s="19">
        <v>0</v>
      </c>
      <c r="R165" s="19">
        <v>1238500</v>
      </c>
      <c r="S165" s="19">
        <v>14743.75</v>
      </c>
      <c r="T165" s="19">
        <v>43324.03</v>
      </c>
      <c r="U165" s="18">
        <f>Tabla1[[#This Row],[Comprometido]]/Tabla1[[#Totals],[Comprometido]]</f>
        <v>2.0682998502980464E-3</v>
      </c>
      <c r="V165" s="19">
        <v>43324.03</v>
      </c>
      <c r="W165" s="20">
        <f>Tabla1[[#This Row],[Devengado]]/Tabla1[[#Totals],[Devengado]]</f>
        <v>5.059312220215083E-3</v>
      </c>
      <c r="X165" s="19">
        <v>1195175.97</v>
      </c>
      <c r="Y165" s="19">
        <v>1195175.97</v>
      </c>
      <c r="Z165" s="19">
        <v>1180432.22</v>
      </c>
    </row>
    <row r="166" spans="1:26" hidden="1" x14ac:dyDescent="0.2">
      <c r="A166" t="s">
        <v>0</v>
      </c>
      <c r="B166" t="s">
        <v>16</v>
      </c>
      <c r="C166" t="s">
        <v>36</v>
      </c>
      <c r="D166" t="s">
        <v>37</v>
      </c>
      <c r="E166" t="s">
        <v>4</v>
      </c>
      <c r="F166" t="s">
        <v>5</v>
      </c>
      <c r="G166" t="s">
        <v>19</v>
      </c>
      <c r="H166" t="s">
        <v>20</v>
      </c>
      <c r="I166" t="str">
        <f>MID(Tabla1[[#This Row],[Des.Proyecto]],16,50)</f>
        <v>REMUNERACION PERSONAL</v>
      </c>
      <c r="J166" t="s">
        <v>141</v>
      </c>
      <c r="K166" t="s">
        <v>142</v>
      </c>
      <c r="L166" s="11" t="s">
        <v>938</v>
      </c>
      <c r="M166" t="s">
        <v>10</v>
      </c>
      <c r="N166" t="s">
        <v>11</v>
      </c>
      <c r="O166" s="19">
        <v>89947.92</v>
      </c>
      <c r="P166" s="19">
        <v>0</v>
      </c>
      <c r="Q166" s="19">
        <v>12</v>
      </c>
      <c r="R166" s="19">
        <v>89959.92</v>
      </c>
      <c r="S166" s="19">
        <v>14069.6</v>
      </c>
      <c r="T166" s="19">
        <v>6768.3</v>
      </c>
      <c r="U166" s="18">
        <f>Tabla1[[#This Row],[Comprometido]]/Tabla1[[#Totals],[Comprometido]]</f>
        <v>3.2312030706220697E-4</v>
      </c>
      <c r="V166" s="19">
        <v>6755.4</v>
      </c>
      <c r="W166" s="20">
        <f>Tabla1[[#This Row],[Devengado]]/Tabla1[[#Totals],[Devengado]]</f>
        <v>7.8888500844545106E-4</v>
      </c>
      <c r="X166" s="19">
        <v>83191.62</v>
      </c>
      <c r="Y166" s="19">
        <v>83204.52</v>
      </c>
      <c r="Z166" s="19">
        <v>69122.02</v>
      </c>
    </row>
    <row r="167" spans="1:26" hidden="1" x14ac:dyDescent="0.2">
      <c r="A167" t="s">
        <v>23</v>
      </c>
      <c r="B167" t="s">
        <v>24</v>
      </c>
      <c r="C167" t="s">
        <v>29</v>
      </c>
      <c r="D167" t="s">
        <v>30</v>
      </c>
      <c r="E167" t="s">
        <v>4</v>
      </c>
      <c r="F167" t="s">
        <v>5</v>
      </c>
      <c r="G167" t="s">
        <v>19</v>
      </c>
      <c r="H167" t="s">
        <v>20</v>
      </c>
      <c r="I167" t="str">
        <f>MID(Tabla1[[#This Row],[Des.Proyecto]],16,50)</f>
        <v>REMUNERACION PERSONAL</v>
      </c>
      <c r="J167" t="s">
        <v>141</v>
      </c>
      <c r="K167" t="s">
        <v>142</v>
      </c>
      <c r="L167" s="11" t="s">
        <v>938</v>
      </c>
      <c r="M167" t="s">
        <v>10</v>
      </c>
      <c r="N167" t="s">
        <v>11</v>
      </c>
      <c r="O167" s="19">
        <v>58325</v>
      </c>
      <c r="P167" s="19">
        <v>0</v>
      </c>
      <c r="Q167" s="19">
        <v>0</v>
      </c>
      <c r="R167" s="19">
        <v>58325</v>
      </c>
      <c r="S167" s="19">
        <v>13500</v>
      </c>
      <c r="T167" s="19">
        <v>3368.75</v>
      </c>
      <c r="U167" s="18">
        <f>Tabla1[[#This Row],[Comprometido]]/Tabla1[[#Totals],[Comprometido]]</f>
        <v>1.6082495374256605E-4</v>
      </c>
      <c r="V167" s="19">
        <v>3368.75</v>
      </c>
      <c r="W167" s="20">
        <f>Tabla1[[#This Row],[Devengado]]/Tabla1[[#Totals],[Devengado]]</f>
        <v>3.933973372710148E-4</v>
      </c>
      <c r="X167" s="19">
        <v>54956.25</v>
      </c>
      <c r="Y167" s="19">
        <v>54956.25</v>
      </c>
      <c r="Z167" s="19">
        <v>41456.25</v>
      </c>
    </row>
    <row r="168" spans="1:26" hidden="1" x14ac:dyDescent="0.2">
      <c r="A168" t="s">
        <v>23</v>
      </c>
      <c r="B168" t="s">
        <v>24</v>
      </c>
      <c r="C168" t="s">
        <v>25</v>
      </c>
      <c r="D168" t="s">
        <v>26</v>
      </c>
      <c r="E168" t="s">
        <v>4</v>
      </c>
      <c r="F168" t="s">
        <v>5</v>
      </c>
      <c r="G168" t="s">
        <v>19</v>
      </c>
      <c r="H168" t="s">
        <v>20</v>
      </c>
      <c r="I168" t="str">
        <f>MID(Tabla1[[#This Row],[Des.Proyecto]],16,50)</f>
        <v>REMUNERACION PERSONAL</v>
      </c>
      <c r="J168" t="s">
        <v>141</v>
      </c>
      <c r="K168" t="s">
        <v>142</v>
      </c>
      <c r="L168" s="11" t="s">
        <v>938</v>
      </c>
      <c r="M168" t="s">
        <v>10</v>
      </c>
      <c r="N168" t="s">
        <v>11</v>
      </c>
      <c r="O168" s="19">
        <v>62025.01</v>
      </c>
      <c r="P168" s="19">
        <v>0</v>
      </c>
      <c r="Q168" s="19">
        <v>-375</v>
      </c>
      <c r="R168" s="19">
        <v>61650.01</v>
      </c>
      <c r="S168" s="19">
        <v>9712.5</v>
      </c>
      <c r="T168" s="19">
        <v>2550</v>
      </c>
      <c r="U168" s="18">
        <f>Tabla1[[#This Row],[Comprometido]]/Tabla1[[#Totals],[Comprometido]]</f>
        <v>1.2173762732275871E-4</v>
      </c>
      <c r="V168" s="19">
        <v>2550</v>
      </c>
      <c r="W168" s="20">
        <f>Tabla1[[#This Row],[Devengado]]/Tabla1[[#Totals],[Devengado]]</f>
        <v>2.9778499741479414E-4</v>
      </c>
      <c r="X168" s="19">
        <v>59100.01</v>
      </c>
      <c r="Y168" s="19">
        <v>59100.01</v>
      </c>
      <c r="Z168" s="19">
        <v>49387.51</v>
      </c>
    </row>
    <row r="169" spans="1:26" hidden="1" x14ac:dyDescent="0.2">
      <c r="A169" t="s">
        <v>0</v>
      </c>
      <c r="B169" t="s">
        <v>1</v>
      </c>
      <c r="C169" t="s">
        <v>58</v>
      </c>
      <c r="D169" t="s">
        <v>59</v>
      </c>
      <c r="E169" t="s">
        <v>4</v>
      </c>
      <c r="F169" t="s">
        <v>5</v>
      </c>
      <c r="G169" t="s">
        <v>19</v>
      </c>
      <c r="H169" t="s">
        <v>20</v>
      </c>
      <c r="I169" t="str">
        <f>MID(Tabla1[[#This Row],[Des.Proyecto]],16,50)</f>
        <v>REMUNERACION PERSONAL</v>
      </c>
      <c r="J169" t="s">
        <v>141</v>
      </c>
      <c r="K169" t="s">
        <v>142</v>
      </c>
      <c r="L169" s="11" t="s">
        <v>938</v>
      </c>
      <c r="M169" t="s">
        <v>10</v>
      </c>
      <c r="N169" t="s">
        <v>11</v>
      </c>
      <c r="O169" s="19">
        <v>336763.57</v>
      </c>
      <c r="P169" s="19">
        <v>0</v>
      </c>
      <c r="Q169" s="19">
        <v>-70776.070000000007</v>
      </c>
      <c r="R169" s="19">
        <v>265987.5</v>
      </c>
      <c r="S169" s="19">
        <v>57491.7</v>
      </c>
      <c r="T169" s="19">
        <v>20020.349999999999</v>
      </c>
      <c r="U169" s="18">
        <f>Tabla1[[#This Row],[Comprometido]]/Tabla1[[#Totals],[Comprometido]]</f>
        <v>9.5577643418478121E-4</v>
      </c>
      <c r="V169" s="19">
        <v>20020.349999999999</v>
      </c>
      <c r="W169" s="20">
        <f>Tabla1[[#This Row],[Devengado]]/Tabla1[[#Totals],[Devengado]]</f>
        <v>2.3379450482326563E-3</v>
      </c>
      <c r="X169" s="19">
        <v>245967.15</v>
      </c>
      <c r="Y169" s="19">
        <v>245967.15</v>
      </c>
      <c r="Z169" s="19">
        <v>188475.45</v>
      </c>
    </row>
    <row r="170" spans="1:26" hidden="1" x14ac:dyDescent="0.2">
      <c r="A170" t="s">
        <v>23</v>
      </c>
      <c r="B170" t="s">
        <v>49</v>
      </c>
      <c r="C170" t="s">
        <v>50</v>
      </c>
      <c r="D170" t="s">
        <v>51</v>
      </c>
      <c r="E170" t="s">
        <v>4</v>
      </c>
      <c r="F170" t="s">
        <v>5</v>
      </c>
      <c r="G170" t="s">
        <v>19</v>
      </c>
      <c r="H170" t="s">
        <v>20</v>
      </c>
      <c r="I170" t="str">
        <f>MID(Tabla1[[#This Row],[Des.Proyecto]],16,50)</f>
        <v>REMUNERACION PERSONAL</v>
      </c>
      <c r="J170" t="s">
        <v>141</v>
      </c>
      <c r="K170" t="s">
        <v>142</v>
      </c>
      <c r="L170" s="11" t="s">
        <v>938</v>
      </c>
      <c r="M170" t="s">
        <v>10</v>
      </c>
      <c r="N170" t="s">
        <v>11</v>
      </c>
      <c r="O170" s="19">
        <v>43664.6</v>
      </c>
      <c r="P170" s="19">
        <v>0</v>
      </c>
      <c r="Q170" s="19">
        <v>0</v>
      </c>
      <c r="R170" s="19">
        <v>43664.6</v>
      </c>
      <c r="S170" s="19">
        <v>5121.2700000000004</v>
      </c>
      <c r="T170" s="19">
        <v>4342.4799999999996</v>
      </c>
      <c r="U170" s="18">
        <f>Tabla1[[#This Row],[Comprometido]]/Tabla1[[#Totals],[Comprometido]]</f>
        <v>2.0731106348883654E-4</v>
      </c>
      <c r="V170" s="19">
        <v>4342.4799999999996</v>
      </c>
      <c r="W170" s="20">
        <f>Tabla1[[#This Row],[Devengado]]/Tabla1[[#Totals],[Devengado]]</f>
        <v>5.0710799826423334E-4</v>
      </c>
      <c r="X170" s="19">
        <v>39322.120000000003</v>
      </c>
      <c r="Y170" s="19">
        <v>39322.120000000003</v>
      </c>
      <c r="Z170" s="19">
        <v>34200.85</v>
      </c>
    </row>
    <row r="171" spans="1:26" hidden="1" x14ac:dyDescent="0.2">
      <c r="A171" t="s">
        <v>0</v>
      </c>
      <c r="B171" t="s">
        <v>105</v>
      </c>
      <c r="C171" t="s">
        <v>106</v>
      </c>
      <c r="D171" t="s">
        <v>107</v>
      </c>
      <c r="E171" t="s">
        <v>4</v>
      </c>
      <c r="F171" t="s">
        <v>5</v>
      </c>
      <c r="G171" t="s">
        <v>19</v>
      </c>
      <c r="H171" t="s">
        <v>20</v>
      </c>
      <c r="I171" t="str">
        <f>MID(Tabla1[[#This Row],[Des.Proyecto]],16,50)</f>
        <v>REMUNERACION PERSONAL</v>
      </c>
      <c r="J171" t="s">
        <v>141</v>
      </c>
      <c r="K171" t="s">
        <v>142</v>
      </c>
      <c r="L171" s="11" t="s">
        <v>938</v>
      </c>
      <c r="M171" t="s">
        <v>10</v>
      </c>
      <c r="N171" t="s">
        <v>11</v>
      </c>
      <c r="O171" s="19">
        <v>174000</v>
      </c>
      <c r="P171" s="19">
        <v>0</v>
      </c>
      <c r="Q171" s="19">
        <v>-264</v>
      </c>
      <c r="R171" s="19">
        <v>173736</v>
      </c>
      <c r="S171" s="19">
        <v>75777.5</v>
      </c>
      <c r="T171" s="19">
        <v>25373.75</v>
      </c>
      <c r="U171" s="18">
        <f>Tabla1[[#This Row],[Comprometido]]/Tabla1[[#Totals],[Comprometido]]</f>
        <v>1.2113490671689603E-3</v>
      </c>
      <c r="V171" s="19">
        <v>25373.75</v>
      </c>
      <c r="W171" s="20">
        <f>Tabla1[[#This Row],[Devengado]]/Tabla1[[#Totals],[Devengado]]</f>
        <v>2.9631066973151497E-3</v>
      </c>
      <c r="X171" s="19">
        <v>148362.25</v>
      </c>
      <c r="Y171" s="19">
        <v>148362.25</v>
      </c>
      <c r="Z171" s="19">
        <v>72584.75</v>
      </c>
    </row>
    <row r="172" spans="1:26" hidden="1" x14ac:dyDescent="0.2">
      <c r="A172" t="s">
        <v>62</v>
      </c>
      <c r="B172" t="s">
        <v>66</v>
      </c>
      <c r="C172" t="s">
        <v>74</v>
      </c>
      <c r="D172" t="s">
        <v>75</v>
      </c>
      <c r="E172" t="s">
        <v>4</v>
      </c>
      <c r="F172" t="s">
        <v>5</v>
      </c>
      <c r="G172" t="s">
        <v>19</v>
      </c>
      <c r="H172" t="s">
        <v>20</v>
      </c>
      <c r="I172" t="str">
        <f>MID(Tabla1[[#This Row],[Des.Proyecto]],16,50)</f>
        <v>REMUNERACION PERSONAL</v>
      </c>
      <c r="J172" t="s">
        <v>141</v>
      </c>
      <c r="K172" t="s">
        <v>142</v>
      </c>
      <c r="L172" s="11" t="s">
        <v>938</v>
      </c>
      <c r="M172" t="s">
        <v>10</v>
      </c>
      <c r="N172" t="s">
        <v>11</v>
      </c>
      <c r="O172" s="19">
        <v>51075</v>
      </c>
      <c r="P172" s="19">
        <v>0</v>
      </c>
      <c r="Q172" s="19">
        <v>-211.2</v>
      </c>
      <c r="R172" s="19">
        <v>50863.8</v>
      </c>
      <c r="S172" s="19">
        <v>1277.5</v>
      </c>
      <c r="T172" s="19">
        <v>2885</v>
      </c>
      <c r="U172" s="18">
        <f>Tabla1[[#This Row],[Comprometido]]/Tabla1[[#Totals],[Comprometido]]</f>
        <v>1.3773060973574857E-4</v>
      </c>
      <c r="V172" s="19">
        <v>2885</v>
      </c>
      <c r="W172" s="20">
        <f>Tabla1[[#This Row],[Devengado]]/Tabla1[[#Totals],[Devengado]]</f>
        <v>3.3690577158497297E-4</v>
      </c>
      <c r="X172" s="19">
        <v>47978.8</v>
      </c>
      <c r="Y172" s="19">
        <v>47978.8</v>
      </c>
      <c r="Z172" s="19">
        <v>46701.3</v>
      </c>
    </row>
    <row r="173" spans="1:26" hidden="1" x14ac:dyDescent="0.2">
      <c r="A173" t="s">
        <v>0</v>
      </c>
      <c r="B173" t="s">
        <v>31</v>
      </c>
      <c r="C173" t="s">
        <v>32</v>
      </c>
      <c r="D173" t="s">
        <v>33</v>
      </c>
      <c r="E173" t="s">
        <v>4</v>
      </c>
      <c r="F173" t="s">
        <v>5</v>
      </c>
      <c r="G173" t="s">
        <v>19</v>
      </c>
      <c r="H173" t="s">
        <v>20</v>
      </c>
      <c r="I173" t="str">
        <f>MID(Tabla1[[#This Row],[Des.Proyecto]],16,50)</f>
        <v>REMUNERACION PERSONAL</v>
      </c>
      <c r="J173" t="s">
        <v>141</v>
      </c>
      <c r="K173" t="s">
        <v>142</v>
      </c>
      <c r="L173" s="11" t="s">
        <v>938</v>
      </c>
      <c r="M173" t="s">
        <v>10</v>
      </c>
      <c r="N173" t="s">
        <v>11</v>
      </c>
      <c r="O173" s="19">
        <v>7437.5</v>
      </c>
      <c r="P173" s="19">
        <v>0</v>
      </c>
      <c r="Q173" s="19">
        <v>39812.5</v>
      </c>
      <c r="R173" s="19">
        <v>47250</v>
      </c>
      <c r="S173" s="19">
        <v>5550</v>
      </c>
      <c r="T173" s="19">
        <v>4087.5</v>
      </c>
      <c r="U173" s="18">
        <f>Tabla1[[#This Row],[Comprometido]]/Tabla1[[#Totals],[Comprometido]]</f>
        <v>1.9513825556148086E-4</v>
      </c>
      <c r="V173" s="19">
        <v>4087.5</v>
      </c>
      <c r="W173" s="20">
        <f>Tabla1[[#This Row],[Devengado]]/Tabla1[[#Totals],[Devengado]]</f>
        <v>4.7733183409136114E-4</v>
      </c>
      <c r="X173" s="19">
        <v>43162.5</v>
      </c>
      <c r="Y173" s="19">
        <v>43162.5</v>
      </c>
      <c r="Z173" s="19">
        <v>37612.5</v>
      </c>
    </row>
    <row r="174" spans="1:26" hidden="1" x14ac:dyDescent="0.2">
      <c r="A174" t="s">
        <v>62</v>
      </c>
      <c r="B174" t="s">
        <v>66</v>
      </c>
      <c r="C174" t="s">
        <v>78</v>
      </c>
      <c r="D174" t="s">
        <v>79</v>
      </c>
      <c r="E174" t="s">
        <v>4</v>
      </c>
      <c r="F174" t="s">
        <v>5</v>
      </c>
      <c r="G174" t="s">
        <v>19</v>
      </c>
      <c r="H174" t="s">
        <v>20</v>
      </c>
      <c r="I174" t="str">
        <f>MID(Tabla1[[#This Row],[Des.Proyecto]],16,50)</f>
        <v>REMUNERACION PERSONAL</v>
      </c>
      <c r="J174" t="s">
        <v>141</v>
      </c>
      <c r="K174" t="s">
        <v>142</v>
      </c>
      <c r="L174" s="11" t="s">
        <v>938</v>
      </c>
      <c r="M174" t="s">
        <v>10</v>
      </c>
      <c r="N174" t="s">
        <v>11</v>
      </c>
      <c r="O174" s="19">
        <v>34539.589999999997</v>
      </c>
      <c r="P174" s="19">
        <v>0</v>
      </c>
      <c r="Q174" s="19">
        <v>-42.8</v>
      </c>
      <c r="R174" s="19">
        <v>34496.79</v>
      </c>
      <c r="S174" s="19">
        <v>802.5</v>
      </c>
      <c r="T174" s="19">
        <v>1222.5</v>
      </c>
      <c r="U174" s="18">
        <f>Tabla1[[#This Row],[Comprometido]]/Tabla1[[#Totals],[Comprometido]]</f>
        <v>5.8362450745910792E-5</v>
      </c>
      <c r="V174" s="19">
        <v>1222.5</v>
      </c>
      <c r="W174" s="20">
        <f>Tabla1[[#This Row],[Devengado]]/Tabla1[[#Totals],[Devengado]]</f>
        <v>1.4276163111356306E-4</v>
      </c>
      <c r="X174" s="19">
        <v>33274.29</v>
      </c>
      <c r="Y174" s="19">
        <v>33274.29</v>
      </c>
      <c r="Z174" s="19">
        <v>32471.79</v>
      </c>
    </row>
    <row r="175" spans="1:26" hidden="1" x14ac:dyDescent="0.2">
      <c r="A175" t="s">
        <v>62</v>
      </c>
      <c r="B175" t="s">
        <v>66</v>
      </c>
      <c r="C175" t="s">
        <v>129</v>
      </c>
      <c r="D175" t="s">
        <v>130</v>
      </c>
      <c r="E175" t="s">
        <v>4</v>
      </c>
      <c r="F175" t="s">
        <v>5</v>
      </c>
      <c r="G175" t="s">
        <v>19</v>
      </c>
      <c r="H175" t="s">
        <v>20</v>
      </c>
      <c r="I175" t="str">
        <f>MID(Tabla1[[#This Row],[Des.Proyecto]],16,50)</f>
        <v>REMUNERACION PERSONAL</v>
      </c>
      <c r="J175" t="s">
        <v>141</v>
      </c>
      <c r="K175" t="s">
        <v>142</v>
      </c>
      <c r="L175" s="11" t="s">
        <v>938</v>
      </c>
      <c r="M175" t="s">
        <v>10</v>
      </c>
      <c r="N175" t="s">
        <v>11</v>
      </c>
      <c r="O175" s="19">
        <v>80649.990000000005</v>
      </c>
      <c r="P175" s="19">
        <v>0</v>
      </c>
      <c r="Q175" s="19">
        <v>-528</v>
      </c>
      <c r="R175" s="19">
        <v>80121.990000000005</v>
      </c>
      <c r="S175" s="19">
        <v>1200</v>
      </c>
      <c r="T175" s="19">
        <v>2212.5</v>
      </c>
      <c r="U175" s="18">
        <f>Tabla1[[#This Row],[Comprometido]]/Tabla1[[#Totals],[Comprometido]]</f>
        <v>1.0562529429474652E-4</v>
      </c>
      <c r="V175" s="19">
        <v>2212.5</v>
      </c>
      <c r="W175" s="20">
        <f>Tabla1[[#This Row],[Devengado]]/Tabla1[[#Totals],[Devengado]]</f>
        <v>2.5837227716871841E-4</v>
      </c>
      <c r="X175" s="19">
        <v>77909.490000000005</v>
      </c>
      <c r="Y175" s="19">
        <v>77909.490000000005</v>
      </c>
      <c r="Z175" s="19">
        <v>76709.490000000005</v>
      </c>
    </row>
    <row r="176" spans="1:26" hidden="1" x14ac:dyDescent="0.2">
      <c r="A176" t="s">
        <v>62</v>
      </c>
      <c r="B176" t="s">
        <v>66</v>
      </c>
      <c r="C176" t="s">
        <v>124</v>
      </c>
      <c r="D176" t="s">
        <v>125</v>
      </c>
      <c r="E176" t="s">
        <v>4</v>
      </c>
      <c r="F176" t="s">
        <v>5</v>
      </c>
      <c r="G176" t="s">
        <v>19</v>
      </c>
      <c r="H176" t="s">
        <v>20</v>
      </c>
      <c r="I176" t="str">
        <f>MID(Tabla1[[#This Row],[Des.Proyecto]],16,50)</f>
        <v>REMUNERACION PERSONAL</v>
      </c>
      <c r="J176" t="s">
        <v>141</v>
      </c>
      <c r="K176" t="s">
        <v>142</v>
      </c>
      <c r="L176" s="11" t="s">
        <v>938</v>
      </c>
      <c r="M176" t="s">
        <v>10</v>
      </c>
      <c r="N176" t="s">
        <v>11</v>
      </c>
      <c r="O176" s="19">
        <v>44504.15</v>
      </c>
      <c r="P176" s="19">
        <v>0</v>
      </c>
      <c r="Q176" s="19">
        <v>-211.2</v>
      </c>
      <c r="R176" s="19">
        <v>44292.95</v>
      </c>
      <c r="S176" s="19">
        <v>2177.5</v>
      </c>
      <c r="T176" s="19">
        <v>1679.16</v>
      </c>
      <c r="U176" s="18">
        <f>Tabla1[[#This Row],[Comprometido]]/Tabla1[[#Totals],[Comprometido]]</f>
        <v>8.0163511488346481E-5</v>
      </c>
      <c r="V176" s="19">
        <v>1679.16</v>
      </c>
      <c r="W176" s="20">
        <f>Tabla1[[#This Row],[Devengado]]/Tabla1[[#Totals],[Devengado]]</f>
        <v>1.9608966912118656E-4</v>
      </c>
      <c r="X176" s="19">
        <v>42613.79</v>
      </c>
      <c r="Y176" s="19">
        <v>42613.79</v>
      </c>
      <c r="Z176" s="19">
        <v>40436.29</v>
      </c>
    </row>
    <row r="177" spans="1:26" hidden="1" x14ac:dyDescent="0.2">
      <c r="A177" t="s">
        <v>62</v>
      </c>
      <c r="B177" t="s">
        <v>66</v>
      </c>
      <c r="C177" t="s">
        <v>120</v>
      </c>
      <c r="D177" t="s">
        <v>121</v>
      </c>
      <c r="E177" t="s">
        <v>4</v>
      </c>
      <c r="F177" t="s">
        <v>5</v>
      </c>
      <c r="G177" t="s">
        <v>19</v>
      </c>
      <c r="H177" t="s">
        <v>20</v>
      </c>
      <c r="I177" t="str">
        <f>MID(Tabla1[[#This Row],[Des.Proyecto]],16,50)</f>
        <v>REMUNERACION PERSONAL</v>
      </c>
      <c r="J177" t="s">
        <v>141</v>
      </c>
      <c r="K177" t="s">
        <v>142</v>
      </c>
      <c r="L177" s="11" t="s">
        <v>938</v>
      </c>
      <c r="M177" t="s">
        <v>10</v>
      </c>
      <c r="N177" t="s">
        <v>11</v>
      </c>
      <c r="O177" s="19">
        <v>71579.17</v>
      </c>
      <c r="P177" s="19">
        <v>0</v>
      </c>
      <c r="Q177" s="19">
        <v>-171.2</v>
      </c>
      <c r="R177" s="19">
        <v>71407.97</v>
      </c>
      <c r="S177" s="19">
        <v>3227.5</v>
      </c>
      <c r="T177" s="19">
        <v>2585</v>
      </c>
      <c r="U177" s="18">
        <f>Tabla1[[#This Row],[Comprometido]]/Tabla1[[#Totals],[Comprometido]]</f>
        <v>1.2340853593307107E-4</v>
      </c>
      <c r="V177" s="19">
        <v>2585</v>
      </c>
      <c r="W177" s="20">
        <f>Tabla1[[#This Row],[Devengado]]/Tabla1[[#Totals],[Devengado]]</f>
        <v>3.0187224247735011E-4</v>
      </c>
      <c r="X177" s="19">
        <v>68822.97</v>
      </c>
      <c r="Y177" s="19">
        <v>68822.97</v>
      </c>
      <c r="Z177" s="19">
        <v>65595.47</v>
      </c>
    </row>
    <row r="178" spans="1:26" hidden="1" x14ac:dyDescent="0.2">
      <c r="A178" t="s">
        <v>62</v>
      </c>
      <c r="B178" t="s">
        <v>66</v>
      </c>
      <c r="C178" t="s">
        <v>118</v>
      </c>
      <c r="D178" t="s">
        <v>119</v>
      </c>
      <c r="E178" t="s">
        <v>4</v>
      </c>
      <c r="F178" t="s">
        <v>5</v>
      </c>
      <c r="G178" t="s">
        <v>19</v>
      </c>
      <c r="H178" t="s">
        <v>20</v>
      </c>
      <c r="I178" t="str">
        <f>MID(Tabla1[[#This Row],[Des.Proyecto]],16,50)</f>
        <v>REMUNERACION PERSONAL</v>
      </c>
      <c r="J178" t="s">
        <v>141</v>
      </c>
      <c r="K178" t="s">
        <v>142</v>
      </c>
      <c r="L178" s="11" t="s">
        <v>938</v>
      </c>
      <c r="M178" t="s">
        <v>10</v>
      </c>
      <c r="N178" t="s">
        <v>11</v>
      </c>
      <c r="O178" s="19">
        <v>51720.83</v>
      </c>
      <c r="P178" s="19">
        <v>0</v>
      </c>
      <c r="Q178" s="19">
        <v>-304.60000000000002</v>
      </c>
      <c r="R178" s="19">
        <v>51416.23</v>
      </c>
      <c r="S178" s="19">
        <v>2700</v>
      </c>
      <c r="T178" s="19">
        <v>2954.17</v>
      </c>
      <c r="U178" s="18">
        <f>Tabla1[[#This Row],[Comprometido]]/Tabla1[[#Totals],[Comprometido]]</f>
        <v>1.4103280255218592E-4</v>
      </c>
      <c r="V178" s="19">
        <v>2954.17</v>
      </c>
      <c r="W178" s="20">
        <f>Tabla1[[#This Row],[Devengado]]/Tabla1[[#Totals],[Devengado]]</f>
        <v>3.4498333561288719E-4</v>
      </c>
      <c r="X178" s="19">
        <v>48462.06</v>
      </c>
      <c r="Y178" s="19">
        <v>48462.06</v>
      </c>
      <c r="Z178" s="19">
        <v>45762.06</v>
      </c>
    </row>
    <row r="179" spans="1:26" hidden="1" x14ac:dyDescent="0.2">
      <c r="A179" t="s">
        <v>62</v>
      </c>
      <c r="B179" t="s">
        <v>66</v>
      </c>
      <c r="C179" t="s">
        <v>67</v>
      </c>
      <c r="D179" t="s">
        <v>68</v>
      </c>
      <c r="E179" t="s">
        <v>4</v>
      </c>
      <c r="F179" t="s">
        <v>5</v>
      </c>
      <c r="G179" t="s">
        <v>19</v>
      </c>
      <c r="H179" t="s">
        <v>20</v>
      </c>
      <c r="I179" t="str">
        <f>MID(Tabla1[[#This Row],[Des.Proyecto]],16,50)</f>
        <v>REMUNERACION PERSONAL</v>
      </c>
      <c r="J179" t="s">
        <v>141</v>
      </c>
      <c r="K179" t="s">
        <v>142</v>
      </c>
      <c r="L179" s="11" t="s">
        <v>938</v>
      </c>
      <c r="M179" t="s">
        <v>10</v>
      </c>
      <c r="N179" t="s">
        <v>11</v>
      </c>
      <c r="O179" s="19">
        <v>33716.67</v>
      </c>
      <c r="P179" s="19">
        <v>0</v>
      </c>
      <c r="Q179" s="19">
        <v>-105.6</v>
      </c>
      <c r="R179" s="19">
        <v>33611.07</v>
      </c>
      <c r="S179" s="19">
        <v>1612.5</v>
      </c>
      <c r="T179" s="19">
        <v>900</v>
      </c>
      <c r="U179" s="18">
        <f>Tabla1[[#This Row],[Comprometido]]/Tabla1[[#Totals],[Comprometido]]</f>
        <v>4.2966221408032487E-5</v>
      </c>
      <c r="V179" s="19">
        <v>900</v>
      </c>
      <c r="W179" s="20">
        <f>Tabla1[[#This Row],[Devengado]]/Tabla1[[#Totals],[Devengado]]</f>
        <v>1.0510058732286851E-4</v>
      </c>
      <c r="X179" s="19">
        <v>32711.07</v>
      </c>
      <c r="Y179" s="19">
        <v>32711.07</v>
      </c>
      <c r="Z179" s="19">
        <v>31098.57</v>
      </c>
    </row>
    <row r="180" spans="1:26" hidden="1" x14ac:dyDescent="0.2">
      <c r="A180" t="s">
        <v>23</v>
      </c>
      <c r="B180" t="s">
        <v>69</v>
      </c>
      <c r="C180" t="s">
        <v>70</v>
      </c>
      <c r="D180" t="s">
        <v>71</v>
      </c>
      <c r="E180" t="s">
        <v>4</v>
      </c>
      <c r="F180" t="s">
        <v>5</v>
      </c>
      <c r="G180" t="s">
        <v>19</v>
      </c>
      <c r="H180" t="s">
        <v>20</v>
      </c>
      <c r="I180" t="str">
        <f>MID(Tabla1[[#This Row],[Des.Proyecto]],16,50)</f>
        <v>REMUNERACION PERSONAL</v>
      </c>
      <c r="J180" t="s">
        <v>141</v>
      </c>
      <c r="K180" t="s">
        <v>142</v>
      </c>
      <c r="L180" s="11" t="s">
        <v>938</v>
      </c>
      <c r="M180" t="s">
        <v>10</v>
      </c>
      <c r="N180" t="s">
        <v>11</v>
      </c>
      <c r="O180" s="19">
        <v>700325</v>
      </c>
      <c r="P180" s="19">
        <v>0</v>
      </c>
      <c r="Q180" s="19">
        <v>-300</v>
      </c>
      <c r="R180" s="19">
        <v>700025</v>
      </c>
      <c r="S180" s="19">
        <v>99975</v>
      </c>
      <c r="T180" s="19">
        <v>31202.94</v>
      </c>
      <c r="U180" s="18">
        <f>Tabla1[[#This Row],[Comprometido]]/Tabla1[[#Totals],[Comprometido]]</f>
        <v>1.4896360318017257E-3</v>
      </c>
      <c r="V180" s="19">
        <v>31202.94</v>
      </c>
      <c r="W180" s="20">
        <f>Tabla1[[#This Row],[Devengado]]/Tabla1[[#Totals],[Devengado]]</f>
        <v>3.6438303557780297E-3</v>
      </c>
      <c r="X180" s="19">
        <v>668822.06000000006</v>
      </c>
      <c r="Y180" s="19">
        <v>668822.06000000006</v>
      </c>
      <c r="Z180" s="19">
        <v>568847.06000000006</v>
      </c>
    </row>
    <row r="181" spans="1:26" hidden="1" x14ac:dyDescent="0.2">
      <c r="A181" t="s">
        <v>62</v>
      </c>
      <c r="B181" t="s">
        <v>66</v>
      </c>
      <c r="C181" t="s">
        <v>76</v>
      </c>
      <c r="D181" t="s">
        <v>77</v>
      </c>
      <c r="E181" t="s">
        <v>4</v>
      </c>
      <c r="F181" t="s">
        <v>5</v>
      </c>
      <c r="G181" t="s">
        <v>19</v>
      </c>
      <c r="H181" t="s">
        <v>20</v>
      </c>
      <c r="I181" t="str">
        <f>MID(Tabla1[[#This Row],[Des.Proyecto]],16,50)</f>
        <v>REMUNERACION PERSONAL</v>
      </c>
      <c r="J181" t="s">
        <v>141</v>
      </c>
      <c r="K181" t="s">
        <v>142</v>
      </c>
      <c r="L181" s="11" t="s">
        <v>938</v>
      </c>
      <c r="M181" t="s">
        <v>10</v>
      </c>
      <c r="N181" t="s">
        <v>11</v>
      </c>
      <c r="O181" s="19">
        <v>38000</v>
      </c>
      <c r="P181" s="19">
        <v>0</v>
      </c>
      <c r="Q181" s="19">
        <v>-158.4</v>
      </c>
      <c r="R181" s="19">
        <v>37841.599999999999</v>
      </c>
      <c r="S181" s="19">
        <v>262.5</v>
      </c>
      <c r="T181" s="19">
        <v>1500</v>
      </c>
      <c r="U181" s="18">
        <f>Tabla1[[#This Row],[Comprometido]]/Tabla1[[#Totals],[Comprometido]]</f>
        <v>7.1610369013387474E-5</v>
      </c>
      <c r="V181" s="19">
        <v>1500</v>
      </c>
      <c r="W181" s="20">
        <f>Tabla1[[#This Row],[Devengado]]/Tabla1[[#Totals],[Devengado]]</f>
        <v>1.751676455381142E-4</v>
      </c>
      <c r="X181" s="19">
        <v>36341.599999999999</v>
      </c>
      <c r="Y181" s="19">
        <v>36341.599999999999</v>
      </c>
      <c r="Z181" s="19">
        <v>36079.1</v>
      </c>
    </row>
    <row r="182" spans="1:26" hidden="1" x14ac:dyDescent="0.2">
      <c r="A182" t="s">
        <v>62</v>
      </c>
      <c r="B182" t="s">
        <v>80</v>
      </c>
      <c r="C182" t="s">
        <v>90</v>
      </c>
      <c r="D182" t="s">
        <v>91</v>
      </c>
      <c r="E182" t="s">
        <v>4</v>
      </c>
      <c r="F182" t="s">
        <v>5</v>
      </c>
      <c r="G182" t="s">
        <v>19</v>
      </c>
      <c r="H182" t="s">
        <v>20</v>
      </c>
      <c r="I182" t="str">
        <f>MID(Tabla1[[#This Row],[Des.Proyecto]],16,50)</f>
        <v>REMUNERACION PERSONAL</v>
      </c>
      <c r="J182" t="s">
        <v>141</v>
      </c>
      <c r="K182" t="s">
        <v>142</v>
      </c>
      <c r="L182" s="11" t="s">
        <v>938</v>
      </c>
      <c r="M182" t="s">
        <v>10</v>
      </c>
      <c r="N182" t="s">
        <v>11</v>
      </c>
      <c r="O182" s="19">
        <v>66725</v>
      </c>
      <c r="P182" s="19">
        <v>0</v>
      </c>
      <c r="Q182" s="19">
        <v>-633.6</v>
      </c>
      <c r="R182" s="19">
        <v>66091.399999999994</v>
      </c>
      <c r="S182" s="19">
        <v>18900</v>
      </c>
      <c r="T182" s="19">
        <v>2850</v>
      </c>
      <c r="U182" s="18">
        <f>Tabla1[[#This Row],[Comprometido]]/Tabla1[[#Totals],[Comprometido]]</f>
        <v>1.360597011254362E-4</v>
      </c>
      <c r="V182" s="19">
        <v>2850</v>
      </c>
      <c r="W182" s="20">
        <f>Tabla1[[#This Row],[Devengado]]/Tabla1[[#Totals],[Devengado]]</f>
        <v>3.3281852652241694E-4</v>
      </c>
      <c r="X182" s="19">
        <v>63241.4</v>
      </c>
      <c r="Y182" s="19">
        <v>63241.4</v>
      </c>
      <c r="Z182" s="19">
        <v>44341.4</v>
      </c>
    </row>
    <row r="183" spans="1:26" hidden="1" x14ac:dyDescent="0.2">
      <c r="A183" t="s">
        <v>62</v>
      </c>
      <c r="B183" t="s">
        <v>66</v>
      </c>
      <c r="C183" t="s">
        <v>108</v>
      </c>
      <c r="D183" t="s">
        <v>109</v>
      </c>
      <c r="E183" t="s">
        <v>4</v>
      </c>
      <c r="F183" t="s">
        <v>5</v>
      </c>
      <c r="G183" t="s">
        <v>19</v>
      </c>
      <c r="H183" t="s">
        <v>20</v>
      </c>
      <c r="I183" t="str">
        <f>MID(Tabla1[[#This Row],[Des.Proyecto]],16,50)</f>
        <v>REMUNERACION PERSONAL</v>
      </c>
      <c r="J183" t="s">
        <v>141</v>
      </c>
      <c r="K183" t="s">
        <v>142</v>
      </c>
      <c r="L183" s="11" t="s">
        <v>938</v>
      </c>
      <c r="M183" t="s">
        <v>10</v>
      </c>
      <c r="N183" t="s">
        <v>11</v>
      </c>
      <c r="O183" s="19">
        <v>44358.33</v>
      </c>
      <c r="P183" s="19">
        <v>0</v>
      </c>
      <c r="Q183" s="19">
        <v>-105.3</v>
      </c>
      <c r="R183" s="19">
        <v>44253.03</v>
      </c>
      <c r="S183" s="19">
        <v>3412.5</v>
      </c>
      <c r="T183" s="19">
        <v>1312.5</v>
      </c>
      <c r="U183" s="18">
        <f>Tabla1[[#This Row],[Comprometido]]/Tabla1[[#Totals],[Comprometido]]</f>
        <v>6.2659072886714037E-5</v>
      </c>
      <c r="V183" s="19">
        <v>1312.5</v>
      </c>
      <c r="W183" s="20">
        <f>Tabla1[[#This Row],[Devengado]]/Tabla1[[#Totals],[Devengado]]</f>
        <v>1.5327168984584992E-4</v>
      </c>
      <c r="X183" s="19">
        <v>42940.53</v>
      </c>
      <c r="Y183" s="19">
        <v>42940.53</v>
      </c>
      <c r="Z183" s="19">
        <v>39528.03</v>
      </c>
    </row>
    <row r="184" spans="1:26" hidden="1" x14ac:dyDescent="0.2">
      <c r="A184" t="s">
        <v>62</v>
      </c>
      <c r="B184" t="s">
        <v>80</v>
      </c>
      <c r="C184" t="s">
        <v>92</v>
      </c>
      <c r="D184" t="s">
        <v>93</v>
      </c>
      <c r="E184" t="s">
        <v>4</v>
      </c>
      <c r="F184" t="s">
        <v>5</v>
      </c>
      <c r="G184" t="s">
        <v>19</v>
      </c>
      <c r="H184" t="s">
        <v>20</v>
      </c>
      <c r="I184" t="str">
        <f>MID(Tabla1[[#This Row],[Des.Proyecto]],16,50)</f>
        <v>REMUNERACION PERSONAL</v>
      </c>
      <c r="J184" t="s">
        <v>141</v>
      </c>
      <c r="K184" t="s">
        <v>142</v>
      </c>
      <c r="L184" s="11" t="s">
        <v>938</v>
      </c>
      <c r="M184" t="s">
        <v>10</v>
      </c>
      <c r="N184" t="s">
        <v>11</v>
      </c>
      <c r="O184" s="19">
        <v>112556.25</v>
      </c>
      <c r="P184" s="19">
        <v>0</v>
      </c>
      <c r="Q184" s="19">
        <v>0</v>
      </c>
      <c r="R184" s="19">
        <v>112556.25</v>
      </c>
      <c r="S184" s="19">
        <v>38125</v>
      </c>
      <c r="T184" s="19">
        <v>9050</v>
      </c>
      <c r="U184" s="18">
        <f>Tabla1[[#This Row],[Comprometido]]/Tabla1[[#Totals],[Comprometido]]</f>
        <v>4.3204922638077111E-4</v>
      </c>
      <c r="V184" s="19">
        <v>9050</v>
      </c>
      <c r="W184" s="20">
        <f>Tabla1[[#This Row],[Devengado]]/Tabla1[[#Totals],[Devengado]]</f>
        <v>1.0568447947466222E-3</v>
      </c>
      <c r="X184" s="19">
        <v>103506.25</v>
      </c>
      <c r="Y184" s="19">
        <v>103506.25</v>
      </c>
      <c r="Z184" s="19">
        <v>65381.25</v>
      </c>
    </row>
    <row r="185" spans="1:26" hidden="1" x14ac:dyDescent="0.2">
      <c r="A185" t="s">
        <v>62</v>
      </c>
      <c r="B185" t="s">
        <v>80</v>
      </c>
      <c r="C185" t="s">
        <v>94</v>
      </c>
      <c r="D185" t="s">
        <v>95</v>
      </c>
      <c r="E185" t="s">
        <v>4</v>
      </c>
      <c r="F185" t="s">
        <v>5</v>
      </c>
      <c r="G185" t="s">
        <v>19</v>
      </c>
      <c r="H185" t="s">
        <v>20</v>
      </c>
      <c r="I185" t="str">
        <f>MID(Tabla1[[#This Row],[Des.Proyecto]],16,50)</f>
        <v>REMUNERACION PERSONAL</v>
      </c>
      <c r="J185" t="s">
        <v>141</v>
      </c>
      <c r="K185" t="s">
        <v>142</v>
      </c>
      <c r="L185" s="11" t="s">
        <v>938</v>
      </c>
      <c r="M185" t="s">
        <v>10</v>
      </c>
      <c r="N185" t="s">
        <v>11</v>
      </c>
      <c r="O185" s="19">
        <v>236762.5</v>
      </c>
      <c r="P185" s="19">
        <v>0</v>
      </c>
      <c r="Q185" s="19">
        <v>-40562.5</v>
      </c>
      <c r="R185" s="19">
        <v>196200</v>
      </c>
      <c r="S185" s="19">
        <v>100303.75</v>
      </c>
      <c r="T185" s="19">
        <v>15630</v>
      </c>
      <c r="U185" s="18">
        <f>Tabla1[[#This Row],[Comprometido]]/Tabla1[[#Totals],[Comprometido]]</f>
        <v>7.4618004511949748E-4</v>
      </c>
      <c r="V185" s="19">
        <v>15630</v>
      </c>
      <c r="W185" s="20">
        <f>Tabla1[[#This Row],[Devengado]]/Tabla1[[#Totals],[Devengado]]</f>
        <v>1.8252468665071499E-3</v>
      </c>
      <c r="X185" s="19">
        <v>180570</v>
      </c>
      <c r="Y185" s="19">
        <v>180570</v>
      </c>
      <c r="Z185" s="19">
        <v>80266.25</v>
      </c>
    </row>
    <row r="186" spans="1:26" hidden="1" x14ac:dyDescent="0.2">
      <c r="A186" t="s">
        <v>62</v>
      </c>
      <c r="B186" t="s">
        <v>63</v>
      </c>
      <c r="C186" t="s">
        <v>99</v>
      </c>
      <c r="D186" t="s">
        <v>100</v>
      </c>
      <c r="E186" t="s">
        <v>4</v>
      </c>
      <c r="F186" t="s">
        <v>5</v>
      </c>
      <c r="G186" t="s">
        <v>19</v>
      </c>
      <c r="H186" t="s">
        <v>20</v>
      </c>
      <c r="I186" t="str">
        <f>MID(Tabla1[[#This Row],[Des.Proyecto]],16,50)</f>
        <v>REMUNERACION PERSONAL</v>
      </c>
      <c r="J186" t="s">
        <v>141</v>
      </c>
      <c r="K186" t="s">
        <v>142</v>
      </c>
      <c r="L186" s="11" t="s">
        <v>938</v>
      </c>
      <c r="M186" t="s">
        <v>10</v>
      </c>
      <c r="N186" t="s">
        <v>11</v>
      </c>
      <c r="O186" s="19">
        <v>74445.83</v>
      </c>
      <c r="P186" s="19">
        <v>0</v>
      </c>
      <c r="Q186" s="19">
        <v>-465.9</v>
      </c>
      <c r="R186" s="19">
        <v>73979.929999999993</v>
      </c>
      <c r="S186" s="19">
        <v>17115</v>
      </c>
      <c r="T186" s="19">
        <v>5528.75</v>
      </c>
      <c r="U186" s="18">
        <f>Tabla1[[#This Row],[Comprometido]]/Tabla1[[#Totals],[Comprometido]]</f>
        <v>2.6394388512184403E-4</v>
      </c>
      <c r="V186" s="19">
        <v>5528.75</v>
      </c>
      <c r="W186" s="20">
        <f>Tabla1[[#This Row],[Devengado]]/Tabla1[[#Totals],[Devengado]]</f>
        <v>6.4563874684589917E-4</v>
      </c>
      <c r="X186" s="19">
        <v>68451.179999999993</v>
      </c>
      <c r="Y186" s="19">
        <v>68451.179999999993</v>
      </c>
      <c r="Z186" s="19">
        <v>51336.18</v>
      </c>
    </row>
    <row r="187" spans="1:26" hidden="1" x14ac:dyDescent="0.2">
      <c r="A187" t="s">
        <v>62</v>
      </c>
      <c r="B187" t="s">
        <v>110</v>
      </c>
      <c r="C187" t="s">
        <v>111</v>
      </c>
      <c r="D187" t="s">
        <v>112</v>
      </c>
      <c r="E187" t="s">
        <v>4</v>
      </c>
      <c r="F187" t="s">
        <v>5</v>
      </c>
      <c r="G187" t="s">
        <v>19</v>
      </c>
      <c r="H187" t="s">
        <v>20</v>
      </c>
      <c r="I187" t="str">
        <f>MID(Tabla1[[#This Row],[Des.Proyecto]],16,50)</f>
        <v>REMUNERACION PERSONAL</v>
      </c>
      <c r="J187" t="s">
        <v>141</v>
      </c>
      <c r="K187" t="s">
        <v>142</v>
      </c>
      <c r="L187" s="11" t="s">
        <v>938</v>
      </c>
      <c r="M187" t="s">
        <v>10</v>
      </c>
      <c r="N187" t="s">
        <v>11</v>
      </c>
      <c r="O187" s="19">
        <v>139010.42000000001</v>
      </c>
      <c r="P187" s="19">
        <v>0</v>
      </c>
      <c r="Q187" s="19">
        <v>-5822.31</v>
      </c>
      <c r="R187" s="19">
        <v>133188.10999999999</v>
      </c>
      <c r="S187" s="19">
        <v>36552.1</v>
      </c>
      <c r="T187" s="19">
        <v>6871.65</v>
      </c>
      <c r="U187" s="18">
        <f>Tabla1[[#This Row],[Comprometido]]/Tabla1[[#Totals],[Comprometido]]</f>
        <v>3.2805426148722937E-4</v>
      </c>
      <c r="V187" s="19">
        <v>6871.65</v>
      </c>
      <c r="W187" s="20">
        <f>Tabla1[[#This Row],[Devengado]]/Tabla1[[#Totals],[Devengado]]</f>
        <v>8.0246050097465484E-4</v>
      </c>
      <c r="X187" s="19">
        <v>126316.46</v>
      </c>
      <c r="Y187" s="19">
        <v>126316.46</v>
      </c>
      <c r="Z187" s="19">
        <v>89764.36</v>
      </c>
    </row>
    <row r="188" spans="1:26" hidden="1" x14ac:dyDescent="0.2">
      <c r="A188" t="s">
        <v>62</v>
      </c>
      <c r="B188" t="s">
        <v>80</v>
      </c>
      <c r="C188" t="s">
        <v>81</v>
      </c>
      <c r="D188" t="s">
        <v>82</v>
      </c>
      <c r="E188" t="s">
        <v>4</v>
      </c>
      <c r="F188" t="s">
        <v>5</v>
      </c>
      <c r="G188" t="s">
        <v>19</v>
      </c>
      <c r="H188" t="s">
        <v>20</v>
      </c>
      <c r="I188" t="str">
        <f>MID(Tabla1[[#This Row],[Des.Proyecto]],16,50)</f>
        <v>REMUNERACION PERSONAL</v>
      </c>
      <c r="J188" t="s">
        <v>141</v>
      </c>
      <c r="K188" t="s">
        <v>142</v>
      </c>
      <c r="L188" s="11" t="s">
        <v>938</v>
      </c>
      <c r="M188" t="s">
        <v>10</v>
      </c>
      <c r="N188" t="s">
        <v>11</v>
      </c>
      <c r="O188" s="19">
        <v>35032.5</v>
      </c>
      <c r="P188" s="19">
        <v>0</v>
      </c>
      <c r="Q188" s="19">
        <v>19417.5</v>
      </c>
      <c r="R188" s="19">
        <v>54450</v>
      </c>
      <c r="S188" s="19">
        <v>46045</v>
      </c>
      <c r="T188" s="19">
        <v>5294.32</v>
      </c>
      <c r="U188" s="18">
        <f>Tabla1[[#This Row],[Comprometido]]/Tabla1[[#Totals],[Comprometido]]</f>
        <v>2.5275213924997171E-4</v>
      </c>
      <c r="V188" s="19">
        <v>4727.92</v>
      </c>
      <c r="W188" s="20">
        <f>Tabla1[[#This Row],[Devengado]]/Tabla1[[#Totals],[Devengado]]</f>
        <v>5.521190764617072E-4</v>
      </c>
      <c r="X188" s="19">
        <v>49155.68</v>
      </c>
      <c r="Y188" s="19">
        <v>49722.080000000002</v>
      </c>
      <c r="Z188" s="19">
        <v>3110.68</v>
      </c>
    </row>
    <row r="189" spans="1:26" hidden="1" x14ac:dyDescent="0.2">
      <c r="A189" t="s">
        <v>62</v>
      </c>
      <c r="B189" t="s">
        <v>66</v>
      </c>
      <c r="C189" t="s">
        <v>113</v>
      </c>
      <c r="D189" t="s">
        <v>114</v>
      </c>
      <c r="E189" t="s">
        <v>4</v>
      </c>
      <c r="F189" t="s">
        <v>5</v>
      </c>
      <c r="G189" t="s">
        <v>19</v>
      </c>
      <c r="H189" t="s">
        <v>20</v>
      </c>
      <c r="I189" t="str">
        <f>MID(Tabla1[[#This Row],[Des.Proyecto]],16,50)</f>
        <v>REMUNERACION PERSONAL</v>
      </c>
      <c r="J189" t="s">
        <v>141</v>
      </c>
      <c r="K189" t="s">
        <v>142</v>
      </c>
      <c r="L189" s="11" t="s">
        <v>938</v>
      </c>
      <c r="M189" t="s">
        <v>10</v>
      </c>
      <c r="N189" t="s">
        <v>11</v>
      </c>
      <c r="O189" s="19">
        <v>364618.77</v>
      </c>
      <c r="P189" s="19">
        <v>0</v>
      </c>
      <c r="Q189" s="19">
        <v>-1240.8</v>
      </c>
      <c r="R189" s="19">
        <v>363377.97</v>
      </c>
      <c r="S189" s="19">
        <v>110416.25</v>
      </c>
      <c r="T189" s="19">
        <v>15422.5</v>
      </c>
      <c r="U189" s="18">
        <f>Tabla1[[#This Row],[Comprometido]]/Tabla1[[#Totals],[Comprometido]]</f>
        <v>7.3627394407264554E-4</v>
      </c>
      <c r="V189" s="19">
        <v>15422.5</v>
      </c>
      <c r="W189" s="20">
        <f>Tabla1[[#This Row],[Devengado]]/Tabla1[[#Totals],[Devengado]]</f>
        <v>1.8010153422077107E-3</v>
      </c>
      <c r="X189" s="19">
        <v>347955.47</v>
      </c>
      <c r="Y189" s="19">
        <v>347955.47</v>
      </c>
      <c r="Z189" s="19">
        <v>237539.22</v>
      </c>
    </row>
    <row r="190" spans="1:26" hidden="1" x14ac:dyDescent="0.2">
      <c r="A190" t="s">
        <v>23</v>
      </c>
      <c r="B190" t="s">
        <v>24</v>
      </c>
      <c r="C190" t="s">
        <v>101</v>
      </c>
      <c r="D190" t="s">
        <v>102</v>
      </c>
      <c r="E190" t="s">
        <v>4</v>
      </c>
      <c r="F190" t="s">
        <v>5</v>
      </c>
      <c r="G190" t="s">
        <v>19</v>
      </c>
      <c r="H190" t="s">
        <v>20</v>
      </c>
      <c r="I190" t="str">
        <f>MID(Tabla1[[#This Row],[Des.Proyecto]],16,50)</f>
        <v>REMUNERACION PERSONAL</v>
      </c>
      <c r="J190" t="s">
        <v>141</v>
      </c>
      <c r="K190" t="s">
        <v>142</v>
      </c>
      <c r="L190" s="11" t="s">
        <v>938</v>
      </c>
      <c r="M190" t="s">
        <v>10</v>
      </c>
      <c r="N190" t="s">
        <v>11</v>
      </c>
      <c r="O190" s="19">
        <v>16758.330000000002</v>
      </c>
      <c r="P190" s="19">
        <v>0</v>
      </c>
      <c r="Q190" s="19">
        <v>0</v>
      </c>
      <c r="R190" s="19">
        <v>16758.330000000002</v>
      </c>
      <c r="S190" s="19">
        <v>2062.5</v>
      </c>
      <c r="T190" s="19">
        <v>1471.25</v>
      </c>
      <c r="U190" s="18">
        <f>Tabla1[[#This Row],[Comprometido]]/Tabla1[[#Totals],[Comprometido]]</f>
        <v>7.0237836940630879E-5</v>
      </c>
      <c r="V190" s="19">
        <v>1471.25</v>
      </c>
      <c r="W190" s="20">
        <f>Tabla1[[#This Row],[Devengado]]/Tabla1[[#Totals],[Devengado]]</f>
        <v>1.7181026566530033E-4</v>
      </c>
      <c r="X190" s="19">
        <v>15287.08</v>
      </c>
      <c r="Y190" s="19">
        <v>15287.08</v>
      </c>
      <c r="Z190" s="19">
        <v>13224.58</v>
      </c>
    </row>
    <row r="191" spans="1:26" hidden="1" x14ac:dyDescent="0.2">
      <c r="A191" t="s">
        <v>23</v>
      </c>
      <c r="B191" t="s">
        <v>69</v>
      </c>
      <c r="C191" t="s">
        <v>131</v>
      </c>
      <c r="D191" t="s">
        <v>132</v>
      </c>
      <c r="E191" t="s">
        <v>4</v>
      </c>
      <c r="F191" t="s">
        <v>5</v>
      </c>
      <c r="G191" t="s">
        <v>19</v>
      </c>
      <c r="H191" t="s">
        <v>20</v>
      </c>
      <c r="I191" t="str">
        <f>MID(Tabla1[[#This Row],[Des.Proyecto]],16,50)</f>
        <v>REMUNERACION PERSONAL</v>
      </c>
      <c r="J191" t="s">
        <v>141</v>
      </c>
      <c r="K191" t="s">
        <v>142</v>
      </c>
      <c r="L191" s="11" t="s">
        <v>938</v>
      </c>
      <c r="M191" t="s">
        <v>10</v>
      </c>
      <c r="N191" t="s">
        <v>11</v>
      </c>
      <c r="O191" s="19">
        <v>67056.25</v>
      </c>
      <c r="P191" s="19">
        <v>0</v>
      </c>
      <c r="Q191" s="19">
        <v>-545.5</v>
      </c>
      <c r="R191" s="19">
        <v>66510.75</v>
      </c>
      <c r="S191" s="19">
        <v>5162.5</v>
      </c>
      <c r="T191" s="19">
        <v>4294.1499999999996</v>
      </c>
      <c r="U191" s="18">
        <f>Tabla1[[#This Row],[Comprometido]]/Tabla1[[#Totals],[Comprometido]]</f>
        <v>2.050037773992252E-4</v>
      </c>
      <c r="V191" s="19">
        <v>4294.1499999999996</v>
      </c>
      <c r="W191" s="20">
        <f>Tabla1[[#This Row],[Devengado]]/Tabla1[[#Totals],[Devengado]]</f>
        <v>5.0146409672499528E-4</v>
      </c>
      <c r="X191" s="19">
        <v>62216.6</v>
      </c>
      <c r="Y191" s="19">
        <v>62216.6</v>
      </c>
      <c r="Z191" s="19">
        <v>57054.1</v>
      </c>
    </row>
    <row r="192" spans="1:26" hidden="1" x14ac:dyDescent="0.2">
      <c r="A192" t="s">
        <v>62</v>
      </c>
      <c r="B192" t="s">
        <v>80</v>
      </c>
      <c r="C192" t="s">
        <v>122</v>
      </c>
      <c r="D192" t="s">
        <v>123</v>
      </c>
      <c r="E192" t="s">
        <v>4</v>
      </c>
      <c r="F192" t="s">
        <v>5</v>
      </c>
      <c r="G192" t="s">
        <v>19</v>
      </c>
      <c r="H192" t="s">
        <v>20</v>
      </c>
      <c r="I192" t="str">
        <f>MID(Tabla1[[#This Row],[Des.Proyecto]],16,50)</f>
        <v>REMUNERACION PERSONAL</v>
      </c>
      <c r="J192" t="s">
        <v>141</v>
      </c>
      <c r="K192" t="s">
        <v>142</v>
      </c>
      <c r="L192" s="11" t="s">
        <v>938</v>
      </c>
      <c r="M192" t="s">
        <v>10</v>
      </c>
      <c r="N192" t="s">
        <v>11</v>
      </c>
      <c r="O192" s="19">
        <v>42625</v>
      </c>
      <c r="P192" s="19">
        <v>0</v>
      </c>
      <c r="Q192" s="19">
        <v>-369.6</v>
      </c>
      <c r="R192" s="19">
        <v>42255.4</v>
      </c>
      <c r="S192" s="19">
        <v>10368.75</v>
      </c>
      <c r="T192" s="19">
        <v>2728.75</v>
      </c>
      <c r="U192" s="18">
        <f>Tabla1[[#This Row],[Comprometido]]/Tabla1[[#Totals],[Comprometido]]</f>
        <v>1.3027119629685404E-4</v>
      </c>
      <c r="V192" s="19">
        <v>2728.75</v>
      </c>
      <c r="W192" s="20">
        <f>Tabla1[[#This Row],[Devengado]]/Tabla1[[#Totals],[Devengado]]</f>
        <v>3.1865914184141941E-4</v>
      </c>
      <c r="X192" s="19">
        <v>39526.65</v>
      </c>
      <c r="Y192" s="19">
        <v>39526.65</v>
      </c>
      <c r="Z192" s="19">
        <v>29157.9</v>
      </c>
    </row>
    <row r="193" spans="1:26" hidden="1" x14ac:dyDescent="0.2">
      <c r="A193" t="s">
        <v>23</v>
      </c>
      <c r="B193" t="s">
        <v>24</v>
      </c>
      <c r="C193" t="s">
        <v>86</v>
      </c>
      <c r="D193" t="s">
        <v>87</v>
      </c>
      <c r="E193" t="s">
        <v>4</v>
      </c>
      <c r="F193" t="s">
        <v>5</v>
      </c>
      <c r="G193" t="s">
        <v>19</v>
      </c>
      <c r="H193" t="s">
        <v>20</v>
      </c>
      <c r="I193" t="str">
        <f>MID(Tabla1[[#This Row],[Des.Proyecto]],16,50)</f>
        <v>REMUNERACION PERSONAL</v>
      </c>
      <c r="J193" t="s">
        <v>141</v>
      </c>
      <c r="K193" t="s">
        <v>142</v>
      </c>
      <c r="L193" s="11" t="s">
        <v>938</v>
      </c>
      <c r="M193" t="s">
        <v>10</v>
      </c>
      <c r="N193" t="s">
        <v>11</v>
      </c>
      <c r="O193" s="19">
        <v>60908.34</v>
      </c>
      <c r="P193" s="19">
        <v>0</v>
      </c>
      <c r="Q193" s="19">
        <v>-9458.34</v>
      </c>
      <c r="R193" s="19">
        <v>51450</v>
      </c>
      <c r="S193" s="19">
        <v>10987.5</v>
      </c>
      <c r="T193" s="19">
        <v>2335.4</v>
      </c>
      <c r="U193" s="18">
        <f>Tabla1[[#This Row],[Comprometido]]/Tabla1[[#Totals],[Comprometido]]</f>
        <v>1.1149257052924341E-4</v>
      </c>
      <c r="V193" s="19">
        <v>2335.4</v>
      </c>
      <c r="W193" s="20">
        <f>Tabla1[[#This Row],[Devengado]]/Tabla1[[#Totals],[Devengado]]</f>
        <v>2.7272434625980795E-4</v>
      </c>
      <c r="X193" s="19">
        <v>49114.6</v>
      </c>
      <c r="Y193" s="19">
        <v>49114.6</v>
      </c>
      <c r="Z193" s="19">
        <v>38127.1</v>
      </c>
    </row>
    <row r="194" spans="1:26" hidden="1" x14ac:dyDescent="0.2">
      <c r="A194" t="s">
        <v>23</v>
      </c>
      <c r="B194" t="s">
        <v>24</v>
      </c>
      <c r="C194" t="s">
        <v>40</v>
      </c>
      <c r="D194" t="s">
        <v>41</v>
      </c>
      <c r="E194" t="s">
        <v>4</v>
      </c>
      <c r="F194" t="s">
        <v>5</v>
      </c>
      <c r="G194" t="s">
        <v>19</v>
      </c>
      <c r="H194" t="s">
        <v>20</v>
      </c>
      <c r="I194" t="str">
        <f>MID(Tabla1[[#This Row],[Des.Proyecto]],16,50)</f>
        <v>REMUNERACION PERSONAL</v>
      </c>
      <c r="J194" t="s">
        <v>141</v>
      </c>
      <c r="K194" t="s">
        <v>142</v>
      </c>
      <c r="L194" s="11" t="s">
        <v>938</v>
      </c>
      <c r="M194" t="s">
        <v>10</v>
      </c>
      <c r="N194" t="s">
        <v>11</v>
      </c>
      <c r="O194" s="19">
        <v>53235.41</v>
      </c>
      <c r="P194" s="19">
        <v>0</v>
      </c>
      <c r="Q194" s="19">
        <v>375</v>
      </c>
      <c r="R194" s="19">
        <v>53610.41</v>
      </c>
      <c r="S194" s="19">
        <v>9900</v>
      </c>
      <c r="T194" s="19">
        <v>2517.48</v>
      </c>
      <c r="U194" s="18">
        <f>Tabla1[[#This Row],[Comprometido]]/Tabla1[[#Totals],[Comprometido]]</f>
        <v>1.2018511452254847E-4</v>
      </c>
      <c r="V194" s="19">
        <v>2517.48</v>
      </c>
      <c r="W194" s="20">
        <f>Tabla1[[#This Row],[Devengado]]/Tabla1[[#Totals],[Devengado]]</f>
        <v>2.939873628595278E-4</v>
      </c>
      <c r="X194" s="19">
        <v>51092.93</v>
      </c>
      <c r="Y194" s="19">
        <v>51092.93</v>
      </c>
      <c r="Z194" s="19">
        <v>41192.93</v>
      </c>
    </row>
    <row r="195" spans="1:26" x14ac:dyDescent="0.2">
      <c r="A195" t="s">
        <v>52</v>
      </c>
      <c r="B195" t="s">
        <v>53</v>
      </c>
      <c r="C195" t="s">
        <v>54</v>
      </c>
      <c r="D195" t="s">
        <v>55</v>
      </c>
      <c r="E195" t="s">
        <v>4</v>
      </c>
      <c r="F195" t="s">
        <v>5</v>
      </c>
      <c r="G195" t="s">
        <v>19</v>
      </c>
      <c r="H195" t="s">
        <v>20</v>
      </c>
      <c r="I195" t="str">
        <f>MID(Tabla1[[#This Row],[Des.Proyecto]],16,50)</f>
        <v>REMUNERACION PERSONAL</v>
      </c>
      <c r="J195" t="s">
        <v>141</v>
      </c>
      <c r="K195" t="s">
        <v>142</v>
      </c>
      <c r="L195" s="11" t="s">
        <v>938</v>
      </c>
      <c r="M195" t="s">
        <v>10</v>
      </c>
      <c r="N195" t="s">
        <v>11</v>
      </c>
      <c r="O195" s="19">
        <v>8500</v>
      </c>
      <c r="P195" s="19">
        <v>0</v>
      </c>
      <c r="Q195" s="19">
        <v>0</v>
      </c>
      <c r="R195" s="19">
        <v>8500</v>
      </c>
      <c r="S195" s="19">
        <v>300</v>
      </c>
      <c r="T195" s="19">
        <v>2087.5</v>
      </c>
      <c r="U195" s="18">
        <f>Tabla1[[#This Row],[Comprometido]]/Tabla1[[#Totals],[Comprometido]]</f>
        <v>9.9657763543630908E-5</v>
      </c>
      <c r="V195" s="19">
        <v>2087.5</v>
      </c>
      <c r="W195" s="20">
        <f>Tabla1[[#This Row],[Devengado]]/Tabla1[[#Totals],[Devengado]]</f>
        <v>2.4377497337387557E-4</v>
      </c>
      <c r="X195" s="19">
        <v>6412.5</v>
      </c>
      <c r="Y195" s="19">
        <v>6412.5</v>
      </c>
      <c r="Z195" s="19">
        <v>6112.5</v>
      </c>
    </row>
    <row r="196" spans="1:26" hidden="1" x14ac:dyDescent="0.2">
      <c r="A196" t="s">
        <v>23</v>
      </c>
      <c r="B196" t="s">
        <v>24</v>
      </c>
      <c r="C196" t="s">
        <v>44</v>
      </c>
      <c r="D196" t="s">
        <v>45</v>
      </c>
      <c r="E196" t="s">
        <v>4</v>
      </c>
      <c r="F196" t="s">
        <v>5</v>
      </c>
      <c r="G196" t="s">
        <v>19</v>
      </c>
      <c r="H196" t="s">
        <v>20</v>
      </c>
      <c r="I196" t="str">
        <f>MID(Tabla1[[#This Row],[Des.Proyecto]],16,50)</f>
        <v>REMUNERACION PERSONAL</v>
      </c>
      <c r="J196" t="s">
        <v>141</v>
      </c>
      <c r="K196" t="s">
        <v>142</v>
      </c>
      <c r="L196" s="11" t="s">
        <v>938</v>
      </c>
      <c r="M196" t="s">
        <v>10</v>
      </c>
      <c r="N196" t="s">
        <v>11</v>
      </c>
      <c r="O196" s="19">
        <v>51125</v>
      </c>
      <c r="P196" s="19">
        <v>0</v>
      </c>
      <c r="Q196" s="19">
        <v>1125</v>
      </c>
      <c r="R196" s="19">
        <v>52250</v>
      </c>
      <c r="S196" s="19">
        <v>10015</v>
      </c>
      <c r="T196" s="19">
        <v>5494.48</v>
      </c>
      <c r="U196" s="18">
        <f>Tabla1[[#This Row],[Comprometido]]/Tabla1[[#Totals],[Comprometido]]</f>
        <v>2.6230782689111811E-4</v>
      </c>
      <c r="V196" s="19">
        <v>5494.48</v>
      </c>
      <c r="W196" s="20">
        <f>Tabla1[[#This Row],[Devengado]]/Tabla1[[#Totals],[Devengado]]</f>
        <v>6.4163675003750509E-4</v>
      </c>
      <c r="X196" s="19">
        <v>46755.519999999997</v>
      </c>
      <c r="Y196" s="19">
        <v>46755.519999999997</v>
      </c>
      <c r="Z196" s="19">
        <v>36740.519999999997</v>
      </c>
    </row>
    <row r="197" spans="1:26" hidden="1" x14ac:dyDescent="0.2">
      <c r="A197" t="s">
        <v>23</v>
      </c>
      <c r="B197" t="s">
        <v>96</v>
      </c>
      <c r="C197" t="s">
        <v>97</v>
      </c>
      <c r="D197" t="s">
        <v>98</v>
      </c>
      <c r="E197" t="s">
        <v>4</v>
      </c>
      <c r="F197" t="s">
        <v>5</v>
      </c>
      <c r="G197" t="s">
        <v>19</v>
      </c>
      <c r="H197" t="s">
        <v>20</v>
      </c>
      <c r="I197" t="str">
        <f>MID(Tabla1[[#This Row],[Des.Proyecto]],16,50)</f>
        <v>REMUNERACION PERSONAL</v>
      </c>
      <c r="J197" t="s">
        <v>141</v>
      </c>
      <c r="K197" t="s">
        <v>142</v>
      </c>
      <c r="L197" s="11" t="s">
        <v>938</v>
      </c>
      <c r="M197" t="s">
        <v>10</v>
      </c>
      <c r="N197" t="s">
        <v>11</v>
      </c>
      <c r="O197" s="19">
        <v>37000</v>
      </c>
      <c r="P197" s="19">
        <v>0</v>
      </c>
      <c r="Q197" s="19">
        <v>-211.2</v>
      </c>
      <c r="R197" s="19">
        <v>36788.800000000003</v>
      </c>
      <c r="S197" s="19">
        <v>712.5</v>
      </c>
      <c r="T197" s="19">
        <v>3621.25</v>
      </c>
      <c r="U197" s="18">
        <f>Tabla1[[#This Row],[Comprometido]]/Tabla1[[#Totals],[Comprometido]]</f>
        <v>1.728793658598196E-4</v>
      </c>
      <c r="V197" s="19">
        <v>3621.25</v>
      </c>
      <c r="W197" s="20">
        <f>Tabla1[[#This Row],[Devengado]]/Tabla1[[#Totals],[Devengado]]</f>
        <v>4.2288389093659732E-4</v>
      </c>
      <c r="X197" s="19">
        <v>33167.550000000003</v>
      </c>
      <c r="Y197" s="19">
        <v>33167.550000000003</v>
      </c>
      <c r="Z197" s="19">
        <v>32455.05</v>
      </c>
    </row>
    <row r="198" spans="1:26" hidden="1" x14ac:dyDescent="0.2">
      <c r="A198" t="s">
        <v>0</v>
      </c>
      <c r="B198" t="s">
        <v>16</v>
      </c>
      <c r="C198" t="s">
        <v>27</v>
      </c>
      <c r="D198" t="s">
        <v>28</v>
      </c>
      <c r="E198" t="s">
        <v>4</v>
      </c>
      <c r="F198" t="s">
        <v>5</v>
      </c>
      <c r="G198" t="s">
        <v>19</v>
      </c>
      <c r="H198" t="s">
        <v>20</v>
      </c>
      <c r="I198" t="str">
        <f>MID(Tabla1[[#This Row],[Des.Proyecto]],16,50)</f>
        <v>REMUNERACION PERSONAL</v>
      </c>
      <c r="J198" t="s">
        <v>141</v>
      </c>
      <c r="K198" t="s">
        <v>142</v>
      </c>
      <c r="L198" s="11" t="s">
        <v>938</v>
      </c>
      <c r="M198" t="s">
        <v>10</v>
      </c>
      <c r="N198" t="s">
        <v>11</v>
      </c>
      <c r="O198" s="19">
        <v>64791.67</v>
      </c>
      <c r="P198" s="19">
        <v>0</v>
      </c>
      <c r="Q198" s="19">
        <v>0</v>
      </c>
      <c r="R198" s="19">
        <v>64791.67</v>
      </c>
      <c r="S198" s="19">
        <v>8388.75</v>
      </c>
      <c r="T198" s="19">
        <v>5221.6499999999996</v>
      </c>
      <c r="U198" s="18">
        <f>Tabla1[[#This Row],[Comprometido]]/Tabla1[[#Totals],[Comprometido]]</f>
        <v>2.4928285557250312E-4</v>
      </c>
      <c r="V198" s="19">
        <v>5221.6499999999996</v>
      </c>
      <c r="W198" s="20">
        <f>Tabla1[[#This Row],[Devengado]]/Tabla1[[#Totals],[Devengado]]</f>
        <v>6.0977609088272921E-4</v>
      </c>
      <c r="X198" s="19">
        <v>59570.02</v>
      </c>
      <c r="Y198" s="19">
        <v>59570.02</v>
      </c>
      <c r="Z198" s="19">
        <v>51181.27</v>
      </c>
    </row>
    <row r="199" spans="1:26" hidden="1" x14ac:dyDescent="0.2">
      <c r="A199" t="s">
        <v>0</v>
      </c>
      <c r="B199" t="s">
        <v>115</v>
      </c>
      <c r="C199" t="s">
        <v>116</v>
      </c>
      <c r="D199" t="s">
        <v>117</v>
      </c>
      <c r="E199" t="s">
        <v>4</v>
      </c>
      <c r="F199" t="s">
        <v>5</v>
      </c>
      <c r="G199" t="s">
        <v>19</v>
      </c>
      <c r="H199" t="s">
        <v>20</v>
      </c>
      <c r="I199" t="str">
        <f>MID(Tabla1[[#This Row],[Des.Proyecto]],16,50)</f>
        <v>REMUNERACION PERSONAL</v>
      </c>
      <c r="J199" t="s">
        <v>141</v>
      </c>
      <c r="K199" t="s">
        <v>142</v>
      </c>
      <c r="L199" s="11" t="s">
        <v>938</v>
      </c>
      <c r="M199" t="s">
        <v>10</v>
      </c>
      <c r="N199" t="s">
        <v>11</v>
      </c>
      <c r="O199" s="19">
        <v>22960.41</v>
      </c>
      <c r="P199" s="19">
        <v>0</v>
      </c>
      <c r="Q199" s="19">
        <v>-2000</v>
      </c>
      <c r="R199" s="19">
        <v>20960.41</v>
      </c>
      <c r="S199" s="19">
        <v>7837.5</v>
      </c>
      <c r="T199" s="19">
        <v>2505.4</v>
      </c>
      <c r="U199" s="18">
        <f>Tabla1[[#This Row],[Comprometido]]/Tabla1[[#Totals],[Comprometido]]</f>
        <v>1.1960841235076066E-4</v>
      </c>
      <c r="V199" s="19">
        <v>2505.4</v>
      </c>
      <c r="W199" s="20">
        <f>Tabla1[[#This Row],[Devengado]]/Tabla1[[#Totals],[Devengado]]</f>
        <v>2.9257667942079421E-4</v>
      </c>
      <c r="X199" s="19">
        <v>18455.009999999998</v>
      </c>
      <c r="Y199" s="19">
        <v>18455.009999999998</v>
      </c>
      <c r="Z199" s="19">
        <v>10617.51</v>
      </c>
    </row>
    <row r="200" spans="1:26" hidden="1" x14ac:dyDescent="0.2">
      <c r="A200" t="s">
        <v>0</v>
      </c>
      <c r="B200" t="s">
        <v>16</v>
      </c>
      <c r="C200" t="s">
        <v>38</v>
      </c>
      <c r="D200" t="s">
        <v>39</v>
      </c>
      <c r="E200" t="s">
        <v>4</v>
      </c>
      <c r="F200" t="s">
        <v>5</v>
      </c>
      <c r="G200" t="s">
        <v>19</v>
      </c>
      <c r="H200" t="s">
        <v>20</v>
      </c>
      <c r="I200" t="str">
        <f>MID(Tabla1[[#This Row],[Des.Proyecto]],16,50)</f>
        <v>REMUNERACION PERSONAL</v>
      </c>
      <c r="J200" t="s">
        <v>141</v>
      </c>
      <c r="K200" t="s">
        <v>142</v>
      </c>
      <c r="L200" s="11" t="s">
        <v>938</v>
      </c>
      <c r="M200" t="s">
        <v>10</v>
      </c>
      <c r="N200" t="s">
        <v>11</v>
      </c>
      <c r="O200" s="19">
        <v>8000</v>
      </c>
      <c r="P200" s="19">
        <v>0</v>
      </c>
      <c r="Q200" s="19">
        <v>-42.8</v>
      </c>
      <c r="R200" s="19">
        <v>7957.2</v>
      </c>
      <c r="S200" s="19">
        <v>0</v>
      </c>
      <c r="T200" s="19">
        <v>854.15</v>
      </c>
      <c r="U200" s="18">
        <f>Tabla1[[#This Row],[Comprometido]]/Tabla1[[#Totals],[Comprometido]]</f>
        <v>4.0777331128523275E-5</v>
      </c>
      <c r="V200" s="19">
        <v>854.15</v>
      </c>
      <c r="W200" s="20">
        <f>Tabla1[[#This Row],[Devengado]]/Tabla1[[#Totals],[Devengado]]</f>
        <v>9.9746296290920147E-5</v>
      </c>
      <c r="X200" s="19">
        <v>7103.05</v>
      </c>
      <c r="Y200" s="19">
        <v>7103.05</v>
      </c>
      <c r="Z200" s="19">
        <v>7103.05</v>
      </c>
    </row>
    <row r="201" spans="1:26" hidden="1" x14ac:dyDescent="0.2">
      <c r="A201" t="s">
        <v>23</v>
      </c>
      <c r="B201" t="s">
        <v>24</v>
      </c>
      <c r="C201" t="s">
        <v>103</v>
      </c>
      <c r="D201" t="s">
        <v>104</v>
      </c>
      <c r="E201" t="s">
        <v>4</v>
      </c>
      <c r="F201" t="s">
        <v>5</v>
      </c>
      <c r="G201" t="s">
        <v>19</v>
      </c>
      <c r="H201" t="s">
        <v>20</v>
      </c>
      <c r="I201" t="str">
        <f>MID(Tabla1[[#This Row],[Des.Proyecto]],16,50)</f>
        <v>REMUNERACION PERSONAL</v>
      </c>
      <c r="J201" t="s">
        <v>141</v>
      </c>
      <c r="K201" t="s">
        <v>142</v>
      </c>
      <c r="L201" s="11" t="s">
        <v>938</v>
      </c>
      <c r="M201" t="s">
        <v>10</v>
      </c>
      <c r="N201" t="s">
        <v>11</v>
      </c>
      <c r="O201" s="19">
        <v>15508.33</v>
      </c>
      <c r="P201" s="19">
        <v>0</v>
      </c>
      <c r="Q201" s="19">
        <v>-1558.33</v>
      </c>
      <c r="R201" s="19">
        <v>13950</v>
      </c>
      <c r="S201" s="19">
        <v>5235</v>
      </c>
      <c r="T201" s="19">
        <v>1322.5</v>
      </c>
      <c r="U201" s="18">
        <f>Tabla1[[#This Row],[Comprometido]]/Tabla1[[#Totals],[Comprometido]]</f>
        <v>6.3136475346803287E-5</v>
      </c>
      <c r="V201" s="19">
        <v>1322.5</v>
      </c>
      <c r="W201" s="20">
        <f>Tabla1[[#This Row],[Devengado]]/Tabla1[[#Totals],[Devengado]]</f>
        <v>1.5443947414943735E-4</v>
      </c>
      <c r="X201" s="19">
        <v>12627.5</v>
      </c>
      <c r="Y201" s="19">
        <v>12627.5</v>
      </c>
      <c r="Z201" s="19">
        <v>7392.5</v>
      </c>
    </row>
    <row r="202" spans="1:26" hidden="1" x14ac:dyDescent="0.2">
      <c r="A202" t="s">
        <v>0</v>
      </c>
      <c r="B202" t="s">
        <v>16</v>
      </c>
      <c r="C202" t="s">
        <v>17</v>
      </c>
      <c r="D202" t="s">
        <v>18</v>
      </c>
      <c r="E202" t="s">
        <v>4</v>
      </c>
      <c r="F202" t="s">
        <v>5</v>
      </c>
      <c r="G202" t="s">
        <v>19</v>
      </c>
      <c r="H202" t="s">
        <v>20</v>
      </c>
      <c r="I202" t="str">
        <f>MID(Tabla1[[#This Row],[Des.Proyecto]],16,50)</f>
        <v>REMUNERACION PERSONAL</v>
      </c>
      <c r="J202" t="s">
        <v>141</v>
      </c>
      <c r="K202" t="s">
        <v>142</v>
      </c>
      <c r="L202" s="11" t="s">
        <v>938</v>
      </c>
      <c r="M202" t="s">
        <v>10</v>
      </c>
      <c r="N202" t="s">
        <v>11</v>
      </c>
      <c r="O202" s="19">
        <v>5500</v>
      </c>
      <c r="P202" s="19">
        <v>0</v>
      </c>
      <c r="Q202" s="19">
        <v>-52.8</v>
      </c>
      <c r="R202" s="19">
        <v>5447.2</v>
      </c>
      <c r="S202" s="19">
        <v>728.75</v>
      </c>
      <c r="T202" s="19">
        <v>1317.5</v>
      </c>
      <c r="U202" s="18">
        <f>Tabla1[[#This Row],[Comprometido]]/Tabla1[[#Totals],[Comprometido]]</f>
        <v>6.2897774116758669E-5</v>
      </c>
      <c r="V202" s="19">
        <v>1108.75</v>
      </c>
      <c r="W202" s="20">
        <f>Tabla1[[#This Row],[Devengado]]/Tabla1[[#Totals],[Devengado]]</f>
        <v>1.2947808466025608E-4</v>
      </c>
      <c r="X202" s="19">
        <v>4129.7</v>
      </c>
      <c r="Y202" s="19">
        <v>4338.45</v>
      </c>
      <c r="Z202" s="19">
        <v>3400.95</v>
      </c>
    </row>
    <row r="203" spans="1:26" x14ac:dyDescent="0.2">
      <c r="A203" t="s">
        <v>52</v>
      </c>
      <c r="B203" t="s">
        <v>83</v>
      </c>
      <c r="C203" t="s">
        <v>84</v>
      </c>
      <c r="D203" t="s">
        <v>85</v>
      </c>
      <c r="E203" t="s">
        <v>4</v>
      </c>
      <c r="F203" t="s">
        <v>5</v>
      </c>
      <c r="G203" t="s">
        <v>19</v>
      </c>
      <c r="H203" t="s">
        <v>20</v>
      </c>
      <c r="I203" t="str">
        <f>MID(Tabla1[[#This Row],[Des.Proyecto]],16,50)</f>
        <v>REMUNERACION PERSONAL</v>
      </c>
      <c r="J203" t="s">
        <v>141</v>
      </c>
      <c r="K203" t="s">
        <v>142</v>
      </c>
      <c r="L203" s="11" t="s">
        <v>938</v>
      </c>
      <c r="M203" t="s">
        <v>10</v>
      </c>
      <c r="N203" t="s">
        <v>11</v>
      </c>
      <c r="O203" s="19">
        <v>52002.93</v>
      </c>
      <c r="P203" s="19">
        <v>0</v>
      </c>
      <c r="Q203" s="19">
        <v>0</v>
      </c>
      <c r="R203" s="19">
        <v>52002.93</v>
      </c>
      <c r="S203" s="19">
        <v>5871.25</v>
      </c>
      <c r="T203" s="19">
        <v>2177.5</v>
      </c>
      <c r="U203" s="18">
        <f>Tabla1[[#This Row],[Comprometido]]/Tabla1[[#Totals],[Comprometido]]</f>
        <v>1.0395438568443415E-4</v>
      </c>
      <c r="V203" s="19">
        <v>2177.5</v>
      </c>
      <c r="W203" s="20">
        <f>Tabla1[[#This Row],[Devengado]]/Tabla1[[#Totals],[Devengado]]</f>
        <v>2.5428503210616244E-4</v>
      </c>
      <c r="X203" s="19">
        <v>49825.43</v>
      </c>
      <c r="Y203" s="19">
        <v>49825.43</v>
      </c>
      <c r="Z203" s="19">
        <v>43954.18</v>
      </c>
    </row>
    <row r="204" spans="1:26" hidden="1" x14ac:dyDescent="0.2">
      <c r="A204" t="s">
        <v>62</v>
      </c>
      <c r="B204" t="s">
        <v>80</v>
      </c>
      <c r="C204" t="s">
        <v>122</v>
      </c>
      <c r="D204" t="s">
        <v>123</v>
      </c>
      <c r="E204" t="s">
        <v>4</v>
      </c>
      <c r="F204" t="s">
        <v>5</v>
      </c>
      <c r="G204" t="s">
        <v>19</v>
      </c>
      <c r="H204" t="s">
        <v>20</v>
      </c>
      <c r="I204" t="str">
        <f>MID(Tabla1[[#This Row],[Des.Proyecto]],16,50)</f>
        <v>REMUNERACION PERSONAL</v>
      </c>
      <c r="J204" t="s">
        <v>143</v>
      </c>
      <c r="K204" t="s">
        <v>144</v>
      </c>
      <c r="L204" s="11" t="s">
        <v>938</v>
      </c>
      <c r="M204" t="s">
        <v>10</v>
      </c>
      <c r="N204" t="s">
        <v>11</v>
      </c>
      <c r="O204" s="19">
        <v>924</v>
      </c>
      <c r="P204" s="19">
        <v>0</v>
      </c>
      <c r="Q204" s="19">
        <v>369.6</v>
      </c>
      <c r="R204" s="19">
        <v>1293.5999999999999</v>
      </c>
      <c r="S204" s="19">
        <v>0</v>
      </c>
      <c r="T204" s="19">
        <v>241.5</v>
      </c>
      <c r="U204" s="18">
        <f>Tabla1[[#This Row],[Comprometido]]/Tabla1[[#Totals],[Comprometido]]</f>
        <v>1.1529269411155383E-5</v>
      </c>
      <c r="V204" s="19">
        <v>241.5</v>
      </c>
      <c r="W204" s="20">
        <f>Tabla1[[#This Row],[Devengado]]/Tabla1[[#Totals],[Devengado]]</f>
        <v>2.8201990931636385E-5</v>
      </c>
      <c r="X204" s="19">
        <v>1052.0999999999999</v>
      </c>
      <c r="Y204" s="19">
        <v>1052.0999999999999</v>
      </c>
      <c r="Z204" s="19">
        <v>1052.0999999999999</v>
      </c>
    </row>
    <row r="205" spans="1:26" hidden="1" x14ac:dyDescent="0.2">
      <c r="A205" t="s">
        <v>23</v>
      </c>
      <c r="B205" t="s">
        <v>69</v>
      </c>
      <c r="C205" t="s">
        <v>131</v>
      </c>
      <c r="D205" t="s">
        <v>132</v>
      </c>
      <c r="E205" t="s">
        <v>4</v>
      </c>
      <c r="F205" t="s">
        <v>5</v>
      </c>
      <c r="G205" t="s">
        <v>19</v>
      </c>
      <c r="H205" t="s">
        <v>20</v>
      </c>
      <c r="I205" t="str">
        <f>MID(Tabla1[[#This Row],[Des.Proyecto]],16,50)</f>
        <v>REMUNERACION PERSONAL</v>
      </c>
      <c r="J205" t="s">
        <v>143</v>
      </c>
      <c r="K205" t="s">
        <v>144</v>
      </c>
      <c r="L205" s="11" t="s">
        <v>938</v>
      </c>
      <c r="M205" t="s">
        <v>10</v>
      </c>
      <c r="N205" t="s">
        <v>11</v>
      </c>
      <c r="O205" s="19">
        <v>2226.5</v>
      </c>
      <c r="P205" s="19">
        <v>0</v>
      </c>
      <c r="Q205" s="19">
        <v>545.5</v>
      </c>
      <c r="R205" s="19">
        <v>2772</v>
      </c>
      <c r="S205" s="19">
        <v>0</v>
      </c>
      <c r="T205" s="19">
        <v>1069.5999999999999</v>
      </c>
      <c r="U205" s="18">
        <f>Tabla1[[#This Row],[Comprometido]]/Tabla1[[#Totals],[Comprometido]]</f>
        <v>5.1062967131146157E-5</v>
      </c>
      <c r="V205" s="19">
        <v>1069.5999999999999</v>
      </c>
      <c r="W205" s="20">
        <f>Tabla1[[#This Row],[Devengado]]/Tabla1[[#Totals],[Devengado]]</f>
        <v>1.2490620911171128E-4</v>
      </c>
      <c r="X205" s="19">
        <v>1702.4</v>
      </c>
      <c r="Y205" s="19">
        <v>1702.4</v>
      </c>
      <c r="Z205" s="19">
        <v>1702.4</v>
      </c>
    </row>
    <row r="206" spans="1:26" hidden="1" x14ac:dyDescent="0.2">
      <c r="A206" t="s">
        <v>23</v>
      </c>
      <c r="B206" t="s">
        <v>69</v>
      </c>
      <c r="C206" t="s">
        <v>70</v>
      </c>
      <c r="D206" t="s">
        <v>71</v>
      </c>
      <c r="E206" t="s">
        <v>4</v>
      </c>
      <c r="F206" t="s">
        <v>5</v>
      </c>
      <c r="G206" t="s">
        <v>19</v>
      </c>
      <c r="H206" t="s">
        <v>20</v>
      </c>
      <c r="I206" t="str">
        <f>MID(Tabla1[[#This Row],[Des.Proyecto]],16,50)</f>
        <v>REMUNERACION PERSONAL</v>
      </c>
      <c r="J206" t="s">
        <v>143</v>
      </c>
      <c r="K206" t="s">
        <v>144</v>
      </c>
      <c r="L206" s="11" t="s">
        <v>938</v>
      </c>
      <c r="M206" t="s">
        <v>10</v>
      </c>
      <c r="N206" t="s">
        <v>11</v>
      </c>
      <c r="O206" s="19">
        <v>710</v>
      </c>
      <c r="P206" s="19">
        <v>0</v>
      </c>
      <c r="Q206" s="19">
        <v>90.8</v>
      </c>
      <c r="R206" s="19">
        <v>800.8</v>
      </c>
      <c r="S206" s="19">
        <v>0</v>
      </c>
      <c r="T206" s="19">
        <v>342.3</v>
      </c>
      <c r="U206" s="18">
        <f>Tabla1[[#This Row],[Comprometido]]/Tabla1[[#Totals],[Comprometido]]</f>
        <v>1.6341486208855022E-5</v>
      </c>
      <c r="V206" s="19">
        <v>342.3</v>
      </c>
      <c r="W206" s="20">
        <f>Tabla1[[#This Row],[Devengado]]/Tabla1[[#Totals],[Devengado]]</f>
        <v>3.9973256711797658E-5</v>
      </c>
      <c r="X206" s="19">
        <v>458.5</v>
      </c>
      <c r="Y206" s="19">
        <v>458.5</v>
      </c>
      <c r="Z206" s="19">
        <v>458.5</v>
      </c>
    </row>
    <row r="207" spans="1:26" hidden="1" x14ac:dyDescent="0.2">
      <c r="A207" t="s">
        <v>62</v>
      </c>
      <c r="B207" t="s">
        <v>110</v>
      </c>
      <c r="C207" t="s">
        <v>111</v>
      </c>
      <c r="D207" t="s">
        <v>112</v>
      </c>
      <c r="E207" t="s">
        <v>4</v>
      </c>
      <c r="F207" t="s">
        <v>5</v>
      </c>
      <c r="G207" t="s">
        <v>19</v>
      </c>
      <c r="H207" t="s">
        <v>20</v>
      </c>
      <c r="I207" t="str">
        <f>MID(Tabla1[[#This Row],[Des.Proyecto]],16,50)</f>
        <v>REMUNERACION PERSONAL</v>
      </c>
      <c r="J207" t="s">
        <v>143</v>
      </c>
      <c r="K207" t="s">
        <v>144</v>
      </c>
      <c r="L207" s="11" t="s">
        <v>938</v>
      </c>
      <c r="M207" t="s">
        <v>10</v>
      </c>
      <c r="N207" t="s">
        <v>11</v>
      </c>
      <c r="O207" s="19">
        <v>1320</v>
      </c>
      <c r="P207" s="19">
        <v>0</v>
      </c>
      <c r="Q207" s="19">
        <v>343.2</v>
      </c>
      <c r="R207" s="19">
        <v>1663.2</v>
      </c>
      <c r="S207" s="19">
        <v>0</v>
      </c>
      <c r="T207" s="19">
        <v>241.5</v>
      </c>
      <c r="U207" s="18">
        <f>Tabla1[[#This Row],[Comprometido]]/Tabla1[[#Totals],[Comprometido]]</f>
        <v>1.1529269411155383E-5</v>
      </c>
      <c r="V207" s="19">
        <v>241.5</v>
      </c>
      <c r="W207" s="20">
        <f>Tabla1[[#This Row],[Devengado]]/Tabla1[[#Totals],[Devengado]]</f>
        <v>2.8201990931636385E-5</v>
      </c>
      <c r="X207" s="19">
        <v>1421.7</v>
      </c>
      <c r="Y207" s="19">
        <v>1421.7</v>
      </c>
      <c r="Z207" s="19">
        <v>1421.7</v>
      </c>
    </row>
    <row r="208" spans="1:26" hidden="1" x14ac:dyDescent="0.2">
      <c r="A208" t="s">
        <v>62</v>
      </c>
      <c r="B208" t="s">
        <v>80</v>
      </c>
      <c r="C208" t="s">
        <v>92</v>
      </c>
      <c r="D208" t="s">
        <v>93</v>
      </c>
      <c r="E208" t="s">
        <v>4</v>
      </c>
      <c r="F208" t="s">
        <v>5</v>
      </c>
      <c r="G208" t="s">
        <v>19</v>
      </c>
      <c r="H208" t="s">
        <v>20</v>
      </c>
      <c r="I208" t="str">
        <f>MID(Tabla1[[#This Row],[Des.Proyecto]],16,50)</f>
        <v>REMUNERACION PERSONAL</v>
      </c>
      <c r="J208" t="s">
        <v>143</v>
      </c>
      <c r="K208" t="s">
        <v>144</v>
      </c>
      <c r="L208" s="11" t="s">
        <v>938</v>
      </c>
      <c r="M208" t="s">
        <v>10</v>
      </c>
      <c r="N208" t="s">
        <v>11</v>
      </c>
      <c r="O208" s="19">
        <v>2640</v>
      </c>
      <c r="P208" s="19">
        <v>0</v>
      </c>
      <c r="Q208" s="19">
        <v>1056</v>
      </c>
      <c r="R208" s="19">
        <v>3696</v>
      </c>
      <c r="S208" s="19">
        <v>0</v>
      </c>
      <c r="T208" s="19">
        <v>571.20000000000005</v>
      </c>
      <c r="U208" s="18">
        <f>Tabla1[[#This Row],[Comprometido]]/Tabla1[[#Totals],[Comprometido]]</f>
        <v>2.7269228520297953E-5</v>
      </c>
      <c r="V208" s="19">
        <v>571.20000000000005</v>
      </c>
      <c r="W208" s="20">
        <f>Tabla1[[#This Row],[Devengado]]/Tabla1[[#Totals],[Devengado]]</f>
        <v>6.6703839420913884E-5</v>
      </c>
      <c r="X208" s="19">
        <v>3124.8</v>
      </c>
      <c r="Y208" s="19">
        <v>3124.8</v>
      </c>
      <c r="Z208" s="19">
        <v>3124.8</v>
      </c>
    </row>
    <row r="209" spans="1:26" hidden="1" x14ac:dyDescent="0.2">
      <c r="A209" t="s">
        <v>62</v>
      </c>
      <c r="B209" t="s">
        <v>66</v>
      </c>
      <c r="C209" t="s">
        <v>74</v>
      </c>
      <c r="D209" t="s">
        <v>75</v>
      </c>
      <c r="E209" t="s">
        <v>4</v>
      </c>
      <c r="F209" t="s">
        <v>5</v>
      </c>
      <c r="G209" t="s">
        <v>19</v>
      </c>
      <c r="H209" t="s">
        <v>20</v>
      </c>
      <c r="I209" t="str">
        <f>MID(Tabla1[[#This Row],[Des.Proyecto]],16,50)</f>
        <v>REMUNERACION PERSONAL</v>
      </c>
      <c r="J209" t="s">
        <v>143</v>
      </c>
      <c r="K209" t="s">
        <v>144</v>
      </c>
      <c r="L209" s="11" t="s">
        <v>938</v>
      </c>
      <c r="M209" t="s">
        <v>10</v>
      </c>
      <c r="N209" t="s">
        <v>11</v>
      </c>
      <c r="O209" s="19">
        <v>528</v>
      </c>
      <c r="P209" s="19">
        <v>0</v>
      </c>
      <c r="Q209" s="19">
        <v>211.2</v>
      </c>
      <c r="R209" s="19">
        <v>739.2</v>
      </c>
      <c r="S209" s="19">
        <v>0</v>
      </c>
      <c r="T209" s="19">
        <v>214.2</v>
      </c>
      <c r="U209" s="18">
        <f>Tabla1[[#This Row],[Comprometido]]/Tabla1[[#Totals],[Comprometido]]</f>
        <v>1.0225960695111731E-5</v>
      </c>
      <c r="V209" s="19">
        <v>214.2</v>
      </c>
      <c r="W209" s="20">
        <f>Tabla1[[#This Row],[Devengado]]/Tabla1[[#Totals],[Devengado]]</f>
        <v>2.5013939782842705E-5</v>
      </c>
      <c r="X209" s="19">
        <v>525</v>
      </c>
      <c r="Y209" s="19">
        <v>525</v>
      </c>
      <c r="Z209" s="19">
        <v>525</v>
      </c>
    </row>
    <row r="210" spans="1:26" hidden="1" x14ac:dyDescent="0.2">
      <c r="A210" t="s">
        <v>62</v>
      </c>
      <c r="B210" t="s">
        <v>66</v>
      </c>
      <c r="C210" t="s">
        <v>113</v>
      </c>
      <c r="D210" t="s">
        <v>114</v>
      </c>
      <c r="E210" t="s">
        <v>4</v>
      </c>
      <c r="F210" t="s">
        <v>5</v>
      </c>
      <c r="G210" t="s">
        <v>19</v>
      </c>
      <c r="H210" t="s">
        <v>20</v>
      </c>
      <c r="I210" t="str">
        <f>MID(Tabla1[[#This Row],[Des.Proyecto]],16,50)</f>
        <v>REMUNERACION PERSONAL</v>
      </c>
      <c r="J210" t="s">
        <v>143</v>
      </c>
      <c r="K210" t="s">
        <v>144</v>
      </c>
      <c r="L210" s="11" t="s">
        <v>938</v>
      </c>
      <c r="M210" t="s">
        <v>10</v>
      </c>
      <c r="N210" t="s">
        <v>11</v>
      </c>
      <c r="O210" s="19">
        <v>3564</v>
      </c>
      <c r="P210" s="19">
        <v>0</v>
      </c>
      <c r="Q210" s="19">
        <v>1240.8</v>
      </c>
      <c r="R210" s="19">
        <v>4804.8</v>
      </c>
      <c r="S210" s="19">
        <v>0</v>
      </c>
      <c r="T210" s="19">
        <v>1169.7</v>
      </c>
      <c r="U210" s="18">
        <f>Tabla1[[#This Row],[Comprometido]]/Tabla1[[#Totals],[Comprometido]]</f>
        <v>5.5841765756639558E-5</v>
      </c>
      <c r="V210" s="19">
        <v>1169.7</v>
      </c>
      <c r="W210" s="20">
        <f>Tabla1[[#This Row],[Devengado]]/Tabla1[[#Totals],[Devengado]]</f>
        <v>1.3659572999062146E-4</v>
      </c>
      <c r="X210" s="19">
        <v>3635.1</v>
      </c>
      <c r="Y210" s="19">
        <v>3635.1</v>
      </c>
      <c r="Z210" s="19">
        <v>3635.1</v>
      </c>
    </row>
    <row r="211" spans="1:26" hidden="1" x14ac:dyDescent="0.2">
      <c r="A211" t="s">
        <v>62</v>
      </c>
      <c r="B211" t="s">
        <v>63</v>
      </c>
      <c r="C211" t="s">
        <v>99</v>
      </c>
      <c r="D211" t="s">
        <v>100</v>
      </c>
      <c r="E211" t="s">
        <v>4</v>
      </c>
      <c r="F211" t="s">
        <v>5</v>
      </c>
      <c r="G211" t="s">
        <v>19</v>
      </c>
      <c r="H211" t="s">
        <v>20</v>
      </c>
      <c r="I211" t="str">
        <f>MID(Tabla1[[#This Row],[Des.Proyecto]],16,50)</f>
        <v>REMUNERACION PERSONAL</v>
      </c>
      <c r="J211" t="s">
        <v>143</v>
      </c>
      <c r="K211" t="s">
        <v>144</v>
      </c>
      <c r="L211" s="11" t="s">
        <v>938</v>
      </c>
      <c r="M211" t="s">
        <v>10</v>
      </c>
      <c r="N211" t="s">
        <v>11</v>
      </c>
      <c r="O211" s="19">
        <v>426</v>
      </c>
      <c r="P211" s="19">
        <v>0</v>
      </c>
      <c r="Q211" s="19">
        <v>128.4</v>
      </c>
      <c r="R211" s="19">
        <v>554.4</v>
      </c>
      <c r="S211" s="19">
        <v>0</v>
      </c>
      <c r="T211" s="19">
        <v>214.2</v>
      </c>
      <c r="U211" s="18">
        <f>Tabla1[[#This Row],[Comprometido]]/Tabla1[[#Totals],[Comprometido]]</f>
        <v>1.0225960695111731E-5</v>
      </c>
      <c r="V211" s="19">
        <v>214.2</v>
      </c>
      <c r="W211" s="20">
        <f>Tabla1[[#This Row],[Devengado]]/Tabla1[[#Totals],[Devengado]]</f>
        <v>2.5013939782842705E-5</v>
      </c>
      <c r="X211" s="19">
        <v>340.2</v>
      </c>
      <c r="Y211" s="19">
        <v>340.2</v>
      </c>
      <c r="Z211" s="19">
        <v>340.2</v>
      </c>
    </row>
    <row r="212" spans="1:26" hidden="1" x14ac:dyDescent="0.2">
      <c r="A212" t="s">
        <v>62</v>
      </c>
      <c r="B212" t="s">
        <v>80</v>
      </c>
      <c r="C212" t="s">
        <v>90</v>
      </c>
      <c r="D212" t="s">
        <v>91</v>
      </c>
      <c r="E212" t="s">
        <v>4</v>
      </c>
      <c r="F212" t="s">
        <v>5</v>
      </c>
      <c r="G212" t="s">
        <v>19</v>
      </c>
      <c r="H212" t="s">
        <v>20</v>
      </c>
      <c r="I212" t="str">
        <f>MID(Tabla1[[#This Row],[Des.Proyecto]],16,50)</f>
        <v>REMUNERACION PERSONAL</v>
      </c>
      <c r="J212" t="s">
        <v>143</v>
      </c>
      <c r="K212" t="s">
        <v>144</v>
      </c>
      <c r="L212" s="11" t="s">
        <v>938</v>
      </c>
      <c r="M212" t="s">
        <v>10</v>
      </c>
      <c r="N212" t="s">
        <v>11</v>
      </c>
      <c r="O212" s="19">
        <v>1584</v>
      </c>
      <c r="P212" s="19">
        <v>0</v>
      </c>
      <c r="Q212" s="19">
        <v>633.6</v>
      </c>
      <c r="R212" s="19">
        <v>2217.6</v>
      </c>
      <c r="S212" s="19">
        <v>0</v>
      </c>
      <c r="T212" s="19">
        <v>693</v>
      </c>
      <c r="U212" s="18">
        <f>Tabla1[[#This Row],[Comprometido]]/Tabla1[[#Totals],[Comprometido]]</f>
        <v>3.3083990484185015E-5</v>
      </c>
      <c r="V212" s="19">
        <v>693</v>
      </c>
      <c r="W212" s="20">
        <f>Tabla1[[#This Row],[Devengado]]/Tabla1[[#Totals],[Devengado]]</f>
        <v>8.092745223860875E-5</v>
      </c>
      <c r="X212" s="19">
        <v>1524.6</v>
      </c>
      <c r="Y212" s="19">
        <v>1524.6</v>
      </c>
      <c r="Z212" s="19">
        <v>1524.6</v>
      </c>
    </row>
    <row r="213" spans="1:26" x14ac:dyDescent="0.2">
      <c r="A213" t="s">
        <v>52</v>
      </c>
      <c r="B213" t="s">
        <v>83</v>
      </c>
      <c r="C213" t="s">
        <v>84</v>
      </c>
      <c r="D213" t="s">
        <v>85</v>
      </c>
      <c r="E213" t="s">
        <v>4</v>
      </c>
      <c r="F213" t="s">
        <v>5</v>
      </c>
      <c r="G213" t="s">
        <v>19</v>
      </c>
      <c r="H213" t="s">
        <v>20</v>
      </c>
      <c r="I213" t="str">
        <f>MID(Tabla1[[#This Row],[Des.Proyecto]],16,50)</f>
        <v>REMUNERACION PERSONAL</v>
      </c>
      <c r="J213" t="s">
        <v>143</v>
      </c>
      <c r="K213" t="s">
        <v>144</v>
      </c>
      <c r="L213" s="11" t="s">
        <v>938</v>
      </c>
      <c r="M213" t="s">
        <v>10</v>
      </c>
      <c r="N213" t="s">
        <v>11</v>
      </c>
      <c r="O213" s="19">
        <v>2685</v>
      </c>
      <c r="P213" s="19">
        <v>0</v>
      </c>
      <c r="Q213" s="19">
        <v>456.6</v>
      </c>
      <c r="R213" s="19">
        <v>3141.6</v>
      </c>
      <c r="S213" s="19">
        <v>0</v>
      </c>
      <c r="T213" s="19">
        <v>1085</v>
      </c>
      <c r="U213" s="18">
        <f>Tabla1[[#This Row],[Comprometido]]/Tabla1[[#Totals],[Comprometido]]</f>
        <v>5.1798166919683609E-5</v>
      </c>
      <c r="V213" s="19">
        <v>1085</v>
      </c>
      <c r="W213" s="20">
        <f>Tabla1[[#This Row],[Devengado]]/Tabla1[[#Totals],[Devengado]]</f>
        <v>1.2670459693923594E-4</v>
      </c>
      <c r="X213" s="19">
        <v>2056.6</v>
      </c>
      <c r="Y213" s="19">
        <v>2056.6</v>
      </c>
      <c r="Z213" s="19">
        <v>2056.6</v>
      </c>
    </row>
    <row r="214" spans="1:26" hidden="1" x14ac:dyDescent="0.2">
      <c r="A214" t="s">
        <v>62</v>
      </c>
      <c r="B214" t="s">
        <v>66</v>
      </c>
      <c r="C214" t="s">
        <v>76</v>
      </c>
      <c r="D214" t="s">
        <v>77</v>
      </c>
      <c r="E214" t="s">
        <v>4</v>
      </c>
      <c r="F214" t="s">
        <v>5</v>
      </c>
      <c r="G214" t="s">
        <v>19</v>
      </c>
      <c r="H214" t="s">
        <v>20</v>
      </c>
      <c r="I214" t="str">
        <f>MID(Tabla1[[#This Row],[Des.Proyecto]],16,50)</f>
        <v>REMUNERACION PERSONAL</v>
      </c>
      <c r="J214" t="s">
        <v>143</v>
      </c>
      <c r="K214" t="s">
        <v>144</v>
      </c>
      <c r="L214" s="11" t="s">
        <v>938</v>
      </c>
      <c r="M214" t="s">
        <v>10</v>
      </c>
      <c r="N214" t="s">
        <v>11</v>
      </c>
      <c r="O214" s="19">
        <v>396</v>
      </c>
      <c r="P214" s="19">
        <v>0</v>
      </c>
      <c r="Q214" s="19">
        <v>158.4</v>
      </c>
      <c r="R214" s="19">
        <v>554.4</v>
      </c>
      <c r="S214" s="19">
        <v>0</v>
      </c>
      <c r="T214" s="19">
        <v>71.400000000000006</v>
      </c>
      <c r="U214" s="18">
        <f>Tabla1[[#This Row],[Comprometido]]/Tabla1[[#Totals],[Comprometido]]</f>
        <v>3.4086535650372441E-6</v>
      </c>
      <c r="V214" s="19">
        <v>71.400000000000006</v>
      </c>
      <c r="W214" s="20">
        <f>Tabla1[[#This Row],[Devengado]]/Tabla1[[#Totals],[Devengado]]</f>
        <v>8.3379799276142354E-6</v>
      </c>
      <c r="X214" s="19">
        <v>483</v>
      </c>
      <c r="Y214" s="19">
        <v>483</v>
      </c>
      <c r="Z214" s="19">
        <v>483</v>
      </c>
    </row>
    <row r="215" spans="1:26" hidden="1" x14ac:dyDescent="0.2">
      <c r="A215" t="s">
        <v>62</v>
      </c>
      <c r="B215" t="s">
        <v>66</v>
      </c>
      <c r="C215" t="s">
        <v>67</v>
      </c>
      <c r="D215" t="s">
        <v>68</v>
      </c>
      <c r="E215" t="s">
        <v>4</v>
      </c>
      <c r="F215" t="s">
        <v>5</v>
      </c>
      <c r="G215" t="s">
        <v>19</v>
      </c>
      <c r="H215" t="s">
        <v>20</v>
      </c>
      <c r="I215" t="str">
        <f>MID(Tabla1[[#This Row],[Des.Proyecto]],16,50)</f>
        <v>REMUNERACION PERSONAL</v>
      </c>
      <c r="J215" t="s">
        <v>143</v>
      </c>
      <c r="K215" t="s">
        <v>144</v>
      </c>
      <c r="L215" s="11" t="s">
        <v>938</v>
      </c>
      <c r="M215" t="s">
        <v>10</v>
      </c>
      <c r="N215" t="s">
        <v>11</v>
      </c>
      <c r="O215" s="19">
        <v>264</v>
      </c>
      <c r="P215" s="19">
        <v>0</v>
      </c>
      <c r="Q215" s="19">
        <v>105.6</v>
      </c>
      <c r="R215" s="19">
        <v>369.6</v>
      </c>
      <c r="S215" s="19">
        <v>0</v>
      </c>
      <c r="T215" s="19">
        <v>142.80000000000001</v>
      </c>
      <c r="U215" s="18">
        <f>Tabla1[[#This Row],[Comprometido]]/Tabla1[[#Totals],[Comprometido]]</f>
        <v>6.8173071300744883E-6</v>
      </c>
      <c r="V215" s="19">
        <v>142.80000000000001</v>
      </c>
      <c r="W215" s="20">
        <f>Tabla1[[#This Row],[Devengado]]/Tabla1[[#Totals],[Devengado]]</f>
        <v>1.6675959855228471E-5</v>
      </c>
      <c r="X215" s="19">
        <v>226.8</v>
      </c>
      <c r="Y215" s="19">
        <v>226.8</v>
      </c>
      <c r="Z215" s="19">
        <v>226.8</v>
      </c>
    </row>
    <row r="216" spans="1:26" hidden="1" x14ac:dyDescent="0.2">
      <c r="A216" t="s">
        <v>0</v>
      </c>
      <c r="B216" t="s">
        <v>31</v>
      </c>
      <c r="C216" t="s">
        <v>32</v>
      </c>
      <c r="D216" t="s">
        <v>33</v>
      </c>
      <c r="E216" t="s">
        <v>4</v>
      </c>
      <c r="F216" t="s">
        <v>5</v>
      </c>
      <c r="G216" t="s">
        <v>19</v>
      </c>
      <c r="H216" t="s">
        <v>20</v>
      </c>
      <c r="I216" t="str">
        <f>MID(Tabla1[[#This Row],[Des.Proyecto]],16,50)</f>
        <v>REMUNERACION PERSONAL</v>
      </c>
      <c r="J216" t="s">
        <v>143</v>
      </c>
      <c r="K216" t="s">
        <v>144</v>
      </c>
      <c r="L216" s="11" t="s">
        <v>938</v>
      </c>
      <c r="M216" t="s">
        <v>10</v>
      </c>
      <c r="N216" t="s">
        <v>11</v>
      </c>
      <c r="O216" s="19">
        <v>28</v>
      </c>
      <c r="P216" s="19">
        <v>0</v>
      </c>
      <c r="Q216" s="19">
        <v>526.4</v>
      </c>
      <c r="R216" s="19">
        <v>554.4</v>
      </c>
      <c r="S216" s="19">
        <v>0</v>
      </c>
      <c r="T216" s="19">
        <v>71.400000000000006</v>
      </c>
      <c r="U216" s="18">
        <f>Tabla1[[#This Row],[Comprometido]]/Tabla1[[#Totals],[Comprometido]]</f>
        <v>3.4086535650372441E-6</v>
      </c>
      <c r="V216" s="19">
        <v>71.400000000000006</v>
      </c>
      <c r="W216" s="20">
        <f>Tabla1[[#This Row],[Devengado]]/Tabla1[[#Totals],[Devengado]]</f>
        <v>8.3379799276142354E-6</v>
      </c>
      <c r="X216" s="19">
        <v>483</v>
      </c>
      <c r="Y216" s="19">
        <v>483</v>
      </c>
      <c r="Z216" s="19">
        <v>483</v>
      </c>
    </row>
    <row r="217" spans="1:26" hidden="1" x14ac:dyDescent="0.2">
      <c r="A217" t="s">
        <v>0</v>
      </c>
      <c r="B217" t="s">
        <v>126</v>
      </c>
      <c r="C217" t="s">
        <v>127</v>
      </c>
      <c r="D217" t="s">
        <v>128</v>
      </c>
      <c r="E217" t="s">
        <v>4</v>
      </c>
      <c r="F217" t="s">
        <v>5</v>
      </c>
      <c r="G217" t="s">
        <v>19</v>
      </c>
      <c r="H217" t="s">
        <v>20</v>
      </c>
      <c r="I217" t="str">
        <f>MID(Tabla1[[#This Row],[Des.Proyecto]],16,50)</f>
        <v>REMUNERACION PERSONAL</v>
      </c>
      <c r="J217" t="s">
        <v>143</v>
      </c>
      <c r="K217" t="s">
        <v>144</v>
      </c>
      <c r="L217" s="11" t="s">
        <v>938</v>
      </c>
      <c r="M217" t="s">
        <v>10</v>
      </c>
      <c r="N217" t="s">
        <v>11</v>
      </c>
      <c r="O217" s="19">
        <v>792</v>
      </c>
      <c r="P217" s="19">
        <v>0</v>
      </c>
      <c r="Q217" s="19">
        <v>0</v>
      </c>
      <c r="R217" s="19">
        <v>792</v>
      </c>
      <c r="S217" s="19">
        <v>0</v>
      </c>
      <c r="T217" s="19">
        <v>71.400000000000006</v>
      </c>
      <c r="U217" s="18">
        <f>Tabla1[[#This Row],[Comprometido]]/Tabla1[[#Totals],[Comprometido]]</f>
        <v>3.4086535650372441E-6</v>
      </c>
      <c r="V217" s="19">
        <v>71.400000000000006</v>
      </c>
      <c r="W217" s="20">
        <f>Tabla1[[#This Row],[Devengado]]/Tabla1[[#Totals],[Devengado]]</f>
        <v>8.3379799276142354E-6</v>
      </c>
      <c r="X217" s="19">
        <v>720.6</v>
      </c>
      <c r="Y217" s="19">
        <v>720.6</v>
      </c>
      <c r="Z217" s="19">
        <v>720.6</v>
      </c>
    </row>
    <row r="218" spans="1:26" hidden="1" x14ac:dyDescent="0.2">
      <c r="A218" t="s">
        <v>23</v>
      </c>
      <c r="B218" t="s">
        <v>49</v>
      </c>
      <c r="C218" t="s">
        <v>50</v>
      </c>
      <c r="D218" t="s">
        <v>51</v>
      </c>
      <c r="E218" t="s">
        <v>4</v>
      </c>
      <c r="F218" t="s">
        <v>5</v>
      </c>
      <c r="G218" t="s">
        <v>19</v>
      </c>
      <c r="H218" t="s">
        <v>20</v>
      </c>
      <c r="I218" t="str">
        <f>MID(Tabla1[[#This Row],[Des.Proyecto]],16,50)</f>
        <v>REMUNERACION PERSONAL</v>
      </c>
      <c r="J218" t="s">
        <v>143</v>
      </c>
      <c r="K218" t="s">
        <v>144</v>
      </c>
      <c r="L218" s="11" t="s">
        <v>938</v>
      </c>
      <c r="M218" t="s">
        <v>10</v>
      </c>
      <c r="N218" t="s">
        <v>11</v>
      </c>
      <c r="O218" s="19">
        <v>600</v>
      </c>
      <c r="P218" s="19">
        <v>0</v>
      </c>
      <c r="Q218" s="19">
        <v>0</v>
      </c>
      <c r="R218" s="19">
        <v>600</v>
      </c>
      <c r="S218" s="19">
        <v>0</v>
      </c>
      <c r="T218" s="19">
        <v>142.80000000000001</v>
      </c>
      <c r="U218" s="18">
        <f>Tabla1[[#This Row],[Comprometido]]/Tabla1[[#Totals],[Comprometido]]</f>
        <v>6.8173071300744883E-6</v>
      </c>
      <c r="V218" s="19">
        <v>142.80000000000001</v>
      </c>
      <c r="W218" s="20">
        <f>Tabla1[[#This Row],[Devengado]]/Tabla1[[#Totals],[Devengado]]</f>
        <v>1.6675959855228471E-5</v>
      </c>
      <c r="X218" s="19">
        <v>457.2</v>
      </c>
      <c r="Y218" s="19">
        <v>457.2</v>
      </c>
      <c r="Z218" s="19">
        <v>457.2</v>
      </c>
    </row>
    <row r="219" spans="1:26" hidden="1" x14ac:dyDescent="0.2">
      <c r="A219" t="s">
        <v>0</v>
      </c>
      <c r="B219" t="s">
        <v>16</v>
      </c>
      <c r="C219" t="s">
        <v>17</v>
      </c>
      <c r="D219" t="s">
        <v>18</v>
      </c>
      <c r="E219" t="s">
        <v>4</v>
      </c>
      <c r="F219" t="s">
        <v>5</v>
      </c>
      <c r="G219" t="s">
        <v>19</v>
      </c>
      <c r="H219" t="s">
        <v>20</v>
      </c>
      <c r="I219" t="str">
        <f>MID(Tabla1[[#This Row],[Des.Proyecto]],16,50)</f>
        <v>REMUNERACION PERSONAL</v>
      </c>
      <c r="J219" t="s">
        <v>143</v>
      </c>
      <c r="K219" t="s">
        <v>144</v>
      </c>
      <c r="L219" s="11" t="s">
        <v>938</v>
      </c>
      <c r="M219" t="s">
        <v>10</v>
      </c>
      <c r="N219" t="s">
        <v>11</v>
      </c>
      <c r="O219" s="19">
        <v>132</v>
      </c>
      <c r="P219" s="19">
        <v>0</v>
      </c>
      <c r="Q219" s="19">
        <v>52.8</v>
      </c>
      <c r="R219" s="19">
        <v>184.8</v>
      </c>
      <c r="S219" s="19">
        <v>0</v>
      </c>
      <c r="T219" s="19">
        <v>0</v>
      </c>
      <c r="U219" s="18">
        <f>Tabla1[[#This Row],[Comprometido]]/Tabla1[[#Totals],[Comprometido]]</f>
        <v>0</v>
      </c>
      <c r="V219" s="19">
        <v>0</v>
      </c>
      <c r="W219" s="20">
        <f>Tabla1[[#This Row],[Devengado]]/Tabla1[[#Totals],[Devengado]]</f>
        <v>0</v>
      </c>
      <c r="X219" s="19">
        <v>184.8</v>
      </c>
      <c r="Y219" s="19">
        <v>184.8</v>
      </c>
      <c r="Z219" s="19">
        <v>184.8</v>
      </c>
    </row>
    <row r="220" spans="1:26" hidden="1" x14ac:dyDescent="0.2">
      <c r="A220" t="s">
        <v>0</v>
      </c>
      <c r="B220" t="s">
        <v>115</v>
      </c>
      <c r="C220" t="s">
        <v>116</v>
      </c>
      <c r="D220" t="s">
        <v>117</v>
      </c>
      <c r="E220" t="s">
        <v>4</v>
      </c>
      <c r="F220" t="s">
        <v>5</v>
      </c>
      <c r="G220" t="s">
        <v>19</v>
      </c>
      <c r="H220" t="s">
        <v>20</v>
      </c>
      <c r="I220" t="str">
        <f>MID(Tabla1[[#This Row],[Des.Proyecto]],16,50)</f>
        <v>REMUNERACION PERSONAL</v>
      </c>
      <c r="J220" t="s">
        <v>143</v>
      </c>
      <c r="K220" t="s">
        <v>144</v>
      </c>
      <c r="L220" s="11" t="s">
        <v>938</v>
      </c>
      <c r="M220" t="s">
        <v>10</v>
      </c>
      <c r="N220" t="s">
        <v>11</v>
      </c>
      <c r="O220" s="19">
        <v>264</v>
      </c>
      <c r="P220" s="19">
        <v>0</v>
      </c>
      <c r="Q220" s="19">
        <v>105.6</v>
      </c>
      <c r="R220" s="19">
        <v>369.6</v>
      </c>
      <c r="S220" s="19">
        <v>0</v>
      </c>
      <c r="T220" s="19">
        <v>71.400000000000006</v>
      </c>
      <c r="U220" s="18">
        <f>Tabla1[[#This Row],[Comprometido]]/Tabla1[[#Totals],[Comprometido]]</f>
        <v>3.4086535650372441E-6</v>
      </c>
      <c r="V220" s="19">
        <v>71.400000000000006</v>
      </c>
      <c r="W220" s="20">
        <f>Tabla1[[#This Row],[Devengado]]/Tabla1[[#Totals],[Devengado]]</f>
        <v>8.3379799276142354E-6</v>
      </c>
      <c r="X220" s="19">
        <v>298.2</v>
      </c>
      <c r="Y220" s="19">
        <v>298.2</v>
      </c>
      <c r="Z220" s="19">
        <v>298.2</v>
      </c>
    </row>
    <row r="221" spans="1:26" hidden="1" x14ac:dyDescent="0.2">
      <c r="A221" t="s">
        <v>0</v>
      </c>
      <c r="B221" t="s">
        <v>105</v>
      </c>
      <c r="C221" t="s">
        <v>106</v>
      </c>
      <c r="D221" t="s">
        <v>107</v>
      </c>
      <c r="E221" t="s">
        <v>4</v>
      </c>
      <c r="F221" t="s">
        <v>5</v>
      </c>
      <c r="G221" t="s">
        <v>19</v>
      </c>
      <c r="H221" t="s">
        <v>20</v>
      </c>
      <c r="I221" t="str">
        <f>MID(Tabla1[[#This Row],[Des.Proyecto]],16,50)</f>
        <v>REMUNERACION PERSONAL</v>
      </c>
      <c r="J221" t="s">
        <v>143</v>
      </c>
      <c r="K221" t="s">
        <v>144</v>
      </c>
      <c r="L221" s="11" t="s">
        <v>938</v>
      </c>
      <c r="M221" t="s">
        <v>10</v>
      </c>
      <c r="N221" t="s">
        <v>11</v>
      </c>
      <c r="O221" s="19">
        <v>660</v>
      </c>
      <c r="P221" s="19">
        <v>0</v>
      </c>
      <c r="Q221" s="19">
        <v>264</v>
      </c>
      <c r="R221" s="19">
        <v>924</v>
      </c>
      <c r="S221" s="19">
        <v>0</v>
      </c>
      <c r="T221" s="19">
        <v>142.80000000000001</v>
      </c>
      <c r="U221" s="18">
        <f>Tabla1[[#This Row],[Comprometido]]/Tabla1[[#Totals],[Comprometido]]</f>
        <v>6.8173071300744883E-6</v>
      </c>
      <c r="V221" s="19">
        <v>142.80000000000001</v>
      </c>
      <c r="W221" s="20">
        <f>Tabla1[[#This Row],[Devengado]]/Tabla1[[#Totals],[Devengado]]</f>
        <v>1.6675959855228471E-5</v>
      </c>
      <c r="X221" s="19">
        <v>781.2</v>
      </c>
      <c r="Y221" s="19">
        <v>781.2</v>
      </c>
      <c r="Z221" s="19">
        <v>781.2</v>
      </c>
    </row>
    <row r="222" spans="1:26" hidden="1" x14ac:dyDescent="0.2">
      <c r="A222" t="s">
        <v>0</v>
      </c>
      <c r="B222" t="s">
        <v>16</v>
      </c>
      <c r="C222" t="s">
        <v>36</v>
      </c>
      <c r="D222" t="s">
        <v>37</v>
      </c>
      <c r="E222" t="s">
        <v>4</v>
      </c>
      <c r="F222" t="s">
        <v>5</v>
      </c>
      <c r="G222" t="s">
        <v>19</v>
      </c>
      <c r="H222" t="s">
        <v>20</v>
      </c>
      <c r="I222" t="str">
        <f>MID(Tabla1[[#This Row],[Des.Proyecto]],16,50)</f>
        <v>REMUNERACION PERSONAL</v>
      </c>
      <c r="J222" t="s">
        <v>143</v>
      </c>
      <c r="K222" t="s">
        <v>144</v>
      </c>
      <c r="L222" s="11" t="s">
        <v>938</v>
      </c>
      <c r="M222" t="s">
        <v>10</v>
      </c>
      <c r="N222" t="s">
        <v>11</v>
      </c>
      <c r="O222" s="19">
        <v>2184</v>
      </c>
      <c r="P222" s="19">
        <v>0</v>
      </c>
      <c r="Q222" s="19">
        <v>711.2</v>
      </c>
      <c r="R222" s="19">
        <v>2895.2</v>
      </c>
      <c r="S222" s="19">
        <v>0</v>
      </c>
      <c r="T222" s="19">
        <v>514.5</v>
      </c>
      <c r="U222" s="18">
        <f>Tabla1[[#This Row],[Comprometido]]/Tabla1[[#Totals],[Comprometido]]</f>
        <v>2.4562356571591904E-5</v>
      </c>
      <c r="V222" s="19">
        <v>514.5</v>
      </c>
      <c r="W222" s="20">
        <f>Tabla1[[#This Row],[Devengado]]/Tabla1[[#Totals],[Devengado]]</f>
        <v>6.0082502419573168E-5</v>
      </c>
      <c r="X222" s="19">
        <v>2380.6999999999998</v>
      </c>
      <c r="Y222" s="19">
        <v>2380.6999999999998</v>
      </c>
      <c r="Z222" s="19">
        <v>2380.6999999999998</v>
      </c>
    </row>
    <row r="223" spans="1:26" hidden="1" x14ac:dyDescent="0.2">
      <c r="A223" t="s">
        <v>0</v>
      </c>
      <c r="B223" t="s">
        <v>16</v>
      </c>
      <c r="C223" t="s">
        <v>38</v>
      </c>
      <c r="D223" t="s">
        <v>39</v>
      </c>
      <c r="E223" t="s">
        <v>4</v>
      </c>
      <c r="F223" t="s">
        <v>5</v>
      </c>
      <c r="G223" t="s">
        <v>19</v>
      </c>
      <c r="H223" t="s">
        <v>20</v>
      </c>
      <c r="I223" t="str">
        <f>MID(Tabla1[[#This Row],[Des.Proyecto]],16,50)</f>
        <v>REMUNERACION PERSONAL</v>
      </c>
      <c r="J223" t="s">
        <v>143</v>
      </c>
      <c r="K223" t="s">
        <v>144</v>
      </c>
      <c r="L223" s="11" t="s">
        <v>938</v>
      </c>
      <c r="M223" t="s">
        <v>10</v>
      </c>
      <c r="N223" t="s">
        <v>11</v>
      </c>
      <c r="O223" s="19">
        <v>142</v>
      </c>
      <c r="P223" s="19">
        <v>0</v>
      </c>
      <c r="Q223" s="19">
        <v>42.8</v>
      </c>
      <c r="R223" s="19">
        <v>184.8</v>
      </c>
      <c r="S223" s="19">
        <v>0</v>
      </c>
      <c r="T223" s="19">
        <v>71.400000000000006</v>
      </c>
      <c r="U223" s="18">
        <f>Tabla1[[#This Row],[Comprometido]]/Tabla1[[#Totals],[Comprometido]]</f>
        <v>3.4086535650372441E-6</v>
      </c>
      <c r="V223" s="19">
        <v>71.400000000000006</v>
      </c>
      <c r="W223" s="20">
        <f>Tabla1[[#This Row],[Devengado]]/Tabla1[[#Totals],[Devengado]]</f>
        <v>8.3379799276142354E-6</v>
      </c>
      <c r="X223" s="19">
        <v>113.4</v>
      </c>
      <c r="Y223" s="19">
        <v>113.4</v>
      </c>
      <c r="Z223" s="19">
        <v>113.4</v>
      </c>
    </row>
    <row r="224" spans="1:26" hidden="1" x14ac:dyDescent="0.2">
      <c r="A224" t="s">
        <v>0</v>
      </c>
      <c r="B224" t="s">
        <v>1</v>
      </c>
      <c r="C224" t="s">
        <v>58</v>
      </c>
      <c r="D224" t="s">
        <v>59</v>
      </c>
      <c r="E224" t="s">
        <v>4</v>
      </c>
      <c r="F224" t="s">
        <v>5</v>
      </c>
      <c r="G224" t="s">
        <v>19</v>
      </c>
      <c r="H224" t="s">
        <v>20</v>
      </c>
      <c r="I224" t="str">
        <f>MID(Tabla1[[#This Row],[Des.Proyecto]],16,50)</f>
        <v>REMUNERACION PERSONAL</v>
      </c>
      <c r="J224" t="s">
        <v>143</v>
      </c>
      <c r="K224" t="s">
        <v>144</v>
      </c>
      <c r="L224" s="11" t="s">
        <v>938</v>
      </c>
      <c r="M224" t="s">
        <v>10</v>
      </c>
      <c r="N224" t="s">
        <v>11</v>
      </c>
      <c r="O224" s="19">
        <v>13562</v>
      </c>
      <c r="P224" s="19">
        <v>0</v>
      </c>
      <c r="Q224" s="19">
        <v>3070</v>
      </c>
      <c r="R224" s="19">
        <v>16632</v>
      </c>
      <c r="S224" s="19">
        <v>0</v>
      </c>
      <c r="T224" s="19">
        <v>4279.8</v>
      </c>
      <c r="U224" s="18">
        <f>Tabla1[[#This Row],[Comprometido]]/Tabla1[[#Totals],[Comprometido]]</f>
        <v>2.0431870486899715E-4</v>
      </c>
      <c r="V224" s="19">
        <v>4279.8</v>
      </c>
      <c r="W224" s="20">
        <f>Tabla1[[#This Row],[Devengado]]/Tabla1[[#Totals],[Devengado]]</f>
        <v>4.9978832624934745E-4</v>
      </c>
      <c r="X224" s="19">
        <v>12352.2</v>
      </c>
      <c r="Y224" s="19">
        <v>12352.2</v>
      </c>
      <c r="Z224" s="19">
        <v>12352.2</v>
      </c>
    </row>
    <row r="225" spans="1:26" hidden="1" x14ac:dyDescent="0.2">
      <c r="A225" t="s">
        <v>23</v>
      </c>
      <c r="B225" t="s">
        <v>49</v>
      </c>
      <c r="C225" t="s">
        <v>56</v>
      </c>
      <c r="D225" t="s">
        <v>57</v>
      </c>
      <c r="E225" t="s">
        <v>4</v>
      </c>
      <c r="F225" t="s">
        <v>5</v>
      </c>
      <c r="G225" t="s">
        <v>19</v>
      </c>
      <c r="H225" t="s">
        <v>20</v>
      </c>
      <c r="I225" t="str">
        <f>MID(Tabla1[[#This Row],[Des.Proyecto]],16,50)</f>
        <v>REMUNERACION PERSONAL</v>
      </c>
      <c r="J225" t="s">
        <v>143</v>
      </c>
      <c r="K225" t="s">
        <v>144</v>
      </c>
      <c r="L225" s="11" t="s">
        <v>938</v>
      </c>
      <c r="M225" t="s">
        <v>10</v>
      </c>
      <c r="N225" t="s">
        <v>11</v>
      </c>
      <c r="O225" s="19">
        <v>294</v>
      </c>
      <c r="P225" s="19">
        <v>0</v>
      </c>
      <c r="Q225" s="19">
        <v>75.599999999999994</v>
      </c>
      <c r="R225" s="19">
        <v>369.6</v>
      </c>
      <c r="S225" s="19">
        <v>0</v>
      </c>
      <c r="T225" s="19">
        <v>142.80000000000001</v>
      </c>
      <c r="U225" s="18">
        <f>Tabla1[[#This Row],[Comprometido]]/Tabla1[[#Totals],[Comprometido]]</f>
        <v>6.8173071300744883E-6</v>
      </c>
      <c r="V225" s="19">
        <v>142.80000000000001</v>
      </c>
      <c r="W225" s="20">
        <f>Tabla1[[#This Row],[Devengado]]/Tabla1[[#Totals],[Devengado]]</f>
        <v>1.6675959855228471E-5</v>
      </c>
      <c r="X225" s="19">
        <v>226.8</v>
      </c>
      <c r="Y225" s="19">
        <v>226.8</v>
      </c>
      <c r="Z225" s="19">
        <v>226.8</v>
      </c>
    </row>
    <row r="226" spans="1:26" hidden="1" x14ac:dyDescent="0.2">
      <c r="A226" t="s">
        <v>23</v>
      </c>
      <c r="B226" t="s">
        <v>24</v>
      </c>
      <c r="C226" t="s">
        <v>101</v>
      </c>
      <c r="D226" t="s">
        <v>102</v>
      </c>
      <c r="E226" t="s">
        <v>4</v>
      </c>
      <c r="F226" t="s">
        <v>5</v>
      </c>
      <c r="G226" t="s">
        <v>19</v>
      </c>
      <c r="H226" t="s">
        <v>20</v>
      </c>
      <c r="I226" t="str">
        <f>MID(Tabla1[[#This Row],[Des.Proyecto]],16,50)</f>
        <v>REMUNERACION PERSONAL</v>
      </c>
      <c r="J226" t="s">
        <v>143</v>
      </c>
      <c r="K226" t="s">
        <v>144</v>
      </c>
      <c r="L226" s="11" t="s">
        <v>938</v>
      </c>
      <c r="M226" t="s">
        <v>10</v>
      </c>
      <c r="N226" t="s">
        <v>11</v>
      </c>
      <c r="O226" s="19">
        <v>264</v>
      </c>
      <c r="P226" s="19">
        <v>0</v>
      </c>
      <c r="Q226" s="19">
        <v>105.6</v>
      </c>
      <c r="R226" s="19">
        <v>369.6</v>
      </c>
      <c r="S226" s="19">
        <v>0</v>
      </c>
      <c r="T226" s="19">
        <v>142.80000000000001</v>
      </c>
      <c r="U226" s="18">
        <f>Tabla1[[#This Row],[Comprometido]]/Tabla1[[#Totals],[Comprometido]]</f>
        <v>6.8173071300744883E-6</v>
      </c>
      <c r="V226" s="19">
        <v>142.80000000000001</v>
      </c>
      <c r="W226" s="20">
        <f>Tabla1[[#This Row],[Devengado]]/Tabla1[[#Totals],[Devengado]]</f>
        <v>1.6675959855228471E-5</v>
      </c>
      <c r="X226" s="19">
        <v>226.8</v>
      </c>
      <c r="Y226" s="19">
        <v>226.8</v>
      </c>
      <c r="Z226" s="19">
        <v>226.8</v>
      </c>
    </row>
    <row r="227" spans="1:26" hidden="1" x14ac:dyDescent="0.2">
      <c r="A227" t="s">
        <v>23</v>
      </c>
      <c r="B227" t="s">
        <v>24</v>
      </c>
      <c r="C227" t="s">
        <v>42</v>
      </c>
      <c r="D227" t="s">
        <v>43</v>
      </c>
      <c r="E227" t="s">
        <v>4</v>
      </c>
      <c r="F227" t="s">
        <v>5</v>
      </c>
      <c r="G227" t="s">
        <v>19</v>
      </c>
      <c r="H227" t="s">
        <v>20</v>
      </c>
      <c r="I227" t="str">
        <f>MID(Tabla1[[#This Row],[Des.Proyecto]],16,50)</f>
        <v>REMUNERACION PERSONAL</v>
      </c>
      <c r="J227" t="s">
        <v>143</v>
      </c>
      <c r="K227" t="s">
        <v>144</v>
      </c>
      <c r="L227" s="11" t="s">
        <v>938</v>
      </c>
      <c r="M227" t="s">
        <v>10</v>
      </c>
      <c r="N227" t="s">
        <v>11</v>
      </c>
      <c r="O227" s="19">
        <v>1233.5</v>
      </c>
      <c r="P227" s="19">
        <v>0</v>
      </c>
      <c r="Q227" s="19">
        <v>614.5</v>
      </c>
      <c r="R227" s="19">
        <v>1848</v>
      </c>
      <c r="S227" s="19">
        <v>0</v>
      </c>
      <c r="T227" s="19">
        <v>329</v>
      </c>
      <c r="U227" s="18">
        <f>Tabla1[[#This Row],[Comprometido]]/Tabla1[[#Totals],[Comprometido]]</f>
        <v>1.5706540936936318E-5</v>
      </c>
      <c r="V227" s="19">
        <v>329</v>
      </c>
      <c r="W227" s="20">
        <f>Tabla1[[#This Row],[Devengado]]/Tabla1[[#Totals],[Devengado]]</f>
        <v>3.8420103588026376E-5</v>
      </c>
      <c r="X227" s="19">
        <v>1519</v>
      </c>
      <c r="Y227" s="19">
        <v>1519</v>
      </c>
      <c r="Z227" s="19">
        <v>1519</v>
      </c>
    </row>
    <row r="228" spans="1:26" hidden="1" x14ac:dyDescent="0.2">
      <c r="A228" t="s">
        <v>23</v>
      </c>
      <c r="B228" t="s">
        <v>46</v>
      </c>
      <c r="C228" t="s">
        <v>133</v>
      </c>
      <c r="D228" t="s">
        <v>134</v>
      </c>
      <c r="E228" t="s">
        <v>4</v>
      </c>
      <c r="F228" t="s">
        <v>5</v>
      </c>
      <c r="G228" t="s">
        <v>19</v>
      </c>
      <c r="H228" t="s">
        <v>20</v>
      </c>
      <c r="I228" t="str">
        <f>MID(Tabla1[[#This Row],[Des.Proyecto]],16,50)</f>
        <v>REMUNERACION PERSONAL</v>
      </c>
      <c r="J228" t="s">
        <v>143</v>
      </c>
      <c r="K228" t="s">
        <v>144</v>
      </c>
      <c r="L228" s="11" t="s">
        <v>938</v>
      </c>
      <c r="M228" t="s">
        <v>10</v>
      </c>
      <c r="N228" t="s">
        <v>11</v>
      </c>
      <c r="O228" s="19">
        <v>396</v>
      </c>
      <c r="P228" s="19">
        <v>0</v>
      </c>
      <c r="Q228" s="19">
        <v>158.4</v>
      </c>
      <c r="R228" s="19">
        <v>554.4</v>
      </c>
      <c r="S228" s="19">
        <v>0</v>
      </c>
      <c r="T228" s="19">
        <v>0</v>
      </c>
      <c r="U228" s="18">
        <f>Tabla1[[#This Row],[Comprometido]]/Tabla1[[#Totals],[Comprometido]]</f>
        <v>0</v>
      </c>
      <c r="V228" s="19">
        <v>0</v>
      </c>
      <c r="W228" s="20">
        <f>Tabla1[[#This Row],[Devengado]]/Tabla1[[#Totals],[Devengado]]</f>
        <v>0</v>
      </c>
      <c r="X228" s="19">
        <v>554.4</v>
      </c>
      <c r="Y228" s="19">
        <v>554.4</v>
      </c>
      <c r="Z228" s="19">
        <v>554.4</v>
      </c>
    </row>
    <row r="229" spans="1:26" hidden="1" x14ac:dyDescent="0.2">
      <c r="A229" t="s">
        <v>23</v>
      </c>
      <c r="B229" t="s">
        <v>24</v>
      </c>
      <c r="C229" t="s">
        <v>25</v>
      </c>
      <c r="D229" t="s">
        <v>26</v>
      </c>
      <c r="E229" t="s">
        <v>4</v>
      </c>
      <c r="F229" t="s">
        <v>5</v>
      </c>
      <c r="G229" t="s">
        <v>19</v>
      </c>
      <c r="H229" t="s">
        <v>20</v>
      </c>
      <c r="I229" t="str">
        <f>MID(Tabla1[[#This Row],[Des.Proyecto]],16,50)</f>
        <v>REMUNERACION PERSONAL</v>
      </c>
      <c r="J229" t="s">
        <v>143</v>
      </c>
      <c r="K229" t="s">
        <v>144</v>
      </c>
      <c r="L229" s="11" t="s">
        <v>938</v>
      </c>
      <c r="M229" t="s">
        <v>10</v>
      </c>
      <c r="N229" t="s">
        <v>11</v>
      </c>
      <c r="O229" s="19">
        <v>1980</v>
      </c>
      <c r="P229" s="19">
        <v>0</v>
      </c>
      <c r="Q229" s="19">
        <v>607.20000000000005</v>
      </c>
      <c r="R229" s="19">
        <v>2587.1999999999998</v>
      </c>
      <c r="S229" s="19">
        <v>0</v>
      </c>
      <c r="T229" s="19">
        <v>571.20000000000005</v>
      </c>
      <c r="U229" s="18">
        <f>Tabla1[[#This Row],[Comprometido]]/Tabla1[[#Totals],[Comprometido]]</f>
        <v>2.7269228520297953E-5</v>
      </c>
      <c r="V229" s="19">
        <v>571.20000000000005</v>
      </c>
      <c r="W229" s="20">
        <f>Tabla1[[#This Row],[Devengado]]/Tabla1[[#Totals],[Devengado]]</f>
        <v>6.6703839420913884E-5</v>
      </c>
      <c r="X229" s="19">
        <v>2016</v>
      </c>
      <c r="Y229" s="19">
        <v>2016</v>
      </c>
      <c r="Z229" s="19">
        <v>2016</v>
      </c>
    </row>
    <row r="230" spans="1:26" hidden="1" x14ac:dyDescent="0.2">
      <c r="A230" t="s">
        <v>23</v>
      </c>
      <c r="B230" t="s">
        <v>24</v>
      </c>
      <c r="C230" t="s">
        <v>29</v>
      </c>
      <c r="D230" t="s">
        <v>30</v>
      </c>
      <c r="E230" t="s">
        <v>4</v>
      </c>
      <c r="F230" t="s">
        <v>5</v>
      </c>
      <c r="G230" t="s">
        <v>19</v>
      </c>
      <c r="H230" t="s">
        <v>20</v>
      </c>
      <c r="I230" t="str">
        <f>MID(Tabla1[[#This Row],[Des.Proyecto]],16,50)</f>
        <v>REMUNERACION PERSONAL</v>
      </c>
      <c r="J230" t="s">
        <v>143</v>
      </c>
      <c r="K230" t="s">
        <v>144</v>
      </c>
      <c r="L230" s="11" t="s">
        <v>938</v>
      </c>
      <c r="M230" t="s">
        <v>10</v>
      </c>
      <c r="N230" t="s">
        <v>11</v>
      </c>
      <c r="O230" s="19">
        <v>2244</v>
      </c>
      <c r="P230" s="19">
        <v>0</v>
      </c>
      <c r="Q230" s="19">
        <v>0</v>
      </c>
      <c r="R230" s="19">
        <v>2244</v>
      </c>
      <c r="S230" s="19">
        <v>0</v>
      </c>
      <c r="T230" s="19">
        <v>497</v>
      </c>
      <c r="U230" s="18">
        <f>Tabla1[[#This Row],[Comprometido]]/Tabla1[[#Totals],[Comprometido]]</f>
        <v>2.3726902266435718E-5</v>
      </c>
      <c r="V230" s="19">
        <v>497</v>
      </c>
      <c r="W230" s="20">
        <f>Tabla1[[#This Row],[Devengado]]/Tabla1[[#Totals],[Devengado]]</f>
        <v>5.8038879888295168E-5</v>
      </c>
      <c r="X230" s="19">
        <v>1747</v>
      </c>
      <c r="Y230" s="19">
        <v>1747</v>
      </c>
      <c r="Z230" s="19">
        <v>1747</v>
      </c>
    </row>
    <row r="231" spans="1:26" hidden="1" x14ac:dyDescent="0.2">
      <c r="A231" t="s">
        <v>23</v>
      </c>
      <c r="B231" t="s">
        <v>24</v>
      </c>
      <c r="C231" t="s">
        <v>34</v>
      </c>
      <c r="D231" t="s">
        <v>35</v>
      </c>
      <c r="E231" t="s">
        <v>4</v>
      </c>
      <c r="F231" t="s">
        <v>5</v>
      </c>
      <c r="G231" t="s">
        <v>19</v>
      </c>
      <c r="H231" t="s">
        <v>20</v>
      </c>
      <c r="I231" t="str">
        <f>MID(Tabla1[[#This Row],[Des.Proyecto]],16,50)</f>
        <v>REMUNERACION PERSONAL</v>
      </c>
      <c r="J231" t="s">
        <v>143</v>
      </c>
      <c r="K231" t="s">
        <v>144</v>
      </c>
      <c r="L231" s="11" t="s">
        <v>938</v>
      </c>
      <c r="M231" t="s">
        <v>10</v>
      </c>
      <c r="N231" t="s">
        <v>11</v>
      </c>
      <c r="O231" s="19">
        <v>7524</v>
      </c>
      <c r="P231" s="19">
        <v>0</v>
      </c>
      <c r="Q231" s="19">
        <v>2455.1999999999998</v>
      </c>
      <c r="R231" s="19">
        <v>9979.2000000000007</v>
      </c>
      <c r="S231" s="19">
        <v>0</v>
      </c>
      <c r="T231" s="19">
        <v>3096.1</v>
      </c>
      <c r="U231" s="18">
        <f>Tabla1[[#This Row],[Comprometido]]/Tabla1[[#Totals],[Comprometido]]</f>
        <v>1.4780857566823262E-4</v>
      </c>
      <c r="V231" s="19">
        <v>3096.1</v>
      </c>
      <c r="W231" s="20">
        <f>Tabla1[[#This Row],[Devengado]]/Tabla1[[#Totals],[Devengado]]</f>
        <v>3.6155769823370353E-4</v>
      </c>
      <c r="X231" s="19">
        <v>6883.1</v>
      </c>
      <c r="Y231" s="19">
        <v>6883.1</v>
      </c>
      <c r="Z231" s="19">
        <v>6883.1</v>
      </c>
    </row>
    <row r="232" spans="1:26" hidden="1" x14ac:dyDescent="0.2">
      <c r="A232" t="s">
        <v>23</v>
      </c>
      <c r="B232" t="s">
        <v>24</v>
      </c>
      <c r="C232" t="s">
        <v>72</v>
      </c>
      <c r="D232" t="s">
        <v>73</v>
      </c>
      <c r="E232" t="s">
        <v>4</v>
      </c>
      <c r="F232" t="s">
        <v>5</v>
      </c>
      <c r="G232" t="s">
        <v>19</v>
      </c>
      <c r="H232" t="s">
        <v>20</v>
      </c>
      <c r="I232" t="str">
        <f>MID(Tabla1[[#This Row],[Des.Proyecto]],16,50)</f>
        <v>REMUNERACION PERSONAL</v>
      </c>
      <c r="J232" t="s">
        <v>143</v>
      </c>
      <c r="K232" t="s">
        <v>144</v>
      </c>
      <c r="L232" s="11" t="s">
        <v>938</v>
      </c>
      <c r="M232" t="s">
        <v>10</v>
      </c>
      <c r="N232" t="s">
        <v>11</v>
      </c>
      <c r="O232" s="19">
        <v>2244</v>
      </c>
      <c r="P232" s="19">
        <v>0</v>
      </c>
      <c r="Q232" s="19">
        <v>528</v>
      </c>
      <c r="R232" s="19">
        <v>2772</v>
      </c>
      <c r="S232" s="19">
        <v>0</v>
      </c>
      <c r="T232" s="19">
        <v>928.2</v>
      </c>
      <c r="U232" s="18">
        <f>Tabla1[[#This Row],[Comprometido]]/Tabla1[[#Totals],[Comprometido]]</f>
        <v>4.4312496345484169E-5</v>
      </c>
      <c r="V232" s="19">
        <v>928.2</v>
      </c>
      <c r="W232" s="20">
        <f>Tabla1[[#This Row],[Devengado]]/Tabla1[[#Totals],[Devengado]]</f>
        <v>1.0839373905898506E-4</v>
      </c>
      <c r="X232" s="19">
        <v>1843.8</v>
      </c>
      <c r="Y232" s="19">
        <v>1843.8</v>
      </c>
      <c r="Z232" s="19">
        <v>1843.8</v>
      </c>
    </row>
    <row r="233" spans="1:26" hidden="1" x14ac:dyDescent="0.2">
      <c r="A233" t="s">
        <v>23</v>
      </c>
      <c r="B233" t="s">
        <v>24</v>
      </c>
      <c r="C233" t="s">
        <v>86</v>
      </c>
      <c r="D233" t="s">
        <v>87</v>
      </c>
      <c r="E233" t="s">
        <v>4</v>
      </c>
      <c r="F233" t="s">
        <v>5</v>
      </c>
      <c r="G233" t="s">
        <v>19</v>
      </c>
      <c r="H233" t="s">
        <v>20</v>
      </c>
      <c r="I233" t="str">
        <f>MID(Tabla1[[#This Row],[Des.Proyecto]],16,50)</f>
        <v>REMUNERACION PERSONAL</v>
      </c>
      <c r="J233" t="s">
        <v>143</v>
      </c>
      <c r="K233" t="s">
        <v>144</v>
      </c>
      <c r="L233" s="11" t="s">
        <v>938</v>
      </c>
      <c r="M233" t="s">
        <v>10</v>
      </c>
      <c r="N233" t="s">
        <v>11</v>
      </c>
      <c r="O233" s="19">
        <v>3260</v>
      </c>
      <c r="P233" s="19">
        <v>0</v>
      </c>
      <c r="Q233" s="19">
        <v>-437.6</v>
      </c>
      <c r="R233" s="19">
        <v>2822.4</v>
      </c>
      <c r="S233" s="19">
        <v>0</v>
      </c>
      <c r="T233" s="19">
        <v>1016.4</v>
      </c>
      <c r="U233" s="18">
        <f>Tabla1[[#This Row],[Comprometido]]/Tabla1[[#Totals],[Comprometido]]</f>
        <v>4.8523186043471355E-5</v>
      </c>
      <c r="V233" s="19">
        <v>1016.4</v>
      </c>
      <c r="W233" s="20">
        <f>Tabla1[[#This Row],[Devengado]]/Tabla1[[#Totals],[Devengado]]</f>
        <v>1.1869359661662618E-4</v>
      </c>
      <c r="X233" s="19">
        <v>1806</v>
      </c>
      <c r="Y233" s="19">
        <v>1806</v>
      </c>
      <c r="Z233" s="19">
        <v>1806</v>
      </c>
    </row>
    <row r="234" spans="1:26" hidden="1" x14ac:dyDescent="0.2">
      <c r="A234" t="s">
        <v>0</v>
      </c>
      <c r="B234" t="s">
        <v>16</v>
      </c>
      <c r="C234" t="s">
        <v>27</v>
      </c>
      <c r="D234" t="s">
        <v>28</v>
      </c>
      <c r="E234" t="s">
        <v>4</v>
      </c>
      <c r="F234" t="s">
        <v>5</v>
      </c>
      <c r="G234" t="s">
        <v>19</v>
      </c>
      <c r="H234" t="s">
        <v>20</v>
      </c>
      <c r="I234" t="str">
        <f>MID(Tabla1[[#This Row],[Des.Proyecto]],16,50)</f>
        <v>REMUNERACION PERSONAL</v>
      </c>
      <c r="J234" t="s">
        <v>143</v>
      </c>
      <c r="K234" t="s">
        <v>144</v>
      </c>
      <c r="L234" s="11" t="s">
        <v>938</v>
      </c>
      <c r="M234" t="s">
        <v>10</v>
      </c>
      <c r="N234" t="s">
        <v>11</v>
      </c>
      <c r="O234" s="19">
        <v>1188</v>
      </c>
      <c r="P234" s="19">
        <v>0</v>
      </c>
      <c r="Q234" s="19">
        <v>105.6</v>
      </c>
      <c r="R234" s="19">
        <v>1293.5999999999999</v>
      </c>
      <c r="S234" s="19">
        <v>0</v>
      </c>
      <c r="T234" s="19">
        <v>71.400000000000006</v>
      </c>
      <c r="U234" s="18">
        <f>Tabla1[[#This Row],[Comprometido]]/Tabla1[[#Totals],[Comprometido]]</f>
        <v>3.4086535650372441E-6</v>
      </c>
      <c r="V234" s="19">
        <v>71.400000000000006</v>
      </c>
      <c r="W234" s="20">
        <f>Tabla1[[#This Row],[Devengado]]/Tabla1[[#Totals],[Devengado]]</f>
        <v>8.3379799276142354E-6</v>
      </c>
      <c r="X234" s="19">
        <v>1222.2</v>
      </c>
      <c r="Y234" s="19">
        <v>1222.2</v>
      </c>
      <c r="Z234" s="19">
        <v>1222.2</v>
      </c>
    </row>
    <row r="235" spans="1:26" hidden="1" x14ac:dyDescent="0.2">
      <c r="A235" t="s">
        <v>23</v>
      </c>
      <c r="B235" t="s">
        <v>24</v>
      </c>
      <c r="C235" t="s">
        <v>40</v>
      </c>
      <c r="D235" t="s">
        <v>41</v>
      </c>
      <c r="E235" t="s">
        <v>4</v>
      </c>
      <c r="F235" t="s">
        <v>5</v>
      </c>
      <c r="G235" t="s">
        <v>19</v>
      </c>
      <c r="H235" t="s">
        <v>20</v>
      </c>
      <c r="I235" t="str">
        <f>MID(Tabla1[[#This Row],[Des.Proyecto]],16,50)</f>
        <v>REMUNERACION PERSONAL</v>
      </c>
      <c r="J235" t="s">
        <v>143</v>
      </c>
      <c r="K235" t="s">
        <v>144</v>
      </c>
      <c r="L235" s="11" t="s">
        <v>938</v>
      </c>
      <c r="M235" t="s">
        <v>10</v>
      </c>
      <c r="N235" t="s">
        <v>11</v>
      </c>
      <c r="O235" s="19">
        <v>2510</v>
      </c>
      <c r="P235" s="19">
        <v>0</v>
      </c>
      <c r="Q235" s="19">
        <v>631.6</v>
      </c>
      <c r="R235" s="19">
        <v>3141.6</v>
      </c>
      <c r="S235" s="19">
        <v>0</v>
      </c>
      <c r="T235" s="19">
        <v>880.6</v>
      </c>
      <c r="U235" s="18">
        <f>Tabla1[[#This Row],[Comprometido]]/Tabla1[[#Totals],[Comprometido]]</f>
        <v>4.2040060635459345E-5</v>
      </c>
      <c r="V235" s="19">
        <v>880.6</v>
      </c>
      <c r="W235" s="20">
        <f>Tabla1[[#This Row],[Devengado]]/Tabla1[[#Totals],[Devengado]]</f>
        <v>1.028350857739089E-4</v>
      </c>
      <c r="X235" s="19">
        <v>2261</v>
      </c>
      <c r="Y235" s="19">
        <v>2261</v>
      </c>
      <c r="Z235" s="19">
        <v>2261</v>
      </c>
    </row>
    <row r="236" spans="1:26" hidden="1" x14ac:dyDescent="0.2">
      <c r="A236" t="s">
        <v>23</v>
      </c>
      <c r="B236" t="s">
        <v>24</v>
      </c>
      <c r="C236" t="s">
        <v>44</v>
      </c>
      <c r="D236" t="s">
        <v>45</v>
      </c>
      <c r="E236" t="s">
        <v>4</v>
      </c>
      <c r="F236" t="s">
        <v>5</v>
      </c>
      <c r="G236" t="s">
        <v>19</v>
      </c>
      <c r="H236" t="s">
        <v>20</v>
      </c>
      <c r="I236" t="str">
        <f>MID(Tabla1[[#This Row],[Des.Proyecto]],16,50)</f>
        <v>REMUNERACION PERSONAL</v>
      </c>
      <c r="J236" t="s">
        <v>143</v>
      </c>
      <c r="K236" t="s">
        <v>144</v>
      </c>
      <c r="L236" s="11" t="s">
        <v>938</v>
      </c>
      <c r="M236" t="s">
        <v>10</v>
      </c>
      <c r="N236" t="s">
        <v>11</v>
      </c>
      <c r="O236" s="19">
        <v>1804</v>
      </c>
      <c r="P236" s="19">
        <v>0</v>
      </c>
      <c r="Q236" s="19">
        <v>413.6</v>
      </c>
      <c r="R236" s="19">
        <v>2217.6</v>
      </c>
      <c r="S236" s="19">
        <v>0</v>
      </c>
      <c r="T236" s="19">
        <v>642.6</v>
      </c>
      <c r="U236" s="18">
        <f>Tabla1[[#This Row],[Comprometido]]/Tabla1[[#Totals],[Comprometido]]</f>
        <v>3.0677882085335192E-5</v>
      </c>
      <c r="V236" s="19">
        <v>642.6</v>
      </c>
      <c r="W236" s="20">
        <f>Tabla1[[#This Row],[Devengado]]/Tabla1[[#Totals],[Devengado]]</f>
        <v>7.5041819348528114E-5</v>
      </c>
      <c r="X236" s="19">
        <v>1575</v>
      </c>
      <c r="Y236" s="19">
        <v>1575</v>
      </c>
      <c r="Z236" s="19">
        <v>1575</v>
      </c>
    </row>
    <row r="237" spans="1:26" hidden="1" x14ac:dyDescent="0.2">
      <c r="A237" t="s">
        <v>23</v>
      </c>
      <c r="B237" t="s">
        <v>96</v>
      </c>
      <c r="C237" t="s">
        <v>97</v>
      </c>
      <c r="D237" t="s">
        <v>98</v>
      </c>
      <c r="E237" t="s">
        <v>4</v>
      </c>
      <c r="F237" t="s">
        <v>5</v>
      </c>
      <c r="G237" t="s">
        <v>19</v>
      </c>
      <c r="H237" t="s">
        <v>20</v>
      </c>
      <c r="I237" t="str">
        <f>MID(Tabla1[[#This Row],[Des.Proyecto]],16,50)</f>
        <v>REMUNERACION PERSONAL</v>
      </c>
      <c r="J237" t="s">
        <v>143</v>
      </c>
      <c r="K237" t="s">
        <v>144</v>
      </c>
      <c r="L237" s="11" t="s">
        <v>938</v>
      </c>
      <c r="M237" t="s">
        <v>10</v>
      </c>
      <c r="N237" t="s">
        <v>11</v>
      </c>
      <c r="O237" s="19">
        <v>528</v>
      </c>
      <c r="P237" s="19">
        <v>0</v>
      </c>
      <c r="Q237" s="19">
        <v>211.2</v>
      </c>
      <c r="R237" s="19">
        <v>739.2</v>
      </c>
      <c r="S237" s="19">
        <v>0</v>
      </c>
      <c r="T237" s="19">
        <v>214.2</v>
      </c>
      <c r="U237" s="18">
        <f>Tabla1[[#This Row],[Comprometido]]/Tabla1[[#Totals],[Comprometido]]</f>
        <v>1.0225960695111731E-5</v>
      </c>
      <c r="V237" s="19">
        <v>214.2</v>
      </c>
      <c r="W237" s="20">
        <f>Tabla1[[#This Row],[Devengado]]/Tabla1[[#Totals],[Devengado]]</f>
        <v>2.5013939782842705E-5</v>
      </c>
      <c r="X237" s="19">
        <v>525</v>
      </c>
      <c r="Y237" s="19">
        <v>525</v>
      </c>
      <c r="Z237" s="19">
        <v>525</v>
      </c>
    </row>
    <row r="238" spans="1:26" hidden="1" x14ac:dyDescent="0.2">
      <c r="A238" t="s">
        <v>62</v>
      </c>
      <c r="B238" t="s">
        <v>63</v>
      </c>
      <c r="C238" t="s">
        <v>64</v>
      </c>
      <c r="D238" t="s">
        <v>65</v>
      </c>
      <c r="E238" t="s">
        <v>4</v>
      </c>
      <c r="F238" t="s">
        <v>5</v>
      </c>
      <c r="G238" t="s">
        <v>19</v>
      </c>
      <c r="H238" t="s">
        <v>20</v>
      </c>
      <c r="I238" t="str">
        <f>MID(Tabla1[[#This Row],[Des.Proyecto]],16,50)</f>
        <v>REMUNERACION PERSONAL</v>
      </c>
      <c r="J238" t="s">
        <v>143</v>
      </c>
      <c r="K238" t="s">
        <v>144</v>
      </c>
      <c r="L238" s="11" t="s">
        <v>938</v>
      </c>
      <c r="M238" t="s">
        <v>10</v>
      </c>
      <c r="N238" t="s">
        <v>11</v>
      </c>
      <c r="O238" s="19">
        <v>9240</v>
      </c>
      <c r="P238" s="19">
        <v>0</v>
      </c>
      <c r="Q238" s="19">
        <v>3696</v>
      </c>
      <c r="R238" s="19">
        <v>12936</v>
      </c>
      <c r="S238" s="19">
        <v>0</v>
      </c>
      <c r="T238" s="19">
        <v>4512.2</v>
      </c>
      <c r="U238" s="18">
        <f>Tabla1[[#This Row],[Comprometido]]/Tabla1[[#Totals],[Comprometido]]</f>
        <v>2.1541353804147131E-4</v>
      </c>
      <c r="V238" s="19">
        <v>4512.2</v>
      </c>
      <c r="W238" s="20">
        <f>Tabla1[[#This Row],[Devengado]]/Tabla1[[#Totals],[Devengado]]</f>
        <v>5.2692763346471922E-4</v>
      </c>
      <c r="X238" s="19">
        <v>8423.7999999999993</v>
      </c>
      <c r="Y238" s="19">
        <v>8423.7999999999993</v>
      </c>
      <c r="Z238" s="19">
        <v>8423.7999999999993</v>
      </c>
    </row>
    <row r="239" spans="1:26" hidden="1" x14ac:dyDescent="0.2">
      <c r="A239" t="s">
        <v>62</v>
      </c>
      <c r="B239" t="s">
        <v>66</v>
      </c>
      <c r="C239" t="s">
        <v>108</v>
      </c>
      <c r="D239" t="s">
        <v>109</v>
      </c>
      <c r="E239" t="s">
        <v>4</v>
      </c>
      <c r="F239" t="s">
        <v>5</v>
      </c>
      <c r="G239" t="s">
        <v>19</v>
      </c>
      <c r="H239" t="s">
        <v>20</v>
      </c>
      <c r="I239" t="str">
        <f>MID(Tabla1[[#This Row],[Des.Proyecto]],16,50)</f>
        <v>REMUNERACION PERSONAL</v>
      </c>
      <c r="J239" t="s">
        <v>143</v>
      </c>
      <c r="K239" t="s">
        <v>144</v>
      </c>
      <c r="L239" s="11" t="s">
        <v>938</v>
      </c>
      <c r="M239" t="s">
        <v>10</v>
      </c>
      <c r="N239" t="s">
        <v>11</v>
      </c>
      <c r="O239" s="19">
        <v>264</v>
      </c>
      <c r="P239" s="19">
        <v>0</v>
      </c>
      <c r="Q239" s="19">
        <v>105.6</v>
      </c>
      <c r="R239" s="19">
        <v>369.6</v>
      </c>
      <c r="S239" s="19">
        <v>0</v>
      </c>
      <c r="T239" s="19">
        <v>71.400000000000006</v>
      </c>
      <c r="U239" s="18">
        <f>Tabla1[[#This Row],[Comprometido]]/Tabla1[[#Totals],[Comprometido]]</f>
        <v>3.4086535650372441E-6</v>
      </c>
      <c r="V239" s="19">
        <v>71.400000000000006</v>
      </c>
      <c r="W239" s="20">
        <f>Tabla1[[#This Row],[Devengado]]/Tabla1[[#Totals],[Devengado]]</f>
        <v>8.3379799276142354E-6</v>
      </c>
      <c r="X239" s="19">
        <v>298.2</v>
      </c>
      <c r="Y239" s="19">
        <v>298.2</v>
      </c>
      <c r="Z239" s="19">
        <v>298.2</v>
      </c>
    </row>
    <row r="240" spans="1:26" hidden="1" x14ac:dyDescent="0.2">
      <c r="A240" t="s">
        <v>62</v>
      </c>
      <c r="B240" t="s">
        <v>66</v>
      </c>
      <c r="C240" t="s">
        <v>118</v>
      </c>
      <c r="D240" t="s">
        <v>119</v>
      </c>
      <c r="E240" t="s">
        <v>4</v>
      </c>
      <c r="F240" t="s">
        <v>5</v>
      </c>
      <c r="G240" t="s">
        <v>19</v>
      </c>
      <c r="H240" t="s">
        <v>20</v>
      </c>
      <c r="I240" t="str">
        <f>MID(Tabla1[[#This Row],[Des.Proyecto]],16,50)</f>
        <v>REMUNERACION PERSONAL</v>
      </c>
      <c r="J240" t="s">
        <v>143</v>
      </c>
      <c r="K240" t="s">
        <v>144</v>
      </c>
      <c r="L240" s="11" t="s">
        <v>938</v>
      </c>
      <c r="M240" t="s">
        <v>10</v>
      </c>
      <c r="N240" t="s">
        <v>11</v>
      </c>
      <c r="O240" s="19">
        <v>989</v>
      </c>
      <c r="P240" s="19">
        <v>0</v>
      </c>
      <c r="Q240" s="19">
        <v>304.60000000000002</v>
      </c>
      <c r="R240" s="19">
        <v>1293.5999999999999</v>
      </c>
      <c r="S240" s="19">
        <v>0</v>
      </c>
      <c r="T240" s="19">
        <v>499.8</v>
      </c>
      <c r="U240" s="18">
        <f>Tabla1[[#This Row],[Comprometido]]/Tabla1[[#Totals],[Comprometido]]</f>
        <v>2.3860574955260707E-5</v>
      </c>
      <c r="V240" s="19">
        <v>499.8</v>
      </c>
      <c r="W240" s="20">
        <f>Tabla1[[#This Row],[Devengado]]/Tabla1[[#Totals],[Devengado]]</f>
        <v>5.8365859493299646E-5</v>
      </c>
      <c r="X240" s="19">
        <v>793.8</v>
      </c>
      <c r="Y240" s="19">
        <v>793.8</v>
      </c>
      <c r="Z240" s="19">
        <v>793.8</v>
      </c>
    </row>
    <row r="241" spans="1:26" hidden="1" x14ac:dyDescent="0.2">
      <c r="A241" t="s">
        <v>62</v>
      </c>
      <c r="B241" t="s">
        <v>66</v>
      </c>
      <c r="C241" t="s">
        <v>120</v>
      </c>
      <c r="D241" t="s">
        <v>121</v>
      </c>
      <c r="E241" t="s">
        <v>4</v>
      </c>
      <c r="F241" t="s">
        <v>5</v>
      </c>
      <c r="G241" t="s">
        <v>19</v>
      </c>
      <c r="H241" t="s">
        <v>20</v>
      </c>
      <c r="I241" t="str">
        <f>MID(Tabla1[[#This Row],[Des.Proyecto]],16,50)</f>
        <v>REMUNERACION PERSONAL</v>
      </c>
      <c r="J241" t="s">
        <v>143</v>
      </c>
      <c r="K241" t="s">
        <v>144</v>
      </c>
      <c r="L241" s="11" t="s">
        <v>938</v>
      </c>
      <c r="M241" t="s">
        <v>10</v>
      </c>
      <c r="N241" t="s">
        <v>11</v>
      </c>
      <c r="O241" s="19">
        <v>568</v>
      </c>
      <c r="P241" s="19">
        <v>0</v>
      </c>
      <c r="Q241" s="19">
        <v>171.2</v>
      </c>
      <c r="R241" s="19">
        <v>739.2</v>
      </c>
      <c r="S241" s="19">
        <v>0</v>
      </c>
      <c r="T241" s="19">
        <v>270.89999999999998</v>
      </c>
      <c r="U241" s="18">
        <f>Tabla1[[#This Row],[Comprometido]]/Tabla1[[#Totals],[Comprometido]]</f>
        <v>1.2932832643817776E-5</v>
      </c>
      <c r="V241" s="19">
        <v>270.89999999999998</v>
      </c>
      <c r="W241" s="20">
        <f>Tabla1[[#This Row],[Devengado]]/Tabla1[[#Totals],[Devengado]]</f>
        <v>3.1635276784183421E-5</v>
      </c>
      <c r="X241" s="19">
        <v>468.3</v>
      </c>
      <c r="Y241" s="19">
        <v>468.3</v>
      </c>
      <c r="Z241" s="19">
        <v>468.3</v>
      </c>
    </row>
    <row r="242" spans="1:26" hidden="1" x14ac:dyDescent="0.2">
      <c r="A242" t="s">
        <v>62</v>
      </c>
      <c r="B242" t="s">
        <v>66</v>
      </c>
      <c r="C242" t="s">
        <v>124</v>
      </c>
      <c r="D242" t="s">
        <v>125</v>
      </c>
      <c r="E242" t="s">
        <v>4</v>
      </c>
      <c r="F242" t="s">
        <v>5</v>
      </c>
      <c r="G242" t="s">
        <v>19</v>
      </c>
      <c r="H242" t="s">
        <v>20</v>
      </c>
      <c r="I242" t="str">
        <f>MID(Tabla1[[#This Row],[Des.Proyecto]],16,50)</f>
        <v>REMUNERACION PERSONAL</v>
      </c>
      <c r="J242" t="s">
        <v>143</v>
      </c>
      <c r="K242" t="s">
        <v>144</v>
      </c>
      <c r="L242" s="11" t="s">
        <v>938</v>
      </c>
      <c r="M242" t="s">
        <v>10</v>
      </c>
      <c r="N242" t="s">
        <v>11</v>
      </c>
      <c r="O242" s="19">
        <v>528</v>
      </c>
      <c r="P242" s="19">
        <v>0</v>
      </c>
      <c r="Q242" s="19">
        <v>211.2</v>
      </c>
      <c r="R242" s="19">
        <v>739.2</v>
      </c>
      <c r="S242" s="19">
        <v>0</v>
      </c>
      <c r="T242" s="19">
        <v>214.2</v>
      </c>
      <c r="U242" s="18">
        <f>Tabla1[[#This Row],[Comprometido]]/Tabla1[[#Totals],[Comprometido]]</f>
        <v>1.0225960695111731E-5</v>
      </c>
      <c r="V242" s="19">
        <v>214.2</v>
      </c>
      <c r="W242" s="20">
        <f>Tabla1[[#This Row],[Devengado]]/Tabla1[[#Totals],[Devengado]]</f>
        <v>2.5013939782842705E-5</v>
      </c>
      <c r="X242" s="19">
        <v>525</v>
      </c>
      <c r="Y242" s="19">
        <v>525</v>
      </c>
      <c r="Z242" s="19">
        <v>525</v>
      </c>
    </row>
    <row r="243" spans="1:26" hidden="1" x14ac:dyDescent="0.2">
      <c r="A243" t="s">
        <v>62</v>
      </c>
      <c r="B243" t="s">
        <v>80</v>
      </c>
      <c r="C243" t="s">
        <v>94</v>
      </c>
      <c r="D243" t="s">
        <v>95</v>
      </c>
      <c r="E243" t="s">
        <v>4</v>
      </c>
      <c r="F243" t="s">
        <v>5</v>
      </c>
      <c r="G243" t="s">
        <v>19</v>
      </c>
      <c r="H243" t="s">
        <v>20</v>
      </c>
      <c r="I243" t="str">
        <f>MID(Tabla1[[#This Row],[Des.Proyecto]],16,50)</f>
        <v>REMUNERACION PERSONAL</v>
      </c>
      <c r="J243" t="s">
        <v>143</v>
      </c>
      <c r="K243" t="s">
        <v>144</v>
      </c>
      <c r="L243" s="11" t="s">
        <v>938</v>
      </c>
      <c r="M243" t="s">
        <v>10</v>
      </c>
      <c r="N243" t="s">
        <v>11</v>
      </c>
      <c r="O243" s="19">
        <v>11220</v>
      </c>
      <c r="P243" s="19">
        <v>0</v>
      </c>
      <c r="Q243" s="19">
        <v>-7154.4</v>
      </c>
      <c r="R243" s="19">
        <v>4065.6</v>
      </c>
      <c r="S243" s="19">
        <v>253.4</v>
      </c>
      <c r="T243" s="19">
        <v>532.70000000000005</v>
      </c>
      <c r="U243" s="18">
        <f>Tabla1[[#This Row],[Comprometido]]/Tabla1[[#Totals],[Comprometido]]</f>
        <v>2.5431229048954341E-5</v>
      </c>
      <c r="V243" s="19">
        <v>532.70000000000005</v>
      </c>
      <c r="W243" s="20">
        <f>Tabla1[[#This Row],[Devengado]]/Tabla1[[#Totals],[Devengado]]</f>
        <v>6.220786985210229E-5</v>
      </c>
      <c r="X243" s="19">
        <v>3532.9</v>
      </c>
      <c r="Y243" s="19">
        <v>3532.9</v>
      </c>
      <c r="Z243" s="19">
        <v>3279.5</v>
      </c>
    </row>
    <row r="244" spans="1:26" hidden="1" x14ac:dyDescent="0.2">
      <c r="A244" t="s">
        <v>62</v>
      </c>
      <c r="B244" t="s">
        <v>66</v>
      </c>
      <c r="C244" t="s">
        <v>129</v>
      </c>
      <c r="D244" t="s">
        <v>130</v>
      </c>
      <c r="E244" t="s">
        <v>4</v>
      </c>
      <c r="F244" t="s">
        <v>5</v>
      </c>
      <c r="G244" t="s">
        <v>19</v>
      </c>
      <c r="H244" t="s">
        <v>20</v>
      </c>
      <c r="I244" t="str">
        <f>MID(Tabla1[[#This Row],[Des.Proyecto]],16,50)</f>
        <v>REMUNERACION PERSONAL</v>
      </c>
      <c r="J244" t="s">
        <v>143</v>
      </c>
      <c r="K244" t="s">
        <v>144</v>
      </c>
      <c r="L244" s="11" t="s">
        <v>938</v>
      </c>
      <c r="M244" t="s">
        <v>10</v>
      </c>
      <c r="N244" t="s">
        <v>11</v>
      </c>
      <c r="O244" s="19">
        <v>1320</v>
      </c>
      <c r="P244" s="19">
        <v>0</v>
      </c>
      <c r="Q244" s="19">
        <v>528</v>
      </c>
      <c r="R244" s="19">
        <v>1848</v>
      </c>
      <c r="S244" s="19">
        <v>0</v>
      </c>
      <c r="T244" s="19">
        <v>371.7</v>
      </c>
      <c r="U244" s="18">
        <f>Tabla1[[#This Row],[Comprometido]]/Tabla1[[#Totals],[Comprometido]]</f>
        <v>1.7745049441517416E-5</v>
      </c>
      <c r="V244" s="19">
        <v>371.7</v>
      </c>
      <c r="W244" s="20">
        <f>Tabla1[[#This Row],[Devengado]]/Tabla1[[#Totals],[Devengado]]</f>
        <v>4.3406542564344693E-5</v>
      </c>
      <c r="X244" s="19">
        <v>1476.3</v>
      </c>
      <c r="Y244" s="19">
        <v>1476.3</v>
      </c>
      <c r="Z244" s="19">
        <v>1476.3</v>
      </c>
    </row>
    <row r="245" spans="1:26" hidden="1" x14ac:dyDescent="0.2">
      <c r="A245" t="s">
        <v>62</v>
      </c>
      <c r="B245" t="s">
        <v>66</v>
      </c>
      <c r="C245" t="s">
        <v>78</v>
      </c>
      <c r="D245" t="s">
        <v>79</v>
      </c>
      <c r="E245" t="s">
        <v>4</v>
      </c>
      <c r="F245" t="s">
        <v>5</v>
      </c>
      <c r="G245" t="s">
        <v>19</v>
      </c>
      <c r="H245" t="s">
        <v>20</v>
      </c>
      <c r="I245" t="str">
        <f>MID(Tabla1[[#This Row],[Des.Proyecto]],16,50)</f>
        <v>REMUNERACION PERSONAL</v>
      </c>
      <c r="J245" t="s">
        <v>143</v>
      </c>
      <c r="K245" t="s">
        <v>144</v>
      </c>
      <c r="L245" s="11" t="s">
        <v>938</v>
      </c>
      <c r="M245" t="s">
        <v>10</v>
      </c>
      <c r="N245" t="s">
        <v>11</v>
      </c>
      <c r="O245" s="19">
        <v>142</v>
      </c>
      <c r="P245" s="19">
        <v>0</v>
      </c>
      <c r="Q245" s="19">
        <v>42.8</v>
      </c>
      <c r="R245" s="19">
        <v>184.8</v>
      </c>
      <c r="S245" s="19">
        <v>0</v>
      </c>
      <c r="T245" s="19">
        <v>71.400000000000006</v>
      </c>
      <c r="U245" s="18">
        <f>Tabla1[[#This Row],[Comprometido]]/Tabla1[[#Totals],[Comprometido]]</f>
        <v>3.4086535650372441E-6</v>
      </c>
      <c r="V245" s="19">
        <v>71.400000000000006</v>
      </c>
      <c r="W245" s="20">
        <f>Tabla1[[#This Row],[Devengado]]/Tabla1[[#Totals],[Devengado]]</f>
        <v>8.3379799276142354E-6</v>
      </c>
      <c r="X245" s="19">
        <v>113.4</v>
      </c>
      <c r="Y245" s="19">
        <v>113.4</v>
      </c>
      <c r="Z245" s="19">
        <v>113.4</v>
      </c>
    </row>
    <row r="246" spans="1:26" hidden="1" x14ac:dyDescent="0.2">
      <c r="A246" t="s">
        <v>23</v>
      </c>
      <c r="B246" t="s">
        <v>69</v>
      </c>
      <c r="C246" t="s">
        <v>131</v>
      </c>
      <c r="D246" t="s">
        <v>132</v>
      </c>
      <c r="E246" t="s">
        <v>4</v>
      </c>
      <c r="F246" t="s">
        <v>5</v>
      </c>
      <c r="G246" t="s">
        <v>19</v>
      </c>
      <c r="H246" t="s">
        <v>20</v>
      </c>
      <c r="I246" t="str">
        <f>MID(Tabla1[[#This Row],[Des.Proyecto]],16,50)</f>
        <v>REMUNERACION PERSONAL</v>
      </c>
      <c r="J246" t="s">
        <v>145</v>
      </c>
      <c r="K246" t="s">
        <v>146</v>
      </c>
      <c r="L246" s="11" t="s">
        <v>938</v>
      </c>
      <c r="M246" t="s">
        <v>10</v>
      </c>
      <c r="N246" t="s">
        <v>11</v>
      </c>
      <c r="O246" s="19">
        <v>16936</v>
      </c>
      <c r="P246" s="19">
        <v>0</v>
      </c>
      <c r="Q246" s="19">
        <v>0</v>
      </c>
      <c r="R246" s="19">
        <v>16936</v>
      </c>
      <c r="S246" s="19">
        <v>0</v>
      </c>
      <c r="T246" s="19">
        <v>6348</v>
      </c>
      <c r="U246" s="18">
        <f>Tabla1[[#This Row],[Comprometido]]/Tabla1[[#Totals],[Comprometido]]</f>
        <v>3.0305508166465577E-4</v>
      </c>
      <c r="V246" s="19">
        <v>6348</v>
      </c>
      <c r="W246" s="20">
        <f>Tabla1[[#This Row],[Devengado]]/Tabla1[[#Totals],[Devengado]]</f>
        <v>7.4130947591729928E-4</v>
      </c>
      <c r="X246" s="19">
        <v>10588</v>
      </c>
      <c r="Y246" s="19">
        <v>10588</v>
      </c>
      <c r="Z246" s="19">
        <v>10588</v>
      </c>
    </row>
    <row r="247" spans="1:26" hidden="1" x14ac:dyDescent="0.2">
      <c r="A247" t="s">
        <v>0</v>
      </c>
      <c r="B247" t="s">
        <v>16</v>
      </c>
      <c r="C247" t="s">
        <v>17</v>
      </c>
      <c r="D247" t="s">
        <v>18</v>
      </c>
      <c r="E247" t="s">
        <v>4</v>
      </c>
      <c r="F247" t="s">
        <v>5</v>
      </c>
      <c r="G247" t="s">
        <v>19</v>
      </c>
      <c r="H247" t="s">
        <v>20</v>
      </c>
      <c r="I247" t="str">
        <f>MID(Tabla1[[#This Row],[Des.Proyecto]],16,50)</f>
        <v>REMUNERACION PERSONAL</v>
      </c>
      <c r="J247" t="s">
        <v>145</v>
      </c>
      <c r="K247" t="s">
        <v>146</v>
      </c>
      <c r="L247" s="11" t="s">
        <v>938</v>
      </c>
      <c r="M247" t="s">
        <v>10</v>
      </c>
      <c r="N247" t="s">
        <v>11</v>
      </c>
      <c r="O247" s="19">
        <v>1056</v>
      </c>
      <c r="P247" s="19">
        <v>0</v>
      </c>
      <c r="Q247" s="19">
        <v>0</v>
      </c>
      <c r="R247" s="19">
        <v>1056</v>
      </c>
      <c r="S247" s="19">
        <v>0</v>
      </c>
      <c r="T247" s="19">
        <v>0</v>
      </c>
      <c r="U247" s="18">
        <f>Tabla1[[#This Row],[Comprometido]]/Tabla1[[#Totals],[Comprometido]]</f>
        <v>0</v>
      </c>
      <c r="V247" s="19">
        <v>0</v>
      </c>
      <c r="W247" s="20">
        <f>Tabla1[[#This Row],[Devengado]]/Tabla1[[#Totals],[Devengado]]</f>
        <v>0</v>
      </c>
      <c r="X247" s="19">
        <v>1056</v>
      </c>
      <c r="Y247" s="19">
        <v>1056</v>
      </c>
      <c r="Z247" s="19">
        <v>1056</v>
      </c>
    </row>
    <row r="248" spans="1:26" x14ac:dyDescent="0.2">
      <c r="A248" t="s">
        <v>52</v>
      </c>
      <c r="B248" t="s">
        <v>83</v>
      </c>
      <c r="C248" t="s">
        <v>84</v>
      </c>
      <c r="D248" t="s">
        <v>85</v>
      </c>
      <c r="E248" t="s">
        <v>4</v>
      </c>
      <c r="F248" t="s">
        <v>5</v>
      </c>
      <c r="G248" t="s">
        <v>19</v>
      </c>
      <c r="H248" t="s">
        <v>20</v>
      </c>
      <c r="I248" t="str">
        <f>MID(Tabla1[[#This Row],[Des.Proyecto]],16,50)</f>
        <v>REMUNERACION PERSONAL</v>
      </c>
      <c r="J248" t="s">
        <v>145</v>
      </c>
      <c r="K248" t="s">
        <v>146</v>
      </c>
      <c r="L248" s="11" t="s">
        <v>938</v>
      </c>
      <c r="M248" t="s">
        <v>10</v>
      </c>
      <c r="N248" t="s">
        <v>11</v>
      </c>
      <c r="O248" s="19">
        <v>20840</v>
      </c>
      <c r="P248" s="19">
        <v>0</v>
      </c>
      <c r="Q248" s="19">
        <v>0</v>
      </c>
      <c r="R248" s="19">
        <v>20840</v>
      </c>
      <c r="S248" s="19">
        <v>0</v>
      </c>
      <c r="T248" s="19">
        <v>6608</v>
      </c>
      <c r="U248" s="18">
        <f>Tabla1[[#This Row],[Comprometido]]/Tabla1[[#Totals],[Comprometido]]</f>
        <v>3.1546754562697627E-4</v>
      </c>
      <c r="V248" s="19">
        <v>6608</v>
      </c>
      <c r="W248" s="20">
        <f>Tabla1[[#This Row],[Devengado]]/Tabla1[[#Totals],[Devengado]]</f>
        <v>7.7167186781057235E-4</v>
      </c>
      <c r="X248" s="19">
        <v>14232</v>
      </c>
      <c r="Y248" s="19">
        <v>14232</v>
      </c>
      <c r="Z248" s="19">
        <v>14232</v>
      </c>
    </row>
    <row r="249" spans="1:26" hidden="1" x14ac:dyDescent="0.2">
      <c r="A249" t="s">
        <v>0</v>
      </c>
      <c r="B249" t="s">
        <v>16</v>
      </c>
      <c r="C249" t="s">
        <v>38</v>
      </c>
      <c r="D249" t="s">
        <v>39</v>
      </c>
      <c r="E249" t="s">
        <v>4</v>
      </c>
      <c r="F249" t="s">
        <v>5</v>
      </c>
      <c r="G249" t="s">
        <v>19</v>
      </c>
      <c r="H249" t="s">
        <v>20</v>
      </c>
      <c r="I249" t="str">
        <f>MID(Tabla1[[#This Row],[Des.Proyecto]],16,50)</f>
        <v>REMUNERACION PERSONAL</v>
      </c>
      <c r="J249" t="s">
        <v>145</v>
      </c>
      <c r="K249" t="s">
        <v>146</v>
      </c>
      <c r="L249" s="11" t="s">
        <v>938</v>
      </c>
      <c r="M249" t="s">
        <v>10</v>
      </c>
      <c r="N249" t="s">
        <v>11</v>
      </c>
      <c r="O249" s="19">
        <v>1056</v>
      </c>
      <c r="P249" s="19">
        <v>0</v>
      </c>
      <c r="Q249" s="19">
        <v>0</v>
      </c>
      <c r="R249" s="19">
        <v>1056</v>
      </c>
      <c r="S249" s="19">
        <v>0</v>
      </c>
      <c r="T249" s="19">
        <v>408</v>
      </c>
      <c r="U249" s="18">
        <f>Tabla1[[#This Row],[Comprometido]]/Tabla1[[#Totals],[Comprometido]]</f>
        <v>1.9478020371641395E-5</v>
      </c>
      <c r="V249" s="19">
        <v>408</v>
      </c>
      <c r="W249" s="20">
        <f>Tabla1[[#This Row],[Devengado]]/Tabla1[[#Totals],[Devengado]]</f>
        <v>4.7645599586367056E-5</v>
      </c>
      <c r="X249" s="19">
        <v>648</v>
      </c>
      <c r="Y249" s="19">
        <v>648</v>
      </c>
      <c r="Z249" s="19">
        <v>648</v>
      </c>
    </row>
    <row r="250" spans="1:26" hidden="1" x14ac:dyDescent="0.2">
      <c r="A250" t="s">
        <v>23</v>
      </c>
      <c r="B250" t="s">
        <v>24</v>
      </c>
      <c r="C250" t="s">
        <v>101</v>
      </c>
      <c r="D250" t="s">
        <v>102</v>
      </c>
      <c r="E250" t="s">
        <v>4</v>
      </c>
      <c r="F250" t="s">
        <v>5</v>
      </c>
      <c r="G250" t="s">
        <v>19</v>
      </c>
      <c r="H250" t="s">
        <v>20</v>
      </c>
      <c r="I250" t="str">
        <f>MID(Tabla1[[#This Row],[Des.Proyecto]],16,50)</f>
        <v>REMUNERACION PERSONAL</v>
      </c>
      <c r="J250" t="s">
        <v>145</v>
      </c>
      <c r="K250" t="s">
        <v>146</v>
      </c>
      <c r="L250" s="11" t="s">
        <v>938</v>
      </c>
      <c r="M250" t="s">
        <v>10</v>
      </c>
      <c r="N250" t="s">
        <v>11</v>
      </c>
      <c r="O250" s="19">
        <v>2112</v>
      </c>
      <c r="P250" s="19">
        <v>0</v>
      </c>
      <c r="Q250" s="19">
        <v>0</v>
      </c>
      <c r="R250" s="19">
        <v>2112</v>
      </c>
      <c r="S250" s="19">
        <v>0</v>
      </c>
      <c r="T250" s="19">
        <v>816</v>
      </c>
      <c r="U250" s="18">
        <f>Tabla1[[#This Row],[Comprometido]]/Tabla1[[#Totals],[Comprometido]]</f>
        <v>3.8956040743282789E-5</v>
      </c>
      <c r="V250" s="19">
        <v>816</v>
      </c>
      <c r="W250" s="20">
        <f>Tabla1[[#This Row],[Devengado]]/Tabla1[[#Totals],[Devengado]]</f>
        <v>9.5291199172734112E-5</v>
      </c>
      <c r="X250" s="19">
        <v>1296</v>
      </c>
      <c r="Y250" s="19">
        <v>1296</v>
      </c>
      <c r="Z250" s="19">
        <v>1296</v>
      </c>
    </row>
    <row r="251" spans="1:26" hidden="1" x14ac:dyDescent="0.2">
      <c r="A251" t="s">
        <v>0</v>
      </c>
      <c r="B251" t="s">
        <v>31</v>
      </c>
      <c r="C251" t="s">
        <v>32</v>
      </c>
      <c r="D251" t="s">
        <v>33</v>
      </c>
      <c r="E251" t="s">
        <v>4</v>
      </c>
      <c r="F251" t="s">
        <v>5</v>
      </c>
      <c r="G251" t="s">
        <v>19</v>
      </c>
      <c r="H251" t="s">
        <v>20</v>
      </c>
      <c r="I251" t="str">
        <f>MID(Tabla1[[#This Row],[Des.Proyecto]],16,50)</f>
        <v>REMUNERACION PERSONAL</v>
      </c>
      <c r="J251" t="s">
        <v>145</v>
      </c>
      <c r="K251" t="s">
        <v>146</v>
      </c>
      <c r="L251" s="11" t="s">
        <v>938</v>
      </c>
      <c r="M251" t="s">
        <v>10</v>
      </c>
      <c r="N251" t="s">
        <v>11</v>
      </c>
      <c r="O251" s="19">
        <v>480</v>
      </c>
      <c r="P251" s="19">
        <v>0</v>
      </c>
      <c r="Q251" s="19">
        <v>2688.4</v>
      </c>
      <c r="R251" s="19">
        <v>3168.4</v>
      </c>
      <c r="S251" s="19">
        <v>0</v>
      </c>
      <c r="T251" s="19">
        <v>1224</v>
      </c>
      <c r="U251" s="18">
        <f>Tabla1[[#This Row],[Comprometido]]/Tabla1[[#Totals],[Comprometido]]</f>
        <v>5.843406111492418E-5</v>
      </c>
      <c r="V251" s="19">
        <v>1224</v>
      </c>
      <c r="W251" s="20">
        <f>Tabla1[[#This Row],[Devengado]]/Tabla1[[#Totals],[Devengado]]</f>
        <v>1.4293679875910118E-4</v>
      </c>
      <c r="X251" s="19">
        <v>1944.4</v>
      </c>
      <c r="Y251" s="19">
        <v>1944.4</v>
      </c>
      <c r="Z251" s="19">
        <v>1944.4</v>
      </c>
    </row>
    <row r="252" spans="1:26" hidden="1" x14ac:dyDescent="0.2">
      <c r="A252" t="s">
        <v>62</v>
      </c>
      <c r="B252" t="s">
        <v>63</v>
      </c>
      <c r="C252" t="s">
        <v>64</v>
      </c>
      <c r="D252" t="s">
        <v>65</v>
      </c>
      <c r="E252" t="s">
        <v>4</v>
      </c>
      <c r="F252" t="s">
        <v>5</v>
      </c>
      <c r="G252" t="s">
        <v>19</v>
      </c>
      <c r="H252" t="s">
        <v>20</v>
      </c>
      <c r="I252" t="str">
        <f>MID(Tabla1[[#This Row],[Des.Proyecto]],16,50)</f>
        <v>REMUNERACION PERSONAL</v>
      </c>
      <c r="J252" t="s">
        <v>145</v>
      </c>
      <c r="K252" t="s">
        <v>146</v>
      </c>
      <c r="L252" s="11" t="s">
        <v>938</v>
      </c>
      <c r="M252" t="s">
        <v>10</v>
      </c>
      <c r="N252" t="s">
        <v>11</v>
      </c>
      <c r="O252" s="19">
        <v>73920</v>
      </c>
      <c r="P252" s="19">
        <v>0</v>
      </c>
      <c r="Q252" s="19">
        <v>0</v>
      </c>
      <c r="R252" s="19">
        <v>73920</v>
      </c>
      <c r="S252" s="19">
        <v>0</v>
      </c>
      <c r="T252" s="19">
        <v>28400</v>
      </c>
      <c r="U252" s="18">
        <f>Tabla1[[#This Row],[Comprometido]]/Tabla1[[#Totals],[Comprometido]]</f>
        <v>1.3558229866534694E-3</v>
      </c>
      <c r="V252" s="19">
        <v>28400</v>
      </c>
      <c r="W252" s="20">
        <f>Tabla1[[#This Row],[Devengado]]/Tabla1[[#Totals],[Devengado]]</f>
        <v>3.3165074221882954E-3</v>
      </c>
      <c r="X252" s="19">
        <v>45520</v>
      </c>
      <c r="Y252" s="19">
        <v>45520</v>
      </c>
      <c r="Z252" s="19">
        <v>45520</v>
      </c>
    </row>
    <row r="253" spans="1:26" hidden="1" x14ac:dyDescent="0.2">
      <c r="A253" t="s">
        <v>0</v>
      </c>
      <c r="B253" t="s">
        <v>16</v>
      </c>
      <c r="C253" t="s">
        <v>27</v>
      </c>
      <c r="D253" t="s">
        <v>28</v>
      </c>
      <c r="E253" t="s">
        <v>4</v>
      </c>
      <c r="F253" t="s">
        <v>5</v>
      </c>
      <c r="G253" t="s">
        <v>19</v>
      </c>
      <c r="H253" t="s">
        <v>20</v>
      </c>
      <c r="I253" t="str">
        <f>MID(Tabla1[[#This Row],[Des.Proyecto]],16,50)</f>
        <v>REMUNERACION PERSONAL</v>
      </c>
      <c r="J253" t="s">
        <v>145</v>
      </c>
      <c r="K253" t="s">
        <v>146</v>
      </c>
      <c r="L253" s="11" t="s">
        <v>938</v>
      </c>
      <c r="M253" t="s">
        <v>10</v>
      </c>
      <c r="N253" t="s">
        <v>11</v>
      </c>
      <c r="O253" s="19">
        <v>9504</v>
      </c>
      <c r="P253" s="19">
        <v>0</v>
      </c>
      <c r="Q253" s="19">
        <v>0</v>
      </c>
      <c r="R253" s="19">
        <v>9504</v>
      </c>
      <c r="S253" s="19">
        <v>0</v>
      </c>
      <c r="T253" s="19">
        <v>2448</v>
      </c>
      <c r="U253" s="18">
        <f>Tabla1[[#This Row],[Comprometido]]/Tabla1[[#Totals],[Comprometido]]</f>
        <v>1.1686812222984836E-4</v>
      </c>
      <c r="V253" s="19">
        <v>2448</v>
      </c>
      <c r="W253" s="20">
        <f>Tabla1[[#This Row],[Devengado]]/Tabla1[[#Totals],[Devengado]]</f>
        <v>2.8587359751820236E-4</v>
      </c>
      <c r="X253" s="19">
        <v>7056</v>
      </c>
      <c r="Y253" s="19">
        <v>7056</v>
      </c>
      <c r="Z253" s="19">
        <v>7056</v>
      </c>
    </row>
    <row r="254" spans="1:26" hidden="1" x14ac:dyDescent="0.2">
      <c r="A254" t="s">
        <v>0</v>
      </c>
      <c r="B254" t="s">
        <v>16</v>
      </c>
      <c r="C254" t="s">
        <v>36</v>
      </c>
      <c r="D254" t="s">
        <v>37</v>
      </c>
      <c r="E254" t="s">
        <v>4</v>
      </c>
      <c r="F254" t="s">
        <v>5</v>
      </c>
      <c r="G254" t="s">
        <v>19</v>
      </c>
      <c r="H254" t="s">
        <v>20</v>
      </c>
      <c r="I254" t="str">
        <f>MID(Tabla1[[#This Row],[Des.Proyecto]],16,50)</f>
        <v>REMUNERACION PERSONAL</v>
      </c>
      <c r="J254" t="s">
        <v>145</v>
      </c>
      <c r="K254" t="s">
        <v>146</v>
      </c>
      <c r="L254" s="11" t="s">
        <v>938</v>
      </c>
      <c r="M254" t="s">
        <v>10</v>
      </c>
      <c r="N254" t="s">
        <v>11</v>
      </c>
      <c r="O254" s="19">
        <v>17472</v>
      </c>
      <c r="P254" s="19">
        <v>0</v>
      </c>
      <c r="Q254" s="19">
        <v>704</v>
      </c>
      <c r="R254" s="19">
        <v>18176</v>
      </c>
      <c r="S254" s="19">
        <v>0</v>
      </c>
      <c r="T254" s="19">
        <v>5344</v>
      </c>
      <c r="U254" s="18">
        <f>Tabla1[[#This Row],[Comprometido]]/Tabla1[[#Totals],[Comprometido]]</f>
        <v>2.551238746716951E-4</v>
      </c>
      <c r="V254" s="19">
        <v>5344</v>
      </c>
      <c r="W254" s="20">
        <f>Tabla1[[#This Row],[Devengado]]/Tabla1[[#Totals],[Devengado]]</f>
        <v>6.2406393183712147E-4</v>
      </c>
      <c r="X254" s="19">
        <v>12832</v>
      </c>
      <c r="Y254" s="19">
        <v>12832</v>
      </c>
      <c r="Z254" s="19">
        <v>12832</v>
      </c>
    </row>
    <row r="255" spans="1:26" hidden="1" x14ac:dyDescent="0.2">
      <c r="A255" t="s">
        <v>0</v>
      </c>
      <c r="B255" t="s">
        <v>126</v>
      </c>
      <c r="C255" t="s">
        <v>127</v>
      </c>
      <c r="D255" t="s">
        <v>128</v>
      </c>
      <c r="E255" t="s">
        <v>4</v>
      </c>
      <c r="F255" t="s">
        <v>5</v>
      </c>
      <c r="G255" t="s">
        <v>19</v>
      </c>
      <c r="H255" t="s">
        <v>20</v>
      </c>
      <c r="I255" t="str">
        <f>MID(Tabla1[[#This Row],[Des.Proyecto]],16,50)</f>
        <v>REMUNERACION PERSONAL</v>
      </c>
      <c r="J255" t="s">
        <v>145</v>
      </c>
      <c r="K255" t="s">
        <v>146</v>
      </c>
      <c r="L255" s="11" t="s">
        <v>938</v>
      </c>
      <c r="M255" t="s">
        <v>10</v>
      </c>
      <c r="N255" t="s">
        <v>11</v>
      </c>
      <c r="O255" s="19">
        <v>6336</v>
      </c>
      <c r="P255" s="19">
        <v>0</v>
      </c>
      <c r="Q255" s="19">
        <v>0</v>
      </c>
      <c r="R255" s="19">
        <v>6336</v>
      </c>
      <c r="S255" s="19">
        <v>0</v>
      </c>
      <c r="T255" s="19">
        <v>1224</v>
      </c>
      <c r="U255" s="18">
        <f>Tabla1[[#This Row],[Comprometido]]/Tabla1[[#Totals],[Comprometido]]</f>
        <v>5.843406111492418E-5</v>
      </c>
      <c r="V255" s="19">
        <v>1224</v>
      </c>
      <c r="W255" s="20">
        <f>Tabla1[[#This Row],[Devengado]]/Tabla1[[#Totals],[Devengado]]</f>
        <v>1.4293679875910118E-4</v>
      </c>
      <c r="X255" s="19">
        <v>5112</v>
      </c>
      <c r="Y255" s="19">
        <v>5112</v>
      </c>
      <c r="Z255" s="19">
        <v>5112</v>
      </c>
    </row>
    <row r="256" spans="1:26" hidden="1" x14ac:dyDescent="0.2">
      <c r="A256" t="s">
        <v>23</v>
      </c>
      <c r="B256" t="s">
        <v>49</v>
      </c>
      <c r="C256" t="s">
        <v>50</v>
      </c>
      <c r="D256" t="s">
        <v>51</v>
      </c>
      <c r="E256" t="s">
        <v>4</v>
      </c>
      <c r="F256" t="s">
        <v>5</v>
      </c>
      <c r="G256" t="s">
        <v>19</v>
      </c>
      <c r="H256" t="s">
        <v>20</v>
      </c>
      <c r="I256" t="str">
        <f>MID(Tabla1[[#This Row],[Des.Proyecto]],16,50)</f>
        <v>REMUNERACION PERSONAL</v>
      </c>
      <c r="J256" t="s">
        <v>145</v>
      </c>
      <c r="K256" t="s">
        <v>146</v>
      </c>
      <c r="L256" s="11" t="s">
        <v>938</v>
      </c>
      <c r="M256" t="s">
        <v>10</v>
      </c>
      <c r="N256" t="s">
        <v>11</v>
      </c>
      <c r="O256" s="19">
        <v>4320</v>
      </c>
      <c r="P256" s="19">
        <v>0</v>
      </c>
      <c r="Q256" s="19">
        <v>0</v>
      </c>
      <c r="R256" s="19">
        <v>4320</v>
      </c>
      <c r="S256" s="19">
        <v>0</v>
      </c>
      <c r="T256" s="19">
        <v>1224</v>
      </c>
      <c r="U256" s="18">
        <f>Tabla1[[#This Row],[Comprometido]]/Tabla1[[#Totals],[Comprometido]]</f>
        <v>5.843406111492418E-5</v>
      </c>
      <c r="V256" s="19">
        <v>1224</v>
      </c>
      <c r="W256" s="20">
        <f>Tabla1[[#This Row],[Devengado]]/Tabla1[[#Totals],[Devengado]]</f>
        <v>1.4293679875910118E-4</v>
      </c>
      <c r="X256" s="19">
        <v>3096</v>
      </c>
      <c r="Y256" s="19">
        <v>3096</v>
      </c>
      <c r="Z256" s="19">
        <v>3096</v>
      </c>
    </row>
    <row r="257" spans="1:26" hidden="1" x14ac:dyDescent="0.2">
      <c r="A257" t="s">
        <v>0</v>
      </c>
      <c r="B257" t="s">
        <v>115</v>
      </c>
      <c r="C257" t="s">
        <v>116</v>
      </c>
      <c r="D257" t="s">
        <v>117</v>
      </c>
      <c r="E257" t="s">
        <v>4</v>
      </c>
      <c r="F257" t="s">
        <v>5</v>
      </c>
      <c r="G257" t="s">
        <v>19</v>
      </c>
      <c r="H257" t="s">
        <v>20</v>
      </c>
      <c r="I257" t="str">
        <f>MID(Tabla1[[#This Row],[Des.Proyecto]],16,50)</f>
        <v>REMUNERACION PERSONAL</v>
      </c>
      <c r="J257" t="s">
        <v>145</v>
      </c>
      <c r="K257" t="s">
        <v>146</v>
      </c>
      <c r="L257" s="11" t="s">
        <v>938</v>
      </c>
      <c r="M257" t="s">
        <v>10</v>
      </c>
      <c r="N257" t="s">
        <v>11</v>
      </c>
      <c r="O257" s="19">
        <v>2112</v>
      </c>
      <c r="P257" s="19">
        <v>0</v>
      </c>
      <c r="Q257" s="19">
        <v>0</v>
      </c>
      <c r="R257" s="19">
        <v>2112</v>
      </c>
      <c r="S257" s="19">
        <v>0</v>
      </c>
      <c r="T257" s="19">
        <v>408</v>
      </c>
      <c r="U257" s="18">
        <f>Tabla1[[#This Row],[Comprometido]]/Tabla1[[#Totals],[Comprometido]]</f>
        <v>1.9478020371641395E-5</v>
      </c>
      <c r="V257" s="19">
        <v>408</v>
      </c>
      <c r="W257" s="20">
        <f>Tabla1[[#This Row],[Devengado]]/Tabla1[[#Totals],[Devengado]]</f>
        <v>4.7645599586367056E-5</v>
      </c>
      <c r="X257" s="19">
        <v>1704</v>
      </c>
      <c r="Y257" s="19">
        <v>1704</v>
      </c>
      <c r="Z257" s="19">
        <v>1704</v>
      </c>
    </row>
    <row r="258" spans="1:26" hidden="1" x14ac:dyDescent="0.2">
      <c r="A258" t="s">
        <v>23</v>
      </c>
      <c r="B258" t="s">
        <v>46</v>
      </c>
      <c r="C258" t="s">
        <v>133</v>
      </c>
      <c r="D258" t="s">
        <v>134</v>
      </c>
      <c r="E258" t="s">
        <v>4</v>
      </c>
      <c r="F258" t="s">
        <v>5</v>
      </c>
      <c r="G258" t="s">
        <v>19</v>
      </c>
      <c r="H258" t="s">
        <v>20</v>
      </c>
      <c r="I258" t="str">
        <f>MID(Tabla1[[#This Row],[Des.Proyecto]],16,50)</f>
        <v>REMUNERACION PERSONAL</v>
      </c>
      <c r="J258" t="s">
        <v>145</v>
      </c>
      <c r="K258" t="s">
        <v>146</v>
      </c>
      <c r="L258" s="11" t="s">
        <v>938</v>
      </c>
      <c r="M258" t="s">
        <v>10</v>
      </c>
      <c r="N258" t="s">
        <v>11</v>
      </c>
      <c r="O258" s="19">
        <v>3168</v>
      </c>
      <c r="P258" s="19">
        <v>0</v>
      </c>
      <c r="Q258" s="19">
        <v>0</v>
      </c>
      <c r="R258" s="19">
        <v>3168</v>
      </c>
      <c r="S258" s="19">
        <v>0</v>
      </c>
      <c r="T258" s="19">
        <v>816</v>
      </c>
      <c r="U258" s="18">
        <f>Tabla1[[#This Row],[Comprometido]]/Tabla1[[#Totals],[Comprometido]]</f>
        <v>3.8956040743282789E-5</v>
      </c>
      <c r="V258" s="19">
        <v>816</v>
      </c>
      <c r="W258" s="20">
        <f>Tabla1[[#This Row],[Devengado]]/Tabla1[[#Totals],[Devengado]]</f>
        <v>9.5291199172734112E-5</v>
      </c>
      <c r="X258" s="19">
        <v>2352</v>
      </c>
      <c r="Y258" s="19">
        <v>2352</v>
      </c>
      <c r="Z258" s="19">
        <v>2352</v>
      </c>
    </row>
    <row r="259" spans="1:26" hidden="1" x14ac:dyDescent="0.2">
      <c r="A259" t="s">
        <v>0</v>
      </c>
      <c r="B259" t="s">
        <v>105</v>
      </c>
      <c r="C259" t="s">
        <v>106</v>
      </c>
      <c r="D259" t="s">
        <v>107</v>
      </c>
      <c r="E259" t="s">
        <v>4</v>
      </c>
      <c r="F259" t="s">
        <v>5</v>
      </c>
      <c r="G259" t="s">
        <v>19</v>
      </c>
      <c r="H259" t="s">
        <v>20</v>
      </c>
      <c r="I259" t="str">
        <f>MID(Tabla1[[#This Row],[Des.Proyecto]],16,50)</f>
        <v>REMUNERACION PERSONAL</v>
      </c>
      <c r="J259" t="s">
        <v>145</v>
      </c>
      <c r="K259" t="s">
        <v>146</v>
      </c>
      <c r="L259" s="11" t="s">
        <v>938</v>
      </c>
      <c r="M259" t="s">
        <v>10</v>
      </c>
      <c r="N259" t="s">
        <v>11</v>
      </c>
      <c r="O259" s="19">
        <v>5280</v>
      </c>
      <c r="P259" s="19">
        <v>0</v>
      </c>
      <c r="Q259" s="19">
        <v>0</v>
      </c>
      <c r="R259" s="19">
        <v>5280</v>
      </c>
      <c r="S259" s="19">
        <v>0</v>
      </c>
      <c r="T259" s="19">
        <v>1632</v>
      </c>
      <c r="U259" s="18">
        <f>Tabla1[[#This Row],[Comprometido]]/Tabla1[[#Totals],[Comprometido]]</f>
        <v>7.7912081486565578E-5</v>
      </c>
      <c r="V259" s="19">
        <v>1632</v>
      </c>
      <c r="W259" s="20">
        <f>Tabla1[[#This Row],[Devengado]]/Tabla1[[#Totals],[Devengado]]</f>
        <v>1.9058239834546822E-4</v>
      </c>
      <c r="X259" s="19">
        <v>3648</v>
      </c>
      <c r="Y259" s="19">
        <v>3648</v>
      </c>
      <c r="Z259" s="19">
        <v>3648</v>
      </c>
    </row>
    <row r="260" spans="1:26" hidden="1" x14ac:dyDescent="0.2">
      <c r="A260" t="s">
        <v>0</v>
      </c>
      <c r="B260" t="s">
        <v>1</v>
      </c>
      <c r="C260" t="s">
        <v>58</v>
      </c>
      <c r="D260" t="s">
        <v>59</v>
      </c>
      <c r="E260" t="s">
        <v>4</v>
      </c>
      <c r="F260" t="s">
        <v>5</v>
      </c>
      <c r="G260" t="s">
        <v>19</v>
      </c>
      <c r="H260" t="s">
        <v>20</v>
      </c>
      <c r="I260" t="str">
        <f>MID(Tabla1[[#This Row],[Des.Proyecto]],16,50)</f>
        <v>REMUNERACION PERSONAL</v>
      </c>
      <c r="J260" t="s">
        <v>145</v>
      </c>
      <c r="K260" t="s">
        <v>146</v>
      </c>
      <c r="L260" s="11" t="s">
        <v>938</v>
      </c>
      <c r="M260" t="s">
        <v>10</v>
      </c>
      <c r="N260" t="s">
        <v>11</v>
      </c>
      <c r="O260" s="19">
        <v>105005.92</v>
      </c>
      <c r="P260" s="19">
        <v>0</v>
      </c>
      <c r="Q260" s="19">
        <v>-9363.76</v>
      </c>
      <c r="R260" s="19">
        <v>95642.16</v>
      </c>
      <c r="S260" s="19">
        <v>0</v>
      </c>
      <c r="T260" s="19">
        <v>34088</v>
      </c>
      <c r="U260" s="18">
        <f>Tabla1[[#This Row],[Comprometido]]/Tabla1[[#Totals],[Comprometido]]</f>
        <v>1.6273695059522348E-3</v>
      </c>
      <c r="V260" s="19">
        <v>34088</v>
      </c>
      <c r="W260" s="20">
        <f>Tabla1[[#This Row],[Devengado]]/Tabla1[[#Totals],[Devengado]]</f>
        <v>3.9807431340688239E-3</v>
      </c>
      <c r="X260" s="19">
        <v>61554.16</v>
      </c>
      <c r="Y260" s="19">
        <v>61554.16</v>
      </c>
      <c r="Z260" s="19">
        <v>61554.16</v>
      </c>
    </row>
    <row r="261" spans="1:26" hidden="1" x14ac:dyDescent="0.2">
      <c r="A261" t="s">
        <v>23</v>
      </c>
      <c r="B261" t="s">
        <v>49</v>
      </c>
      <c r="C261" t="s">
        <v>56</v>
      </c>
      <c r="D261" t="s">
        <v>57</v>
      </c>
      <c r="E261" t="s">
        <v>4</v>
      </c>
      <c r="F261" t="s">
        <v>5</v>
      </c>
      <c r="G261" t="s">
        <v>19</v>
      </c>
      <c r="H261" t="s">
        <v>20</v>
      </c>
      <c r="I261" t="str">
        <f>MID(Tabla1[[#This Row],[Des.Proyecto]],16,50)</f>
        <v>REMUNERACION PERSONAL</v>
      </c>
      <c r="J261" t="s">
        <v>145</v>
      </c>
      <c r="K261" t="s">
        <v>146</v>
      </c>
      <c r="L261" s="11" t="s">
        <v>938</v>
      </c>
      <c r="M261" t="s">
        <v>10</v>
      </c>
      <c r="N261" t="s">
        <v>11</v>
      </c>
      <c r="O261" s="19">
        <v>2112</v>
      </c>
      <c r="P261" s="19">
        <v>0</v>
      </c>
      <c r="Q261" s="19">
        <v>0</v>
      </c>
      <c r="R261" s="19">
        <v>2112</v>
      </c>
      <c r="S261" s="19">
        <v>0</v>
      </c>
      <c r="T261" s="19">
        <v>816</v>
      </c>
      <c r="U261" s="18">
        <f>Tabla1[[#This Row],[Comprometido]]/Tabla1[[#Totals],[Comprometido]]</f>
        <v>3.8956040743282789E-5</v>
      </c>
      <c r="V261" s="19">
        <v>816</v>
      </c>
      <c r="W261" s="20">
        <f>Tabla1[[#This Row],[Devengado]]/Tabla1[[#Totals],[Devengado]]</f>
        <v>9.5291199172734112E-5</v>
      </c>
      <c r="X261" s="19">
        <v>1296</v>
      </c>
      <c r="Y261" s="19">
        <v>1296</v>
      </c>
      <c r="Z261" s="19">
        <v>1296</v>
      </c>
    </row>
    <row r="262" spans="1:26" hidden="1" x14ac:dyDescent="0.2">
      <c r="A262" t="s">
        <v>23</v>
      </c>
      <c r="B262" t="s">
        <v>24</v>
      </c>
      <c r="C262" t="s">
        <v>42</v>
      </c>
      <c r="D262" t="s">
        <v>43</v>
      </c>
      <c r="E262" t="s">
        <v>4</v>
      </c>
      <c r="F262" t="s">
        <v>5</v>
      </c>
      <c r="G262" t="s">
        <v>19</v>
      </c>
      <c r="H262" t="s">
        <v>20</v>
      </c>
      <c r="I262" t="str">
        <f>MID(Tabla1[[#This Row],[Des.Proyecto]],16,50)</f>
        <v>REMUNERACION PERSONAL</v>
      </c>
      <c r="J262" t="s">
        <v>145</v>
      </c>
      <c r="K262" t="s">
        <v>146</v>
      </c>
      <c r="L262" s="11" t="s">
        <v>938</v>
      </c>
      <c r="M262" t="s">
        <v>10</v>
      </c>
      <c r="N262" t="s">
        <v>11</v>
      </c>
      <c r="O262" s="19">
        <v>10240</v>
      </c>
      <c r="P262" s="19">
        <v>0</v>
      </c>
      <c r="Q262" s="19">
        <v>-560</v>
      </c>
      <c r="R262" s="19">
        <v>9680</v>
      </c>
      <c r="S262" s="19">
        <v>0</v>
      </c>
      <c r="T262" s="19">
        <v>3512</v>
      </c>
      <c r="U262" s="18">
        <f>Tabla1[[#This Row],[Comprometido]]/Tabla1[[#Totals],[Comprometido]]</f>
        <v>1.6766374398334455E-4</v>
      </c>
      <c r="V262" s="19">
        <v>3512</v>
      </c>
      <c r="W262" s="20">
        <f>Tabla1[[#This Row],[Devengado]]/Tabla1[[#Totals],[Devengado]]</f>
        <v>4.1012584741990471E-4</v>
      </c>
      <c r="X262" s="19">
        <v>6168</v>
      </c>
      <c r="Y262" s="19">
        <v>6168</v>
      </c>
      <c r="Z262" s="19">
        <v>6168</v>
      </c>
    </row>
    <row r="263" spans="1:26" hidden="1" x14ac:dyDescent="0.2">
      <c r="A263" t="s">
        <v>23</v>
      </c>
      <c r="B263" t="s">
        <v>24</v>
      </c>
      <c r="C263" t="s">
        <v>25</v>
      </c>
      <c r="D263" t="s">
        <v>26</v>
      </c>
      <c r="E263" t="s">
        <v>4</v>
      </c>
      <c r="F263" t="s">
        <v>5</v>
      </c>
      <c r="G263" t="s">
        <v>19</v>
      </c>
      <c r="H263" t="s">
        <v>20</v>
      </c>
      <c r="I263" t="str">
        <f>MID(Tabla1[[#This Row],[Des.Proyecto]],16,50)</f>
        <v>REMUNERACION PERSONAL</v>
      </c>
      <c r="J263" t="s">
        <v>145</v>
      </c>
      <c r="K263" t="s">
        <v>146</v>
      </c>
      <c r="L263" s="11" t="s">
        <v>938</v>
      </c>
      <c r="M263" t="s">
        <v>10</v>
      </c>
      <c r="N263" t="s">
        <v>11</v>
      </c>
      <c r="O263" s="19">
        <v>15520</v>
      </c>
      <c r="P263" s="19">
        <v>0</v>
      </c>
      <c r="Q263" s="19">
        <v>-1076.97</v>
      </c>
      <c r="R263" s="19">
        <v>14443.03</v>
      </c>
      <c r="S263" s="19">
        <v>0</v>
      </c>
      <c r="T263" s="19">
        <v>4896</v>
      </c>
      <c r="U263" s="18">
        <f>Tabla1[[#This Row],[Comprometido]]/Tabla1[[#Totals],[Comprometido]]</f>
        <v>2.3373624445969672E-4</v>
      </c>
      <c r="V263" s="19">
        <v>4896</v>
      </c>
      <c r="W263" s="20">
        <f>Tabla1[[#This Row],[Devengado]]/Tabla1[[#Totals],[Devengado]]</f>
        <v>5.7174719503640472E-4</v>
      </c>
      <c r="X263" s="19">
        <v>9547.0300000000007</v>
      </c>
      <c r="Y263" s="19">
        <v>9547.0300000000007</v>
      </c>
      <c r="Z263" s="19">
        <v>9547.0300000000007</v>
      </c>
    </row>
    <row r="264" spans="1:26" hidden="1" x14ac:dyDescent="0.2">
      <c r="A264" t="s">
        <v>23</v>
      </c>
      <c r="B264" t="s">
        <v>24</v>
      </c>
      <c r="C264" t="s">
        <v>29</v>
      </c>
      <c r="D264" t="s">
        <v>30</v>
      </c>
      <c r="E264" t="s">
        <v>4</v>
      </c>
      <c r="F264" t="s">
        <v>5</v>
      </c>
      <c r="G264" t="s">
        <v>19</v>
      </c>
      <c r="H264" t="s">
        <v>20</v>
      </c>
      <c r="I264" t="str">
        <f>MID(Tabla1[[#This Row],[Des.Proyecto]],16,50)</f>
        <v>REMUNERACION PERSONAL</v>
      </c>
      <c r="J264" t="s">
        <v>145</v>
      </c>
      <c r="K264" t="s">
        <v>146</v>
      </c>
      <c r="L264" s="11" t="s">
        <v>938</v>
      </c>
      <c r="M264" t="s">
        <v>10</v>
      </c>
      <c r="N264" t="s">
        <v>11</v>
      </c>
      <c r="O264" s="19">
        <v>13408</v>
      </c>
      <c r="P264" s="19">
        <v>0</v>
      </c>
      <c r="Q264" s="19">
        <v>-812.9</v>
      </c>
      <c r="R264" s="19">
        <v>12595.1</v>
      </c>
      <c r="S264" s="19">
        <v>0</v>
      </c>
      <c r="T264" s="19">
        <v>4404</v>
      </c>
      <c r="U264" s="18">
        <f>Tabla1[[#This Row],[Comprometido]]/Tabla1[[#Totals],[Comprometido]]</f>
        <v>2.1024804342330562E-4</v>
      </c>
      <c r="V264" s="19">
        <v>4404</v>
      </c>
      <c r="W264" s="20">
        <f>Tabla1[[#This Row],[Devengado]]/Tabla1[[#Totals],[Devengado]]</f>
        <v>5.1429220729990322E-4</v>
      </c>
      <c r="X264" s="19">
        <v>8191.1</v>
      </c>
      <c r="Y264" s="19">
        <v>8191.1</v>
      </c>
      <c r="Z264" s="19">
        <v>8191.1</v>
      </c>
    </row>
    <row r="265" spans="1:26" hidden="1" x14ac:dyDescent="0.2">
      <c r="A265" t="s">
        <v>23</v>
      </c>
      <c r="B265" t="s">
        <v>24</v>
      </c>
      <c r="C265" t="s">
        <v>34</v>
      </c>
      <c r="D265" t="s">
        <v>35</v>
      </c>
      <c r="E265" t="s">
        <v>4</v>
      </c>
      <c r="F265" t="s">
        <v>5</v>
      </c>
      <c r="G265" t="s">
        <v>19</v>
      </c>
      <c r="H265" t="s">
        <v>20</v>
      </c>
      <c r="I265" t="str">
        <f>MID(Tabla1[[#This Row],[Des.Proyecto]],16,50)</f>
        <v>REMUNERACION PERSONAL</v>
      </c>
      <c r="J265" t="s">
        <v>145</v>
      </c>
      <c r="K265" t="s">
        <v>146</v>
      </c>
      <c r="L265" s="11" t="s">
        <v>938</v>
      </c>
      <c r="M265" t="s">
        <v>10</v>
      </c>
      <c r="N265" t="s">
        <v>11</v>
      </c>
      <c r="O265" s="19">
        <v>57866.8</v>
      </c>
      <c r="P265" s="19">
        <v>0</v>
      </c>
      <c r="Q265" s="19">
        <v>0</v>
      </c>
      <c r="R265" s="19">
        <v>57866.8</v>
      </c>
      <c r="S265" s="19">
        <v>0</v>
      </c>
      <c r="T265" s="19">
        <v>23256</v>
      </c>
      <c r="U265" s="18">
        <f>Tabla1[[#This Row],[Comprometido]]/Tabla1[[#Totals],[Comprometido]]</f>
        <v>1.1102471611835593E-3</v>
      </c>
      <c r="V265" s="19">
        <v>23256</v>
      </c>
      <c r="W265" s="20">
        <f>Tabla1[[#This Row],[Devengado]]/Tabla1[[#Totals],[Devengado]]</f>
        <v>2.7157991764229224E-3</v>
      </c>
      <c r="X265" s="19">
        <v>34610.800000000003</v>
      </c>
      <c r="Y265" s="19">
        <v>34610.800000000003</v>
      </c>
      <c r="Z265" s="19">
        <v>34610.800000000003</v>
      </c>
    </row>
    <row r="266" spans="1:26" hidden="1" x14ac:dyDescent="0.2">
      <c r="A266" t="s">
        <v>23</v>
      </c>
      <c r="B266" t="s">
        <v>24</v>
      </c>
      <c r="C266" t="s">
        <v>72</v>
      </c>
      <c r="D266" t="s">
        <v>73</v>
      </c>
      <c r="E266" t="s">
        <v>4</v>
      </c>
      <c r="F266" t="s">
        <v>5</v>
      </c>
      <c r="G266" t="s">
        <v>19</v>
      </c>
      <c r="H266" t="s">
        <v>20</v>
      </c>
      <c r="I266" t="str">
        <f>MID(Tabla1[[#This Row],[Des.Proyecto]],16,50)</f>
        <v>REMUNERACION PERSONAL</v>
      </c>
      <c r="J266" t="s">
        <v>145</v>
      </c>
      <c r="K266" t="s">
        <v>146</v>
      </c>
      <c r="L266" s="11" t="s">
        <v>938</v>
      </c>
      <c r="M266" t="s">
        <v>10</v>
      </c>
      <c r="N266" t="s">
        <v>11</v>
      </c>
      <c r="O266" s="19">
        <v>17952</v>
      </c>
      <c r="P266" s="19">
        <v>0</v>
      </c>
      <c r="Q266" s="19">
        <v>0</v>
      </c>
      <c r="R266" s="19">
        <v>17952</v>
      </c>
      <c r="S266" s="19">
        <v>0</v>
      </c>
      <c r="T266" s="19">
        <v>5712</v>
      </c>
      <c r="U266" s="18">
        <f>Tabla1[[#This Row],[Comprometido]]/Tabla1[[#Totals],[Comprometido]]</f>
        <v>2.726922852029795E-4</v>
      </c>
      <c r="V266" s="19">
        <v>5712</v>
      </c>
      <c r="W266" s="20">
        <f>Tabla1[[#This Row],[Devengado]]/Tabla1[[#Totals],[Devengado]]</f>
        <v>6.6703839420913886E-4</v>
      </c>
      <c r="X266" s="19">
        <v>12240</v>
      </c>
      <c r="Y266" s="19">
        <v>12240</v>
      </c>
      <c r="Z266" s="19">
        <v>12240</v>
      </c>
    </row>
    <row r="267" spans="1:26" hidden="1" x14ac:dyDescent="0.2">
      <c r="A267" t="s">
        <v>23</v>
      </c>
      <c r="B267" t="s">
        <v>24</v>
      </c>
      <c r="C267" t="s">
        <v>86</v>
      </c>
      <c r="D267" t="s">
        <v>87</v>
      </c>
      <c r="E267" t="s">
        <v>4</v>
      </c>
      <c r="F267" t="s">
        <v>5</v>
      </c>
      <c r="G267" t="s">
        <v>19</v>
      </c>
      <c r="H267" t="s">
        <v>20</v>
      </c>
      <c r="I267" t="str">
        <f>MID(Tabla1[[#This Row],[Des.Proyecto]],16,50)</f>
        <v>REMUNERACION PERSONAL</v>
      </c>
      <c r="J267" t="s">
        <v>145</v>
      </c>
      <c r="K267" t="s">
        <v>146</v>
      </c>
      <c r="L267" s="11" t="s">
        <v>938</v>
      </c>
      <c r="M267" t="s">
        <v>10</v>
      </c>
      <c r="N267" t="s">
        <v>11</v>
      </c>
      <c r="O267" s="19">
        <v>26080</v>
      </c>
      <c r="P267" s="19">
        <v>0</v>
      </c>
      <c r="Q267" s="19">
        <v>-5664</v>
      </c>
      <c r="R267" s="19">
        <v>20416</v>
      </c>
      <c r="S267" s="19">
        <v>0</v>
      </c>
      <c r="T267" s="19">
        <v>8664</v>
      </c>
      <c r="U267" s="18">
        <f>Tabla1[[#This Row],[Comprometido]]/Tabla1[[#Totals],[Comprometido]]</f>
        <v>4.1362149142132608E-4</v>
      </c>
      <c r="V267" s="19">
        <v>8664</v>
      </c>
      <c r="W267" s="20">
        <f>Tabla1[[#This Row],[Devengado]]/Tabla1[[#Totals],[Devengado]]</f>
        <v>1.0117683206281476E-3</v>
      </c>
      <c r="X267" s="19">
        <v>11752</v>
      </c>
      <c r="Y267" s="19">
        <v>11752</v>
      </c>
      <c r="Z267" s="19">
        <v>11752</v>
      </c>
    </row>
    <row r="268" spans="1:26" hidden="1" x14ac:dyDescent="0.2">
      <c r="A268" t="s">
        <v>23</v>
      </c>
      <c r="B268" t="s">
        <v>24</v>
      </c>
      <c r="C268" t="s">
        <v>40</v>
      </c>
      <c r="D268" t="s">
        <v>41</v>
      </c>
      <c r="E268" t="s">
        <v>4</v>
      </c>
      <c r="F268" t="s">
        <v>5</v>
      </c>
      <c r="G268" t="s">
        <v>19</v>
      </c>
      <c r="H268" t="s">
        <v>20</v>
      </c>
      <c r="I268" t="str">
        <f>MID(Tabla1[[#This Row],[Des.Proyecto]],16,50)</f>
        <v>REMUNERACION PERSONAL</v>
      </c>
      <c r="J268" t="s">
        <v>145</v>
      </c>
      <c r="K268" t="s">
        <v>146</v>
      </c>
      <c r="L268" s="11" t="s">
        <v>938</v>
      </c>
      <c r="M268" t="s">
        <v>10</v>
      </c>
      <c r="N268" t="s">
        <v>11</v>
      </c>
      <c r="O268" s="19">
        <v>20080</v>
      </c>
      <c r="P268" s="19">
        <v>0</v>
      </c>
      <c r="Q268" s="19">
        <v>0</v>
      </c>
      <c r="R268" s="19">
        <v>20080</v>
      </c>
      <c r="S268" s="19">
        <v>0</v>
      </c>
      <c r="T268" s="19">
        <v>6612</v>
      </c>
      <c r="U268" s="18">
        <f>Tabla1[[#This Row],[Comprometido]]/Tabla1[[#Totals],[Comprometido]]</f>
        <v>3.15658506611012E-4</v>
      </c>
      <c r="V268" s="19">
        <v>6612</v>
      </c>
      <c r="W268" s="20">
        <f>Tabla1[[#This Row],[Devengado]]/Tabla1[[#Totals],[Devengado]]</f>
        <v>7.7213898153200738E-4</v>
      </c>
      <c r="X268" s="19">
        <v>13468</v>
      </c>
      <c r="Y268" s="19">
        <v>13468</v>
      </c>
      <c r="Z268" s="19">
        <v>13468</v>
      </c>
    </row>
    <row r="269" spans="1:26" hidden="1" x14ac:dyDescent="0.2">
      <c r="A269" t="s">
        <v>23</v>
      </c>
      <c r="B269" t="s">
        <v>24</v>
      </c>
      <c r="C269" t="s">
        <v>44</v>
      </c>
      <c r="D269" t="s">
        <v>45</v>
      </c>
      <c r="E269" t="s">
        <v>4</v>
      </c>
      <c r="F269" t="s">
        <v>5</v>
      </c>
      <c r="G269" t="s">
        <v>19</v>
      </c>
      <c r="H269" t="s">
        <v>20</v>
      </c>
      <c r="I269" t="str">
        <f>MID(Tabla1[[#This Row],[Des.Proyecto]],16,50)</f>
        <v>REMUNERACION PERSONAL</v>
      </c>
      <c r="J269" t="s">
        <v>145</v>
      </c>
      <c r="K269" t="s">
        <v>146</v>
      </c>
      <c r="L269" s="11" t="s">
        <v>938</v>
      </c>
      <c r="M269" t="s">
        <v>10</v>
      </c>
      <c r="N269" t="s">
        <v>11</v>
      </c>
      <c r="O269" s="19">
        <v>14080</v>
      </c>
      <c r="P269" s="19">
        <v>0</v>
      </c>
      <c r="Q269" s="19">
        <v>0</v>
      </c>
      <c r="R269" s="19">
        <v>14080</v>
      </c>
      <c r="S269" s="19">
        <v>0</v>
      </c>
      <c r="T269" s="19">
        <v>4488</v>
      </c>
      <c r="U269" s="18">
        <f>Tabla1[[#This Row],[Comprometido]]/Tabla1[[#Totals],[Comprometido]]</f>
        <v>2.1425822408805532E-4</v>
      </c>
      <c r="V269" s="19">
        <v>4488</v>
      </c>
      <c r="W269" s="20">
        <f>Tabla1[[#This Row],[Devengado]]/Tabla1[[#Totals],[Devengado]]</f>
        <v>5.241015954500376E-4</v>
      </c>
      <c r="X269" s="19">
        <v>9592</v>
      </c>
      <c r="Y269" s="19">
        <v>9592</v>
      </c>
      <c r="Z269" s="19">
        <v>9592</v>
      </c>
    </row>
    <row r="270" spans="1:26" hidden="1" x14ac:dyDescent="0.2">
      <c r="A270" t="s">
        <v>23</v>
      </c>
      <c r="B270" t="s">
        <v>96</v>
      </c>
      <c r="C270" t="s">
        <v>97</v>
      </c>
      <c r="D270" t="s">
        <v>98</v>
      </c>
      <c r="E270" t="s">
        <v>4</v>
      </c>
      <c r="F270" t="s">
        <v>5</v>
      </c>
      <c r="G270" t="s">
        <v>19</v>
      </c>
      <c r="H270" t="s">
        <v>20</v>
      </c>
      <c r="I270" t="str">
        <f>MID(Tabla1[[#This Row],[Des.Proyecto]],16,50)</f>
        <v>REMUNERACION PERSONAL</v>
      </c>
      <c r="J270" t="s">
        <v>145</v>
      </c>
      <c r="K270" t="s">
        <v>146</v>
      </c>
      <c r="L270" s="11" t="s">
        <v>938</v>
      </c>
      <c r="M270" t="s">
        <v>10</v>
      </c>
      <c r="N270" t="s">
        <v>11</v>
      </c>
      <c r="O270" s="19">
        <v>4224</v>
      </c>
      <c r="P270" s="19">
        <v>0</v>
      </c>
      <c r="Q270" s="19">
        <v>0</v>
      </c>
      <c r="R270" s="19">
        <v>4224</v>
      </c>
      <c r="S270" s="19">
        <v>0</v>
      </c>
      <c r="T270" s="19">
        <v>1648</v>
      </c>
      <c r="U270" s="18">
        <f>Tabla1[[#This Row],[Comprometido]]/Tabla1[[#Totals],[Comprometido]]</f>
        <v>7.8675925422708369E-5</v>
      </c>
      <c r="V270" s="19">
        <v>1648</v>
      </c>
      <c r="W270" s="20">
        <f>Tabla1[[#This Row],[Devengado]]/Tabla1[[#Totals],[Devengado]]</f>
        <v>1.9245085323120811E-4</v>
      </c>
      <c r="X270" s="19">
        <v>2576</v>
      </c>
      <c r="Y270" s="19">
        <v>2576</v>
      </c>
      <c r="Z270" s="19">
        <v>2576</v>
      </c>
    </row>
    <row r="271" spans="1:26" hidden="1" x14ac:dyDescent="0.2">
      <c r="A271" t="s">
        <v>62</v>
      </c>
      <c r="B271" t="s">
        <v>66</v>
      </c>
      <c r="C271" t="s">
        <v>108</v>
      </c>
      <c r="D271" t="s">
        <v>109</v>
      </c>
      <c r="E271" t="s">
        <v>4</v>
      </c>
      <c r="F271" t="s">
        <v>5</v>
      </c>
      <c r="G271" t="s">
        <v>19</v>
      </c>
      <c r="H271" t="s">
        <v>20</v>
      </c>
      <c r="I271" t="str">
        <f>MID(Tabla1[[#This Row],[Des.Proyecto]],16,50)</f>
        <v>REMUNERACION PERSONAL</v>
      </c>
      <c r="J271" t="s">
        <v>145</v>
      </c>
      <c r="K271" t="s">
        <v>146</v>
      </c>
      <c r="L271" s="11" t="s">
        <v>938</v>
      </c>
      <c r="M271" t="s">
        <v>10</v>
      </c>
      <c r="N271" t="s">
        <v>11</v>
      </c>
      <c r="O271" s="19">
        <v>2112</v>
      </c>
      <c r="P271" s="19">
        <v>0</v>
      </c>
      <c r="Q271" s="19">
        <v>0</v>
      </c>
      <c r="R271" s="19">
        <v>2112</v>
      </c>
      <c r="S271" s="19">
        <v>0</v>
      </c>
      <c r="T271" s="19">
        <v>408</v>
      </c>
      <c r="U271" s="18">
        <f>Tabla1[[#This Row],[Comprometido]]/Tabla1[[#Totals],[Comprometido]]</f>
        <v>1.9478020371641395E-5</v>
      </c>
      <c r="V271" s="19">
        <v>408</v>
      </c>
      <c r="W271" s="20">
        <f>Tabla1[[#This Row],[Devengado]]/Tabla1[[#Totals],[Devengado]]</f>
        <v>4.7645599586367056E-5</v>
      </c>
      <c r="X271" s="19">
        <v>1704</v>
      </c>
      <c r="Y271" s="19">
        <v>1704</v>
      </c>
      <c r="Z271" s="19">
        <v>1704</v>
      </c>
    </row>
    <row r="272" spans="1:26" hidden="1" x14ac:dyDescent="0.2">
      <c r="A272" t="s">
        <v>62</v>
      </c>
      <c r="B272" t="s">
        <v>66</v>
      </c>
      <c r="C272" t="s">
        <v>118</v>
      </c>
      <c r="D272" t="s">
        <v>119</v>
      </c>
      <c r="E272" t="s">
        <v>4</v>
      </c>
      <c r="F272" t="s">
        <v>5</v>
      </c>
      <c r="G272" t="s">
        <v>19</v>
      </c>
      <c r="H272" t="s">
        <v>20</v>
      </c>
      <c r="I272" t="str">
        <f>MID(Tabla1[[#This Row],[Des.Proyecto]],16,50)</f>
        <v>REMUNERACION PERSONAL</v>
      </c>
      <c r="J272" t="s">
        <v>145</v>
      </c>
      <c r="K272" t="s">
        <v>146</v>
      </c>
      <c r="L272" s="11" t="s">
        <v>938</v>
      </c>
      <c r="M272" t="s">
        <v>10</v>
      </c>
      <c r="N272" t="s">
        <v>11</v>
      </c>
      <c r="O272" s="19">
        <v>7392</v>
      </c>
      <c r="P272" s="19">
        <v>0</v>
      </c>
      <c r="Q272" s="19">
        <v>0</v>
      </c>
      <c r="R272" s="19">
        <v>7392</v>
      </c>
      <c r="S272" s="19">
        <v>0</v>
      </c>
      <c r="T272" s="19">
        <v>2856</v>
      </c>
      <c r="U272" s="18">
        <f>Tabla1[[#This Row],[Comprometido]]/Tabla1[[#Totals],[Comprometido]]</f>
        <v>1.3634614260148975E-4</v>
      </c>
      <c r="V272" s="19">
        <v>2856</v>
      </c>
      <c r="W272" s="20">
        <f>Tabla1[[#This Row],[Devengado]]/Tabla1[[#Totals],[Devengado]]</f>
        <v>3.3351919710456943E-4</v>
      </c>
      <c r="X272" s="19">
        <v>4536</v>
      </c>
      <c r="Y272" s="19">
        <v>4536</v>
      </c>
      <c r="Z272" s="19">
        <v>4536</v>
      </c>
    </row>
    <row r="273" spans="1:26" hidden="1" x14ac:dyDescent="0.2">
      <c r="A273" t="s">
        <v>62</v>
      </c>
      <c r="B273" t="s">
        <v>66</v>
      </c>
      <c r="C273" t="s">
        <v>120</v>
      </c>
      <c r="D273" t="s">
        <v>121</v>
      </c>
      <c r="E273" t="s">
        <v>4</v>
      </c>
      <c r="F273" t="s">
        <v>5</v>
      </c>
      <c r="G273" t="s">
        <v>19</v>
      </c>
      <c r="H273" t="s">
        <v>20</v>
      </c>
      <c r="I273" t="str">
        <f>MID(Tabla1[[#This Row],[Des.Proyecto]],16,50)</f>
        <v>REMUNERACION PERSONAL</v>
      </c>
      <c r="J273" t="s">
        <v>145</v>
      </c>
      <c r="K273" t="s">
        <v>146</v>
      </c>
      <c r="L273" s="11" t="s">
        <v>938</v>
      </c>
      <c r="M273" t="s">
        <v>10</v>
      </c>
      <c r="N273" t="s">
        <v>11</v>
      </c>
      <c r="O273" s="19">
        <v>4224</v>
      </c>
      <c r="P273" s="19">
        <v>0</v>
      </c>
      <c r="Q273" s="19">
        <v>0</v>
      </c>
      <c r="R273" s="19">
        <v>4224</v>
      </c>
      <c r="S273" s="19">
        <v>0</v>
      </c>
      <c r="T273" s="19">
        <v>1548</v>
      </c>
      <c r="U273" s="18">
        <f>Tabla1[[#This Row],[Comprometido]]/Tabla1[[#Totals],[Comprometido]]</f>
        <v>7.3901900821815873E-5</v>
      </c>
      <c r="V273" s="19">
        <v>1548</v>
      </c>
      <c r="W273" s="20">
        <f>Tabla1[[#This Row],[Devengado]]/Tabla1[[#Totals],[Devengado]]</f>
        <v>1.8077301019533385E-4</v>
      </c>
      <c r="X273" s="19">
        <v>2676</v>
      </c>
      <c r="Y273" s="19">
        <v>2676</v>
      </c>
      <c r="Z273" s="19">
        <v>2676</v>
      </c>
    </row>
    <row r="274" spans="1:26" hidden="1" x14ac:dyDescent="0.2">
      <c r="A274" t="s">
        <v>62</v>
      </c>
      <c r="B274" t="s">
        <v>66</v>
      </c>
      <c r="C274" t="s">
        <v>124</v>
      </c>
      <c r="D274" t="s">
        <v>125</v>
      </c>
      <c r="E274" t="s">
        <v>4</v>
      </c>
      <c r="F274" t="s">
        <v>5</v>
      </c>
      <c r="G274" t="s">
        <v>19</v>
      </c>
      <c r="H274" t="s">
        <v>20</v>
      </c>
      <c r="I274" t="str">
        <f>MID(Tabla1[[#This Row],[Des.Proyecto]],16,50)</f>
        <v>REMUNERACION PERSONAL</v>
      </c>
      <c r="J274" t="s">
        <v>145</v>
      </c>
      <c r="K274" t="s">
        <v>146</v>
      </c>
      <c r="L274" s="11" t="s">
        <v>938</v>
      </c>
      <c r="M274" t="s">
        <v>10</v>
      </c>
      <c r="N274" t="s">
        <v>11</v>
      </c>
      <c r="O274" s="19">
        <v>4224</v>
      </c>
      <c r="P274" s="19">
        <v>0</v>
      </c>
      <c r="Q274" s="19">
        <v>0</v>
      </c>
      <c r="R274" s="19">
        <v>4224</v>
      </c>
      <c r="S274" s="19">
        <v>0</v>
      </c>
      <c r="T274" s="19">
        <v>1224</v>
      </c>
      <c r="U274" s="18">
        <f>Tabla1[[#This Row],[Comprometido]]/Tabla1[[#Totals],[Comprometido]]</f>
        <v>5.843406111492418E-5</v>
      </c>
      <c r="V274" s="19">
        <v>1224</v>
      </c>
      <c r="W274" s="20">
        <f>Tabla1[[#This Row],[Devengado]]/Tabla1[[#Totals],[Devengado]]</f>
        <v>1.4293679875910118E-4</v>
      </c>
      <c r="X274" s="19">
        <v>3000</v>
      </c>
      <c r="Y274" s="19">
        <v>3000</v>
      </c>
      <c r="Z274" s="19">
        <v>3000</v>
      </c>
    </row>
    <row r="275" spans="1:26" hidden="1" x14ac:dyDescent="0.2">
      <c r="A275" t="s">
        <v>62</v>
      </c>
      <c r="B275" t="s">
        <v>66</v>
      </c>
      <c r="C275" t="s">
        <v>129</v>
      </c>
      <c r="D275" t="s">
        <v>130</v>
      </c>
      <c r="E275" t="s">
        <v>4</v>
      </c>
      <c r="F275" t="s">
        <v>5</v>
      </c>
      <c r="G275" t="s">
        <v>19</v>
      </c>
      <c r="H275" t="s">
        <v>20</v>
      </c>
      <c r="I275" t="str">
        <f>MID(Tabla1[[#This Row],[Des.Proyecto]],16,50)</f>
        <v>REMUNERACION PERSONAL</v>
      </c>
      <c r="J275" t="s">
        <v>145</v>
      </c>
      <c r="K275" t="s">
        <v>146</v>
      </c>
      <c r="L275" s="11" t="s">
        <v>938</v>
      </c>
      <c r="M275" t="s">
        <v>10</v>
      </c>
      <c r="N275" t="s">
        <v>11</v>
      </c>
      <c r="O275" s="19">
        <v>10560</v>
      </c>
      <c r="P275" s="19">
        <v>0</v>
      </c>
      <c r="Q275" s="19">
        <v>0</v>
      </c>
      <c r="R275" s="19">
        <v>10560</v>
      </c>
      <c r="S275" s="19">
        <v>0</v>
      </c>
      <c r="T275" s="19">
        <v>2940</v>
      </c>
      <c r="U275" s="18">
        <f>Tabla1[[#This Row],[Comprometido]]/Tabla1[[#Totals],[Comprometido]]</f>
        <v>1.4035632326623944E-4</v>
      </c>
      <c r="V275" s="19">
        <v>2940</v>
      </c>
      <c r="W275" s="20">
        <f>Tabla1[[#This Row],[Devengado]]/Tabla1[[#Totals],[Devengado]]</f>
        <v>3.4332858525470381E-4</v>
      </c>
      <c r="X275" s="19">
        <v>7620</v>
      </c>
      <c r="Y275" s="19">
        <v>7620</v>
      </c>
      <c r="Z275" s="19">
        <v>7620</v>
      </c>
    </row>
    <row r="276" spans="1:26" hidden="1" x14ac:dyDescent="0.2">
      <c r="A276" t="s">
        <v>62</v>
      </c>
      <c r="B276" t="s">
        <v>66</v>
      </c>
      <c r="C276" t="s">
        <v>78</v>
      </c>
      <c r="D276" t="s">
        <v>79</v>
      </c>
      <c r="E276" t="s">
        <v>4</v>
      </c>
      <c r="F276" t="s">
        <v>5</v>
      </c>
      <c r="G276" t="s">
        <v>19</v>
      </c>
      <c r="H276" t="s">
        <v>20</v>
      </c>
      <c r="I276" t="str">
        <f>MID(Tabla1[[#This Row],[Des.Proyecto]],16,50)</f>
        <v>REMUNERACION PERSONAL</v>
      </c>
      <c r="J276" t="s">
        <v>145</v>
      </c>
      <c r="K276" t="s">
        <v>146</v>
      </c>
      <c r="L276" s="11" t="s">
        <v>938</v>
      </c>
      <c r="M276" t="s">
        <v>10</v>
      </c>
      <c r="N276" t="s">
        <v>11</v>
      </c>
      <c r="O276" s="19">
        <v>1056</v>
      </c>
      <c r="P276" s="19">
        <v>0</v>
      </c>
      <c r="Q276" s="19">
        <v>0</v>
      </c>
      <c r="R276" s="19">
        <v>1056</v>
      </c>
      <c r="S276" s="19">
        <v>0</v>
      </c>
      <c r="T276" s="19">
        <v>408</v>
      </c>
      <c r="U276" s="18">
        <f>Tabla1[[#This Row],[Comprometido]]/Tabla1[[#Totals],[Comprometido]]</f>
        <v>1.9478020371641395E-5</v>
      </c>
      <c r="V276" s="19">
        <v>408</v>
      </c>
      <c r="W276" s="20">
        <f>Tabla1[[#This Row],[Devengado]]/Tabla1[[#Totals],[Devengado]]</f>
        <v>4.7645599586367056E-5</v>
      </c>
      <c r="X276" s="19">
        <v>648</v>
      </c>
      <c r="Y276" s="19">
        <v>648</v>
      </c>
      <c r="Z276" s="19">
        <v>648</v>
      </c>
    </row>
    <row r="277" spans="1:26" hidden="1" x14ac:dyDescent="0.2">
      <c r="A277" t="s">
        <v>62</v>
      </c>
      <c r="B277" t="s">
        <v>66</v>
      </c>
      <c r="C277" t="s">
        <v>74</v>
      </c>
      <c r="D277" t="s">
        <v>75</v>
      </c>
      <c r="E277" t="s">
        <v>4</v>
      </c>
      <c r="F277" t="s">
        <v>5</v>
      </c>
      <c r="G277" t="s">
        <v>19</v>
      </c>
      <c r="H277" t="s">
        <v>20</v>
      </c>
      <c r="I277" t="str">
        <f>MID(Tabla1[[#This Row],[Des.Proyecto]],16,50)</f>
        <v>REMUNERACION PERSONAL</v>
      </c>
      <c r="J277" t="s">
        <v>145</v>
      </c>
      <c r="K277" t="s">
        <v>146</v>
      </c>
      <c r="L277" s="11" t="s">
        <v>938</v>
      </c>
      <c r="M277" t="s">
        <v>10</v>
      </c>
      <c r="N277" t="s">
        <v>11</v>
      </c>
      <c r="O277" s="19">
        <v>4224</v>
      </c>
      <c r="P277" s="19">
        <v>0</v>
      </c>
      <c r="Q277" s="19">
        <v>0</v>
      </c>
      <c r="R277" s="19">
        <v>4224</v>
      </c>
      <c r="S277" s="19">
        <v>0</v>
      </c>
      <c r="T277" s="19">
        <v>1224</v>
      </c>
      <c r="U277" s="18">
        <f>Tabla1[[#This Row],[Comprometido]]/Tabla1[[#Totals],[Comprometido]]</f>
        <v>5.843406111492418E-5</v>
      </c>
      <c r="V277" s="19">
        <v>1224</v>
      </c>
      <c r="W277" s="20">
        <f>Tabla1[[#This Row],[Devengado]]/Tabla1[[#Totals],[Devengado]]</f>
        <v>1.4293679875910118E-4</v>
      </c>
      <c r="X277" s="19">
        <v>3000</v>
      </c>
      <c r="Y277" s="19">
        <v>3000</v>
      </c>
      <c r="Z277" s="19">
        <v>3000</v>
      </c>
    </row>
    <row r="278" spans="1:26" hidden="1" x14ac:dyDescent="0.2">
      <c r="A278" t="s">
        <v>62</v>
      </c>
      <c r="B278" t="s">
        <v>66</v>
      </c>
      <c r="C278" t="s">
        <v>67</v>
      </c>
      <c r="D278" t="s">
        <v>68</v>
      </c>
      <c r="E278" t="s">
        <v>4</v>
      </c>
      <c r="F278" t="s">
        <v>5</v>
      </c>
      <c r="G278" t="s">
        <v>19</v>
      </c>
      <c r="H278" t="s">
        <v>20</v>
      </c>
      <c r="I278" t="str">
        <f>MID(Tabla1[[#This Row],[Des.Proyecto]],16,50)</f>
        <v>REMUNERACION PERSONAL</v>
      </c>
      <c r="J278" t="s">
        <v>145</v>
      </c>
      <c r="K278" t="s">
        <v>146</v>
      </c>
      <c r="L278" s="11" t="s">
        <v>938</v>
      </c>
      <c r="M278" t="s">
        <v>10</v>
      </c>
      <c r="N278" t="s">
        <v>11</v>
      </c>
      <c r="O278" s="19">
        <v>2112</v>
      </c>
      <c r="P278" s="19">
        <v>0</v>
      </c>
      <c r="Q278" s="19">
        <v>0</v>
      </c>
      <c r="R278" s="19">
        <v>2112</v>
      </c>
      <c r="S278" s="19">
        <v>0</v>
      </c>
      <c r="T278" s="19">
        <v>816</v>
      </c>
      <c r="U278" s="18">
        <f>Tabla1[[#This Row],[Comprometido]]/Tabla1[[#Totals],[Comprometido]]</f>
        <v>3.8956040743282789E-5</v>
      </c>
      <c r="V278" s="19">
        <v>816</v>
      </c>
      <c r="W278" s="20">
        <f>Tabla1[[#This Row],[Devengado]]/Tabla1[[#Totals],[Devengado]]</f>
        <v>9.5291199172734112E-5</v>
      </c>
      <c r="X278" s="19">
        <v>1296</v>
      </c>
      <c r="Y278" s="19">
        <v>1296</v>
      </c>
      <c r="Z278" s="19">
        <v>1296</v>
      </c>
    </row>
    <row r="279" spans="1:26" hidden="1" x14ac:dyDescent="0.2">
      <c r="A279" t="s">
        <v>23</v>
      </c>
      <c r="B279" t="s">
        <v>69</v>
      </c>
      <c r="C279" t="s">
        <v>70</v>
      </c>
      <c r="D279" t="s">
        <v>71</v>
      </c>
      <c r="E279" t="s">
        <v>4</v>
      </c>
      <c r="F279" t="s">
        <v>5</v>
      </c>
      <c r="G279" t="s">
        <v>19</v>
      </c>
      <c r="H279" t="s">
        <v>20</v>
      </c>
      <c r="I279" t="str">
        <f>MID(Tabla1[[#This Row],[Des.Proyecto]],16,50)</f>
        <v>REMUNERACION PERSONAL</v>
      </c>
      <c r="J279" t="s">
        <v>145</v>
      </c>
      <c r="K279" t="s">
        <v>146</v>
      </c>
      <c r="L279" s="11" t="s">
        <v>938</v>
      </c>
      <c r="M279" t="s">
        <v>10</v>
      </c>
      <c r="N279" t="s">
        <v>11</v>
      </c>
      <c r="O279" s="19">
        <v>5280</v>
      </c>
      <c r="P279" s="19">
        <v>0</v>
      </c>
      <c r="Q279" s="19">
        <v>-704</v>
      </c>
      <c r="R279" s="19">
        <v>4576</v>
      </c>
      <c r="S279" s="19">
        <v>0</v>
      </c>
      <c r="T279" s="19">
        <v>1956</v>
      </c>
      <c r="U279" s="18">
        <f>Tabla1[[#This Row],[Comprometido]]/Tabla1[[#Totals],[Comprometido]]</f>
        <v>9.3379921193457264E-5</v>
      </c>
      <c r="V279" s="19">
        <v>1956</v>
      </c>
      <c r="W279" s="20">
        <f>Tabla1[[#This Row],[Devengado]]/Tabla1[[#Totals],[Devengado]]</f>
        <v>2.2841860978170089E-4</v>
      </c>
      <c r="X279" s="19">
        <v>2620</v>
      </c>
      <c r="Y279" s="19">
        <v>2620</v>
      </c>
      <c r="Z279" s="19">
        <v>2620</v>
      </c>
    </row>
    <row r="280" spans="1:26" hidden="1" x14ac:dyDescent="0.2">
      <c r="A280" t="s">
        <v>62</v>
      </c>
      <c r="B280" t="s">
        <v>66</v>
      </c>
      <c r="C280" t="s">
        <v>76</v>
      </c>
      <c r="D280" t="s">
        <v>77</v>
      </c>
      <c r="E280" t="s">
        <v>4</v>
      </c>
      <c r="F280" t="s">
        <v>5</v>
      </c>
      <c r="G280" t="s">
        <v>19</v>
      </c>
      <c r="H280" t="s">
        <v>20</v>
      </c>
      <c r="I280" t="str">
        <f>MID(Tabla1[[#This Row],[Des.Proyecto]],16,50)</f>
        <v>REMUNERACION PERSONAL</v>
      </c>
      <c r="J280" t="s">
        <v>145</v>
      </c>
      <c r="K280" t="s">
        <v>146</v>
      </c>
      <c r="L280" s="11" t="s">
        <v>938</v>
      </c>
      <c r="M280" t="s">
        <v>10</v>
      </c>
      <c r="N280" t="s">
        <v>11</v>
      </c>
      <c r="O280" s="19">
        <v>3168</v>
      </c>
      <c r="P280" s="19">
        <v>0</v>
      </c>
      <c r="Q280" s="19">
        <v>0</v>
      </c>
      <c r="R280" s="19">
        <v>3168</v>
      </c>
      <c r="S280" s="19">
        <v>0</v>
      </c>
      <c r="T280" s="19">
        <v>816</v>
      </c>
      <c r="U280" s="18">
        <f>Tabla1[[#This Row],[Comprometido]]/Tabla1[[#Totals],[Comprometido]]</f>
        <v>3.8956040743282789E-5</v>
      </c>
      <c r="V280" s="19">
        <v>816</v>
      </c>
      <c r="W280" s="20">
        <f>Tabla1[[#This Row],[Devengado]]/Tabla1[[#Totals],[Devengado]]</f>
        <v>9.5291199172734112E-5</v>
      </c>
      <c r="X280" s="19">
        <v>2352</v>
      </c>
      <c r="Y280" s="19">
        <v>2352</v>
      </c>
      <c r="Z280" s="19">
        <v>2352</v>
      </c>
    </row>
    <row r="281" spans="1:26" hidden="1" x14ac:dyDescent="0.2">
      <c r="A281" t="s">
        <v>62</v>
      </c>
      <c r="B281" t="s">
        <v>80</v>
      </c>
      <c r="C281" t="s">
        <v>90</v>
      </c>
      <c r="D281" t="s">
        <v>91</v>
      </c>
      <c r="E281" t="s">
        <v>4</v>
      </c>
      <c r="F281" t="s">
        <v>5</v>
      </c>
      <c r="G281" t="s">
        <v>19</v>
      </c>
      <c r="H281" t="s">
        <v>20</v>
      </c>
      <c r="I281" t="str">
        <f>MID(Tabla1[[#This Row],[Des.Proyecto]],16,50)</f>
        <v>REMUNERACION PERSONAL</v>
      </c>
      <c r="J281" t="s">
        <v>145</v>
      </c>
      <c r="K281" t="s">
        <v>146</v>
      </c>
      <c r="L281" s="11" t="s">
        <v>938</v>
      </c>
      <c r="M281" t="s">
        <v>10</v>
      </c>
      <c r="N281" t="s">
        <v>11</v>
      </c>
      <c r="O281" s="19">
        <v>12672</v>
      </c>
      <c r="P281" s="19">
        <v>0</v>
      </c>
      <c r="Q281" s="19">
        <v>0</v>
      </c>
      <c r="R281" s="19">
        <v>12672</v>
      </c>
      <c r="S281" s="19">
        <v>0</v>
      </c>
      <c r="T281" s="19">
        <v>4128</v>
      </c>
      <c r="U281" s="18">
        <f>Tabla1[[#This Row],[Comprometido]]/Tabla1[[#Totals],[Comprometido]]</f>
        <v>1.9707173552484234E-4</v>
      </c>
      <c r="V281" s="19">
        <v>4128</v>
      </c>
      <c r="W281" s="20">
        <f>Tabla1[[#This Row],[Devengado]]/Tabla1[[#Totals],[Devengado]]</f>
        <v>4.8206136052089026E-4</v>
      </c>
      <c r="X281" s="19">
        <v>8544</v>
      </c>
      <c r="Y281" s="19">
        <v>8544</v>
      </c>
      <c r="Z281" s="19">
        <v>8544</v>
      </c>
    </row>
    <row r="282" spans="1:26" hidden="1" x14ac:dyDescent="0.2">
      <c r="A282" t="s">
        <v>62</v>
      </c>
      <c r="B282" t="s">
        <v>80</v>
      </c>
      <c r="C282" t="s">
        <v>92</v>
      </c>
      <c r="D282" t="s">
        <v>93</v>
      </c>
      <c r="E282" t="s">
        <v>4</v>
      </c>
      <c r="F282" t="s">
        <v>5</v>
      </c>
      <c r="G282" t="s">
        <v>19</v>
      </c>
      <c r="H282" t="s">
        <v>20</v>
      </c>
      <c r="I282" t="str">
        <f>MID(Tabla1[[#This Row],[Des.Proyecto]],16,50)</f>
        <v>REMUNERACION PERSONAL</v>
      </c>
      <c r="J282" t="s">
        <v>145</v>
      </c>
      <c r="K282" t="s">
        <v>146</v>
      </c>
      <c r="L282" s="11" t="s">
        <v>938</v>
      </c>
      <c r="M282" t="s">
        <v>10</v>
      </c>
      <c r="N282" t="s">
        <v>11</v>
      </c>
      <c r="O282" s="19">
        <v>21120</v>
      </c>
      <c r="P282" s="19">
        <v>0</v>
      </c>
      <c r="Q282" s="19">
        <v>0</v>
      </c>
      <c r="R282" s="19">
        <v>21120</v>
      </c>
      <c r="S282" s="19">
        <v>0</v>
      </c>
      <c r="T282" s="19">
        <v>4896</v>
      </c>
      <c r="U282" s="18">
        <f>Tabla1[[#This Row],[Comprometido]]/Tabla1[[#Totals],[Comprometido]]</f>
        <v>2.3373624445969672E-4</v>
      </c>
      <c r="V282" s="19">
        <v>4896</v>
      </c>
      <c r="W282" s="20">
        <f>Tabla1[[#This Row],[Devengado]]/Tabla1[[#Totals],[Devengado]]</f>
        <v>5.7174719503640472E-4</v>
      </c>
      <c r="X282" s="19">
        <v>16224</v>
      </c>
      <c r="Y282" s="19">
        <v>16224</v>
      </c>
      <c r="Z282" s="19">
        <v>16224</v>
      </c>
    </row>
    <row r="283" spans="1:26" hidden="1" x14ac:dyDescent="0.2">
      <c r="A283" t="s">
        <v>62</v>
      </c>
      <c r="B283" t="s">
        <v>110</v>
      </c>
      <c r="C283" t="s">
        <v>111</v>
      </c>
      <c r="D283" t="s">
        <v>112</v>
      </c>
      <c r="E283" t="s">
        <v>4</v>
      </c>
      <c r="F283" t="s">
        <v>5</v>
      </c>
      <c r="G283" t="s">
        <v>19</v>
      </c>
      <c r="H283" t="s">
        <v>20</v>
      </c>
      <c r="I283" t="str">
        <f>MID(Tabla1[[#This Row],[Des.Proyecto]],16,50)</f>
        <v>REMUNERACION PERSONAL</v>
      </c>
      <c r="J283" t="s">
        <v>145</v>
      </c>
      <c r="K283" t="s">
        <v>146</v>
      </c>
      <c r="L283" s="11" t="s">
        <v>938</v>
      </c>
      <c r="M283" t="s">
        <v>10</v>
      </c>
      <c r="N283" t="s">
        <v>11</v>
      </c>
      <c r="O283" s="19">
        <v>10503.89</v>
      </c>
      <c r="P283" s="19">
        <v>0</v>
      </c>
      <c r="Q283" s="19">
        <v>0</v>
      </c>
      <c r="R283" s="19">
        <v>10503.89</v>
      </c>
      <c r="S283" s="19">
        <v>0</v>
      </c>
      <c r="T283" s="19">
        <v>2280</v>
      </c>
      <c r="U283" s="18">
        <f>Tabla1[[#This Row],[Comprometido]]/Tabla1[[#Totals],[Comprometido]]</f>
        <v>1.0884776090034896E-4</v>
      </c>
      <c r="V283" s="19">
        <v>2280</v>
      </c>
      <c r="W283" s="20">
        <f>Tabla1[[#This Row],[Devengado]]/Tabla1[[#Totals],[Devengado]]</f>
        <v>2.6625482121793356E-4</v>
      </c>
      <c r="X283" s="19">
        <v>8223.89</v>
      </c>
      <c r="Y283" s="19">
        <v>8223.89</v>
      </c>
      <c r="Z283" s="19">
        <v>8223.89</v>
      </c>
    </row>
    <row r="284" spans="1:26" hidden="1" x14ac:dyDescent="0.2">
      <c r="A284" t="s">
        <v>62</v>
      </c>
      <c r="B284" t="s">
        <v>66</v>
      </c>
      <c r="C284" t="s">
        <v>113</v>
      </c>
      <c r="D284" t="s">
        <v>114</v>
      </c>
      <c r="E284" t="s">
        <v>4</v>
      </c>
      <c r="F284" t="s">
        <v>5</v>
      </c>
      <c r="G284" t="s">
        <v>19</v>
      </c>
      <c r="H284" t="s">
        <v>20</v>
      </c>
      <c r="I284" t="str">
        <f>MID(Tabla1[[#This Row],[Des.Proyecto]],16,50)</f>
        <v>REMUNERACION PERSONAL</v>
      </c>
      <c r="J284" t="s">
        <v>145</v>
      </c>
      <c r="K284" t="s">
        <v>146</v>
      </c>
      <c r="L284" s="11" t="s">
        <v>938</v>
      </c>
      <c r="M284" t="s">
        <v>10</v>
      </c>
      <c r="N284" t="s">
        <v>11</v>
      </c>
      <c r="O284" s="19">
        <v>28512</v>
      </c>
      <c r="P284" s="19">
        <v>0</v>
      </c>
      <c r="Q284" s="19">
        <v>0</v>
      </c>
      <c r="R284" s="19">
        <v>28512</v>
      </c>
      <c r="S284" s="19">
        <v>0</v>
      </c>
      <c r="T284" s="19">
        <v>8316</v>
      </c>
      <c r="U284" s="18">
        <f>Tabla1[[#This Row],[Comprometido]]/Tabla1[[#Totals],[Comprometido]]</f>
        <v>3.9700788581022015E-4</v>
      </c>
      <c r="V284" s="19">
        <v>8316</v>
      </c>
      <c r="W284" s="20">
        <f>Tabla1[[#This Row],[Devengado]]/Tabla1[[#Totals],[Devengado]]</f>
        <v>9.7112942686330506E-4</v>
      </c>
      <c r="X284" s="19">
        <v>20196</v>
      </c>
      <c r="Y284" s="19">
        <v>20196</v>
      </c>
      <c r="Z284" s="19">
        <v>20196</v>
      </c>
    </row>
    <row r="285" spans="1:26" hidden="1" x14ac:dyDescent="0.2">
      <c r="A285" t="s">
        <v>62</v>
      </c>
      <c r="B285" t="s">
        <v>63</v>
      </c>
      <c r="C285" t="s">
        <v>99</v>
      </c>
      <c r="D285" t="s">
        <v>100</v>
      </c>
      <c r="E285" t="s">
        <v>4</v>
      </c>
      <c r="F285" t="s">
        <v>5</v>
      </c>
      <c r="G285" t="s">
        <v>19</v>
      </c>
      <c r="H285" t="s">
        <v>20</v>
      </c>
      <c r="I285" t="str">
        <f>MID(Tabla1[[#This Row],[Des.Proyecto]],16,50)</f>
        <v>REMUNERACION PERSONAL</v>
      </c>
      <c r="J285" t="s">
        <v>145</v>
      </c>
      <c r="K285" t="s">
        <v>146</v>
      </c>
      <c r="L285" s="11" t="s">
        <v>938</v>
      </c>
      <c r="M285" t="s">
        <v>10</v>
      </c>
      <c r="N285" t="s">
        <v>11</v>
      </c>
      <c r="O285" s="19">
        <v>3168</v>
      </c>
      <c r="P285" s="19">
        <v>0</v>
      </c>
      <c r="Q285" s="19">
        <v>0</v>
      </c>
      <c r="R285" s="19">
        <v>3168</v>
      </c>
      <c r="S285" s="19">
        <v>0</v>
      </c>
      <c r="T285" s="19">
        <v>1224</v>
      </c>
      <c r="U285" s="18">
        <f>Tabla1[[#This Row],[Comprometido]]/Tabla1[[#Totals],[Comprometido]]</f>
        <v>5.843406111492418E-5</v>
      </c>
      <c r="V285" s="19">
        <v>1224</v>
      </c>
      <c r="W285" s="20">
        <f>Tabla1[[#This Row],[Devengado]]/Tabla1[[#Totals],[Devengado]]</f>
        <v>1.4293679875910118E-4</v>
      </c>
      <c r="X285" s="19">
        <v>1944</v>
      </c>
      <c r="Y285" s="19">
        <v>1944</v>
      </c>
      <c r="Z285" s="19">
        <v>1944</v>
      </c>
    </row>
    <row r="286" spans="1:26" hidden="1" x14ac:dyDescent="0.2">
      <c r="A286" t="s">
        <v>62</v>
      </c>
      <c r="B286" t="s">
        <v>80</v>
      </c>
      <c r="C286" t="s">
        <v>122</v>
      </c>
      <c r="D286" t="s">
        <v>123</v>
      </c>
      <c r="E286" t="s">
        <v>4</v>
      </c>
      <c r="F286" t="s">
        <v>5</v>
      </c>
      <c r="G286" t="s">
        <v>19</v>
      </c>
      <c r="H286" t="s">
        <v>20</v>
      </c>
      <c r="I286" t="str">
        <f>MID(Tabla1[[#This Row],[Des.Proyecto]],16,50)</f>
        <v>REMUNERACION PERSONAL</v>
      </c>
      <c r="J286" t="s">
        <v>145</v>
      </c>
      <c r="K286" t="s">
        <v>146</v>
      </c>
      <c r="L286" s="11" t="s">
        <v>938</v>
      </c>
      <c r="M286" t="s">
        <v>10</v>
      </c>
      <c r="N286" t="s">
        <v>11</v>
      </c>
      <c r="O286" s="19">
        <v>7392</v>
      </c>
      <c r="P286" s="19">
        <v>0</v>
      </c>
      <c r="Q286" s="19">
        <v>0</v>
      </c>
      <c r="R286" s="19">
        <v>7392</v>
      </c>
      <c r="S286" s="19">
        <v>0</v>
      </c>
      <c r="T286" s="19">
        <v>1788</v>
      </c>
      <c r="U286" s="18">
        <f>Tabla1[[#This Row],[Comprometido]]/Tabla1[[#Totals],[Comprometido]]</f>
        <v>8.5359559863957868E-5</v>
      </c>
      <c r="V286" s="19">
        <v>1788</v>
      </c>
      <c r="W286" s="20">
        <f>Tabla1[[#This Row],[Devengado]]/Tabla1[[#Totals],[Devengado]]</f>
        <v>2.0879983348143211E-4</v>
      </c>
      <c r="X286" s="19">
        <v>5604</v>
      </c>
      <c r="Y286" s="19">
        <v>5604</v>
      </c>
      <c r="Z286" s="19">
        <v>5604</v>
      </c>
    </row>
    <row r="287" spans="1:26" hidden="1" x14ac:dyDescent="0.2">
      <c r="A287" t="s">
        <v>62</v>
      </c>
      <c r="B287" t="s">
        <v>80</v>
      </c>
      <c r="C287" t="s">
        <v>94</v>
      </c>
      <c r="D287" t="s">
        <v>95</v>
      </c>
      <c r="E287" t="s">
        <v>4</v>
      </c>
      <c r="F287" t="s">
        <v>5</v>
      </c>
      <c r="G287" t="s">
        <v>19</v>
      </c>
      <c r="H287" t="s">
        <v>20</v>
      </c>
      <c r="I287" t="str">
        <f>MID(Tabla1[[#This Row],[Des.Proyecto]],16,50)</f>
        <v>REMUNERACION PERSONAL</v>
      </c>
      <c r="J287" t="s">
        <v>145</v>
      </c>
      <c r="K287" t="s">
        <v>146</v>
      </c>
      <c r="L287" s="11" t="s">
        <v>938</v>
      </c>
      <c r="M287" t="s">
        <v>10</v>
      </c>
      <c r="N287" t="s">
        <v>11</v>
      </c>
      <c r="O287" s="19">
        <v>89760</v>
      </c>
      <c r="P287" s="19">
        <v>0</v>
      </c>
      <c r="Q287" s="19">
        <v>-66528</v>
      </c>
      <c r="R287" s="19">
        <v>23232</v>
      </c>
      <c r="S287" s="19">
        <v>1448</v>
      </c>
      <c r="T287" s="19">
        <v>6712</v>
      </c>
      <c r="U287" s="18">
        <f>Tabla1[[#This Row],[Comprometido]]/Tabla1[[#Totals],[Comprometido]]</f>
        <v>3.2043253121190449E-4</v>
      </c>
      <c r="V287" s="19">
        <v>6712</v>
      </c>
      <c r="W287" s="20">
        <f>Tabla1[[#This Row],[Devengado]]/Tabla1[[#Totals],[Devengado]]</f>
        <v>7.8381682456788164E-4</v>
      </c>
      <c r="X287" s="19">
        <v>16520</v>
      </c>
      <c r="Y287" s="19">
        <v>16520</v>
      </c>
      <c r="Z287" s="19">
        <v>15072</v>
      </c>
    </row>
    <row r="288" spans="1:26" hidden="1" x14ac:dyDescent="0.2">
      <c r="A288" t="s">
        <v>23</v>
      </c>
      <c r="B288" t="s">
        <v>46</v>
      </c>
      <c r="C288" t="s">
        <v>133</v>
      </c>
      <c r="D288" t="s">
        <v>134</v>
      </c>
      <c r="E288" t="s">
        <v>4</v>
      </c>
      <c r="F288" t="s">
        <v>5</v>
      </c>
      <c r="G288" t="s">
        <v>19</v>
      </c>
      <c r="H288" t="s">
        <v>20</v>
      </c>
      <c r="I288" t="str">
        <f>MID(Tabla1[[#This Row],[Des.Proyecto]],16,50)</f>
        <v>REMUNERACION PERSONAL</v>
      </c>
      <c r="J288" t="s">
        <v>147</v>
      </c>
      <c r="K288" t="s">
        <v>148</v>
      </c>
      <c r="L288" s="11" t="s">
        <v>938</v>
      </c>
      <c r="M288" t="s">
        <v>10</v>
      </c>
      <c r="N288" t="s">
        <v>11</v>
      </c>
      <c r="O288" s="19">
        <v>663.75</v>
      </c>
      <c r="P288" s="19">
        <v>0</v>
      </c>
      <c r="Q288" s="19">
        <v>0</v>
      </c>
      <c r="R288" s="19">
        <v>663.75</v>
      </c>
      <c r="S288" s="19">
        <v>0</v>
      </c>
      <c r="T288" s="19">
        <v>45</v>
      </c>
      <c r="U288" s="18">
        <f>Tabla1[[#This Row],[Comprometido]]/Tabla1[[#Totals],[Comprometido]]</f>
        <v>2.1483110704016244E-6</v>
      </c>
      <c r="V288" s="19">
        <v>45</v>
      </c>
      <c r="W288" s="20">
        <f>Tabla1[[#This Row],[Devengado]]/Tabla1[[#Totals],[Devengado]]</f>
        <v>5.2550293661434252E-6</v>
      </c>
      <c r="X288" s="19">
        <v>618.75</v>
      </c>
      <c r="Y288" s="19">
        <v>618.75</v>
      </c>
      <c r="Z288" s="19">
        <v>618.75</v>
      </c>
    </row>
    <row r="289" spans="1:26" hidden="1" x14ac:dyDescent="0.2">
      <c r="A289" t="s">
        <v>62</v>
      </c>
      <c r="B289" t="s">
        <v>66</v>
      </c>
      <c r="C289" t="s">
        <v>76</v>
      </c>
      <c r="D289" t="s">
        <v>77</v>
      </c>
      <c r="E289" t="s">
        <v>4</v>
      </c>
      <c r="F289" t="s">
        <v>5</v>
      </c>
      <c r="G289" t="s">
        <v>19</v>
      </c>
      <c r="H289" t="s">
        <v>20</v>
      </c>
      <c r="I289" t="str">
        <f>MID(Tabla1[[#This Row],[Des.Proyecto]],16,50)</f>
        <v>REMUNERACION PERSONAL</v>
      </c>
      <c r="J289" t="s">
        <v>147</v>
      </c>
      <c r="K289" t="s">
        <v>148</v>
      </c>
      <c r="L289" s="11" t="s">
        <v>938</v>
      </c>
      <c r="M289" t="s">
        <v>10</v>
      </c>
      <c r="N289" t="s">
        <v>11</v>
      </c>
      <c r="O289" s="19">
        <v>667.19</v>
      </c>
      <c r="P289" s="19">
        <v>0</v>
      </c>
      <c r="Q289" s="19">
        <v>0</v>
      </c>
      <c r="R289" s="19">
        <v>667.19</v>
      </c>
      <c r="S289" s="19">
        <v>0</v>
      </c>
      <c r="T289" s="19">
        <v>45</v>
      </c>
      <c r="U289" s="18">
        <f>Tabla1[[#This Row],[Comprometido]]/Tabla1[[#Totals],[Comprometido]]</f>
        <v>2.1483110704016244E-6</v>
      </c>
      <c r="V289" s="19">
        <v>45</v>
      </c>
      <c r="W289" s="20">
        <f>Tabla1[[#This Row],[Devengado]]/Tabla1[[#Totals],[Devengado]]</f>
        <v>5.2550293661434252E-6</v>
      </c>
      <c r="X289" s="19">
        <v>622.19000000000005</v>
      </c>
      <c r="Y289" s="19">
        <v>622.19000000000005</v>
      </c>
      <c r="Z289" s="19">
        <v>622.19000000000005</v>
      </c>
    </row>
    <row r="290" spans="1:26" hidden="1" x14ac:dyDescent="0.2">
      <c r="A290" t="s">
        <v>23</v>
      </c>
      <c r="B290" t="s">
        <v>69</v>
      </c>
      <c r="C290" t="s">
        <v>70</v>
      </c>
      <c r="D290" t="s">
        <v>71</v>
      </c>
      <c r="E290" t="s">
        <v>4</v>
      </c>
      <c r="F290" t="s">
        <v>5</v>
      </c>
      <c r="G290" t="s">
        <v>19</v>
      </c>
      <c r="H290" t="s">
        <v>20</v>
      </c>
      <c r="I290" t="str">
        <f>MID(Tabla1[[#This Row],[Des.Proyecto]],16,50)</f>
        <v>REMUNERACION PERSONAL</v>
      </c>
      <c r="J290" t="s">
        <v>147</v>
      </c>
      <c r="K290" t="s">
        <v>148</v>
      </c>
      <c r="L290" s="11" t="s">
        <v>938</v>
      </c>
      <c r="M290" t="s">
        <v>10</v>
      </c>
      <c r="N290" t="s">
        <v>11</v>
      </c>
      <c r="O290" s="19">
        <v>1117.68</v>
      </c>
      <c r="P290" s="19">
        <v>0</v>
      </c>
      <c r="Q290" s="19">
        <v>0</v>
      </c>
      <c r="R290" s="19">
        <v>1117.68</v>
      </c>
      <c r="S290" s="19">
        <v>0</v>
      </c>
      <c r="T290" s="19">
        <v>90</v>
      </c>
      <c r="U290" s="18">
        <f>Tabla1[[#This Row],[Comprometido]]/Tabla1[[#Totals],[Comprometido]]</f>
        <v>4.2966221408032489E-6</v>
      </c>
      <c r="V290" s="19">
        <v>90</v>
      </c>
      <c r="W290" s="20">
        <f>Tabla1[[#This Row],[Devengado]]/Tabla1[[#Totals],[Devengado]]</f>
        <v>1.051005873228685E-5</v>
      </c>
      <c r="X290" s="19">
        <v>1027.68</v>
      </c>
      <c r="Y290" s="19">
        <v>1027.68</v>
      </c>
      <c r="Z290" s="19">
        <v>1027.68</v>
      </c>
    </row>
    <row r="291" spans="1:26" hidden="1" x14ac:dyDescent="0.2">
      <c r="A291" t="s">
        <v>0</v>
      </c>
      <c r="B291" t="s">
        <v>1</v>
      </c>
      <c r="C291" t="s">
        <v>58</v>
      </c>
      <c r="D291" t="s">
        <v>59</v>
      </c>
      <c r="E291" t="s">
        <v>4</v>
      </c>
      <c r="F291" t="s">
        <v>5</v>
      </c>
      <c r="G291" t="s">
        <v>19</v>
      </c>
      <c r="H291" t="s">
        <v>20</v>
      </c>
      <c r="I291" t="str">
        <f>MID(Tabla1[[#This Row],[Des.Proyecto]],16,50)</f>
        <v>REMUNERACION PERSONAL</v>
      </c>
      <c r="J291" t="s">
        <v>147</v>
      </c>
      <c r="K291" t="s">
        <v>148</v>
      </c>
      <c r="L291" s="11" t="s">
        <v>938</v>
      </c>
      <c r="M291" t="s">
        <v>10</v>
      </c>
      <c r="N291" t="s">
        <v>11</v>
      </c>
      <c r="O291" s="19">
        <v>23243.45</v>
      </c>
      <c r="P291" s="19">
        <v>0</v>
      </c>
      <c r="Q291" s="19">
        <v>-2500</v>
      </c>
      <c r="R291" s="19">
        <v>20743.45</v>
      </c>
      <c r="S291" s="19">
        <v>0</v>
      </c>
      <c r="T291" s="19">
        <v>333</v>
      </c>
      <c r="U291" s="18">
        <f>Tabla1[[#This Row],[Comprometido]]/Tabla1[[#Totals],[Comprometido]]</f>
        <v>1.5897501920972019E-5</v>
      </c>
      <c r="V291" s="19">
        <v>333</v>
      </c>
      <c r="W291" s="20">
        <f>Tabla1[[#This Row],[Devengado]]/Tabla1[[#Totals],[Devengado]]</f>
        <v>3.8887217309461348E-5</v>
      </c>
      <c r="X291" s="19">
        <v>20410.45</v>
      </c>
      <c r="Y291" s="19">
        <v>20410.45</v>
      </c>
      <c r="Z291" s="19">
        <v>20410.45</v>
      </c>
    </row>
    <row r="292" spans="1:26" hidden="1" x14ac:dyDescent="0.2">
      <c r="A292" t="s">
        <v>62</v>
      </c>
      <c r="B292" t="s">
        <v>66</v>
      </c>
      <c r="C292" t="s">
        <v>124</v>
      </c>
      <c r="D292" t="s">
        <v>125</v>
      </c>
      <c r="E292" t="s">
        <v>4</v>
      </c>
      <c r="F292" t="s">
        <v>5</v>
      </c>
      <c r="G292" t="s">
        <v>19</v>
      </c>
      <c r="H292" t="s">
        <v>20</v>
      </c>
      <c r="I292" t="str">
        <f>MID(Tabla1[[#This Row],[Des.Proyecto]],16,50)</f>
        <v>REMUNERACION PERSONAL</v>
      </c>
      <c r="J292" t="s">
        <v>147</v>
      </c>
      <c r="K292" t="s">
        <v>148</v>
      </c>
      <c r="L292" s="11" t="s">
        <v>938</v>
      </c>
      <c r="M292" t="s">
        <v>10</v>
      </c>
      <c r="N292" t="s">
        <v>11</v>
      </c>
      <c r="O292" s="19">
        <v>1034.32</v>
      </c>
      <c r="P292" s="19">
        <v>0</v>
      </c>
      <c r="Q292" s="19">
        <v>0</v>
      </c>
      <c r="R292" s="19">
        <v>1034.32</v>
      </c>
      <c r="S292" s="19">
        <v>0</v>
      </c>
      <c r="T292" s="19">
        <v>0</v>
      </c>
      <c r="U292" s="18">
        <f>Tabla1[[#This Row],[Comprometido]]/Tabla1[[#Totals],[Comprometido]]</f>
        <v>0</v>
      </c>
      <c r="V292" s="19">
        <v>0</v>
      </c>
      <c r="W292" s="20">
        <f>Tabla1[[#This Row],[Devengado]]/Tabla1[[#Totals],[Devengado]]</f>
        <v>0</v>
      </c>
      <c r="X292" s="19">
        <v>1034.32</v>
      </c>
      <c r="Y292" s="19">
        <v>1034.32</v>
      </c>
      <c r="Z292" s="19">
        <v>1034.32</v>
      </c>
    </row>
    <row r="293" spans="1:26" hidden="1" x14ac:dyDescent="0.2">
      <c r="A293" t="s">
        <v>62</v>
      </c>
      <c r="B293" t="s">
        <v>66</v>
      </c>
      <c r="C293" t="s">
        <v>129</v>
      </c>
      <c r="D293" t="s">
        <v>130</v>
      </c>
      <c r="E293" t="s">
        <v>4</v>
      </c>
      <c r="F293" t="s">
        <v>5</v>
      </c>
      <c r="G293" t="s">
        <v>19</v>
      </c>
      <c r="H293" t="s">
        <v>20</v>
      </c>
      <c r="I293" t="str">
        <f>MID(Tabla1[[#This Row],[Des.Proyecto]],16,50)</f>
        <v>REMUNERACION PERSONAL</v>
      </c>
      <c r="J293" t="s">
        <v>147</v>
      </c>
      <c r="K293" t="s">
        <v>148</v>
      </c>
      <c r="L293" s="11" t="s">
        <v>938</v>
      </c>
      <c r="M293" t="s">
        <v>10</v>
      </c>
      <c r="N293" t="s">
        <v>11</v>
      </c>
      <c r="O293" s="19">
        <v>2695.25</v>
      </c>
      <c r="P293" s="19">
        <v>0</v>
      </c>
      <c r="Q293" s="19">
        <v>0</v>
      </c>
      <c r="R293" s="19">
        <v>2695.25</v>
      </c>
      <c r="S293" s="19">
        <v>0</v>
      </c>
      <c r="T293" s="19">
        <v>0</v>
      </c>
      <c r="U293" s="18">
        <f>Tabla1[[#This Row],[Comprometido]]/Tabla1[[#Totals],[Comprometido]]</f>
        <v>0</v>
      </c>
      <c r="V293" s="19">
        <v>0</v>
      </c>
      <c r="W293" s="20">
        <f>Tabla1[[#This Row],[Devengado]]/Tabla1[[#Totals],[Devengado]]</f>
        <v>0</v>
      </c>
      <c r="X293" s="19">
        <v>2695.25</v>
      </c>
      <c r="Y293" s="19">
        <v>2695.25</v>
      </c>
      <c r="Z293" s="19">
        <v>2695.25</v>
      </c>
    </row>
    <row r="294" spans="1:26" hidden="1" x14ac:dyDescent="0.2">
      <c r="A294" t="s">
        <v>0</v>
      </c>
      <c r="B294" t="s">
        <v>16</v>
      </c>
      <c r="C294" t="s">
        <v>38</v>
      </c>
      <c r="D294" t="s">
        <v>39</v>
      </c>
      <c r="E294" t="s">
        <v>4</v>
      </c>
      <c r="F294" t="s">
        <v>5</v>
      </c>
      <c r="G294" t="s">
        <v>19</v>
      </c>
      <c r="H294" t="s">
        <v>20</v>
      </c>
      <c r="I294" t="str">
        <f>MID(Tabla1[[#This Row],[Des.Proyecto]],16,50)</f>
        <v>REMUNERACION PERSONAL</v>
      </c>
      <c r="J294" t="s">
        <v>147</v>
      </c>
      <c r="K294" t="s">
        <v>148</v>
      </c>
      <c r="L294" s="11" t="s">
        <v>938</v>
      </c>
      <c r="M294" t="s">
        <v>10</v>
      </c>
      <c r="N294" t="s">
        <v>11</v>
      </c>
      <c r="O294" s="19">
        <v>216.98</v>
      </c>
      <c r="P294" s="19">
        <v>0</v>
      </c>
      <c r="Q294" s="19">
        <v>0</v>
      </c>
      <c r="R294" s="19">
        <v>216.98</v>
      </c>
      <c r="S294" s="19">
        <v>0</v>
      </c>
      <c r="T294" s="19">
        <v>0</v>
      </c>
      <c r="U294" s="18">
        <f>Tabla1[[#This Row],[Comprometido]]/Tabla1[[#Totals],[Comprometido]]</f>
        <v>0</v>
      </c>
      <c r="V294" s="19">
        <v>0</v>
      </c>
      <c r="W294" s="20">
        <f>Tabla1[[#This Row],[Devengado]]/Tabla1[[#Totals],[Devengado]]</f>
        <v>0</v>
      </c>
      <c r="X294" s="19">
        <v>216.98</v>
      </c>
      <c r="Y294" s="19">
        <v>216.98</v>
      </c>
      <c r="Z294" s="19">
        <v>216.98</v>
      </c>
    </row>
    <row r="295" spans="1:26" hidden="1" x14ac:dyDescent="0.2">
      <c r="A295" t="s">
        <v>62</v>
      </c>
      <c r="B295" t="s">
        <v>66</v>
      </c>
      <c r="C295" t="s">
        <v>120</v>
      </c>
      <c r="D295" t="s">
        <v>121</v>
      </c>
      <c r="E295" t="s">
        <v>4</v>
      </c>
      <c r="F295" t="s">
        <v>5</v>
      </c>
      <c r="G295" t="s">
        <v>19</v>
      </c>
      <c r="H295" t="s">
        <v>20</v>
      </c>
      <c r="I295" t="str">
        <f>MID(Tabla1[[#This Row],[Des.Proyecto]],16,50)</f>
        <v>REMUNERACION PERSONAL</v>
      </c>
      <c r="J295" t="s">
        <v>147</v>
      </c>
      <c r="K295" t="s">
        <v>148</v>
      </c>
      <c r="L295" s="11" t="s">
        <v>938</v>
      </c>
      <c r="M295" t="s">
        <v>10</v>
      </c>
      <c r="N295" t="s">
        <v>11</v>
      </c>
      <c r="O295" s="19">
        <v>885.08</v>
      </c>
      <c r="P295" s="19">
        <v>0</v>
      </c>
      <c r="Q295" s="19">
        <v>0</v>
      </c>
      <c r="R295" s="19">
        <v>885.08</v>
      </c>
      <c r="S295" s="19">
        <v>0</v>
      </c>
      <c r="T295" s="19">
        <v>22.5</v>
      </c>
      <c r="U295" s="18">
        <f>Tabla1[[#This Row],[Comprometido]]/Tabla1[[#Totals],[Comprometido]]</f>
        <v>1.0741555352008122E-6</v>
      </c>
      <c r="V295" s="19">
        <v>22.5</v>
      </c>
      <c r="W295" s="20">
        <f>Tabla1[[#This Row],[Devengado]]/Tabla1[[#Totals],[Devengado]]</f>
        <v>2.6275146830717126E-6</v>
      </c>
      <c r="X295" s="19">
        <v>862.58</v>
      </c>
      <c r="Y295" s="19">
        <v>862.58</v>
      </c>
      <c r="Z295" s="19">
        <v>862.58</v>
      </c>
    </row>
    <row r="296" spans="1:26" hidden="1" x14ac:dyDescent="0.2">
      <c r="A296" t="s">
        <v>62</v>
      </c>
      <c r="B296" t="s">
        <v>66</v>
      </c>
      <c r="C296" t="s">
        <v>78</v>
      </c>
      <c r="D296" t="s">
        <v>79</v>
      </c>
      <c r="E296" t="s">
        <v>4</v>
      </c>
      <c r="F296" t="s">
        <v>5</v>
      </c>
      <c r="G296" t="s">
        <v>19</v>
      </c>
      <c r="H296" t="s">
        <v>20</v>
      </c>
      <c r="I296" t="str">
        <f>MID(Tabla1[[#This Row],[Des.Proyecto]],16,50)</f>
        <v>REMUNERACION PERSONAL</v>
      </c>
      <c r="J296" t="s">
        <v>147</v>
      </c>
      <c r="K296" t="s">
        <v>148</v>
      </c>
      <c r="L296" s="11" t="s">
        <v>938</v>
      </c>
      <c r="M296" t="s">
        <v>10</v>
      </c>
      <c r="N296" t="s">
        <v>11</v>
      </c>
      <c r="O296" s="19">
        <v>204.27</v>
      </c>
      <c r="P296" s="19">
        <v>0</v>
      </c>
      <c r="Q296" s="19">
        <v>0</v>
      </c>
      <c r="R296" s="19">
        <v>204.27</v>
      </c>
      <c r="S296" s="19">
        <v>0</v>
      </c>
      <c r="T296" s="19">
        <v>0</v>
      </c>
      <c r="U296" s="18">
        <f>Tabla1[[#This Row],[Comprometido]]/Tabla1[[#Totals],[Comprometido]]</f>
        <v>0</v>
      </c>
      <c r="V296" s="19">
        <v>0</v>
      </c>
      <c r="W296" s="20">
        <f>Tabla1[[#This Row],[Devengado]]/Tabla1[[#Totals],[Devengado]]</f>
        <v>0</v>
      </c>
      <c r="X296" s="19">
        <v>204.27</v>
      </c>
      <c r="Y296" s="19">
        <v>204.27</v>
      </c>
      <c r="Z296" s="19">
        <v>204.27</v>
      </c>
    </row>
    <row r="297" spans="1:26" hidden="1" x14ac:dyDescent="0.2">
      <c r="A297" t="s">
        <v>23</v>
      </c>
      <c r="B297" t="s">
        <v>24</v>
      </c>
      <c r="C297" t="s">
        <v>42</v>
      </c>
      <c r="D297" t="s">
        <v>43</v>
      </c>
      <c r="E297" t="s">
        <v>4</v>
      </c>
      <c r="F297" t="s">
        <v>5</v>
      </c>
      <c r="G297" t="s">
        <v>19</v>
      </c>
      <c r="H297" t="s">
        <v>20</v>
      </c>
      <c r="I297" t="str">
        <f>MID(Tabla1[[#This Row],[Des.Proyecto]],16,50)</f>
        <v>REMUNERACION PERSONAL</v>
      </c>
      <c r="J297" t="s">
        <v>147</v>
      </c>
      <c r="K297" t="s">
        <v>148</v>
      </c>
      <c r="L297" s="11" t="s">
        <v>938</v>
      </c>
      <c r="M297" t="s">
        <v>10</v>
      </c>
      <c r="N297" t="s">
        <v>11</v>
      </c>
      <c r="O297" s="19">
        <v>2002.49</v>
      </c>
      <c r="P297" s="19">
        <v>0</v>
      </c>
      <c r="Q297" s="19">
        <v>249.37</v>
      </c>
      <c r="R297" s="19">
        <v>2251.86</v>
      </c>
      <c r="S297" s="19">
        <v>0</v>
      </c>
      <c r="T297" s="19">
        <v>126</v>
      </c>
      <c r="U297" s="18">
        <f>Tabla1[[#This Row],[Comprometido]]/Tabla1[[#Totals],[Comprometido]]</f>
        <v>6.0152709971245481E-6</v>
      </c>
      <c r="V297" s="19">
        <v>126</v>
      </c>
      <c r="W297" s="20">
        <f>Tabla1[[#This Row],[Devengado]]/Tabla1[[#Totals],[Devengado]]</f>
        <v>1.4714082225201591E-5</v>
      </c>
      <c r="X297" s="19">
        <v>2125.86</v>
      </c>
      <c r="Y297" s="19">
        <v>2125.86</v>
      </c>
      <c r="Z297" s="19">
        <v>2125.86</v>
      </c>
    </row>
    <row r="298" spans="1:26" hidden="1" x14ac:dyDescent="0.2">
      <c r="A298" t="s">
        <v>62</v>
      </c>
      <c r="B298" t="s">
        <v>66</v>
      </c>
      <c r="C298" t="s">
        <v>74</v>
      </c>
      <c r="D298" t="s">
        <v>75</v>
      </c>
      <c r="E298" t="s">
        <v>4</v>
      </c>
      <c r="F298" t="s">
        <v>5</v>
      </c>
      <c r="G298" t="s">
        <v>19</v>
      </c>
      <c r="H298" t="s">
        <v>20</v>
      </c>
      <c r="I298" t="str">
        <f>MID(Tabla1[[#This Row],[Des.Proyecto]],16,50)</f>
        <v>REMUNERACION PERSONAL</v>
      </c>
      <c r="J298" t="s">
        <v>147</v>
      </c>
      <c r="K298" t="s">
        <v>148</v>
      </c>
      <c r="L298" s="11" t="s">
        <v>938</v>
      </c>
      <c r="M298" t="s">
        <v>10</v>
      </c>
      <c r="N298" t="s">
        <v>11</v>
      </c>
      <c r="O298" s="19">
        <v>973.73</v>
      </c>
      <c r="P298" s="19">
        <v>0</v>
      </c>
      <c r="Q298" s="19">
        <v>0</v>
      </c>
      <c r="R298" s="19">
        <v>973.73</v>
      </c>
      <c r="S298" s="19">
        <v>0</v>
      </c>
      <c r="T298" s="19">
        <v>0</v>
      </c>
      <c r="U298" s="18">
        <f>Tabla1[[#This Row],[Comprometido]]/Tabla1[[#Totals],[Comprometido]]</f>
        <v>0</v>
      </c>
      <c r="V298" s="19">
        <v>0</v>
      </c>
      <c r="W298" s="20">
        <f>Tabla1[[#This Row],[Devengado]]/Tabla1[[#Totals],[Devengado]]</f>
        <v>0</v>
      </c>
      <c r="X298" s="19">
        <v>973.73</v>
      </c>
      <c r="Y298" s="19">
        <v>973.73</v>
      </c>
      <c r="Z298" s="19">
        <v>973.73</v>
      </c>
    </row>
    <row r="299" spans="1:26" hidden="1" x14ac:dyDescent="0.2">
      <c r="A299" t="s">
        <v>62</v>
      </c>
      <c r="B299" t="s">
        <v>66</v>
      </c>
      <c r="C299" t="s">
        <v>118</v>
      </c>
      <c r="D299" t="s">
        <v>119</v>
      </c>
      <c r="E299" t="s">
        <v>4</v>
      </c>
      <c r="F299" t="s">
        <v>5</v>
      </c>
      <c r="G299" t="s">
        <v>19</v>
      </c>
      <c r="H299" t="s">
        <v>20</v>
      </c>
      <c r="I299" t="str">
        <f>MID(Tabla1[[#This Row],[Des.Proyecto]],16,50)</f>
        <v>REMUNERACION PERSONAL</v>
      </c>
      <c r="J299" t="s">
        <v>147</v>
      </c>
      <c r="K299" t="s">
        <v>148</v>
      </c>
      <c r="L299" s="11" t="s">
        <v>938</v>
      </c>
      <c r="M299" t="s">
        <v>10</v>
      </c>
      <c r="N299" t="s">
        <v>11</v>
      </c>
      <c r="O299" s="19">
        <v>1753.8</v>
      </c>
      <c r="P299" s="19">
        <v>0</v>
      </c>
      <c r="Q299" s="19">
        <v>0</v>
      </c>
      <c r="R299" s="19">
        <v>1753.8</v>
      </c>
      <c r="S299" s="19">
        <v>0</v>
      </c>
      <c r="T299" s="19">
        <v>22.5</v>
      </c>
      <c r="U299" s="18">
        <f>Tabla1[[#This Row],[Comprometido]]/Tabla1[[#Totals],[Comprometido]]</f>
        <v>1.0741555352008122E-6</v>
      </c>
      <c r="V299" s="19">
        <v>22.5</v>
      </c>
      <c r="W299" s="20">
        <f>Tabla1[[#This Row],[Devengado]]/Tabla1[[#Totals],[Devengado]]</f>
        <v>2.6275146830717126E-6</v>
      </c>
      <c r="X299" s="19">
        <v>1731.3</v>
      </c>
      <c r="Y299" s="19">
        <v>1731.3</v>
      </c>
      <c r="Z299" s="19">
        <v>1731.3</v>
      </c>
    </row>
    <row r="300" spans="1:26" hidden="1" x14ac:dyDescent="0.2">
      <c r="A300" t="s">
        <v>62</v>
      </c>
      <c r="B300" t="s">
        <v>66</v>
      </c>
      <c r="C300" t="s">
        <v>67</v>
      </c>
      <c r="D300" t="s">
        <v>68</v>
      </c>
      <c r="E300" t="s">
        <v>4</v>
      </c>
      <c r="F300" t="s">
        <v>5</v>
      </c>
      <c r="G300" t="s">
        <v>19</v>
      </c>
      <c r="H300" t="s">
        <v>20</v>
      </c>
      <c r="I300" t="str">
        <f>MID(Tabla1[[#This Row],[Des.Proyecto]],16,50)</f>
        <v>REMUNERACION PERSONAL</v>
      </c>
      <c r="J300" t="s">
        <v>147</v>
      </c>
      <c r="K300" t="s">
        <v>148</v>
      </c>
      <c r="L300" s="11" t="s">
        <v>938</v>
      </c>
      <c r="M300" t="s">
        <v>10</v>
      </c>
      <c r="N300" t="s">
        <v>11</v>
      </c>
      <c r="O300" s="19">
        <v>408.55</v>
      </c>
      <c r="P300" s="19">
        <v>0</v>
      </c>
      <c r="Q300" s="19">
        <v>0</v>
      </c>
      <c r="R300" s="19">
        <v>408.55</v>
      </c>
      <c r="S300" s="19">
        <v>0</v>
      </c>
      <c r="T300" s="19">
        <v>0</v>
      </c>
      <c r="U300" s="18">
        <f>Tabla1[[#This Row],[Comprometido]]/Tabla1[[#Totals],[Comprometido]]</f>
        <v>0</v>
      </c>
      <c r="V300" s="19">
        <v>0</v>
      </c>
      <c r="W300" s="20">
        <f>Tabla1[[#This Row],[Devengado]]/Tabla1[[#Totals],[Devengado]]</f>
        <v>0</v>
      </c>
      <c r="X300" s="19">
        <v>408.55</v>
      </c>
      <c r="Y300" s="19">
        <v>408.55</v>
      </c>
      <c r="Z300" s="19">
        <v>408.55</v>
      </c>
    </row>
    <row r="301" spans="1:26" hidden="1" x14ac:dyDescent="0.2">
      <c r="A301" t="s">
        <v>62</v>
      </c>
      <c r="B301" t="s">
        <v>66</v>
      </c>
      <c r="C301" t="s">
        <v>108</v>
      </c>
      <c r="D301" t="s">
        <v>109</v>
      </c>
      <c r="E301" t="s">
        <v>4</v>
      </c>
      <c r="F301" t="s">
        <v>5</v>
      </c>
      <c r="G301" t="s">
        <v>19</v>
      </c>
      <c r="H301" t="s">
        <v>20</v>
      </c>
      <c r="I301" t="str">
        <f>MID(Tabla1[[#This Row],[Des.Proyecto]],16,50)</f>
        <v>REMUNERACION PERSONAL</v>
      </c>
      <c r="J301" t="s">
        <v>147</v>
      </c>
      <c r="K301" t="s">
        <v>148</v>
      </c>
      <c r="L301" s="11" t="s">
        <v>938</v>
      </c>
      <c r="M301" t="s">
        <v>10</v>
      </c>
      <c r="N301" t="s">
        <v>11</v>
      </c>
      <c r="O301" s="19">
        <v>502.42</v>
      </c>
      <c r="P301" s="19">
        <v>0</v>
      </c>
      <c r="Q301" s="19">
        <v>0</v>
      </c>
      <c r="R301" s="19">
        <v>502.42</v>
      </c>
      <c r="S301" s="19">
        <v>0</v>
      </c>
      <c r="T301" s="19">
        <v>22.5</v>
      </c>
      <c r="U301" s="18">
        <f>Tabla1[[#This Row],[Comprometido]]/Tabla1[[#Totals],[Comprometido]]</f>
        <v>1.0741555352008122E-6</v>
      </c>
      <c r="V301" s="19">
        <v>22.5</v>
      </c>
      <c r="W301" s="20">
        <f>Tabla1[[#This Row],[Devengado]]/Tabla1[[#Totals],[Devengado]]</f>
        <v>2.6275146830717126E-6</v>
      </c>
      <c r="X301" s="19">
        <v>479.92</v>
      </c>
      <c r="Y301" s="19">
        <v>479.92</v>
      </c>
      <c r="Z301" s="19">
        <v>479.92</v>
      </c>
    </row>
    <row r="302" spans="1:26" hidden="1" x14ac:dyDescent="0.2">
      <c r="A302" t="s">
        <v>23</v>
      </c>
      <c r="B302" t="s">
        <v>24</v>
      </c>
      <c r="C302" t="s">
        <v>25</v>
      </c>
      <c r="D302" t="s">
        <v>26</v>
      </c>
      <c r="E302" t="s">
        <v>4</v>
      </c>
      <c r="F302" t="s">
        <v>5</v>
      </c>
      <c r="G302" t="s">
        <v>19</v>
      </c>
      <c r="H302" t="s">
        <v>20</v>
      </c>
      <c r="I302" t="str">
        <f>MID(Tabla1[[#This Row],[Des.Proyecto]],16,50)</f>
        <v>REMUNERACION PERSONAL</v>
      </c>
      <c r="J302" t="s">
        <v>147</v>
      </c>
      <c r="K302" t="s">
        <v>148</v>
      </c>
      <c r="L302" s="11" t="s">
        <v>938</v>
      </c>
      <c r="M302" t="s">
        <v>10</v>
      </c>
      <c r="N302" t="s">
        <v>11</v>
      </c>
      <c r="O302" s="19">
        <v>2432.04</v>
      </c>
      <c r="P302" s="19">
        <v>0</v>
      </c>
      <c r="Q302" s="19">
        <v>428.04</v>
      </c>
      <c r="R302" s="19">
        <v>2860.08</v>
      </c>
      <c r="S302" s="19">
        <v>0</v>
      </c>
      <c r="T302" s="19">
        <v>94.5</v>
      </c>
      <c r="U302" s="18">
        <f>Tabla1[[#This Row],[Comprometido]]/Tabla1[[#Totals],[Comprometido]]</f>
        <v>4.5114532478434113E-6</v>
      </c>
      <c r="V302" s="19">
        <v>94.5</v>
      </c>
      <c r="W302" s="20">
        <f>Tabla1[[#This Row],[Devengado]]/Tabla1[[#Totals],[Devengado]]</f>
        <v>1.1035561668901193E-5</v>
      </c>
      <c r="X302" s="19">
        <v>2765.58</v>
      </c>
      <c r="Y302" s="19">
        <v>2765.58</v>
      </c>
      <c r="Z302" s="19">
        <v>2765.58</v>
      </c>
    </row>
    <row r="303" spans="1:26" hidden="1" x14ac:dyDescent="0.2">
      <c r="A303" t="s">
        <v>23</v>
      </c>
      <c r="B303" t="s">
        <v>24</v>
      </c>
      <c r="C303" t="s">
        <v>44</v>
      </c>
      <c r="D303" t="s">
        <v>45</v>
      </c>
      <c r="E303" t="s">
        <v>4</v>
      </c>
      <c r="F303" t="s">
        <v>5</v>
      </c>
      <c r="G303" t="s">
        <v>19</v>
      </c>
      <c r="H303" t="s">
        <v>20</v>
      </c>
      <c r="I303" t="str">
        <f>MID(Tabla1[[#This Row],[Des.Proyecto]],16,50)</f>
        <v>REMUNERACION PERSONAL</v>
      </c>
      <c r="J303" t="s">
        <v>147</v>
      </c>
      <c r="K303" t="s">
        <v>148</v>
      </c>
      <c r="L303" s="11" t="s">
        <v>938</v>
      </c>
      <c r="M303" t="s">
        <v>10</v>
      </c>
      <c r="N303" t="s">
        <v>11</v>
      </c>
      <c r="O303" s="19">
        <v>2667.8</v>
      </c>
      <c r="P303" s="19">
        <v>0</v>
      </c>
      <c r="Q303" s="19">
        <v>120.47</v>
      </c>
      <c r="R303" s="19">
        <v>2788.27</v>
      </c>
      <c r="S303" s="19">
        <v>0</v>
      </c>
      <c r="T303" s="19">
        <v>45</v>
      </c>
      <c r="U303" s="18">
        <f>Tabla1[[#This Row],[Comprometido]]/Tabla1[[#Totals],[Comprometido]]</f>
        <v>2.1483110704016244E-6</v>
      </c>
      <c r="V303" s="19">
        <v>45</v>
      </c>
      <c r="W303" s="20">
        <f>Tabla1[[#This Row],[Devengado]]/Tabla1[[#Totals],[Devengado]]</f>
        <v>5.2550293661434252E-6</v>
      </c>
      <c r="X303" s="19">
        <v>2743.27</v>
      </c>
      <c r="Y303" s="19">
        <v>2743.27</v>
      </c>
      <c r="Z303" s="19">
        <v>2743.27</v>
      </c>
    </row>
    <row r="304" spans="1:26" hidden="1" x14ac:dyDescent="0.2">
      <c r="A304" t="s">
        <v>23</v>
      </c>
      <c r="B304" t="s">
        <v>24</v>
      </c>
      <c r="C304" t="s">
        <v>29</v>
      </c>
      <c r="D304" t="s">
        <v>30</v>
      </c>
      <c r="E304" t="s">
        <v>4</v>
      </c>
      <c r="F304" t="s">
        <v>5</v>
      </c>
      <c r="G304" t="s">
        <v>19</v>
      </c>
      <c r="H304" t="s">
        <v>20</v>
      </c>
      <c r="I304" t="str">
        <f>MID(Tabla1[[#This Row],[Des.Proyecto]],16,50)</f>
        <v>REMUNERACION PERSONAL</v>
      </c>
      <c r="J304" t="s">
        <v>147</v>
      </c>
      <c r="K304" t="s">
        <v>148</v>
      </c>
      <c r="L304" s="11" t="s">
        <v>938</v>
      </c>
      <c r="M304" t="s">
        <v>10</v>
      </c>
      <c r="N304" t="s">
        <v>11</v>
      </c>
      <c r="O304" s="19">
        <v>3193.87</v>
      </c>
      <c r="P304" s="19">
        <v>0</v>
      </c>
      <c r="Q304" s="19">
        <v>0</v>
      </c>
      <c r="R304" s="19">
        <v>3193.87</v>
      </c>
      <c r="S304" s="19">
        <v>0</v>
      </c>
      <c r="T304" s="19">
        <v>67.5</v>
      </c>
      <c r="U304" s="18">
        <f>Tabla1[[#This Row],[Comprometido]]/Tabla1[[#Totals],[Comprometido]]</f>
        <v>3.2224666056024365E-6</v>
      </c>
      <c r="V304" s="19">
        <v>67.5</v>
      </c>
      <c r="W304" s="20">
        <f>Tabla1[[#This Row],[Devengado]]/Tabla1[[#Totals],[Devengado]]</f>
        <v>7.8825440492151383E-6</v>
      </c>
      <c r="X304" s="19">
        <v>3126.37</v>
      </c>
      <c r="Y304" s="19">
        <v>3126.37</v>
      </c>
      <c r="Z304" s="19">
        <v>3126.37</v>
      </c>
    </row>
    <row r="305" spans="1:26" hidden="1" x14ac:dyDescent="0.2">
      <c r="A305" t="s">
        <v>23</v>
      </c>
      <c r="B305" t="s">
        <v>24</v>
      </c>
      <c r="C305" t="s">
        <v>40</v>
      </c>
      <c r="D305" t="s">
        <v>41</v>
      </c>
      <c r="E305" t="s">
        <v>4</v>
      </c>
      <c r="F305" t="s">
        <v>5</v>
      </c>
      <c r="G305" t="s">
        <v>19</v>
      </c>
      <c r="H305" t="s">
        <v>20</v>
      </c>
      <c r="I305" t="str">
        <f>MID(Tabla1[[#This Row],[Des.Proyecto]],16,50)</f>
        <v>REMUNERACION PERSONAL</v>
      </c>
      <c r="J305" t="s">
        <v>147</v>
      </c>
      <c r="K305" t="s">
        <v>148</v>
      </c>
      <c r="L305" s="11" t="s">
        <v>938</v>
      </c>
      <c r="M305" t="s">
        <v>10</v>
      </c>
      <c r="N305" t="s">
        <v>11</v>
      </c>
      <c r="O305" s="19">
        <v>4346.75</v>
      </c>
      <c r="P305" s="19">
        <v>0</v>
      </c>
      <c r="Q305" s="19">
        <v>0</v>
      </c>
      <c r="R305" s="19">
        <v>4346.75</v>
      </c>
      <c r="S305" s="19">
        <v>0</v>
      </c>
      <c r="T305" s="19">
        <v>40.5</v>
      </c>
      <c r="U305" s="18">
        <f>Tabla1[[#This Row],[Comprometido]]/Tabla1[[#Totals],[Comprometido]]</f>
        <v>1.9334799633614616E-6</v>
      </c>
      <c r="V305" s="19">
        <v>40.5</v>
      </c>
      <c r="W305" s="20">
        <f>Tabla1[[#This Row],[Devengado]]/Tabla1[[#Totals],[Devengado]]</f>
        <v>4.7295264295290833E-6</v>
      </c>
      <c r="X305" s="19">
        <v>4306.25</v>
      </c>
      <c r="Y305" s="19">
        <v>4306.25</v>
      </c>
      <c r="Z305" s="19">
        <v>4306.25</v>
      </c>
    </row>
    <row r="306" spans="1:26" hidden="1" x14ac:dyDescent="0.2">
      <c r="A306" t="s">
        <v>23</v>
      </c>
      <c r="B306" t="s">
        <v>24</v>
      </c>
      <c r="C306" t="s">
        <v>86</v>
      </c>
      <c r="D306" t="s">
        <v>87</v>
      </c>
      <c r="E306" t="s">
        <v>4</v>
      </c>
      <c r="F306" t="s">
        <v>5</v>
      </c>
      <c r="G306" t="s">
        <v>19</v>
      </c>
      <c r="H306" t="s">
        <v>20</v>
      </c>
      <c r="I306" t="str">
        <f>MID(Tabla1[[#This Row],[Des.Proyecto]],16,50)</f>
        <v>REMUNERACION PERSONAL</v>
      </c>
      <c r="J306" t="s">
        <v>147</v>
      </c>
      <c r="K306" t="s">
        <v>148</v>
      </c>
      <c r="L306" s="11" t="s">
        <v>938</v>
      </c>
      <c r="M306" t="s">
        <v>10</v>
      </c>
      <c r="N306" t="s">
        <v>11</v>
      </c>
      <c r="O306" s="19">
        <v>5148.96</v>
      </c>
      <c r="P306" s="19">
        <v>0</v>
      </c>
      <c r="Q306" s="19">
        <v>-4770.96</v>
      </c>
      <c r="R306" s="19">
        <v>378</v>
      </c>
      <c r="S306" s="19">
        <v>0</v>
      </c>
      <c r="T306" s="19">
        <v>112.5</v>
      </c>
      <c r="U306" s="18">
        <f>Tabla1[[#This Row],[Comprometido]]/Tabla1[[#Totals],[Comprometido]]</f>
        <v>5.3707776760040609E-6</v>
      </c>
      <c r="V306" s="19">
        <v>112.5</v>
      </c>
      <c r="W306" s="20">
        <f>Tabla1[[#This Row],[Devengado]]/Tabla1[[#Totals],[Devengado]]</f>
        <v>1.3137573415358564E-5</v>
      </c>
      <c r="X306" s="19">
        <v>265.5</v>
      </c>
      <c r="Y306" s="19">
        <v>265.5</v>
      </c>
      <c r="Z306" s="19">
        <v>265.5</v>
      </c>
    </row>
    <row r="307" spans="1:26" hidden="1" x14ac:dyDescent="0.2">
      <c r="A307" t="s">
        <v>62</v>
      </c>
      <c r="B307" t="s">
        <v>110</v>
      </c>
      <c r="C307" t="s">
        <v>111</v>
      </c>
      <c r="D307" t="s">
        <v>112</v>
      </c>
      <c r="E307" t="s">
        <v>4</v>
      </c>
      <c r="F307" t="s">
        <v>5</v>
      </c>
      <c r="G307" t="s">
        <v>19</v>
      </c>
      <c r="H307" t="s">
        <v>20</v>
      </c>
      <c r="I307" t="str">
        <f>MID(Tabla1[[#This Row],[Des.Proyecto]],16,50)</f>
        <v>REMUNERACION PERSONAL</v>
      </c>
      <c r="J307" t="s">
        <v>147</v>
      </c>
      <c r="K307" t="s">
        <v>148</v>
      </c>
      <c r="L307" s="11" t="s">
        <v>938</v>
      </c>
      <c r="M307" t="s">
        <v>10</v>
      </c>
      <c r="N307" t="s">
        <v>11</v>
      </c>
      <c r="O307" s="19">
        <v>2419.2600000000002</v>
      </c>
      <c r="P307" s="19">
        <v>0</v>
      </c>
      <c r="Q307" s="19">
        <v>0</v>
      </c>
      <c r="R307" s="19">
        <v>2419.2600000000002</v>
      </c>
      <c r="S307" s="19">
        <v>0</v>
      </c>
      <c r="T307" s="19">
        <v>0</v>
      </c>
      <c r="U307" s="18">
        <f>Tabla1[[#This Row],[Comprometido]]/Tabla1[[#Totals],[Comprometido]]</f>
        <v>0</v>
      </c>
      <c r="V307" s="19">
        <v>0</v>
      </c>
      <c r="W307" s="20">
        <f>Tabla1[[#This Row],[Devengado]]/Tabla1[[#Totals],[Devengado]]</f>
        <v>0</v>
      </c>
      <c r="X307" s="19">
        <v>2419.2600000000002</v>
      </c>
      <c r="Y307" s="19">
        <v>2419.2600000000002</v>
      </c>
      <c r="Z307" s="19">
        <v>2419.2600000000002</v>
      </c>
    </row>
    <row r="308" spans="1:26" hidden="1" x14ac:dyDescent="0.2">
      <c r="A308" t="s">
        <v>62</v>
      </c>
      <c r="B308" t="s">
        <v>80</v>
      </c>
      <c r="C308" t="s">
        <v>122</v>
      </c>
      <c r="D308" t="s">
        <v>123</v>
      </c>
      <c r="E308" t="s">
        <v>4</v>
      </c>
      <c r="F308" t="s">
        <v>5</v>
      </c>
      <c r="G308" t="s">
        <v>19</v>
      </c>
      <c r="H308" t="s">
        <v>20</v>
      </c>
      <c r="I308" t="str">
        <f>MID(Tabla1[[#This Row],[Des.Proyecto]],16,50)</f>
        <v>REMUNERACION PERSONAL</v>
      </c>
      <c r="J308" t="s">
        <v>147</v>
      </c>
      <c r="K308" t="s">
        <v>148</v>
      </c>
      <c r="L308" s="11" t="s">
        <v>938</v>
      </c>
      <c r="M308" t="s">
        <v>10</v>
      </c>
      <c r="N308" t="s">
        <v>11</v>
      </c>
      <c r="O308" s="19">
        <v>1644.85</v>
      </c>
      <c r="P308" s="19">
        <v>0</v>
      </c>
      <c r="Q308" s="19">
        <v>0</v>
      </c>
      <c r="R308" s="19">
        <v>1644.85</v>
      </c>
      <c r="S308" s="19">
        <v>0</v>
      </c>
      <c r="T308" s="19">
        <v>0</v>
      </c>
      <c r="U308" s="18">
        <f>Tabla1[[#This Row],[Comprometido]]/Tabla1[[#Totals],[Comprometido]]</f>
        <v>0</v>
      </c>
      <c r="V308" s="19">
        <v>0</v>
      </c>
      <c r="W308" s="20">
        <f>Tabla1[[#This Row],[Devengado]]/Tabla1[[#Totals],[Devengado]]</f>
        <v>0</v>
      </c>
      <c r="X308" s="19">
        <v>1644.85</v>
      </c>
      <c r="Y308" s="19">
        <v>1644.85</v>
      </c>
      <c r="Z308" s="19">
        <v>1644.85</v>
      </c>
    </row>
    <row r="309" spans="1:26" hidden="1" x14ac:dyDescent="0.2">
      <c r="A309" t="s">
        <v>23</v>
      </c>
      <c r="B309" t="s">
        <v>24</v>
      </c>
      <c r="C309" t="s">
        <v>72</v>
      </c>
      <c r="D309" t="s">
        <v>73</v>
      </c>
      <c r="E309" t="s">
        <v>4</v>
      </c>
      <c r="F309" t="s">
        <v>5</v>
      </c>
      <c r="G309" t="s">
        <v>19</v>
      </c>
      <c r="H309" t="s">
        <v>20</v>
      </c>
      <c r="I309" t="str">
        <f>MID(Tabla1[[#This Row],[Des.Proyecto]],16,50)</f>
        <v>REMUNERACION PERSONAL</v>
      </c>
      <c r="J309" t="s">
        <v>147</v>
      </c>
      <c r="K309" t="s">
        <v>148</v>
      </c>
      <c r="L309" s="11" t="s">
        <v>938</v>
      </c>
      <c r="M309" t="s">
        <v>10</v>
      </c>
      <c r="N309" t="s">
        <v>11</v>
      </c>
      <c r="O309" s="19">
        <v>2925.55</v>
      </c>
      <c r="P309" s="19">
        <v>0</v>
      </c>
      <c r="Q309" s="19">
        <v>406.15</v>
      </c>
      <c r="R309" s="19">
        <v>3331.7</v>
      </c>
      <c r="S309" s="19">
        <v>0</v>
      </c>
      <c r="T309" s="19">
        <v>67.5</v>
      </c>
      <c r="U309" s="18">
        <f>Tabla1[[#This Row],[Comprometido]]/Tabla1[[#Totals],[Comprometido]]</f>
        <v>3.2224666056024365E-6</v>
      </c>
      <c r="V309" s="19">
        <v>67.5</v>
      </c>
      <c r="W309" s="20">
        <f>Tabla1[[#This Row],[Devengado]]/Tabla1[[#Totals],[Devengado]]</f>
        <v>7.8825440492151383E-6</v>
      </c>
      <c r="X309" s="19">
        <v>3264.2</v>
      </c>
      <c r="Y309" s="19">
        <v>3264.2</v>
      </c>
      <c r="Z309" s="19">
        <v>3264.2</v>
      </c>
    </row>
    <row r="310" spans="1:26" hidden="1" x14ac:dyDescent="0.2">
      <c r="A310" t="s">
        <v>62</v>
      </c>
      <c r="B310" t="s">
        <v>63</v>
      </c>
      <c r="C310" t="s">
        <v>99</v>
      </c>
      <c r="D310" t="s">
        <v>100</v>
      </c>
      <c r="E310" t="s">
        <v>4</v>
      </c>
      <c r="F310" t="s">
        <v>5</v>
      </c>
      <c r="G310" t="s">
        <v>19</v>
      </c>
      <c r="H310" t="s">
        <v>20</v>
      </c>
      <c r="I310" t="str">
        <f>MID(Tabla1[[#This Row],[Des.Proyecto]],16,50)</f>
        <v>REMUNERACION PERSONAL</v>
      </c>
      <c r="J310" t="s">
        <v>147</v>
      </c>
      <c r="K310" t="s">
        <v>148</v>
      </c>
      <c r="L310" s="11" t="s">
        <v>938</v>
      </c>
      <c r="M310" t="s">
        <v>10</v>
      </c>
      <c r="N310" t="s">
        <v>11</v>
      </c>
      <c r="O310" s="19">
        <v>665.14</v>
      </c>
      <c r="P310" s="19">
        <v>0</v>
      </c>
      <c r="Q310" s="19">
        <v>0</v>
      </c>
      <c r="R310" s="19">
        <v>665.14</v>
      </c>
      <c r="S310" s="19">
        <v>0</v>
      </c>
      <c r="T310" s="19">
        <v>0</v>
      </c>
      <c r="U310" s="18">
        <f>Tabla1[[#This Row],[Comprometido]]/Tabla1[[#Totals],[Comprometido]]</f>
        <v>0</v>
      </c>
      <c r="V310" s="19">
        <v>0</v>
      </c>
      <c r="W310" s="20">
        <f>Tabla1[[#This Row],[Devengado]]/Tabla1[[#Totals],[Devengado]]</f>
        <v>0</v>
      </c>
      <c r="X310" s="19">
        <v>665.14</v>
      </c>
      <c r="Y310" s="19">
        <v>665.14</v>
      </c>
      <c r="Z310" s="19">
        <v>665.14</v>
      </c>
    </row>
    <row r="311" spans="1:26" hidden="1" x14ac:dyDescent="0.2">
      <c r="A311" t="s">
        <v>23</v>
      </c>
      <c r="B311" t="s">
        <v>24</v>
      </c>
      <c r="C311" t="s">
        <v>34</v>
      </c>
      <c r="D311" t="s">
        <v>35</v>
      </c>
      <c r="E311" t="s">
        <v>4</v>
      </c>
      <c r="F311" t="s">
        <v>5</v>
      </c>
      <c r="G311" t="s">
        <v>19</v>
      </c>
      <c r="H311" t="s">
        <v>20</v>
      </c>
      <c r="I311" t="str">
        <f>MID(Tabla1[[#This Row],[Des.Proyecto]],16,50)</f>
        <v>REMUNERACION PERSONAL</v>
      </c>
      <c r="J311" t="s">
        <v>147</v>
      </c>
      <c r="K311" t="s">
        <v>148</v>
      </c>
      <c r="L311" s="11" t="s">
        <v>938</v>
      </c>
      <c r="M311" t="s">
        <v>10</v>
      </c>
      <c r="N311" t="s">
        <v>11</v>
      </c>
      <c r="O311" s="19">
        <v>11478.39</v>
      </c>
      <c r="P311" s="19">
        <v>0</v>
      </c>
      <c r="Q311" s="19">
        <v>-6478.39</v>
      </c>
      <c r="R311" s="19">
        <v>5000</v>
      </c>
      <c r="S311" s="19">
        <v>0</v>
      </c>
      <c r="T311" s="19">
        <v>778.5</v>
      </c>
      <c r="U311" s="18">
        <f>Tabla1[[#This Row],[Comprometido]]/Tabla1[[#Totals],[Comprometido]]</f>
        <v>3.7165781517948102E-5</v>
      </c>
      <c r="V311" s="19">
        <v>778.5</v>
      </c>
      <c r="W311" s="20">
        <f>Tabla1[[#This Row],[Devengado]]/Tabla1[[#Totals],[Devengado]]</f>
        <v>9.0912008034281261E-5</v>
      </c>
      <c r="X311" s="19">
        <v>4221.5</v>
      </c>
      <c r="Y311" s="19">
        <v>4221.5</v>
      </c>
      <c r="Z311" s="19">
        <v>4221.5</v>
      </c>
    </row>
    <row r="312" spans="1:26" hidden="1" x14ac:dyDescent="0.2">
      <c r="A312" t="s">
        <v>23</v>
      </c>
      <c r="B312" t="s">
        <v>96</v>
      </c>
      <c r="C312" t="s">
        <v>97</v>
      </c>
      <c r="D312" t="s">
        <v>98</v>
      </c>
      <c r="E312" t="s">
        <v>4</v>
      </c>
      <c r="F312" t="s">
        <v>5</v>
      </c>
      <c r="G312" t="s">
        <v>19</v>
      </c>
      <c r="H312" t="s">
        <v>20</v>
      </c>
      <c r="I312" t="str">
        <f>MID(Tabla1[[#This Row],[Des.Proyecto]],16,50)</f>
        <v>REMUNERACION PERSONAL</v>
      </c>
      <c r="J312" t="s">
        <v>147</v>
      </c>
      <c r="K312" t="s">
        <v>148</v>
      </c>
      <c r="L312" s="11" t="s">
        <v>938</v>
      </c>
      <c r="M312" t="s">
        <v>10</v>
      </c>
      <c r="N312" t="s">
        <v>11</v>
      </c>
      <c r="O312" s="19">
        <v>847.95</v>
      </c>
      <c r="P312" s="19">
        <v>0</v>
      </c>
      <c r="Q312" s="19">
        <v>0</v>
      </c>
      <c r="R312" s="19">
        <v>847.95</v>
      </c>
      <c r="S312" s="19">
        <v>0</v>
      </c>
      <c r="T312" s="19">
        <v>0</v>
      </c>
      <c r="U312" s="18">
        <f>Tabla1[[#This Row],[Comprometido]]/Tabla1[[#Totals],[Comprometido]]</f>
        <v>0</v>
      </c>
      <c r="V312" s="19">
        <v>0</v>
      </c>
      <c r="W312" s="20">
        <f>Tabla1[[#This Row],[Devengado]]/Tabla1[[#Totals],[Devengado]]</f>
        <v>0</v>
      </c>
      <c r="X312" s="19">
        <v>847.95</v>
      </c>
      <c r="Y312" s="19">
        <v>847.95</v>
      </c>
      <c r="Z312" s="19">
        <v>847.95</v>
      </c>
    </row>
    <row r="313" spans="1:26" hidden="1" x14ac:dyDescent="0.2">
      <c r="A313" t="s">
        <v>62</v>
      </c>
      <c r="B313" t="s">
        <v>80</v>
      </c>
      <c r="C313" t="s">
        <v>90</v>
      </c>
      <c r="D313" t="s">
        <v>91</v>
      </c>
      <c r="E313" t="s">
        <v>4</v>
      </c>
      <c r="F313" t="s">
        <v>5</v>
      </c>
      <c r="G313" t="s">
        <v>19</v>
      </c>
      <c r="H313" t="s">
        <v>20</v>
      </c>
      <c r="I313" t="str">
        <f>MID(Tabla1[[#This Row],[Des.Proyecto]],16,50)</f>
        <v>REMUNERACION PERSONAL</v>
      </c>
      <c r="J313" t="s">
        <v>147</v>
      </c>
      <c r="K313" t="s">
        <v>148</v>
      </c>
      <c r="L313" s="11" t="s">
        <v>938</v>
      </c>
      <c r="M313" t="s">
        <v>10</v>
      </c>
      <c r="N313" t="s">
        <v>11</v>
      </c>
      <c r="O313" s="19">
        <v>3346.89</v>
      </c>
      <c r="P313" s="19">
        <v>0</v>
      </c>
      <c r="Q313" s="19">
        <v>0</v>
      </c>
      <c r="R313" s="19">
        <v>3346.89</v>
      </c>
      <c r="S313" s="19">
        <v>0</v>
      </c>
      <c r="T313" s="19">
        <v>135</v>
      </c>
      <c r="U313" s="18">
        <f>Tabla1[[#This Row],[Comprometido]]/Tabla1[[#Totals],[Comprometido]]</f>
        <v>6.4449332112048729E-6</v>
      </c>
      <c r="V313" s="19">
        <v>135</v>
      </c>
      <c r="W313" s="20">
        <f>Tabla1[[#This Row],[Devengado]]/Tabla1[[#Totals],[Devengado]]</f>
        <v>1.5765088098430277E-5</v>
      </c>
      <c r="X313" s="19">
        <v>3211.89</v>
      </c>
      <c r="Y313" s="19">
        <v>3211.89</v>
      </c>
      <c r="Z313" s="19">
        <v>3211.89</v>
      </c>
    </row>
    <row r="314" spans="1:26" hidden="1" x14ac:dyDescent="0.2">
      <c r="A314" t="s">
        <v>0</v>
      </c>
      <c r="B314" t="s">
        <v>16</v>
      </c>
      <c r="C314" t="s">
        <v>27</v>
      </c>
      <c r="D314" t="s">
        <v>28</v>
      </c>
      <c r="E314" t="s">
        <v>4</v>
      </c>
      <c r="F314" t="s">
        <v>5</v>
      </c>
      <c r="G314" t="s">
        <v>19</v>
      </c>
      <c r="H314" t="s">
        <v>20</v>
      </c>
      <c r="I314" t="str">
        <f>MID(Tabla1[[#This Row],[Des.Proyecto]],16,50)</f>
        <v>REMUNERACION PERSONAL</v>
      </c>
      <c r="J314" t="s">
        <v>147</v>
      </c>
      <c r="K314" t="s">
        <v>148</v>
      </c>
      <c r="L314" s="11" t="s">
        <v>938</v>
      </c>
      <c r="M314" t="s">
        <v>10</v>
      </c>
      <c r="N314" t="s">
        <v>11</v>
      </c>
      <c r="O314" s="19">
        <v>1980.53</v>
      </c>
      <c r="P314" s="19">
        <v>0</v>
      </c>
      <c r="Q314" s="19">
        <v>0</v>
      </c>
      <c r="R314" s="19">
        <v>1980.53</v>
      </c>
      <c r="S314" s="19">
        <v>0</v>
      </c>
      <c r="T314" s="19">
        <v>0</v>
      </c>
      <c r="U314" s="18">
        <f>Tabla1[[#This Row],[Comprometido]]/Tabla1[[#Totals],[Comprometido]]</f>
        <v>0</v>
      </c>
      <c r="V314" s="19">
        <v>0</v>
      </c>
      <c r="W314" s="20">
        <f>Tabla1[[#This Row],[Devengado]]/Tabla1[[#Totals],[Devengado]]</f>
        <v>0</v>
      </c>
      <c r="X314" s="19">
        <v>1980.53</v>
      </c>
      <c r="Y314" s="19">
        <v>1980.53</v>
      </c>
      <c r="Z314" s="19">
        <v>1980.53</v>
      </c>
    </row>
    <row r="315" spans="1:26" hidden="1" x14ac:dyDescent="0.2">
      <c r="A315" t="s">
        <v>62</v>
      </c>
      <c r="B315" t="s">
        <v>80</v>
      </c>
      <c r="C315" t="s">
        <v>92</v>
      </c>
      <c r="D315" t="s">
        <v>93</v>
      </c>
      <c r="E315" t="s">
        <v>4</v>
      </c>
      <c r="F315" t="s">
        <v>5</v>
      </c>
      <c r="G315" t="s">
        <v>19</v>
      </c>
      <c r="H315" t="s">
        <v>20</v>
      </c>
      <c r="I315" t="str">
        <f>MID(Tabla1[[#This Row],[Des.Proyecto]],16,50)</f>
        <v>REMUNERACION PERSONAL</v>
      </c>
      <c r="J315" t="s">
        <v>147</v>
      </c>
      <c r="K315" t="s">
        <v>148</v>
      </c>
      <c r="L315" s="11" t="s">
        <v>938</v>
      </c>
      <c r="M315" t="s">
        <v>10</v>
      </c>
      <c r="N315" t="s">
        <v>11</v>
      </c>
      <c r="O315" s="19">
        <v>5109.8999999999996</v>
      </c>
      <c r="P315" s="19">
        <v>0</v>
      </c>
      <c r="Q315" s="19">
        <v>0</v>
      </c>
      <c r="R315" s="19">
        <v>5109.8999999999996</v>
      </c>
      <c r="S315" s="19">
        <v>0</v>
      </c>
      <c r="T315" s="19">
        <v>45</v>
      </c>
      <c r="U315" s="18">
        <f>Tabla1[[#This Row],[Comprometido]]/Tabla1[[#Totals],[Comprometido]]</f>
        <v>2.1483110704016244E-6</v>
      </c>
      <c r="V315" s="19">
        <v>45</v>
      </c>
      <c r="W315" s="20">
        <f>Tabla1[[#This Row],[Devengado]]/Tabla1[[#Totals],[Devengado]]</f>
        <v>5.2550293661434252E-6</v>
      </c>
      <c r="X315" s="19">
        <v>5064.8999999999996</v>
      </c>
      <c r="Y315" s="19">
        <v>5064.8999999999996</v>
      </c>
      <c r="Z315" s="19">
        <v>5064.8999999999996</v>
      </c>
    </row>
    <row r="316" spans="1:26" hidden="1" x14ac:dyDescent="0.2">
      <c r="A316" t="s">
        <v>0</v>
      </c>
      <c r="B316" t="s">
        <v>16</v>
      </c>
      <c r="C316" t="s">
        <v>17</v>
      </c>
      <c r="D316" t="s">
        <v>18</v>
      </c>
      <c r="E316" t="s">
        <v>4</v>
      </c>
      <c r="F316" t="s">
        <v>5</v>
      </c>
      <c r="G316" t="s">
        <v>19</v>
      </c>
      <c r="H316" t="s">
        <v>20</v>
      </c>
      <c r="I316" t="str">
        <f>MID(Tabla1[[#This Row],[Des.Proyecto]],16,50)</f>
        <v>REMUNERACION PERSONAL</v>
      </c>
      <c r="J316" t="s">
        <v>147</v>
      </c>
      <c r="K316" t="s">
        <v>148</v>
      </c>
      <c r="L316" s="11" t="s">
        <v>938</v>
      </c>
      <c r="M316" t="s">
        <v>10</v>
      </c>
      <c r="N316" t="s">
        <v>11</v>
      </c>
      <c r="O316" s="19">
        <v>226.99</v>
      </c>
      <c r="P316" s="19">
        <v>0</v>
      </c>
      <c r="Q316" s="19">
        <v>0</v>
      </c>
      <c r="R316" s="19">
        <v>226.99</v>
      </c>
      <c r="S316" s="19">
        <v>0</v>
      </c>
      <c r="T316" s="19">
        <v>0</v>
      </c>
      <c r="U316" s="18">
        <f>Tabla1[[#This Row],[Comprometido]]/Tabla1[[#Totals],[Comprometido]]</f>
        <v>0</v>
      </c>
      <c r="V316" s="19">
        <v>0</v>
      </c>
      <c r="W316" s="20">
        <f>Tabla1[[#This Row],[Devengado]]/Tabla1[[#Totals],[Devengado]]</f>
        <v>0</v>
      </c>
      <c r="X316" s="19">
        <v>226.99</v>
      </c>
      <c r="Y316" s="19">
        <v>226.99</v>
      </c>
      <c r="Z316" s="19">
        <v>226.99</v>
      </c>
    </row>
    <row r="317" spans="1:26" hidden="1" x14ac:dyDescent="0.2">
      <c r="A317" t="s">
        <v>23</v>
      </c>
      <c r="B317" t="s">
        <v>24</v>
      </c>
      <c r="C317" t="s">
        <v>101</v>
      </c>
      <c r="D317" t="s">
        <v>102</v>
      </c>
      <c r="E317" t="s">
        <v>4</v>
      </c>
      <c r="F317" t="s">
        <v>5</v>
      </c>
      <c r="G317" t="s">
        <v>19</v>
      </c>
      <c r="H317" t="s">
        <v>20</v>
      </c>
      <c r="I317" t="str">
        <f>MID(Tabla1[[#This Row],[Des.Proyecto]],16,50)</f>
        <v>REMUNERACION PERSONAL</v>
      </c>
      <c r="J317" t="s">
        <v>147</v>
      </c>
      <c r="K317" t="s">
        <v>148</v>
      </c>
      <c r="L317" s="11" t="s">
        <v>938</v>
      </c>
      <c r="M317" t="s">
        <v>10</v>
      </c>
      <c r="N317" t="s">
        <v>11</v>
      </c>
      <c r="O317" s="19">
        <v>143.04</v>
      </c>
      <c r="P317" s="19">
        <v>0</v>
      </c>
      <c r="Q317" s="19">
        <v>286.08</v>
      </c>
      <c r="R317" s="19">
        <v>429.12</v>
      </c>
      <c r="S317" s="19">
        <v>0</v>
      </c>
      <c r="T317" s="19">
        <v>0</v>
      </c>
      <c r="U317" s="18">
        <f>Tabla1[[#This Row],[Comprometido]]/Tabla1[[#Totals],[Comprometido]]</f>
        <v>0</v>
      </c>
      <c r="V317" s="19">
        <v>0</v>
      </c>
      <c r="W317" s="20">
        <f>Tabla1[[#This Row],[Devengado]]/Tabla1[[#Totals],[Devengado]]</f>
        <v>0</v>
      </c>
      <c r="X317" s="19">
        <v>429.12</v>
      </c>
      <c r="Y317" s="19">
        <v>429.12</v>
      </c>
      <c r="Z317" s="19">
        <v>429.12</v>
      </c>
    </row>
    <row r="318" spans="1:26" hidden="1" x14ac:dyDescent="0.2">
      <c r="A318" t="s">
        <v>62</v>
      </c>
      <c r="B318" t="s">
        <v>63</v>
      </c>
      <c r="C318" t="s">
        <v>64</v>
      </c>
      <c r="D318" t="s">
        <v>65</v>
      </c>
      <c r="E318" t="s">
        <v>4</v>
      </c>
      <c r="F318" t="s">
        <v>5</v>
      </c>
      <c r="G318" t="s">
        <v>19</v>
      </c>
      <c r="H318" t="s">
        <v>20</v>
      </c>
      <c r="I318" t="str">
        <f>MID(Tabla1[[#This Row],[Des.Proyecto]],16,50)</f>
        <v>REMUNERACION PERSONAL</v>
      </c>
      <c r="J318" t="s">
        <v>147</v>
      </c>
      <c r="K318" t="s">
        <v>148</v>
      </c>
      <c r="L318" s="11" t="s">
        <v>938</v>
      </c>
      <c r="M318" t="s">
        <v>10</v>
      </c>
      <c r="N318" t="s">
        <v>11</v>
      </c>
      <c r="O318" s="19">
        <v>16848.18</v>
      </c>
      <c r="P318" s="19">
        <v>0</v>
      </c>
      <c r="Q318" s="19">
        <v>205.2</v>
      </c>
      <c r="R318" s="19">
        <v>17053.38</v>
      </c>
      <c r="S318" s="19">
        <v>0</v>
      </c>
      <c r="T318" s="19">
        <v>1525.5</v>
      </c>
      <c r="U318" s="18">
        <f>Tabla1[[#This Row],[Comprometido]]/Tabla1[[#Totals],[Comprometido]]</f>
        <v>7.2827745286615069E-5</v>
      </c>
      <c r="V318" s="19">
        <v>1525.5</v>
      </c>
      <c r="W318" s="20">
        <f>Tabla1[[#This Row],[Devengado]]/Tabla1[[#Totals],[Devengado]]</f>
        <v>1.7814549551226213E-4</v>
      </c>
      <c r="X318" s="19">
        <v>15527.88</v>
      </c>
      <c r="Y318" s="19">
        <v>15527.88</v>
      </c>
      <c r="Z318" s="19">
        <v>15527.88</v>
      </c>
    </row>
    <row r="319" spans="1:26" hidden="1" x14ac:dyDescent="0.2">
      <c r="A319" t="s">
        <v>23</v>
      </c>
      <c r="B319" t="s">
        <v>49</v>
      </c>
      <c r="C319" t="s">
        <v>50</v>
      </c>
      <c r="D319" t="s">
        <v>51</v>
      </c>
      <c r="E319" t="s">
        <v>4</v>
      </c>
      <c r="F319" t="s">
        <v>5</v>
      </c>
      <c r="G319" t="s">
        <v>19</v>
      </c>
      <c r="H319" t="s">
        <v>20</v>
      </c>
      <c r="I319" t="str">
        <f>MID(Tabla1[[#This Row],[Des.Proyecto]],16,50)</f>
        <v>REMUNERACION PERSONAL</v>
      </c>
      <c r="J319" t="s">
        <v>147</v>
      </c>
      <c r="K319" t="s">
        <v>148</v>
      </c>
      <c r="L319" s="11" t="s">
        <v>938</v>
      </c>
      <c r="M319" t="s">
        <v>10</v>
      </c>
      <c r="N319" t="s">
        <v>11</v>
      </c>
      <c r="O319" s="19">
        <v>1098.1300000000001</v>
      </c>
      <c r="P319" s="19">
        <v>0</v>
      </c>
      <c r="Q319" s="19">
        <v>0</v>
      </c>
      <c r="R319" s="19">
        <v>1098.1300000000001</v>
      </c>
      <c r="S319" s="19">
        <v>0</v>
      </c>
      <c r="T319" s="19">
        <v>67.5</v>
      </c>
      <c r="U319" s="18">
        <f>Tabla1[[#This Row],[Comprometido]]/Tabla1[[#Totals],[Comprometido]]</f>
        <v>3.2224666056024365E-6</v>
      </c>
      <c r="V319" s="19">
        <v>67.5</v>
      </c>
      <c r="W319" s="20">
        <f>Tabla1[[#This Row],[Devengado]]/Tabla1[[#Totals],[Devengado]]</f>
        <v>7.8825440492151383E-6</v>
      </c>
      <c r="X319" s="19">
        <v>1030.6300000000001</v>
      </c>
      <c r="Y319" s="19">
        <v>1030.6300000000001</v>
      </c>
      <c r="Z319" s="19">
        <v>1030.6300000000001</v>
      </c>
    </row>
    <row r="320" spans="1:26" hidden="1" x14ac:dyDescent="0.2">
      <c r="A320" t="s">
        <v>62</v>
      </c>
      <c r="B320" t="s">
        <v>66</v>
      </c>
      <c r="C320" t="s">
        <v>113</v>
      </c>
      <c r="D320" t="s">
        <v>114</v>
      </c>
      <c r="E320" t="s">
        <v>4</v>
      </c>
      <c r="F320" t="s">
        <v>5</v>
      </c>
      <c r="G320" t="s">
        <v>19</v>
      </c>
      <c r="H320" t="s">
        <v>20</v>
      </c>
      <c r="I320" t="str">
        <f>MID(Tabla1[[#This Row],[Des.Proyecto]],16,50)</f>
        <v>REMUNERACION PERSONAL</v>
      </c>
      <c r="J320" t="s">
        <v>147</v>
      </c>
      <c r="K320" t="s">
        <v>148</v>
      </c>
      <c r="L320" s="11" t="s">
        <v>938</v>
      </c>
      <c r="M320" t="s">
        <v>10</v>
      </c>
      <c r="N320" t="s">
        <v>11</v>
      </c>
      <c r="O320" s="19">
        <v>6492.47</v>
      </c>
      <c r="P320" s="19">
        <v>0</v>
      </c>
      <c r="Q320" s="19">
        <v>0</v>
      </c>
      <c r="R320" s="19">
        <v>6492.47</v>
      </c>
      <c r="S320" s="19">
        <v>0</v>
      </c>
      <c r="T320" s="19">
        <v>45</v>
      </c>
      <c r="U320" s="18">
        <f>Tabla1[[#This Row],[Comprometido]]/Tabla1[[#Totals],[Comprometido]]</f>
        <v>2.1483110704016244E-6</v>
      </c>
      <c r="V320" s="19">
        <v>45</v>
      </c>
      <c r="W320" s="20">
        <f>Tabla1[[#This Row],[Devengado]]/Tabla1[[#Totals],[Devengado]]</f>
        <v>5.2550293661434252E-6</v>
      </c>
      <c r="X320" s="19">
        <v>6447.47</v>
      </c>
      <c r="Y320" s="19">
        <v>6447.47</v>
      </c>
      <c r="Z320" s="19">
        <v>6447.47</v>
      </c>
    </row>
    <row r="321" spans="1:26" hidden="1" x14ac:dyDescent="0.2">
      <c r="A321" t="s">
        <v>62</v>
      </c>
      <c r="B321" t="s">
        <v>80</v>
      </c>
      <c r="C321" t="s">
        <v>94</v>
      </c>
      <c r="D321" t="s">
        <v>95</v>
      </c>
      <c r="E321" t="s">
        <v>4</v>
      </c>
      <c r="F321" t="s">
        <v>5</v>
      </c>
      <c r="G321" t="s">
        <v>19</v>
      </c>
      <c r="H321" t="s">
        <v>20</v>
      </c>
      <c r="I321" t="str">
        <f>MID(Tabla1[[#This Row],[Des.Proyecto]],16,50)</f>
        <v>REMUNERACION PERSONAL</v>
      </c>
      <c r="J321" t="s">
        <v>147</v>
      </c>
      <c r="K321" t="s">
        <v>148</v>
      </c>
      <c r="L321" s="11" t="s">
        <v>938</v>
      </c>
      <c r="M321" t="s">
        <v>10</v>
      </c>
      <c r="N321" t="s">
        <v>11</v>
      </c>
      <c r="O321" s="19">
        <v>23647.54</v>
      </c>
      <c r="P321" s="19">
        <v>0</v>
      </c>
      <c r="Q321" s="19">
        <v>-18257.400000000001</v>
      </c>
      <c r="R321" s="19">
        <v>5390.14</v>
      </c>
      <c r="S321" s="19">
        <v>370.3</v>
      </c>
      <c r="T321" s="19">
        <v>126</v>
      </c>
      <c r="U321" s="18">
        <f>Tabla1[[#This Row],[Comprometido]]/Tabla1[[#Totals],[Comprometido]]</f>
        <v>6.0152709971245481E-6</v>
      </c>
      <c r="V321" s="19">
        <v>126</v>
      </c>
      <c r="W321" s="20">
        <f>Tabla1[[#This Row],[Devengado]]/Tabla1[[#Totals],[Devengado]]</f>
        <v>1.4714082225201591E-5</v>
      </c>
      <c r="X321" s="19">
        <v>5264.14</v>
      </c>
      <c r="Y321" s="19">
        <v>5264.14</v>
      </c>
      <c r="Z321" s="19">
        <v>4893.84</v>
      </c>
    </row>
    <row r="322" spans="1:26" hidden="1" x14ac:dyDescent="0.2">
      <c r="A322" t="s">
        <v>23</v>
      </c>
      <c r="B322" t="s">
        <v>49</v>
      </c>
      <c r="C322" t="s">
        <v>56</v>
      </c>
      <c r="D322" t="s">
        <v>57</v>
      </c>
      <c r="E322" t="s">
        <v>4</v>
      </c>
      <c r="F322" t="s">
        <v>5</v>
      </c>
      <c r="G322" t="s">
        <v>19</v>
      </c>
      <c r="H322" t="s">
        <v>20</v>
      </c>
      <c r="I322" t="str">
        <f>MID(Tabla1[[#This Row],[Des.Proyecto]],16,50)</f>
        <v>REMUNERACION PERSONAL</v>
      </c>
      <c r="J322" t="s">
        <v>147</v>
      </c>
      <c r="K322" t="s">
        <v>148</v>
      </c>
      <c r="L322" s="11" t="s">
        <v>938</v>
      </c>
      <c r="M322" t="s">
        <v>10</v>
      </c>
      <c r="N322" t="s">
        <v>11</v>
      </c>
      <c r="O322" s="19">
        <v>405.48</v>
      </c>
      <c r="P322" s="19">
        <v>0</v>
      </c>
      <c r="Q322" s="19">
        <v>30</v>
      </c>
      <c r="R322" s="19">
        <v>435.48</v>
      </c>
      <c r="S322" s="19">
        <v>0</v>
      </c>
      <c r="T322" s="19">
        <v>0</v>
      </c>
      <c r="U322" s="18">
        <f>Tabla1[[#This Row],[Comprometido]]/Tabla1[[#Totals],[Comprometido]]</f>
        <v>0</v>
      </c>
      <c r="V322" s="19">
        <v>0</v>
      </c>
      <c r="W322" s="20">
        <f>Tabla1[[#This Row],[Devengado]]/Tabla1[[#Totals],[Devengado]]</f>
        <v>0</v>
      </c>
      <c r="X322" s="19">
        <v>435.48</v>
      </c>
      <c r="Y322" s="19">
        <v>435.48</v>
      </c>
      <c r="Z322" s="19">
        <v>435.48</v>
      </c>
    </row>
    <row r="323" spans="1:26" hidden="1" x14ac:dyDescent="0.2">
      <c r="A323" t="s">
        <v>0</v>
      </c>
      <c r="B323" t="s">
        <v>126</v>
      </c>
      <c r="C323" t="s">
        <v>127</v>
      </c>
      <c r="D323" t="s">
        <v>128</v>
      </c>
      <c r="E323" t="s">
        <v>4</v>
      </c>
      <c r="F323" t="s">
        <v>5</v>
      </c>
      <c r="G323" t="s">
        <v>19</v>
      </c>
      <c r="H323" t="s">
        <v>20</v>
      </c>
      <c r="I323" t="str">
        <f>MID(Tabla1[[#This Row],[Des.Proyecto]],16,50)</f>
        <v>REMUNERACION PERSONAL</v>
      </c>
      <c r="J323" t="s">
        <v>147</v>
      </c>
      <c r="K323" t="s">
        <v>148</v>
      </c>
      <c r="L323" s="11" t="s">
        <v>938</v>
      </c>
      <c r="M323" t="s">
        <v>10</v>
      </c>
      <c r="N323" t="s">
        <v>11</v>
      </c>
      <c r="O323" s="19">
        <v>1350.05</v>
      </c>
      <c r="P323" s="19">
        <v>0</v>
      </c>
      <c r="Q323" s="19">
        <v>0</v>
      </c>
      <c r="R323" s="19">
        <v>1350.05</v>
      </c>
      <c r="S323" s="19">
        <v>0</v>
      </c>
      <c r="T323" s="19">
        <v>22.5</v>
      </c>
      <c r="U323" s="18">
        <f>Tabla1[[#This Row],[Comprometido]]/Tabla1[[#Totals],[Comprometido]]</f>
        <v>1.0741555352008122E-6</v>
      </c>
      <c r="V323" s="19">
        <v>22.5</v>
      </c>
      <c r="W323" s="20">
        <f>Tabla1[[#This Row],[Devengado]]/Tabla1[[#Totals],[Devengado]]</f>
        <v>2.6275146830717126E-6</v>
      </c>
      <c r="X323" s="19">
        <v>1327.55</v>
      </c>
      <c r="Y323" s="19">
        <v>1327.55</v>
      </c>
      <c r="Z323" s="19">
        <v>1327.55</v>
      </c>
    </row>
    <row r="324" spans="1:26" hidden="1" x14ac:dyDescent="0.2">
      <c r="A324" t="s">
        <v>0</v>
      </c>
      <c r="B324" t="s">
        <v>105</v>
      </c>
      <c r="C324" t="s">
        <v>106</v>
      </c>
      <c r="D324" t="s">
        <v>107</v>
      </c>
      <c r="E324" t="s">
        <v>4</v>
      </c>
      <c r="F324" t="s">
        <v>5</v>
      </c>
      <c r="G324" t="s">
        <v>19</v>
      </c>
      <c r="H324" t="s">
        <v>20</v>
      </c>
      <c r="I324" t="str">
        <f>MID(Tabla1[[#This Row],[Des.Proyecto]],16,50)</f>
        <v>REMUNERACION PERSONAL</v>
      </c>
      <c r="J324" t="s">
        <v>147</v>
      </c>
      <c r="K324" t="s">
        <v>148</v>
      </c>
      <c r="L324" s="11" t="s">
        <v>938</v>
      </c>
      <c r="M324" t="s">
        <v>10</v>
      </c>
      <c r="N324" t="s">
        <v>11</v>
      </c>
      <c r="O324" s="19">
        <v>1108.3900000000001</v>
      </c>
      <c r="P324" s="19">
        <v>0</v>
      </c>
      <c r="Q324" s="19">
        <v>0</v>
      </c>
      <c r="R324" s="19">
        <v>1108.3900000000001</v>
      </c>
      <c r="S324" s="19">
        <v>0</v>
      </c>
      <c r="T324" s="19">
        <v>0</v>
      </c>
      <c r="U324" s="18">
        <f>Tabla1[[#This Row],[Comprometido]]/Tabla1[[#Totals],[Comprometido]]</f>
        <v>0</v>
      </c>
      <c r="V324" s="19">
        <v>0</v>
      </c>
      <c r="W324" s="20">
        <f>Tabla1[[#This Row],[Devengado]]/Tabla1[[#Totals],[Devengado]]</f>
        <v>0</v>
      </c>
      <c r="X324" s="19">
        <v>1108.3900000000001</v>
      </c>
      <c r="Y324" s="19">
        <v>1108.3900000000001</v>
      </c>
      <c r="Z324" s="19">
        <v>1108.3900000000001</v>
      </c>
    </row>
    <row r="325" spans="1:26" hidden="1" x14ac:dyDescent="0.2">
      <c r="A325" t="s">
        <v>0</v>
      </c>
      <c r="B325" t="s">
        <v>115</v>
      </c>
      <c r="C325" t="s">
        <v>116</v>
      </c>
      <c r="D325" t="s">
        <v>117</v>
      </c>
      <c r="E325" t="s">
        <v>4</v>
      </c>
      <c r="F325" t="s">
        <v>5</v>
      </c>
      <c r="G325" t="s">
        <v>19</v>
      </c>
      <c r="H325" t="s">
        <v>20</v>
      </c>
      <c r="I325" t="str">
        <f>MID(Tabla1[[#This Row],[Des.Proyecto]],16,50)</f>
        <v>REMUNERACION PERSONAL</v>
      </c>
      <c r="J325" t="s">
        <v>147</v>
      </c>
      <c r="K325" t="s">
        <v>148</v>
      </c>
      <c r="L325" s="11" t="s">
        <v>938</v>
      </c>
      <c r="M325" t="s">
        <v>10</v>
      </c>
      <c r="N325" t="s">
        <v>11</v>
      </c>
      <c r="O325" s="19">
        <v>439.95</v>
      </c>
      <c r="P325" s="19">
        <v>0</v>
      </c>
      <c r="Q325" s="19">
        <v>0</v>
      </c>
      <c r="R325" s="19">
        <v>439.95</v>
      </c>
      <c r="S325" s="19">
        <v>0</v>
      </c>
      <c r="T325" s="19">
        <v>0</v>
      </c>
      <c r="U325" s="18">
        <f>Tabla1[[#This Row],[Comprometido]]/Tabla1[[#Totals],[Comprometido]]</f>
        <v>0</v>
      </c>
      <c r="V325" s="19">
        <v>0</v>
      </c>
      <c r="W325" s="20">
        <f>Tabla1[[#This Row],[Devengado]]/Tabla1[[#Totals],[Devengado]]</f>
        <v>0</v>
      </c>
      <c r="X325" s="19">
        <v>439.95</v>
      </c>
      <c r="Y325" s="19">
        <v>439.95</v>
      </c>
      <c r="Z325" s="19">
        <v>439.95</v>
      </c>
    </row>
    <row r="326" spans="1:26" hidden="1" x14ac:dyDescent="0.2">
      <c r="A326" t="s">
        <v>0</v>
      </c>
      <c r="B326" t="s">
        <v>31</v>
      </c>
      <c r="C326" t="s">
        <v>32</v>
      </c>
      <c r="D326" t="s">
        <v>33</v>
      </c>
      <c r="E326" t="s">
        <v>4</v>
      </c>
      <c r="F326" t="s">
        <v>5</v>
      </c>
      <c r="G326" t="s">
        <v>19</v>
      </c>
      <c r="H326" t="s">
        <v>20</v>
      </c>
      <c r="I326" t="str">
        <f>MID(Tabla1[[#This Row],[Des.Proyecto]],16,50)</f>
        <v>REMUNERACION PERSONAL</v>
      </c>
      <c r="J326" t="s">
        <v>147</v>
      </c>
      <c r="K326" t="s">
        <v>148</v>
      </c>
      <c r="L326" s="11" t="s">
        <v>938</v>
      </c>
      <c r="M326" t="s">
        <v>10</v>
      </c>
      <c r="N326" t="s">
        <v>11</v>
      </c>
      <c r="O326" s="19">
        <v>17</v>
      </c>
      <c r="P326" s="19">
        <v>0</v>
      </c>
      <c r="Q326" s="19">
        <v>651.53</v>
      </c>
      <c r="R326" s="19">
        <v>668.53</v>
      </c>
      <c r="S326" s="19">
        <v>0</v>
      </c>
      <c r="T326" s="19">
        <v>45</v>
      </c>
      <c r="U326" s="18">
        <f>Tabla1[[#This Row],[Comprometido]]/Tabla1[[#Totals],[Comprometido]]</f>
        <v>2.1483110704016244E-6</v>
      </c>
      <c r="V326" s="19">
        <v>45</v>
      </c>
      <c r="W326" s="20">
        <f>Tabla1[[#This Row],[Devengado]]/Tabla1[[#Totals],[Devengado]]</f>
        <v>5.2550293661434252E-6</v>
      </c>
      <c r="X326" s="19">
        <v>623.53</v>
      </c>
      <c r="Y326" s="19">
        <v>623.53</v>
      </c>
      <c r="Z326" s="19">
        <v>623.53</v>
      </c>
    </row>
    <row r="327" spans="1:26" hidden="1" x14ac:dyDescent="0.2">
      <c r="A327" t="s">
        <v>23</v>
      </c>
      <c r="B327" t="s">
        <v>69</v>
      </c>
      <c r="C327" t="s">
        <v>131</v>
      </c>
      <c r="D327" t="s">
        <v>132</v>
      </c>
      <c r="E327" t="s">
        <v>4</v>
      </c>
      <c r="F327" t="s">
        <v>5</v>
      </c>
      <c r="G327" t="s">
        <v>19</v>
      </c>
      <c r="H327" t="s">
        <v>20</v>
      </c>
      <c r="I327" t="str">
        <f>MID(Tabla1[[#This Row],[Des.Proyecto]],16,50)</f>
        <v>REMUNERACION PERSONAL</v>
      </c>
      <c r="J327" t="s">
        <v>147</v>
      </c>
      <c r="K327" t="s">
        <v>148</v>
      </c>
      <c r="L327" s="11" t="s">
        <v>938</v>
      </c>
      <c r="M327" t="s">
        <v>10</v>
      </c>
      <c r="N327" t="s">
        <v>11</v>
      </c>
      <c r="O327" s="19">
        <v>3291.89</v>
      </c>
      <c r="P327" s="19">
        <v>0</v>
      </c>
      <c r="Q327" s="19">
        <v>0</v>
      </c>
      <c r="R327" s="19">
        <v>3291.89</v>
      </c>
      <c r="S327" s="19">
        <v>0</v>
      </c>
      <c r="T327" s="19">
        <v>265.5</v>
      </c>
      <c r="U327" s="18">
        <f>Tabla1[[#This Row],[Comprometido]]/Tabla1[[#Totals],[Comprometido]]</f>
        <v>1.2675035315369583E-5</v>
      </c>
      <c r="V327" s="19">
        <v>265.5</v>
      </c>
      <c r="W327" s="20">
        <f>Tabla1[[#This Row],[Devengado]]/Tabla1[[#Totals],[Devengado]]</f>
        <v>3.1004673260246209E-5</v>
      </c>
      <c r="X327" s="19">
        <v>3026.39</v>
      </c>
      <c r="Y327" s="19">
        <v>3026.39</v>
      </c>
      <c r="Z327" s="19">
        <v>3026.39</v>
      </c>
    </row>
    <row r="328" spans="1:26" hidden="1" x14ac:dyDescent="0.2">
      <c r="A328" t="s">
        <v>0</v>
      </c>
      <c r="B328" t="s">
        <v>16</v>
      </c>
      <c r="C328" t="s">
        <v>36</v>
      </c>
      <c r="D328" t="s">
        <v>37</v>
      </c>
      <c r="E328" t="s">
        <v>4</v>
      </c>
      <c r="F328" t="s">
        <v>5</v>
      </c>
      <c r="G328" t="s">
        <v>19</v>
      </c>
      <c r="H328" t="s">
        <v>20</v>
      </c>
      <c r="I328" t="str">
        <f>MID(Tabla1[[#This Row],[Des.Proyecto]],16,50)</f>
        <v>REMUNERACION PERSONAL</v>
      </c>
      <c r="J328" t="s">
        <v>147</v>
      </c>
      <c r="K328" t="s">
        <v>148</v>
      </c>
      <c r="L328" s="11" t="s">
        <v>938</v>
      </c>
      <c r="M328" t="s">
        <v>10</v>
      </c>
      <c r="N328" t="s">
        <v>11</v>
      </c>
      <c r="O328" s="19">
        <v>3791.68</v>
      </c>
      <c r="P328" s="19">
        <v>0</v>
      </c>
      <c r="Q328" s="19">
        <v>0</v>
      </c>
      <c r="R328" s="19">
        <v>3791.68</v>
      </c>
      <c r="S328" s="19">
        <v>0</v>
      </c>
      <c r="T328" s="19">
        <v>112.5</v>
      </c>
      <c r="U328" s="18">
        <f>Tabla1[[#This Row],[Comprometido]]/Tabla1[[#Totals],[Comprometido]]</f>
        <v>5.3707776760040609E-6</v>
      </c>
      <c r="V328" s="19">
        <v>112.5</v>
      </c>
      <c r="W328" s="20">
        <f>Tabla1[[#This Row],[Devengado]]/Tabla1[[#Totals],[Devengado]]</f>
        <v>1.3137573415358564E-5</v>
      </c>
      <c r="X328" s="19">
        <v>3679.18</v>
      </c>
      <c r="Y328" s="19">
        <v>3679.18</v>
      </c>
      <c r="Z328" s="19">
        <v>3679.18</v>
      </c>
    </row>
    <row r="329" spans="1:26" x14ac:dyDescent="0.2">
      <c r="A329" t="s">
        <v>52</v>
      </c>
      <c r="B329" t="s">
        <v>83</v>
      </c>
      <c r="C329" t="s">
        <v>84</v>
      </c>
      <c r="D329" t="s">
        <v>85</v>
      </c>
      <c r="E329" t="s">
        <v>4</v>
      </c>
      <c r="F329" t="s">
        <v>5</v>
      </c>
      <c r="G329" t="s">
        <v>19</v>
      </c>
      <c r="H329" t="s">
        <v>20</v>
      </c>
      <c r="I329" t="str">
        <f>MID(Tabla1[[#This Row],[Des.Proyecto]],16,50)</f>
        <v>REMUNERACION PERSONAL</v>
      </c>
      <c r="J329" t="s">
        <v>147</v>
      </c>
      <c r="K329" t="s">
        <v>148</v>
      </c>
      <c r="L329" s="11" t="s">
        <v>938</v>
      </c>
      <c r="M329" t="s">
        <v>10</v>
      </c>
      <c r="N329" t="s">
        <v>11</v>
      </c>
      <c r="O329" s="19">
        <v>6149.96</v>
      </c>
      <c r="P329" s="19">
        <v>0</v>
      </c>
      <c r="Q329" s="19">
        <v>0</v>
      </c>
      <c r="R329" s="19">
        <v>6149.96</v>
      </c>
      <c r="S329" s="19">
        <v>0</v>
      </c>
      <c r="T329" s="19">
        <v>45</v>
      </c>
      <c r="U329" s="18">
        <f>Tabla1[[#This Row],[Comprometido]]/Tabla1[[#Totals],[Comprometido]]</f>
        <v>2.1483110704016244E-6</v>
      </c>
      <c r="V329" s="19">
        <v>45</v>
      </c>
      <c r="W329" s="20">
        <f>Tabla1[[#This Row],[Devengado]]/Tabla1[[#Totals],[Devengado]]</f>
        <v>5.2550293661434252E-6</v>
      </c>
      <c r="X329" s="19">
        <v>6104.96</v>
      </c>
      <c r="Y329" s="19">
        <v>6104.96</v>
      </c>
      <c r="Z329" s="19">
        <v>6104.96</v>
      </c>
    </row>
    <row r="330" spans="1:26" hidden="1" x14ac:dyDescent="0.2">
      <c r="A330" t="s">
        <v>23</v>
      </c>
      <c r="B330" t="s">
        <v>24</v>
      </c>
      <c r="C330" t="s">
        <v>101</v>
      </c>
      <c r="D330" t="s">
        <v>102</v>
      </c>
      <c r="E330" t="s">
        <v>4</v>
      </c>
      <c r="F330" t="s">
        <v>5</v>
      </c>
      <c r="G330" t="s">
        <v>19</v>
      </c>
      <c r="H330" t="s">
        <v>20</v>
      </c>
      <c r="I330" t="str">
        <f>MID(Tabla1[[#This Row],[Des.Proyecto]],16,50)</f>
        <v>REMUNERACION PERSONAL</v>
      </c>
      <c r="J330" t="s">
        <v>149</v>
      </c>
      <c r="K330" t="s">
        <v>150</v>
      </c>
      <c r="L330" s="11" t="s">
        <v>938</v>
      </c>
      <c r="M330" t="s">
        <v>10</v>
      </c>
      <c r="N330" t="s">
        <v>11</v>
      </c>
      <c r="O330" s="19">
        <v>429.12</v>
      </c>
      <c r="P330" s="19">
        <v>0</v>
      </c>
      <c r="Q330" s="19">
        <v>286.08</v>
      </c>
      <c r="R330" s="19">
        <v>715.2</v>
      </c>
      <c r="S330" s="19">
        <v>0</v>
      </c>
      <c r="T330" s="19">
        <v>0</v>
      </c>
      <c r="U330" s="18">
        <f>Tabla1[[#This Row],[Comprometido]]/Tabla1[[#Totals],[Comprometido]]</f>
        <v>0</v>
      </c>
      <c r="V330" s="19">
        <v>0</v>
      </c>
      <c r="W330" s="20">
        <f>Tabla1[[#This Row],[Devengado]]/Tabla1[[#Totals],[Devengado]]</f>
        <v>0</v>
      </c>
      <c r="X330" s="19">
        <v>715.2</v>
      </c>
      <c r="Y330" s="19">
        <v>715.2</v>
      </c>
      <c r="Z330" s="19">
        <v>715.2</v>
      </c>
    </row>
    <row r="331" spans="1:26" hidden="1" x14ac:dyDescent="0.2">
      <c r="A331" t="s">
        <v>23</v>
      </c>
      <c r="B331" t="s">
        <v>24</v>
      </c>
      <c r="C331" t="s">
        <v>29</v>
      </c>
      <c r="D331" t="s">
        <v>30</v>
      </c>
      <c r="E331" t="s">
        <v>4</v>
      </c>
      <c r="F331" t="s">
        <v>5</v>
      </c>
      <c r="G331" t="s">
        <v>19</v>
      </c>
      <c r="H331" t="s">
        <v>20</v>
      </c>
      <c r="I331" t="str">
        <f>MID(Tabla1[[#This Row],[Des.Proyecto]],16,50)</f>
        <v>REMUNERACION PERSONAL</v>
      </c>
      <c r="J331" t="s">
        <v>149</v>
      </c>
      <c r="K331" t="s">
        <v>150</v>
      </c>
      <c r="L331" s="11" t="s">
        <v>938</v>
      </c>
      <c r="M331" t="s">
        <v>10</v>
      </c>
      <c r="N331" t="s">
        <v>11</v>
      </c>
      <c r="O331" s="19">
        <v>5649.04</v>
      </c>
      <c r="P331" s="19">
        <v>0</v>
      </c>
      <c r="Q331" s="19">
        <v>0</v>
      </c>
      <c r="R331" s="19">
        <v>5649.04</v>
      </c>
      <c r="S331" s="19">
        <v>0</v>
      </c>
      <c r="T331" s="19">
        <v>988.34</v>
      </c>
      <c r="U331" s="18">
        <f>Tabla1[[#This Row],[Comprometido]]/Tabla1[[#Totals],[Comprometido]]</f>
        <v>4.7183594740460919E-5</v>
      </c>
      <c r="V331" s="19">
        <v>988.34</v>
      </c>
      <c r="W331" s="20">
        <f>Tabla1[[#This Row],[Devengado]]/Tabla1[[#Totals],[Devengado]]</f>
        <v>1.1541679386075985E-4</v>
      </c>
      <c r="X331" s="19">
        <v>4660.7</v>
      </c>
      <c r="Y331" s="19">
        <v>4660.7</v>
      </c>
      <c r="Z331" s="19">
        <v>4660.7</v>
      </c>
    </row>
    <row r="332" spans="1:26" hidden="1" x14ac:dyDescent="0.2">
      <c r="A332" t="s">
        <v>62</v>
      </c>
      <c r="B332" t="s">
        <v>80</v>
      </c>
      <c r="C332" t="s">
        <v>94</v>
      </c>
      <c r="D332" t="s">
        <v>95</v>
      </c>
      <c r="E332" t="s">
        <v>4</v>
      </c>
      <c r="F332" t="s">
        <v>5</v>
      </c>
      <c r="G332" t="s">
        <v>19</v>
      </c>
      <c r="H332" t="s">
        <v>20</v>
      </c>
      <c r="I332" t="str">
        <f>MID(Tabla1[[#This Row],[Des.Proyecto]],16,50)</f>
        <v>REMUNERACION PERSONAL</v>
      </c>
      <c r="J332" t="s">
        <v>149</v>
      </c>
      <c r="K332" t="s">
        <v>150</v>
      </c>
      <c r="L332" s="11" t="s">
        <v>938</v>
      </c>
      <c r="M332" t="s">
        <v>10</v>
      </c>
      <c r="N332" t="s">
        <v>11</v>
      </c>
      <c r="O332" s="19">
        <v>39412.559999999998</v>
      </c>
      <c r="P332" s="19">
        <v>0</v>
      </c>
      <c r="Q332" s="19">
        <v>-30429</v>
      </c>
      <c r="R332" s="19">
        <v>8983.56</v>
      </c>
      <c r="S332" s="19">
        <v>563.5</v>
      </c>
      <c r="T332" s="19">
        <v>1949.54</v>
      </c>
      <c r="U332" s="18">
        <f>Tabla1[[#This Row],[Comprometido]]/Tabla1[[#Totals],[Comprometido]]</f>
        <v>9.307151920423961E-5</v>
      </c>
      <c r="V332" s="19">
        <v>1949.54</v>
      </c>
      <c r="W332" s="20">
        <f>Tabla1[[#This Row],[Devengado]]/Tabla1[[#Totals],[Devengado]]</f>
        <v>2.2766422112158343E-4</v>
      </c>
      <c r="X332" s="19">
        <v>7034.02</v>
      </c>
      <c r="Y332" s="19">
        <v>7034.02</v>
      </c>
      <c r="Z332" s="19">
        <v>6470.52</v>
      </c>
    </row>
    <row r="333" spans="1:26" hidden="1" x14ac:dyDescent="0.2">
      <c r="A333" t="s">
        <v>0</v>
      </c>
      <c r="B333" t="s">
        <v>16</v>
      </c>
      <c r="C333" t="s">
        <v>27</v>
      </c>
      <c r="D333" t="s">
        <v>28</v>
      </c>
      <c r="E333" t="s">
        <v>4</v>
      </c>
      <c r="F333" t="s">
        <v>5</v>
      </c>
      <c r="G333" t="s">
        <v>19</v>
      </c>
      <c r="H333" t="s">
        <v>20</v>
      </c>
      <c r="I333" t="str">
        <f>MID(Tabla1[[#This Row],[Des.Proyecto]],16,50)</f>
        <v>REMUNERACION PERSONAL</v>
      </c>
      <c r="J333" t="s">
        <v>149</v>
      </c>
      <c r="K333" t="s">
        <v>150</v>
      </c>
      <c r="L333" s="11" t="s">
        <v>938</v>
      </c>
      <c r="M333" t="s">
        <v>10</v>
      </c>
      <c r="N333" t="s">
        <v>11</v>
      </c>
      <c r="O333" s="19">
        <v>3300.88</v>
      </c>
      <c r="P333" s="19">
        <v>0</v>
      </c>
      <c r="Q333" s="19">
        <v>0</v>
      </c>
      <c r="R333" s="19">
        <v>3300.88</v>
      </c>
      <c r="S333" s="19">
        <v>0</v>
      </c>
      <c r="T333" s="19">
        <v>876.35</v>
      </c>
      <c r="U333" s="18">
        <f>Tabla1[[#This Row],[Comprometido]]/Tabla1[[#Totals],[Comprometido]]</f>
        <v>4.183716458992141E-5</v>
      </c>
      <c r="V333" s="19">
        <v>876.35</v>
      </c>
      <c r="W333" s="20">
        <f>Tabla1[[#This Row],[Devengado]]/Tabla1[[#Totals],[Devengado]]</f>
        <v>1.0233877744488425E-4</v>
      </c>
      <c r="X333" s="19">
        <v>2424.5300000000002</v>
      </c>
      <c r="Y333" s="19">
        <v>2424.5300000000002</v>
      </c>
      <c r="Z333" s="19">
        <v>2424.5300000000002</v>
      </c>
    </row>
    <row r="334" spans="1:26" hidden="1" x14ac:dyDescent="0.2">
      <c r="A334" t="s">
        <v>23</v>
      </c>
      <c r="B334" t="s">
        <v>24</v>
      </c>
      <c r="C334" t="s">
        <v>25</v>
      </c>
      <c r="D334" t="s">
        <v>26</v>
      </c>
      <c r="E334" t="s">
        <v>4</v>
      </c>
      <c r="F334" t="s">
        <v>5</v>
      </c>
      <c r="G334" t="s">
        <v>19</v>
      </c>
      <c r="H334" t="s">
        <v>20</v>
      </c>
      <c r="I334" t="str">
        <f>MID(Tabla1[[#This Row],[Des.Proyecto]],16,50)</f>
        <v>REMUNERACION PERSONAL</v>
      </c>
      <c r="J334" t="s">
        <v>149</v>
      </c>
      <c r="K334" t="s">
        <v>150</v>
      </c>
      <c r="L334" s="11" t="s">
        <v>938</v>
      </c>
      <c r="M334" t="s">
        <v>10</v>
      </c>
      <c r="N334" t="s">
        <v>11</v>
      </c>
      <c r="O334" s="19">
        <v>4525.24</v>
      </c>
      <c r="P334" s="19">
        <v>0</v>
      </c>
      <c r="Q334" s="19">
        <v>-2921.32</v>
      </c>
      <c r="R334" s="19">
        <v>1603.92</v>
      </c>
      <c r="S334" s="19">
        <v>0</v>
      </c>
      <c r="T334" s="19">
        <v>668.3</v>
      </c>
      <c r="U334" s="18">
        <f>Tabla1[[#This Row],[Comprometido]]/Tabla1[[#Totals],[Comprometido]]</f>
        <v>3.1904806407764564E-5</v>
      </c>
      <c r="V334" s="19">
        <v>668.3</v>
      </c>
      <c r="W334" s="20">
        <f>Tabla1[[#This Row],[Devengado]]/Tabla1[[#Totals],[Devengado]]</f>
        <v>7.8043025008747797E-5</v>
      </c>
      <c r="X334" s="19">
        <v>935.62</v>
      </c>
      <c r="Y334" s="19">
        <v>935.62</v>
      </c>
      <c r="Z334" s="19">
        <v>935.62</v>
      </c>
    </row>
    <row r="335" spans="1:26" hidden="1" x14ac:dyDescent="0.2">
      <c r="A335" t="s">
        <v>23</v>
      </c>
      <c r="B335" t="s">
        <v>24</v>
      </c>
      <c r="C335" t="s">
        <v>42</v>
      </c>
      <c r="D335" t="s">
        <v>43</v>
      </c>
      <c r="E335" t="s">
        <v>4</v>
      </c>
      <c r="F335" t="s">
        <v>5</v>
      </c>
      <c r="G335" t="s">
        <v>19</v>
      </c>
      <c r="H335" t="s">
        <v>20</v>
      </c>
      <c r="I335" t="str">
        <f>MID(Tabla1[[#This Row],[Des.Proyecto]],16,50)</f>
        <v>REMUNERACION PERSONAL</v>
      </c>
      <c r="J335" t="s">
        <v>149</v>
      </c>
      <c r="K335" t="s">
        <v>150</v>
      </c>
      <c r="L335" s="11" t="s">
        <v>938</v>
      </c>
      <c r="M335" t="s">
        <v>10</v>
      </c>
      <c r="N335" t="s">
        <v>11</v>
      </c>
      <c r="O335" s="19">
        <v>3429.61</v>
      </c>
      <c r="P335" s="19">
        <v>0</v>
      </c>
      <c r="Q335" s="19">
        <v>323.5</v>
      </c>
      <c r="R335" s="19">
        <v>3753.11</v>
      </c>
      <c r="S335" s="19">
        <v>0</v>
      </c>
      <c r="T335" s="19">
        <v>1040.1600000000001</v>
      </c>
      <c r="U335" s="18">
        <f>Tabla1[[#This Row],[Comprometido]]/Tabla1[[#Totals],[Comprometido]]</f>
        <v>4.9657494288643418E-5</v>
      </c>
      <c r="V335" s="19">
        <v>1040.1600000000001</v>
      </c>
      <c r="W335" s="20">
        <f>Tabla1[[#This Row],[Devengado]]/Tabla1[[#Totals],[Devengado]]</f>
        <v>1.2146825212194991E-4</v>
      </c>
      <c r="X335" s="19">
        <v>2712.95</v>
      </c>
      <c r="Y335" s="19">
        <v>2712.95</v>
      </c>
      <c r="Z335" s="19">
        <v>2712.95</v>
      </c>
    </row>
    <row r="336" spans="1:26" hidden="1" x14ac:dyDescent="0.2">
      <c r="A336" t="s">
        <v>0</v>
      </c>
      <c r="B336" t="s">
        <v>16</v>
      </c>
      <c r="C336" t="s">
        <v>36</v>
      </c>
      <c r="D336" t="s">
        <v>37</v>
      </c>
      <c r="E336" t="s">
        <v>4</v>
      </c>
      <c r="F336" t="s">
        <v>5</v>
      </c>
      <c r="G336" t="s">
        <v>19</v>
      </c>
      <c r="H336" t="s">
        <v>20</v>
      </c>
      <c r="I336" t="str">
        <f>MID(Tabla1[[#This Row],[Des.Proyecto]],16,50)</f>
        <v>REMUNERACION PERSONAL</v>
      </c>
      <c r="J336" t="s">
        <v>149</v>
      </c>
      <c r="K336" t="s">
        <v>150</v>
      </c>
      <c r="L336" s="11" t="s">
        <v>938</v>
      </c>
      <c r="M336" t="s">
        <v>10</v>
      </c>
      <c r="N336" t="s">
        <v>11</v>
      </c>
      <c r="O336" s="19">
        <v>6143.97</v>
      </c>
      <c r="P336" s="19">
        <v>0</v>
      </c>
      <c r="Q336" s="19">
        <v>229.84</v>
      </c>
      <c r="R336" s="19">
        <v>6373.81</v>
      </c>
      <c r="S336" s="19">
        <v>0</v>
      </c>
      <c r="T336" s="19">
        <v>1690.25</v>
      </c>
      <c r="U336" s="18">
        <f>Tabla1[[#This Row],[Comprometido]]/Tabla1[[#Totals],[Comprometido]]</f>
        <v>8.0692950816585451E-5</v>
      </c>
      <c r="V336" s="19">
        <v>1690.25</v>
      </c>
      <c r="W336" s="20">
        <f>Tabla1[[#This Row],[Devengado]]/Tabla1[[#Totals],[Devengado]]</f>
        <v>1.97384741913865E-4</v>
      </c>
      <c r="X336" s="19">
        <v>4683.5600000000004</v>
      </c>
      <c r="Y336" s="19">
        <v>4683.5600000000004</v>
      </c>
      <c r="Z336" s="19">
        <v>4683.5600000000004</v>
      </c>
    </row>
    <row r="337" spans="1:26" hidden="1" x14ac:dyDescent="0.2">
      <c r="A337" t="s">
        <v>0</v>
      </c>
      <c r="B337" t="s">
        <v>126</v>
      </c>
      <c r="C337" t="s">
        <v>127</v>
      </c>
      <c r="D337" t="s">
        <v>128</v>
      </c>
      <c r="E337" t="s">
        <v>4</v>
      </c>
      <c r="F337" t="s">
        <v>5</v>
      </c>
      <c r="G337" t="s">
        <v>19</v>
      </c>
      <c r="H337" t="s">
        <v>20</v>
      </c>
      <c r="I337" t="str">
        <f>MID(Tabla1[[#This Row],[Des.Proyecto]],16,50)</f>
        <v>REMUNERACION PERSONAL</v>
      </c>
      <c r="J337" t="s">
        <v>149</v>
      </c>
      <c r="K337" t="s">
        <v>150</v>
      </c>
      <c r="L337" s="11" t="s">
        <v>938</v>
      </c>
      <c r="M337" t="s">
        <v>10</v>
      </c>
      <c r="N337" t="s">
        <v>11</v>
      </c>
      <c r="O337" s="19">
        <v>2250.09</v>
      </c>
      <c r="P337" s="19">
        <v>0</v>
      </c>
      <c r="Q337" s="19">
        <v>0</v>
      </c>
      <c r="R337" s="19">
        <v>2250.09</v>
      </c>
      <c r="S337" s="19">
        <v>0</v>
      </c>
      <c r="T337" s="19">
        <v>429.8</v>
      </c>
      <c r="U337" s="18">
        <f>Tabla1[[#This Row],[Comprometido]]/Tabla1[[#Totals],[Comprometido]]</f>
        <v>2.0518757734635958E-5</v>
      </c>
      <c r="V337" s="19">
        <v>429.8</v>
      </c>
      <c r="W337" s="20">
        <f>Tabla1[[#This Row],[Devengado]]/Tabla1[[#Totals],[Devengado]]</f>
        <v>5.0191369368187655E-5</v>
      </c>
      <c r="X337" s="19">
        <v>1820.29</v>
      </c>
      <c r="Y337" s="19">
        <v>1820.29</v>
      </c>
      <c r="Z337" s="19">
        <v>1820.29</v>
      </c>
    </row>
    <row r="338" spans="1:26" hidden="1" x14ac:dyDescent="0.2">
      <c r="A338" t="s">
        <v>23</v>
      </c>
      <c r="B338" t="s">
        <v>49</v>
      </c>
      <c r="C338" t="s">
        <v>56</v>
      </c>
      <c r="D338" t="s">
        <v>57</v>
      </c>
      <c r="E338" t="s">
        <v>4</v>
      </c>
      <c r="F338" t="s">
        <v>5</v>
      </c>
      <c r="G338" t="s">
        <v>19</v>
      </c>
      <c r="H338" t="s">
        <v>20</v>
      </c>
      <c r="I338" t="str">
        <f>MID(Tabla1[[#This Row],[Des.Proyecto]],16,50)</f>
        <v>REMUNERACION PERSONAL</v>
      </c>
      <c r="J338" t="s">
        <v>149</v>
      </c>
      <c r="K338" t="s">
        <v>150</v>
      </c>
      <c r="L338" s="11" t="s">
        <v>938</v>
      </c>
      <c r="M338" t="s">
        <v>10</v>
      </c>
      <c r="N338" t="s">
        <v>11</v>
      </c>
      <c r="O338" s="19">
        <v>725.8</v>
      </c>
      <c r="P338" s="19">
        <v>0</v>
      </c>
      <c r="Q338" s="19">
        <v>0</v>
      </c>
      <c r="R338" s="19">
        <v>725.8</v>
      </c>
      <c r="S338" s="19">
        <v>0</v>
      </c>
      <c r="T338" s="19">
        <v>142.13999999999999</v>
      </c>
      <c r="U338" s="18">
        <f>Tabla1[[#This Row],[Comprometido]]/Tabla1[[#Totals],[Comprometido]]</f>
        <v>6.7857985677085963E-6</v>
      </c>
      <c r="V338" s="19">
        <v>142.13999999999999</v>
      </c>
      <c r="W338" s="20">
        <f>Tabla1[[#This Row],[Devengado]]/Tabla1[[#Totals],[Devengado]]</f>
        <v>1.6598886091191699E-5</v>
      </c>
      <c r="X338" s="19">
        <v>583.66</v>
      </c>
      <c r="Y338" s="19">
        <v>583.66</v>
      </c>
      <c r="Z338" s="19">
        <v>583.66</v>
      </c>
    </row>
    <row r="339" spans="1:26" hidden="1" x14ac:dyDescent="0.2">
      <c r="A339" t="s">
        <v>0</v>
      </c>
      <c r="B339" t="s">
        <v>1</v>
      </c>
      <c r="C339" t="s">
        <v>58</v>
      </c>
      <c r="D339" t="s">
        <v>59</v>
      </c>
      <c r="E339" t="s">
        <v>4</v>
      </c>
      <c r="F339" t="s">
        <v>5</v>
      </c>
      <c r="G339" t="s">
        <v>19</v>
      </c>
      <c r="H339" t="s">
        <v>20</v>
      </c>
      <c r="I339" t="str">
        <f>MID(Tabla1[[#This Row],[Des.Proyecto]],16,50)</f>
        <v>REMUNERACION PERSONAL</v>
      </c>
      <c r="J339" t="s">
        <v>149</v>
      </c>
      <c r="K339" t="s">
        <v>150</v>
      </c>
      <c r="L339" s="11" t="s">
        <v>938</v>
      </c>
      <c r="M339" t="s">
        <v>10</v>
      </c>
      <c r="N339" t="s">
        <v>11</v>
      </c>
      <c r="O339" s="19">
        <v>37942.26</v>
      </c>
      <c r="P339" s="19">
        <v>0</v>
      </c>
      <c r="Q339" s="19">
        <v>-3568.36</v>
      </c>
      <c r="R339" s="19">
        <v>34373.9</v>
      </c>
      <c r="S339" s="19">
        <v>0</v>
      </c>
      <c r="T339" s="19">
        <v>9049.01</v>
      </c>
      <c r="U339" s="18">
        <f>Tabla1[[#This Row],[Comprometido]]/Tabla1[[#Totals],[Comprometido]]</f>
        <v>4.3200196353722229E-4</v>
      </c>
      <c r="V339" s="19">
        <v>9049.01</v>
      </c>
      <c r="W339" s="20">
        <f>Tabla1[[#This Row],[Devengado]]/Tabla1[[#Totals],[Devengado]]</f>
        <v>1.0567291841005672E-3</v>
      </c>
      <c r="X339" s="19">
        <v>25324.89</v>
      </c>
      <c r="Y339" s="19">
        <v>25324.89</v>
      </c>
      <c r="Z339" s="19">
        <v>25324.89</v>
      </c>
    </row>
    <row r="340" spans="1:26" hidden="1" x14ac:dyDescent="0.2">
      <c r="A340" t="s">
        <v>23</v>
      </c>
      <c r="B340" t="s">
        <v>49</v>
      </c>
      <c r="C340" t="s">
        <v>50</v>
      </c>
      <c r="D340" t="s">
        <v>51</v>
      </c>
      <c r="E340" t="s">
        <v>4</v>
      </c>
      <c r="F340" t="s">
        <v>5</v>
      </c>
      <c r="G340" t="s">
        <v>19</v>
      </c>
      <c r="H340" t="s">
        <v>20</v>
      </c>
      <c r="I340" t="str">
        <f>MID(Tabla1[[#This Row],[Des.Proyecto]],16,50)</f>
        <v>REMUNERACION PERSONAL</v>
      </c>
      <c r="J340" t="s">
        <v>149</v>
      </c>
      <c r="K340" t="s">
        <v>150</v>
      </c>
      <c r="L340" s="11" t="s">
        <v>938</v>
      </c>
      <c r="M340" t="s">
        <v>10</v>
      </c>
      <c r="N340" t="s">
        <v>11</v>
      </c>
      <c r="O340" s="19">
        <v>1505.5</v>
      </c>
      <c r="P340" s="19">
        <v>0</v>
      </c>
      <c r="Q340" s="19">
        <v>0</v>
      </c>
      <c r="R340" s="19">
        <v>1505.5</v>
      </c>
      <c r="S340" s="19">
        <v>0</v>
      </c>
      <c r="T340" s="19">
        <v>276.89</v>
      </c>
      <c r="U340" s="18">
        <f>Tabla1[[#This Row],[Comprometido]]/Tabla1[[#Totals],[Comprometido]]</f>
        <v>1.3218796717411238E-5</v>
      </c>
      <c r="V340" s="19">
        <v>276.89</v>
      </c>
      <c r="W340" s="20">
        <f>Tabla1[[#This Row],[Devengado]]/Tabla1[[#Totals],[Devengado]]</f>
        <v>3.233477958203229E-5</v>
      </c>
      <c r="X340" s="19">
        <v>1228.6099999999999</v>
      </c>
      <c r="Y340" s="19">
        <v>1228.6099999999999</v>
      </c>
      <c r="Z340" s="19">
        <v>1228.6099999999999</v>
      </c>
    </row>
    <row r="341" spans="1:26" hidden="1" x14ac:dyDescent="0.2">
      <c r="A341" t="s">
        <v>0</v>
      </c>
      <c r="B341" t="s">
        <v>105</v>
      </c>
      <c r="C341" t="s">
        <v>106</v>
      </c>
      <c r="D341" t="s">
        <v>107</v>
      </c>
      <c r="E341" t="s">
        <v>4</v>
      </c>
      <c r="F341" t="s">
        <v>5</v>
      </c>
      <c r="G341" t="s">
        <v>19</v>
      </c>
      <c r="H341" t="s">
        <v>20</v>
      </c>
      <c r="I341" t="str">
        <f>MID(Tabla1[[#This Row],[Des.Proyecto]],16,50)</f>
        <v>REMUNERACION PERSONAL</v>
      </c>
      <c r="J341" t="s">
        <v>149</v>
      </c>
      <c r="K341" t="s">
        <v>150</v>
      </c>
      <c r="L341" s="11" t="s">
        <v>938</v>
      </c>
      <c r="M341" t="s">
        <v>10</v>
      </c>
      <c r="N341" t="s">
        <v>11</v>
      </c>
      <c r="O341" s="19">
        <v>1847.32</v>
      </c>
      <c r="P341" s="19">
        <v>0</v>
      </c>
      <c r="Q341" s="19">
        <v>0</v>
      </c>
      <c r="R341" s="19">
        <v>1847.32</v>
      </c>
      <c r="S341" s="19">
        <v>0</v>
      </c>
      <c r="T341" s="19">
        <v>524.45000000000005</v>
      </c>
      <c r="U341" s="18">
        <f>Tabla1[[#This Row],[Comprometido]]/Tabla1[[#Totals],[Comprometido]]</f>
        <v>2.5037372019380709E-5</v>
      </c>
      <c r="V341" s="19">
        <v>524.45000000000005</v>
      </c>
      <c r="W341" s="20">
        <f>Tabla1[[#This Row],[Devengado]]/Tabla1[[#Totals],[Devengado]]</f>
        <v>6.1244447801642662E-5</v>
      </c>
      <c r="X341" s="19">
        <v>1322.87</v>
      </c>
      <c r="Y341" s="19">
        <v>1322.87</v>
      </c>
      <c r="Z341" s="19">
        <v>1322.87</v>
      </c>
    </row>
    <row r="342" spans="1:26" hidden="1" x14ac:dyDescent="0.2">
      <c r="A342" t="s">
        <v>23</v>
      </c>
      <c r="B342" t="s">
        <v>46</v>
      </c>
      <c r="C342" t="s">
        <v>133</v>
      </c>
      <c r="D342" t="s">
        <v>134</v>
      </c>
      <c r="E342" t="s">
        <v>4</v>
      </c>
      <c r="F342" t="s">
        <v>5</v>
      </c>
      <c r="G342" t="s">
        <v>19</v>
      </c>
      <c r="H342" t="s">
        <v>20</v>
      </c>
      <c r="I342" t="str">
        <f>MID(Tabla1[[#This Row],[Des.Proyecto]],16,50)</f>
        <v>REMUNERACION PERSONAL</v>
      </c>
      <c r="J342" t="s">
        <v>149</v>
      </c>
      <c r="K342" t="s">
        <v>150</v>
      </c>
      <c r="L342" s="11" t="s">
        <v>938</v>
      </c>
      <c r="M342" t="s">
        <v>10</v>
      </c>
      <c r="N342" t="s">
        <v>11</v>
      </c>
      <c r="O342" s="19">
        <v>1106.24</v>
      </c>
      <c r="P342" s="19">
        <v>0</v>
      </c>
      <c r="Q342" s="19">
        <v>0</v>
      </c>
      <c r="R342" s="19">
        <v>1106.24</v>
      </c>
      <c r="S342" s="19">
        <v>0</v>
      </c>
      <c r="T342" s="19">
        <v>293.85000000000002</v>
      </c>
      <c r="U342" s="18">
        <f>Tabla1[[#This Row],[Comprometido]]/Tabla1[[#Totals],[Comprometido]]</f>
        <v>1.4028471289722607E-5</v>
      </c>
      <c r="V342" s="19">
        <v>293.85000000000002</v>
      </c>
      <c r="W342" s="20">
        <f>Tabla1[[#This Row],[Devengado]]/Tabla1[[#Totals],[Devengado]]</f>
        <v>3.431534176091657E-5</v>
      </c>
      <c r="X342" s="19">
        <v>812.39</v>
      </c>
      <c r="Y342" s="19">
        <v>812.39</v>
      </c>
      <c r="Z342" s="19">
        <v>812.39</v>
      </c>
    </row>
    <row r="343" spans="1:26" hidden="1" x14ac:dyDescent="0.2">
      <c r="A343" t="s">
        <v>0</v>
      </c>
      <c r="B343" t="s">
        <v>115</v>
      </c>
      <c r="C343" t="s">
        <v>116</v>
      </c>
      <c r="D343" t="s">
        <v>117</v>
      </c>
      <c r="E343" t="s">
        <v>4</v>
      </c>
      <c r="F343" t="s">
        <v>5</v>
      </c>
      <c r="G343" t="s">
        <v>19</v>
      </c>
      <c r="H343" t="s">
        <v>20</v>
      </c>
      <c r="I343" t="str">
        <f>MID(Tabla1[[#This Row],[Des.Proyecto]],16,50)</f>
        <v>REMUNERACION PERSONAL</v>
      </c>
      <c r="J343" t="s">
        <v>149</v>
      </c>
      <c r="K343" t="s">
        <v>150</v>
      </c>
      <c r="L343" s="11" t="s">
        <v>938</v>
      </c>
      <c r="M343" t="s">
        <v>10</v>
      </c>
      <c r="N343" t="s">
        <v>11</v>
      </c>
      <c r="O343" s="19">
        <v>733.25</v>
      </c>
      <c r="P343" s="19">
        <v>0</v>
      </c>
      <c r="Q343" s="19">
        <v>0</v>
      </c>
      <c r="R343" s="19">
        <v>733.25</v>
      </c>
      <c r="S343" s="19">
        <v>0</v>
      </c>
      <c r="T343" s="19">
        <v>148.65</v>
      </c>
      <c r="U343" s="18">
        <f>Tabla1[[#This Row],[Comprometido]]/Tabla1[[#Totals],[Comprometido]]</f>
        <v>7.0965875692266991E-6</v>
      </c>
      <c r="V343" s="19">
        <v>148.65</v>
      </c>
      <c r="W343" s="20">
        <f>Tabla1[[#This Row],[Devengado]]/Tabla1[[#Totals],[Devengado]]</f>
        <v>1.7359113672827117E-5</v>
      </c>
      <c r="X343" s="19">
        <v>584.6</v>
      </c>
      <c r="Y343" s="19">
        <v>584.6</v>
      </c>
      <c r="Z343" s="19">
        <v>584.6</v>
      </c>
    </row>
    <row r="344" spans="1:26" hidden="1" x14ac:dyDescent="0.2">
      <c r="A344" t="s">
        <v>0</v>
      </c>
      <c r="B344" t="s">
        <v>16</v>
      </c>
      <c r="C344" t="s">
        <v>17</v>
      </c>
      <c r="D344" t="s">
        <v>18</v>
      </c>
      <c r="E344" t="s">
        <v>4</v>
      </c>
      <c r="F344" t="s">
        <v>5</v>
      </c>
      <c r="G344" t="s">
        <v>19</v>
      </c>
      <c r="H344" t="s">
        <v>20</v>
      </c>
      <c r="I344" t="str">
        <f>MID(Tabla1[[#This Row],[Des.Proyecto]],16,50)</f>
        <v>REMUNERACION PERSONAL</v>
      </c>
      <c r="J344" t="s">
        <v>149</v>
      </c>
      <c r="K344" t="s">
        <v>150</v>
      </c>
      <c r="L344" s="11" t="s">
        <v>938</v>
      </c>
      <c r="M344" t="s">
        <v>10</v>
      </c>
      <c r="N344" t="s">
        <v>11</v>
      </c>
      <c r="O344" s="19">
        <v>378.32</v>
      </c>
      <c r="P344" s="19">
        <v>0</v>
      </c>
      <c r="Q344" s="19">
        <v>0</v>
      </c>
      <c r="R344" s="19">
        <v>378.32</v>
      </c>
      <c r="S344" s="19">
        <v>0</v>
      </c>
      <c r="T344" s="19">
        <v>0</v>
      </c>
      <c r="U344" s="18">
        <f>Tabla1[[#This Row],[Comprometido]]/Tabla1[[#Totals],[Comprometido]]</f>
        <v>0</v>
      </c>
      <c r="V344" s="19">
        <v>0</v>
      </c>
      <c r="W344" s="20">
        <f>Tabla1[[#This Row],[Devengado]]/Tabla1[[#Totals],[Devengado]]</f>
        <v>0</v>
      </c>
      <c r="X344" s="19">
        <v>378.32</v>
      </c>
      <c r="Y344" s="19">
        <v>378.32</v>
      </c>
      <c r="Z344" s="19">
        <v>378.32</v>
      </c>
    </row>
    <row r="345" spans="1:26" hidden="1" x14ac:dyDescent="0.2">
      <c r="A345" t="s">
        <v>62</v>
      </c>
      <c r="B345" t="s">
        <v>63</v>
      </c>
      <c r="C345" t="s">
        <v>64</v>
      </c>
      <c r="D345" t="s">
        <v>65</v>
      </c>
      <c r="E345" t="s">
        <v>4</v>
      </c>
      <c r="F345" t="s">
        <v>5</v>
      </c>
      <c r="G345" t="s">
        <v>19</v>
      </c>
      <c r="H345" t="s">
        <v>20</v>
      </c>
      <c r="I345" t="str">
        <f>MID(Tabla1[[#This Row],[Des.Proyecto]],16,50)</f>
        <v>REMUNERACION PERSONAL</v>
      </c>
      <c r="J345" t="s">
        <v>149</v>
      </c>
      <c r="K345" t="s">
        <v>150</v>
      </c>
      <c r="L345" s="11" t="s">
        <v>938</v>
      </c>
      <c r="M345" t="s">
        <v>10</v>
      </c>
      <c r="N345" t="s">
        <v>11</v>
      </c>
      <c r="O345" s="19">
        <v>28080.29</v>
      </c>
      <c r="P345" s="19">
        <v>0</v>
      </c>
      <c r="Q345" s="19">
        <v>342</v>
      </c>
      <c r="R345" s="19">
        <v>28422.29</v>
      </c>
      <c r="S345" s="19">
        <v>0</v>
      </c>
      <c r="T345" s="19">
        <v>4109.5200000000004</v>
      </c>
      <c r="U345" s="18">
        <f>Tabla1[[#This Row],[Comprometido]]/Tabla1[[#Totals],[Comprometido]]</f>
        <v>1.9618949577859742E-4</v>
      </c>
      <c r="V345" s="19">
        <v>4109.5200000000004</v>
      </c>
      <c r="W345" s="20">
        <f>Tabla1[[#This Row],[Devengado]]/Tabla1[[#Totals],[Devengado]]</f>
        <v>4.7990329512786074E-4</v>
      </c>
      <c r="X345" s="19">
        <v>24312.77</v>
      </c>
      <c r="Y345" s="19">
        <v>24312.77</v>
      </c>
      <c r="Z345" s="19">
        <v>24312.77</v>
      </c>
    </row>
    <row r="346" spans="1:26" hidden="1" x14ac:dyDescent="0.2">
      <c r="A346" t="s">
        <v>23</v>
      </c>
      <c r="B346" t="s">
        <v>69</v>
      </c>
      <c r="C346" t="s">
        <v>131</v>
      </c>
      <c r="D346" t="s">
        <v>132</v>
      </c>
      <c r="E346" t="s">
        <v>4</v>
      </c>
      <c r="F346" t="s">
        <v>5</v>
      </c>
      <c r="G346" t="s">
        <v>19</v>
      </c>
      <c r="H346" t="s">
        <v>20</v>
      </c>
      <c r="I346" t="str">
        <f>MID(Tabla1[[#This Row],[Des.Proyecto]],16,50)</f>
        <v>REMUNERACION PERSONAL</v>
      </c>
      <c r="J346" t="s">
        <v>149</v>
      </c>
      <c r="K346" t="s">
        <v>150</v>
      </c>
      <c r="L346" s="11" t="s">
        <v>938</v>
      </c>
      <c r="M346" t="s">
        <v>10</v>
      </c>
      <c r="N346" t="s">
        <v>11</v>
      </c>
      <c r="O346" s="19">
        <v>5594.68</v>
      </c>
      <c r="P346" s="19">
        <v>0</v>
      </c>
      <c r="Q346" s="19">
        <v>0</v>
      </c>
      <c r="R346" s="19">
        <v>5594.68</v>
      </c>
      <c r="S346" s="19">
        <v>0</v>
      </c>
      <c r="T346" s="19">
        <v>1402.58</v>
      </c>
      <c r="U346" s="18">
        <f>Tabla1[[#This Row],[Comprometido]]/Tabla1[[#Totals],[Comprometido]]</f>
        <v>6.6959514247198E-5</v>
      </c>
      <c r="V346" s="19">
        <v>1402.58</v>
      </c>
      <c r="W346" s="20">
        <f>Tabla1[[#This Row],[Devengado]]/Tabla1[[#Totals],[Devengado]]</f>
        <v>1.6379109085256545E-4</v>
      </c>
      <c r="X346" s="19">
        <v>4192.1000000000004</v>
      </c>
      <c r="Y346" s="19">
        <v>4192.1000000000004</v>
      </c>
      <c r="Z346" s="19">
        <v>4192.1000000000004</v>
      </c>
    </row>
    <row r="347" spans="1:26" hidden="1" x14ac:dyDescent="0.2">
      <c r="A347" t="s">
        <v>23</v>
      </c>
      <c r="B347" t="s">
        <v>69</v>
      </c>
      <c r="C347" t="s">
        <v>70</v>
      </c>
      <c r="D347" t="s">
        <v>71</v>
      </c>
      <c r="E347" t="s">
        <v>4</v>
      </c>
      <c r="F347" t="s">
        <v>5</v>
      </c>
      <c r="G347" t="s">
        <v>19</v>
      </c>
      <c r="H347" t="s">
        <v>20</v>
      </c>
      <c r="I347" t="str">
        <f>MID(Tabla1[[#This Row],[Des.Proyecto]],16,50)</f>
        <v>REMUNERACION PERSONAL</v>
      </c>
      <c r="J347" t="s">
        <v>149</v>
      </c>
      <c r="K347" t="s">
        <v>150</v>
      </c>
      <c r="L347" s="11" t="s">
        <v>938</v>
      </c>
      <c r="M347" t="s">
        <v>10</v>
      </c>
      <c r="N347" t="s">
        <v>11</v>
      </c>
      <c r="O347" s="19">
        <v>1862.8</v>
      </c>
      <c r="P347" s="19">
        <v>0</v>
      </c>
      <c r="Q347" s="19">
        <v>-229.84</v>
      </c>
      <c r="R347" s="19">
        <v>1632.96</v>
      </c>
      <c r="S347" s="19">
        <v>0</v>
      </c>
      <c r="T347" s="19">
        <v>708.62</v>
      </c>
      <c r="U347" s="18">
        <f>Tabla1[[#This Row],[Comprometido]]/Tabla1[[#Totals],[Comprometido]]</f>
        <v>3.3829693126844424E-5</v>
      </c>
      <c r="V347" s="19">
        <v>708.62</v>
      </c>
      <c r="W347" s="20">
        <f>Tabla1[[#This Row],[Devengado]]/Tabla1[[#Totals],[Devengado]]</f>
        <v>8.275153132081232E-5</v>
      </c>
      <c r="X347" s="19">
        <v>924.34</v>
      </c>
      <c r="Y347" s="19">
        <v>924.34</v>
      </c>
      <c r="Z347" s="19">
        <v>924.34</v>
      </c>
    </row>
    <row r="348" spans="1:26" hidden="1" x14ac:dyDescent="0.2">
      <c r="A348" t="s">
        <v>0</v>
      </c>
      <c r="B348" t="s">
        <v>31</v>
      </c>
      <c r="C348" t="s">
        <v>32</v>
      </c>
      <c r="D348" t="s">
        <v>33</v>
      </c>
      <c r="E348" t="s">
        <v>4</v>
      </c>
      <c r="F348" t="s">
        <v>5</v>
      </c>
      <c r="G348" t="s">
        <v>19</v>
      </c>
      <c r="H348" t="s">
        <v>20</v>
      </c>
      <c r="I348" t="str">
        <f>MID(Tabla1[[#This Row],[Des.Proyecto]],16,50)</f>
        <v>REMUNERACION PERSONAL</v>
      </c>
      <c r="J348" t="s">
        <v>149</v>
      </c>
      <c r="K348" t="s">
        <v>150</v>
      </c>
      <c r="L348" s="11" t="s">
        <v>938</v>
      </c>
      <c r="M348" t="s">
        <v>10</v>
      </c>
      <c r="N348" t="s">
        <v>11</v>
      </c>
      <c r="O348" s="19">
        <v>167.12</v>
      </c>
      <c r="P348" s="19">
        <v>0</v>
      </c>
      <c r="Q348" s="19">
        <v>947.1</v>
      </c>
      <c r="R348" s="19">
        <v>1114.22</v>
      </c>
      <c r="S348" s="19">
        <v>0</v>
      </c>
      <c r="T348" s="19">
        <v>441.05</v>
      </c>
      <c r="U348" s="18">
        <f>Tabla1[[#This Row],[Comprometido]]/Tabla1[[#Totals],[Comprometido]]</f>
        <v>2.1055835502236363E-5</v>
      </c>
      <c r="V348" s="19">
        <v>441.05</v>
      </c>
      <c r="W348" s="20">
        <f>Tabla1[[#This Row],[Devengado]]/Tabla1[[#Totals],[Devengado]]</f>
        <v>5.1505126709723513E-5</v>
      </c>
      <c r="X348" s="19">
        <v>673.17</v>
      </c>
      <c r="Y348" s="19">
        <v>673.17</v>
      </c>
      <c r="Z348" s="19">
        <v>673.17</v>
      </c>
    </row>
    <row r="349" spans="1:26" x14ac:dyDescent="0.2">
      <c r="A349" t="s">
        <v>52</v>
      </c>
      <c r="B349" t="s">
        <v>83</v>
      </c>
      <c r="C349" t="s">
        <v>84</v>
      </c>
      <c r="D349" t="s">
        <v>85</v>
      </c>
      <c r="E349" t="s">
        <v>4</v>
      </c>
      <c r="F349" t="s">
        <v>5</v>
      </c>
      <c r="G349" t="s">
        <v>19</v>
      </c>
      <c r="H349" t="s">
        <v>20</v>
      </c>
      <c r="I349" t="str">
        <f>MID(Tabla1[[#This Row],[Des.Proyecto]],16,50)</f>
        <v>REMUNERACION PERSONAL</v>
      </c>
      <c r="J349" t="s">
        <v>149</v>
      </c>
      <c r="K349" t="s">
        <v>150</v>
      </c>
      <c r="L349" s="11" t="s">
        <v>938</v>
      </c>
      <c r="M349" t="s">
        <v>10</v>
      </c>
      <c r="N349" t="s">
        <v>11</v>
      </c>
      <c r="O349" s="19">
        <v>8105.81</v>
      </c>
      <c r="P349" s="19">
        <v>0</v>
      </c>
      <c r="Q349" s="19">
        <v>0</v>
      </c>
      <c r="R349" s="19">
        <v>8105.81</v>
      </c>
      <c r="S349" s="19">
        <v>0</v>
      </c>
      <c r="T349" s="19">
        <v>2493.19</v>
      </c>
      <c r="U349" s="18">
        <f>Tabla1[[#This Row],[Comprometido]]/Tabla1[[#Totals],[Comprometido]]</f>
        <v>1.1902550394699169E-4</v>
      </c>
      <c r="V349" s="19">
        <v>2493.19</v>
      </c>
      <c r="W349" s="20">
        <f>Tabla1[[#This Row],[Devengado]]/Tabla1[[#Totals],[Devengado]]</f>
        <v>2.9115081478611396E-4</v>
      </c>
      <c r="X349" s="19">
        <v>5612.62</v>
      </c>
      <c r="Y349" s="19">
        <v>5612.62</v>
      </c>
      <c r="Z349" s="19">
        <v>5612.62</v>
      </c>
    </row>
    <row r="350" spans="1:26" hidden="1" x14ac:dyDescent="0.2">
      <c r="A350" t="s">
        <v>0</v>
      </c>
      <c r="B350" t="s">
        <v>16</v>
      </c>
      <c r="C350" t="s">
        <v>38</v>
      </c>
      <c r="D350" t="s">
        <v>39</v>
      </c>
      <c r="E350" t="s">
        <v>4</v>
      </c>
      <c r="F350" t="s">
        <v>5</v>
      </c>
      <c r="G350" t="s">
        <v>19</v>
      </c>
      <c r="H350" t="s">
        <v>20</v>
      </c>
      <c r="I350" t="str">
        <f>MID(Tabla1[[#This Row],[Des.Proyecto]],16,50)</f>
        <v>REMUNERACION PERSONAL</v>
      </c>
      <c r="J350" t="s">
        <v>149</v>
      </c>
      <c r="K350" t="s">
        <v>150</v>
      </c>
      <c r="L350" s="11" t="s">
        <v>938</v>
      </c>
      <c r="M350" t="s">
        <v>10</v>
      </c>
      <c r="N350" t="s">
        <v>11</v>
      </c>
      <c r="O350" s="19">
        <v>361.63</v>
      </c>
      <c r="P350" s="19">
        <v>0</v>
      </c>
      <c r="Q350" s="19">
        <v>0</v>
      </c>
      <c r="R350" s="19">
        <v>361.63</v>
      </c>
      <c r="S350" s="19">
        <v>0</v>
      </c>
      <c r="T350" s="19">
        <v>143.15</v>
      </c>
      <c r="U350" s="18">
        <f>Tabla1[[#This Row],[Comprometido]]/Tabla1[[#Totals],[Comprometido]]</f>
        <v>6.8340162161776115E-6</v>
      </c>
      <c r="V350" s="19">
        <v>143.15</v>
      </c>
      <c r="W350" s="20">
        <f>Tabla1[[#This Row],[Devengado]]/Tabla1[[#Totals],[Devengado]]</f>
        <v>1.6716832305854032E-5</v>
      </c>
      <c r="X350" s="19">
        <v>218.48</v>
      </c>
      <c r="Y350" s="19">
        <v>218.48</v>
      </c>
      <c r="Z350" s="19">
        <v>218.48</v>
      </c>
    </row>
    <row r="351" spans="1:26" hidden="1" x14ac:dyDescent="0.2">
      <c r="A351" t="s">
        <v>62</v>
      </c>
      <c r="B351" t="s">
        <v>80</v>
      </c>
      <c r="C351" t="s">
        <v>122</v>
      </c>
      <c r="D351" t="s">
        <v>123</v>
      </c>
      <c r="E351" t="s">
        <v>4</v>
      </c>
      <c r="F351" t="s">
        <v>5</v>
      </c>
      <c r="G351" t="s">
        <v>19</v>
      </c>
      <c r="H351" t="s">
        <v>20</v>
      </c>
      <c r="I351" t="str">
        <f>MID(Tabla1[[#This Row],[Des.Proyecto]],16,50)</f>
        <v>REMUNERACION PERSONAL</v>
      </c>
      <c r="J351" t="s">
        <v>149</v>
      </c>
      <c r="K351" t="s">
        <v>150</v>
      </c>
      <c r="L351" s="11" t="s">
        <v>938</v>
      </c>
      <c r="M351" t="s">
        <v>10</v>
      </c>
      <c r="N351" t="s">
        <v>11</v>
      </c>
      <c r="O351" s="19">
        <v>2741.41</v>
      </c>
      <c r="P351" s="19">
        <v>0</v>
      </c>
      <c r="Q351" s="19">
        <v>0</v>
      </c>
      <c r="R351" s="19">
        <v>2741.41</v>
      </c>
      <c r="S351" s="19">
        <v>0</v>
      </c>
      <c r="T351" s="19">
        <v>486.53</v>
      </c>
      <c r="U351" s="18">
        <f>Tabla1[[#This Row],[Comprometido]]/Tabla1[[#Totals],[Comprometido]]</f>
        <v>2.322706189072227E-5</v>
      </c>
      <c r="V351" s="19">
        <v>486.53</v>
      </c>
      <c r="W351" s="20">
        <f>Tabla1[[#This Row],[Devengado]]/Tabla1[[#Totals],[Devengado]]</f>
        <v>5.6816209722439128E-5</v>
      </c>
      <c r="X351" s="19">
        <v>2254.88</v>
      </c>
      <c r="Y351" s="19">
        <v>2254.88</v>
      </c>
      <c r="Z351" s="19">
        <v>2254.88</v>
      </c>
    </row>
    <row r="352" spans="1:26" hidden="1" x14ac:dyDescent="0.2">
      <c r="A352" t="s">
        <v>62</v>
      </c>
      <c r="B352" t="s">
        <v>63</v>
      </c>
      <c r="C352" t="s">
        <v>99</v>
      </c>
      <c r="D352" t="s">
        <v>100</v>
      </c>
      <c r="E352" t="s">
        <v>4</v>
      </c>
      <c r="F352" t="s">
        <v>5</v>
      </c>
      <c r="G352" t="s">
        <v>19</v>
      </c>
      <c r="H352" t="s">
        <v>20</v>
      </c>
      <c r="I352" t="str">
        <f>MID(Tabla1[[#This Row],[Des.Proyecto]],16,50)</f>
        <v>REMUNERACION PERSONAL</v>
      </c>
      <c r="J352" t="s">
        <v>149</v>
      </c>
      <c r="K352" t="s">
        <v>150</v>
      </c>
      <c r="L352" s="11" t="s">
        <v>938</v>
      </c>
      <c r="M352" t="s">
        <v>10</v>
      </c>
      <c r="N352" t="s">
        <v>11</v>
      </c>
      <c r="O352" s="19">
        <v>1108.56</v>
      </c>
      <c r="P352" s="19">
        <v>0</v>
      </c>
      <c r="Q352" s="19">
        <v>0</v>
      </c>
      <c r="R352" s="19">
        <v>1108.56</v>
      </c>
      <c r="S352" s="19">
        <v>0</v>
      </c>
      <c r="T352" s="19">
        <v>431.3</v>
      </c>
      <c r="U352" s="18">
        <f>Tabla1[[#This Row],[Comprometido]]/Tabla1[[#Totals],[Comprometido]]</f>
        <v>2.0590368103649346E-5</v>
      </c>
      <c r="V352" s="19">
        <v>431.3</v>
      </c>
      <c r="W352" s="20">
        <f>Tabla1[[#This Row],[Devengado]]/Tabla1[[#Totals],[Devengado]]</f>
        <v>5.036653701372577E-5</v>
      </c>
      <c r="X352" s="19">
        <v>677.26</v>
      </c>
      <c r="Y352" s="19">
        <v>677.26</v>
      </c>
      <c r="Z352" s="19">
        <v>677.26</v>
      </c>
    </row>
    <row r="353" spans="1:26" hidden="1" x14ac:dyDescent="0.2">
      <c r="A353" t="s">
        <v>62</v>
      </c>
      <c r="B353" t="s">
        <v>66</v>
      </c>
      <c r="C353" t="s">
        <v>113</v>
      </c>
      <c r="D353" t="s">
        <v>114</v>
      </c>
      <c r="E353" t="s">
        <v>4</v>
      </c>
      <c r="F353" t="s">
        <v>5</v>
      </c>
      <c r="G353" t="s">
        <v>19</v>
      </c>
      <c r="H353" t="s">
        <v>20</v>
      </c>
      <c r="I353" t="str">
        <f>MID(Tabla1[[#This Row],[Des.Proyecto]],16,50)</f>
        <v>REMUNERACION PERSONAL</v>
      </c>
      <c r="J353" t="s">
        <v>149</v>
      </c>
      <c r="K353" t="s">
        <v>150</v>
      </c>
      <c r="L353" s="11" t="s">
        <v>938</v>
      </c>
      <c r="M353" t="s">
        <v>10</v>
      </c>
      <c r="N353" t="s">
        <v>11</v>
      </c>
      <c r="O353" s="19">
        <v>10820.79</v>
      </c>
      <c r="P353" s="19">
        <v>0</v>
      </c>
      <c r="Q353" s="19">
        <v>0</v>
      </c>
      <c r="R353" s="19">
        <v>10820.79</v>
      </c>
      <c r="S353" s="19">
        <v>0</v>
      </c>
      <c r="T353" s="19">
        <v>3085.02</v>
      </c>
      <c r="U353" s="18">
        <f>Tabla1[[#This Row],[Comprometido]]/Tabla1[[#Totals],[Comprometido]]</f>
        <v>1.4727961374245375E-4</v>
      </c>
      <c r="V353" s="19">
        <v>3085.02</v>
      </c>
      <c r="W353" s="20">
        <f>Tabla1[[#This Row],[Devengado]]/Tabla1[[#Totals],[Devengado]]</f>
        <v>3.6026379322532867E-4</v>
      </c>
      <c r="X353" s="19">
        <v>7735.77</v>
      </c>
      <c r="Y353" s="19">
        <v>7735.77</v>
      </c>
      <c r="Z353" s="19">
        <v>7735.77</v>
      </c>
    </row>
    <row r="354" spans="1:26" hidden="1" x14ac:dyDescent="0.2">
      <c r="A354" t="s">
        <v>62</v>
      </c>
      <c r="B354" t="s">
        <v>110</v>
      </c>
      <c r="C354" t="s">
        <v>111</v>
      </c>
      <c r="D354" t="s">
        <v>112</v>
      </c>
      <c r="E354" t="s">
        <v>4</v>
      </c>
      <c r="F354" t="s">
        <v>5</v>
      </c>
      <c r="G354" t="s">
        <v>19</v>
      </c>
      <c r="H354" t="s">
        <v>20</v>
      </c>
      <c r="I354" t="str">
        <f>MID(Tabla1[[#This Row],[Des.Proyecto]],16,50)</f>
        <v>REMUNERACION PERSONAL</v>
      </c>
      <c r="J354" t="s">
        <v>149</v>
      </c>
      <c r="K354" t="s">
        <v>150</v>
      </c>
      <c r="L354" s="11" t="s">
        <v>938</v>
      </c>
      <c r="M354" t="s">
        <v>10</v>
      </c>
      <c r="N354" t="s">
        <v>11</v>
      </c>
      <c r="O354" s="19">
        <v>4032.1</v>
      </c>
      <c r="P354" s="19">
        <v>0</v>
      </c>
      <c r="Q354" s="19">
        <v>0</v>
      </c>
      <c r="R354" s="19">
        <v>4032.1</v>
      </c>
      <c r="S354" s="19">
        <v>0</v>
      </c>
      <c r="T354" s="19">
        <v>891.07</v>
      </c>
      <c r="U354" s="18">
        <f>Tabla1[[#This Row],[Comprometido]]/Tabla1[[#Totals],[Comprometido]]</f>
        <v>4.253990101117279E-5</v>
      </c>
      <c r="V354" s="19">
        <v>891.07</v>
      </c>
      <c r="W354" s="20">
        <f>Tabla1[[#This Row],[Devengado]]/Tabla1[[#Totals],[Devengado]]</f>
        <v>1.0405775593976495E-4</v>
      </c>
      <c r="X354" s="19">
        <v>3141.03</v>
      </c>
      <c r="Y354" s="19">
        <v>3141.03</v>
      </c>
      <c r="Z354" s="19">
        <v>3141.03</v>
      </c>
    </row>
    <row r="355" spans="1:26" hidden="1" x14ac:dyDescent="0.2">
      <c r="A355" t="s">
        <v>62</v>
      </c>
      <c r="B355" t="s">
        <v>80</v>
      </c>
      <c r="C355" t="s">
        <v>92</v>
      </c>
      <c r="D355" t="s">
        <v>93</v>
      </c>
      <c r="E355" t="s">
        <v>4</v>
      </c>
      <c r="F355" t="s">
        <v>5</v>
      </c>
      <c r="G355" t="s">
        <v>19</v>
      </c>
      <c r="H355" t="s">
        <v>20</v>
      </c>
      <c r="I355" t="str">
        <f>MID(Tabla1[[#This Row],[Des.Proyecto]],16,50)</f>
        <v>REMUNERACION PERSONAL</v>
      </c>
      <c r="J355" t="s">
        <v>149</v>
      </c>
      <c r="K355" t="s">
        <v>150</v>
      </c>
      <c r="L355" s="11" t="s">
        <v>938</v>
      </c>
      <c r="M355" t="s">
        <v>10</v>
      </c>
      <c r="N355" t="s">
        <v>11</v>
      </c>
      <c r="O355" s="19">
        <v>8516.5</v>
      </c>
      <c r="P355" s="19">
        <v>0</v>
      </c>
      <c r="Q355" s="19">
        <v>0</v>
      </c>
      <c r="R355" s="19">
        <v>8516.5</v>
      </c>
      <c r="S355" s="19">
        <v>0</v>
      </c>
      <c r="T355" s="19">
        <v>1370.71</v>
      </c>
      <c r="U355" s="18">
        <f>Tabla1[[#This Row],[Comprometido]]/Tabla1[[#Totals],[Comprometido]]</f>
        <v>6.5438032606893564E-5</v>
      </c>
      <c r="V355" s="19">
        <v>1370.71</v>
      </c>
      <c r="W355" s="20">
        <f>Tabla1[[#This Row],[Devengado]]/Tabla1[[#Totals],[Devengado]]</f>
        <v>1.6006936227703234E-4</v>
      </c>
      <c r="X355" s="19">
        <v>7145.79</v>
      </c>
      <c r="Y355" s="19">
        <v>7145.79</v>
      </c>
      <c r="Z355" s="19">
        <v>7145.79</v>
      </c>
    </row>
    <row r="356" spans="1:26" hidden="1" x14ac:dyDescent="0.2">
      <c r="A356" t="s">
        <v>62</v>
      </c>
      <c r="B356" t="s">
        <v>80</v>
      </c>
      <c r="C356" t="s">
        <v>90</v>
      </c>
      <c r="D356" t="s">
        <v>91</v>
      </c>
      <c r="E356" t="s">
        <v>4</v>
      </c>
      <c r="F356" t="s">
        <v>5</v>
      </c>
      <c r="G356" t="s">
        <v>19</v>
      </c>
      <c r="H356" t="s">
        <v>20</v>
      </c>
      <c r="I356" t="str">
        <f>MID(Tabla1[[#This Row],[Des.Proyecto]],16,50)</f>
        <v>REMUNERACION PERSONAL</v>
      </c>
      <c r="J356" t="s">
        <v>149</v>
      </c>
      <c r="K356" t="s">
        <v>150</v>
      </c>
      <c r="L356" s="11" t="s">
        <v>938</v>
      </c>
      <c r="M356" t="s">
        <v>10</v>
      </c>
      <c r="N356" t="s">
        <v>11</v>
      </c>
      <c r="O356" s="19">
        <v>5578.15</v>
      </c>
      <c r="P356" s="19">
        <v>0</v>
      </c>
      <c r="Q356" s="19">
        <v>0</v>
      </c>
      <c r="R356" s="19">
        <v>5578.15</v>
      </c>
      <c r="S356" s="19">
        <v>0</v>
      </c>
      <c r="T356" s="19">
        <v>1309.82</v>
      </c>
      <c r="U356" s="18">
        <f>Tabla1[[#This Row],[Comprometido]]/Tabla1[[#Totals],[Comprometido]]</f>
        <v>6.2531129027410123E-5</v>
      </c>
      <c r="V356" s="19">
        <v>1309.82</v>
      </c>
      <c r="W356" s="20">
        <f>Tabla1[[#This Row],[Devengado]]/Tabla1[[#Totals],[Devengado]]</f>
        <v>1.5295872365248849E-4</v>
      </c>
      <c r="X356" s="19">
        <v>4268.33</v>
      </c>
      <c r="Y356" s="19">
        <v>4268.33</v>
      </c>
      <c r="Z356" s="19">
        <v>4268.33</v>
      </c>
    </row>
    <row r="357" spans="1:26" hidden="1" x14ac:dyDescent="0.2">
      <c r="A357" t="s">
        <v>62</v>
      </c>
      <c r="B357" t="s">
        <v>66</v>
      </c>
      <c r="C357" t="s">
        <v>76</v>
      </c>
      <c r="D357" t="s">
        <v>77</v>
      </c>
      <c r="E357" t="s">
        <v>4</v>
      </c>
      <c r="F357" t="s">
        <v>5</v>
      </c>
      <c r="G357" t="s">
        <v>19</v>
      </c>
      <c r="H357" t="s">
        <v>20</v>
      </c>
      <c r="I357" t="str">
        <f>MID(Tabla1[[#This Row],[Des.Proyecto]],16,50)</f>
        <v>REMUNERACION PERSONAL</v>
      </c>
      <c r="J357" t="s">
        <v>149</v>
      </c>
      <c r="K357" t="s">
        <v>150</v>
      </c>
      <c r="L357" s="11" t="s">
        <v>938</v>
      </c>
      <c r="M357" t="s">
        <v>10</v>
      </c>
      <c r="N357" t="s">
        <v>11</v>
      </c>
      <c r="O357" s="19">
        <v>1111.98</v>
      </c>
      <c r="P357" s="19">
        <v>0</v>
      </c>
      <c r="Q357" s="19">
        <v>0</v>
      </c>
      <c r="R357" s="19">
        <v>1111.98</v>
      </c>
      <c r="S357" s="19">
        <v>0</v>
      </c>
      <c r="T357" s="19">
        <v>238.75</v>
      </c>
      <c r="U357" s="18">
        <f>Tabla1[[#This Row],[Comprometido]]/Tabla1[[#Totals],[Comprometido]]</f>
        <v>1.139798373463084E-5</v>
      </c>
      <c r="V357" s="19">
        <v>238.75</v>
      </c>
      <c r="W357" s="20">
        <f>Tabla1[[#This Row],[Devengado]]/Tabla1[[#Totals],[Devengado]]</f>
        <v>2.7880850248149841E-5</v>
      </c>
      <c r="X357" s="19">
        <v>873.23</v>
      </c>
      <c r="Y357" s="19">
        <v>873.23</v>
      </c>
      <c r="Z357" s="19">
        <v>873.23</v>
      </c>
    </row>
    <row r="358" spans="1:26" hidden="1" x14ac:dyDescent="0.2">
      <c r="A358" t="s">
        <v>62</v>
      </c>
      <c r="B358" t="s">
        <v>66</v>
      </c>
      <c r="C358" t="s">
        <v>67</v>
      </c>
      <c r="D358" t="s">
        <v>68</v>
      </c>
      <c r="E358" t="s">
        <v>4</v>
      </c>
      <c r="F358" t="s">
        <v>5</v>
      </c>
      <c r="G358" t="s">
        <v>19</v>
      </c>
      <c r="H358" t="s">
        <v>20</v>
      </c>
      <c r="I358" t="str">
        <f>MID(Tabla1[[#This Row],[Des.Proyecto]],16,50)</f>
        <v>REMUNERACION PERSONAL</v>
      </c>
      <c r="J358" t="s">
        <v>149</v>
      </c>
      <c r="K358" t="s">
        <v>150</v>
      </c>
      <c r="L358" s="11" t="s">
        <v>938</v>
      </c>
      <c r="M358" t="s">
        <v>10</v>
      </c>
      <c r="N358" t="s">
        <v>11</v>
      </c>
      <c r="O358" s="19">
        <v>680.92</v>
      </c>
      <c r="P358" s="19">
        <v>0</v>
      </c>
      <c r="Q358" s="19">
        <v>0</v>
      </c>
      <c r="R358" s="19">
        <v>680.92</v>
      </c>
      <c r="S358" s="19">
        <v>0</v>
      </c>
      <c r="T358" s="19">
        <v>170.2</v>
      </c>
      <c r="U358" s="18">
        <f>Tabla1[[#This Row],[Comprometido]]/Tabla1[[#Totals],[Comprometido]]</f>
        <v>8.1253898707190311E-6</v>
      </c>
      <c r="V358" s="19">
        <v>170.2</v>
      </c>
      <c r="W358" s="20">
        <f>Tabla1[[#This Row],[Devengado]]/Tabla1[[#Totals],[Devengado]]</f>
        <v>1.9875688847058023E-5</v>
      </c>
      <c r="X358" s="19">
        <v>510.72</v>
      </c>
      <c r="Y358" s="19">
        <v>510.72</v>
      </c>
      <c r="Z358" s="19">
        <v>510.72</v>
      </c>
    </row>
    <row r="359" spans="1:26" hidden="1" x14ac:dyDescent="0.2">
      <c r="A359" t="s">
        <v>62</v>
      </c>
      <c r="B359" t="s">
        <v>66</v>
      </c>
      <c r="C359" t="s">
        <v>74</v>
      </c>
      <c r="D359" t="s">
        <v>75</v>
      </c>
      <c r="E359" t="s">
        <v>4</v>
      </c>
      <c r="F359" t="s">
        <v>5</v>
      </c>
      <c r="G359" t="s">
        <v>19</v>
      </c>
      <c r="H359" t="s">
        <v>20</v>
      </c>
      <c r="I359" t="str">
        <f>MID(Tabla1[[#This Row],[Des.Proyecto]],16,50)</f>
        <v>REMUNERACION PERSONAL</v>
      </c>
      <c r="J359" t="s">
        <v>149</v>
      </c>
      <c r="K359" t="s">
        <v>150</v>
      </c>
      <c r="L359" s="11" t="s">
        <v>938</v>
      </c>
      <c r="M359" t="s">
        <v>10</v>
      </c>
      <c r="N359" t="s">
        <v>11</v>
      </c>
      <c r="O359" s="19">
        <v>1622.89</v>
      </c>
      <c r="P359" s="19">
        <v>0</v>
      </c>
      <c r="Q359" s="19">
        <v>0</v>
      </c>
      <c r="R359" s="19">
        <v>1622.89</v>
      </c>
      <c r="S359" s="19">
        <v>0</v>
      </c>
      <c r="T359" s="19">
        <v>492.65</v>
      </c>
      <c r="U359" s="18">
        <f>Tabla1[[#This Row],[Comprometido]]/Tabla1[[#Totals],[Comprometido]]</f>
        <v>2.3519232196296891E-5</v>
      </c>
      <c r="V359" s="19">
        <v>492.65</v>
      </c>
      <c r="W359" s="20">
        <f>Tabla1[[#This Row],[Devengado]]/Tabla1[[#Totals],[Devengado]]</f>
        <v>5.753089371623463E-5</v>
      </c>
      <c r="X359" s="19">
        <v>1130.24</v>
      </c>
      <c r="Y359" s="19">
        <v>1130.24</v>
      </c>
      <c r="Z359" s="19">
        <v>1130.24</v>
      </c>
    </row>
    <row r="360" spans="1:26" hidden="1" x14ac:dyDescent="0.2">
      <c r="A360" t="s">
        <v>62</v>
      </c>
      <c r="B360" t="s">
        <v>66</v>
      </c>
      <c r="C360" t="s">
        <v>78</v>
      </c>
      <c r="D360" t="s">
        <v>79</v>
      </c>
      <c r="E360" t="s">
        <v>4</v>
      </c>
      <c r="F360" t="s">
        <v>5</v>
      </c>
      <c r="G360" t="s">
        <v>19</v>
      </c>
      <c r="H360" t="s">
        <v>20</v>
      </c>
      <c r="I360" t="str">
        <f>MID(Tabla1[[#This Row],[Des.Proyecto]],16,50)</f>
        <v>REMUNERACION PERSONAL</v>
      </c>
      <c r="J360" t="s">
        <v>149</v>
      </c>
      <c r="K360" t="s">
        <v>150</v>
      </c>
      <c r="L360" s="11" t="s">
        <v>938</v>
      </c>
      <c r="M360" t="s">
        <v>10</v>
      </c>
      <c r="N360" t="s">
        <v>11</v>
      </c>
      <c r="O360" s="19">
        <v>340.46</v>
      </c>
      <c r="P360" s="19">
        <v>0</v>
      </c>
      <c r="Q360" s="19">
        <v>0</v>
      </c>
      <c r="R360" s="19">
        <v>340.46</v>
      </c>
      <c r="S360" s="19">
        <v>0</v>
      </c>
      <c r="T360" s="19">
        <v>85.1</v>
      </c>
      <c r="U360" s="18">
        <f>Tabla1[[#This Row],[Comprometido]]/Tabla1[[#Totals],[Comprometido]]</f>
        <v>4.0626949353595155E-6</v>
      </c>
      <c r="V360" s="19">
        <v>85.1</v>
      </c>
      <c r="W360" s="20">
        <f>Tabla1[[#This Row],[Devengado]]/Tabla1[[#Totals],[Devengado]]</f>
        <v>9.9378444235290117E-6</v>
      </c>
      <c r="X360" s="19">
        <v>255.36</v>
      </c>
      <c r="Y360" s="19">
        <v>255.36</v>
      </c>
      <c r="Z360" s="19">
        <v>255.36</v>
      </c>
    </row>
    <row r="361" spans="1:26" hidden="1" x14ac:dyDescent="0.2">
      <c r="A361" t="s">
        <v>62</v>
      </c>
      <c r="B361" t="s">
        <v>66</v>
      </c>
      <c r="C361" t="s">
        <v>129</v>
      </c>
      <c r="D361" t="s">
        <v>130</v>
      </c>
      <c r="E361" t="s">
        <v>4</v>
      </c>
      <c r="F361" t="s">
        <v>5</v>
      </c>
      <c r="G361" t="s">
        <v>19</v>
      </c>
      <c r="H361" t="s">
        <v>20</v>
      </c>
      <c r="I361" t="str">
        <f>MID(Tabla1[[#This Row],[Des.Proyecto]],16,50)</f>
        <v>REMUNERACION PERSONAL</v>
      </c>
      <c r="J361" t="s">
        <v>149</v>
      </c>
      <c r="K361" t="s">
        <v>150</v>
      </c>
      <c r="L361" s="11" t="s">
        <v>938</v>
      </c>
      <c r="M361" t="s">
        <v>10</v>
      </c>
      <c r="N361" t="s">
        <v>11</v>
      </c>
      <c r="O361" s="19">
        <v>4492.08</v>
      </c>
      <c r="P361" s="19">
        <v>0</v>
      </c>
      <c r="Q361" s="19">
        <v>0</v>
      </c>
      <c r="R361" s="19">
        <v>4492.08</v>
      </c>
      <c r="S361" s="19">
        <v>0</v>
      </c>
      <c r="T361" s="19">
        <v>1305.73</v>
      </c>
      <c r="U361" s="18">
        <f>Tabla1[[#This Row],[Comprometido]]/Tabla1[[#Totals],[Comprometido]]</f>
        <v>6.2335871421233613E-5</v>
      </c>
      <c r="V361" s="19">
        <v>1305.73</v>
      </c>
      <c r="W361" s="20">
        <f>Tabla1[[#This Row],[Devengado]]/Tabla1[[#Totals],[Devengado]]</f>
        <v>1.5248109987232123E-4</v>
      </c>
      <c r="X361" s="19">
        <v>3186.35</v>
      </c>
      <c r="Y361" s="19">
        <v>3186.35</v>
      </c>
      <c r="Z361" s="19">
        <v>3186.35</v>
      </c>
    </row>
    <row r="362" spans="1:26" hidden="1" x14ac:dyDescent="0.2">
      <c r="A362" t="s">
        <v>62</v>
      </c>
      <c r="B362" t="s">
        <v>66</v>
      </c>
      <c r="C362" t="s">
        <v>124</v>
      </c>
      <c r="D362" t="s">
        <v>125</v>
      </c>
      <c r="E362" t="s">
        <v>4</v>
      </c>
      <c r="F362" t="s">
        <v>5</v>
      </c>
      <c r="G362" t="s">
        <v>19</v>
      </c>
      <c r="H362" t="s">
        <v>20</v>
      </c>
      <c r="I362" t="str">
        <f>MID(Tabla1[[#This Row],[Des.Proyecto]],16,50)</f>
        <v>REMUNERACION PERSONAL</v>
      </c>
      <c r="J362" t="s">
        <v>149</v>
      </c>
      <c r="K362" t="s">
        <v>150</v>
      </c>
      <c r="L362" s="11" t="s">
        <v>938</v>
      </c>
      <c r="M362" t="s">
        <v>10</v>
      </c>
      <c r="N362" t="s">
        <v>11</v>
      </c>
      <c r="O362" s="19">
        <v>1723.86</v>
      </c>
      <c r="P362" s="19">
        <v>0</v>
      </c>
      <c r="Q362" s="19">
        <v>0</v>
      </c>
      <c r="R362" s="19">
        <v>1723.86</v>
      </c>
      <c r="S362" s="19">
        <v>0</v>
      </c>
      <c r="T362" s="19">
        <v>485.7</v>
      </c>
      <c r="U362" s="18">
        <f>Tabla1[[#This Row],[Comprometido]]/Tabla1[[#Totals],[Comprometido]]</f>
        <v>2.3187437486534863E-5</v>
      </c>
      <c r="V362" s="19">
        <v>485.7</v>
      </c>
      <c r="W362" s="20">
        <f>Tabla1[[#This Row],[Devengado]]/Tabla1[[#Totals],[Devengado]]</f>
        <v>5.6719283625241372E-5</v>
      </c>
      <c r="X362" s="19">
        <v>1238.1600000000001</v>
      </c>
      <c r="Y362" s="19">
        <v>1238.1600000000001</v>
      </c>
      <c r="Z362" s="19">
        <v>1238.1600000000001</v>
      </c>
    </row>
    <row r="363" spans="1:26" hidden="1" x14ac:dyDescent="0.2">
      <c r="A363" t="s">
        <v>62</v>
      </c>
      <c r="B363" t="s">
        <v>66</v>
      </c>
      <c r="C363" t="s">
        <v>120</v>
      </c>
      <c r="D363" t="s">
        <v>121</v>
      </c>
      <c r="E363" t="s">
        <v>4</v>
      </c>
      <c r="F363" t="s">
        <v>5</v>
      </c>
      <c r="G363" t="s">
        <v>19</v>
      </c>
      <c r="H363" t="s">
        <v>20</v>
      </c>
      <c r="I363" t="str">
        <f>MID(Tabla1[[#This Row],[Des.Proyecto]],16,50)</f>
        <v>REMUNERACION PERSONAL</v>
      </c>
      <c r="J363" t="s">
        <v>149</v>
      </c>
      <c r="K363" t="s">
        <v>150</v>
      </c>
      <c r="L363" s="11" t="s">
        <v>938</v>
      </c>
      <c r="M363" t="s">
        <v>10</v>
      </c>
      <c r="N363" t="s">
        <v>11</v>
      </c>
      <c r="O363" s="19">
        <v>1475.13</v>
      </c>
      <c r="P363" s="19">
        <v>0</v>
      </c>
      <c r="Q363" s="19">
        <v>0</v>
      </c>
      <c r="R363" s="19">
        <v>1475.13</v>
      </c>
      <c r="S363" s="19">
        <v>0</v>
      </c>
      <c r="T363" s="19">
        <v>554.13</v>
      </c>
      <c r="U363" s="18">
        <f>Tabla1[[#This Row],[Comprometido]]/Tabla1[[#Totals],[Comprometido]]</f>
        <v>2.6454302520925602E-5</v>
      </c>
      <c r="V363" s="19">
        <v>554.13</v>
      </c>
      <c r="W363" s="20">
        <f>Tabla1[[#This Row],[Devengado]]/Tabla1[[#Totals],[Devengado]]</f>
        <v>6.4710431614690137E-5</v>
      </c>
      <c r="X363" s="19">
        <v>921</v>
      </c>
      <c r="Y363" s="19">
        <v>921</v>
      </c>
      <c r="Z363" s="19">
        <v>921</v>
      </c>
    </row>
    <row r="364" spans="1:26" hidden="1" x14ac:dyDescent="0.2">
      <c r="A364" t="s">
        <v>62</v>
      </c>
      <c r="B364" t="s">
        <v>66</v>
      </c>
      <c r="C364" t="s">
        <v>118</v>
      </c>
      <c r="D364" t="s">
        <v>119</v>
      </c>
      <c r="E364" t="s">
        <v>4</v>
      </c>
      <c r="F364" t="s">
        <v>5</v>
      </c>
      <c r="G364" t="s">
        <v>19</v>
      </c>
      <c r="H364" t="s">
        <v>20</v>
      </c>
      <c r="I364" t="str">
        <f>MID(Tabla1[[#This Row],[Des.Proyecto]],16,50)</f>
        <v>REMUNERACION PERSONAL</v>
      </c>
      <c r="J364" t="s">
        <v>149</v>
      </c>
      <c r="K364" t="s">
        <v>150</v>
      </c>
      <c r="L364" s="11" t="s">
        <v>938</v>
      </c>
      <c r="M364" t="s">
        <v>10</v>
      </c>
      <c r="N364" t="s">
        <v>11</v>
      </c>
      <c r="O364" s="19">
        <v>2923</v>
      </c>
      <c r="P364" s="19">
        <v>0</v>
      </c>
      <c r="Q364" s="19">
        <v>0</v>
      </c>
      <c r="R364" s="19">
        <v>2923</v>
      </c>
      <c r="S364" s="19">
        <v>0</v>
      </c>
      <c r="T364" s="19">
        <v>1157</v>
      </c>
      <c r="U364" s="18">
        <f>Tabla1[[#This Row],[Comprometido]]/Tabla1[[#Totals],[Comprometido]]</f>
        <v>5.5235464632326207E-5</v>
      </c>
      <c r="V364" s="19">
        <v>1157</v>
      </c>
      <c r="W364" s="20">
        <f>Tabla1[[#This Row],[Devengado]]/Tabla1[[#Totals],[Devengado]]</f>
        <v>1.351126439250654E-4</v>
      </c>
      <c r="X364" s="19">
        <v>1766</v>
      </c>
      <c r="Y364" s="19">
        <v>1766</v>
      </c>
      <c r="Z364" s="19">
        <v>1766</v>
      </c>
    </row>
    <row r="365" spans="1:26" hidden="1" x14ac:dyDescent="0.2">
      <c r="A365" t="s">
        <v>62</v>
      </c>
      <c r="B365" t="s">
        <v>66</v>
      </c>
      <c r="C365" t="s">
        <v>108</v>
      </c>
      <c r="D365" t="s">
        <v>109</v>
      </c>
      <c r="E365" t="s">
        <v>4</v>
      </c>
      <c r="F365" t="s">
        <v>5</v>
      </c>
      <c r="G365" t="s">
        <v>19</v>
      </c>
      <c r="H365" t="s">
        <v>20</v>
      </c>
      <c r="I365" t="str">
        <f>MID(Tabla1[[#This Row],[Des.Proyecto]],16,50)</f>
        <v>REMUNERACION PERSONAL</v>
      </c>
      <c r="J365" t="s">
        <v>149</v>
      </c>
      <c r="K365" t="s">
        <v>150</v>
      </c>
      <c r="L365" s="11" t="s">
        <v>938</v>
      </c>
      <c r="M365" t="s">
        <v>10</v>
      </c>
      <c r="N365" t="s">
        <v>11</v>
      </c>
      <c r="O365" s="19">
        <v>837.36</v>
      </c>
      <c r="P365" s="19">
        <v>0</v>
      </c>
      <c r="Q365" s="19">
        <v>0</v>
      </c>
      <c r="R365" s="19">
        <v>837.36</v>
      </c>
      <c r="S365" s="19">
        <v>0</v>
      </c>
      <c r="T365" s="19">
        <v>85.1</v>
      </c>
      <c r="U365" s="18">
        <f>Tabla1[[#This Row],[Comprometido]]/Tabla1[[#Totals],[Comprometido]]</f>
        <v>4.0626949353595155E-6</v>
      </c>
      <c r="V365" s="19">
        <v>85.1</v>
      </c>
      <c r="W365" s="20">
        <f>Tabla1[[#This Row],[Devengado]]/Tabla1[[#Totals],[Devengado]]</f>
        <v>9.9378444235290117E-6</v>
      </c>
      <c r="X365" s="19">
        <v>752.26</v>
      </c>
      <c r="Y365" s="19">
        <v>752.26</v>
      </c>
      <c r="Z365" s="19">
        <v>752.26</v>
      </c>
    </row>
    <row r="366" spans="1:26" hidden="1" x14ac:dyDescent="0.2">
      <c r="A366" t="s">
        <v>23</v>
      </c>
      <c r="B366" t="s">
        <v>96</v>
      </c>
      <c r="C366" t="s">
        <v>97</v>
      </c>
      <c r="D366" t="s">
        <v>98</v>
      </c>
      <c r="E366" t="s">
        <v>4</v>
      </c>
      <c r="F366" t="s">
        <v>5</v>
      </c>
      <c r="G366" t="s">
        <v>19</v>
      </c>
      <c r="H366" t="s">
        <v>20</v>
      </c>
      <c r="I366" t="str">
        <f>MID(Tabla1[[#This Row],[Des.Proyecto]],16,50)</f>
        <v>REMUNERACION PERSONAL</v>
      </c>
      <c r="J366" t="s">
        <v>149</v>
      </c>
      <c r="K366" t="s">
        <v>150</v>
      </c>
      <c r="L366" s="11" t="s">
        <v>938</v>
      </c>
      <c r="M366" t="s">
        <v>10</v>
      </c>
      <c r="N366" t="s">
        <v>11</v>
      </c>
      <c r="O366" s="19">
        <v>1413.26</v>
      </c>
      <c r="P366" s="19">
        <v>0</v>
      </c>
      <c r="Q366" s="19">
        <v>0</v>
      </c>
      <c r="R366" s="19">
        <v>1413.26</v>
      </c>
      <c r="S366" s="19">
        <v>0</v>
      </c>
      <c r="T366" s="19">
        <v>234.45</v>
      </c>
      <c r="U366" s="18">
        <f>Tabla1[[#This Row],[Comprometido]]/Tabla1[[#Totals],[Comprometido]]</f>
        <v>1.1192700676792461E-5</v>
      </c>
      <c r="V366" s="19">
        <v>234.45</v>
      </c>
      <c r="W366" s="20">
        <f>Tabla1[[#This Row],[Devengado]]/Tabla1[[#Totals],[Devengado]]</f>
        <v>2.7378702997607245E-5</v>
      </c>
      <c r="X366" s="19">
        <v>1178.81</v>
      </c>
      <c r="Y366" s="19">
        <v>1178.81</v>
      </c>
      <c r="Z366" s="19">
        <v>1178.81</v>
      </c>
    </row>
    <row r="367" spans="1:26" hidden="1" x14ac:dyDescent="0.2">
      <c r="A367" t="s">
        <v>23</v>
      </c>
      <c r="B367" t="s">
        <v>24</v>
      </c>
      <c r="C367" t="s">
        <v>44</v>
      </c>
      <c r="D367" t="s">
        <v>45</v>
      </c>
      <c r="E367" t="s">
        <v>4</v>
      </c>
      <c r="F367" t="s">
        <v>5</v>
      </c>
      <c r="G367" t="s">
        <v>19</v>
      </c>
      <c r="H367" t="s">
        <v>20</v>
      </c>
      <c r="I367" t="str">
        <f>MID(Tabla1[[#This Row],[Des.Proyecto]],16,50)</f>
        <v>REMUNERACION PERSONAL</v>
      </c>
      <c r="J367" t="s">
        <v>149</v>
      </c>
      <c r="K367" t="s">
        <v>150</v>
      </c>
      <c r="L367" s="11" t="s">
        <v>938</v>
      </c>
      <c r="M367" t="s">
        <v>10</v>
      </c>
      <c r="N367" t="s">
        <v>11</v>
      </c>
      <c r="O367" s="19">
        <v>4621.8500000000004</v>
      </c>
      <c r="P367" s="19">
        <v>0</v>
      </c>
      <c r="Q367" s="19">
        <v>25.26</v>
      </c>
      <c r="R367" s="19">
        <v>4647.1099999999997</v>
      </c>
      <c r="S367" s="19">
        <v>0</v>
      </c>
      <c r="T367" s="19">
        <v>831.45</v>
      </c>
      <c r="U367" s="18">
        <f>Tabla1[[#This Row],[Comprometido]]/Tabla1[[#Totals],[Comprometido]]</f>
        <v>3.969362754412068E-5</v>
      </c>
      <c r="V367" s="19">
        <v>831.45</v>
      </c>
      <c r="W367" s="20">
        <f>Tabla1[[#This Row],[Devengado]]/Tabla1[[#Totals],[Devengado]]</f>
        <v>9.7095425921776694E-5</v>
      </c>
      <c r="X367" s="19">
        <v>3815.66</v>
      </c>
      <c r="Y367" s="19">
        <v>3815.66</v>
      </c>
      <c r="Z367" s="19">
        <v>3815.66</v>
      </c>
    </row>
    <row r="368" spans="1:26" hidden="1" x14ac:dyDescent="0.2">
      <c r="A368" t="s">
        <v>23</v>
      </c>
      <c r="B368" t="s">
        <v>24</v>
      </c>
      <c r="C368" t="s">
        <v>40</v>
      </c>
      <c r="D368" t="s">
        <v>41</v>
      </c>
      <c r="E368" t="s">
        <v>4</v>
      </c>
      <c r="F368" t="s">
        <v>5</v>
      </c>
      <c r="G368" t="s">
        <v>19</v>
      </c>
      <c r="H368" t="s">
        <v>20</v>
      </c>
      <c r="I368" t="str">
        <f>MID(Tabla1[[#This Row],[Des.Proyecto]],16,50)</f>
        <v>REMUNERACION PERSONAL</v>
      </c>
      <c r="J368" t="s">
        <v>149</v>
      </c>
      <c r="K368" t="s">
        <v>150</v>
      </c>
      <c r="L368" s="11" t="s">
        <v>938</v>
      </c>
      <c r="M368" t="s">
        <v>10</v>
      </c>
      <c r="N368" t="s">
        <v>11</v>
      </c>
      <c r="O368" s="19">
        <v>7126.42</v>
      </c>
      <c r="P368" s="19">
        <v>0</v>
      </c>
      <c r="Q368" s="19">
        <v>-149.28</v>
      </c>
      <c r="R368" s="19">
        <v>6977.14</v>
      </c>
      <c r="S368" s="19">
        <v>0</v>
      </c>
      <c r="T368" s="19">
        <v>1992.45</v>
      </c>
      <c r="U368" s="18">
        <f>Tabla1[[#This Row],[Comprometido]]/Tabla1[[#Totals],[Comprometido]]</f>
        <v>9.5120053160482591E-5</v>
      </c>
      <c r="V368" s="19">
        <v>1992.45</v>
      </c>
      <c r="W368" s="20">
        <f>Tabla1[[#This Row],[Devengado]]/Tabla1[[#Totals],[Devengado]]</f>
        <v>2.3267518356827709E-4</v>
      </c>
      <c r="X368" s="19">
        <v>4984.6899999999996</v>
      </c>
      <c r="Y368" s="19">
        <v>4984.6899999999996</v>
      </c>
      <c r="Z368" s="19">
        <v>4984.6899999999996</v>
      </c>
    </row>
    <row r="369" spans="1:26" hidden="1" x14ac:dyDescent="0.2">
      <c r="A369" t="s">
        <v>23</v>
      </c>
      <c r="B369" t="s">
        <v>24</v>
      </c>
      <c r="C369" t="s">
        <v>86</v>
      </c>
      <c r="D369" t="s">
        <v>87</v>
      </c>
      <c r="E369" t="s">
        <v>4</v>
      </c>
      <c r="F369" t="s">
        <v>5</v>
      </c>
      <c r="G369" t="s">
        <v>19</v>
      </c>
      <c r="H369" t="s">
        <v>20</v>
      </c>
      <c r="I369" t="str">
        <f>MID(Tabla1[[#This Row],[Des.Proyecto]],16,50)</f>
        <v>REMUNERACION PERSONAL</v>
      </c>
      <c r="J369" t="s">
        <v>149</v>
      </c>
      <c r="K369" t="s">
        <v>150</v>
      </c>
      <c r="L369" s="11" t="s">
        <v>938</v>
      </c>
      <c r="M369" t="s">
        <v>10</v>
      </c>
      <c r="N369" t="s">
        <v>11</v>
      </c>
      <c r="O369" s="19">
        <v>8949.5499999999993</v>
      </c>
      <c r="P369" s="19">
        <v>0</v>
      </c>
      <c r="Q369" s="19">
        <v>-2413.87</v>
      </c>
      <c r="R369" s="19">
        <v>6535.68</v>
      </c>
      <c r="S369" s="19">
        <v>0</v>
      </c>
      <c r="T369" s="19">
        <v>2418.1</v>
      </c>
      <c r="U369" s="18">
        <f>Tabla1[[#This Row],[Comprometido]]/Tabla1[[#Totals],[Comprometido]]</f>
        <v>1.154406888741815E-4</v>
      </c>
      <c r="V369" s="19">
        <v>2418.1</v>
      </c>
      <c r="W369" s="20">
        <f>Tabla1[[#This Row],[Devengado]]/Tabla1[[#Totals],[Devengado]]</f>
        <v>2.8238192245047593E-4</v>
      </c>
      <c r="X369" s="19">
        <v>4117.58</v>
      </c>
      <c r="Y369" s="19">
        <v>4117.58</v>
      </c>
      <c r="Z369" s="19">
        <v>4117.58</v>
      </c>
    </row>
    <row r="370" spans="1:26" hidden="1" x14ac:dyDescent="0.2">
      <c r="A370" t="s">
        <v>23</v>
      </c>
      <c r="B370" t="s">
        <v>24</v>
      </c>
      <c r="C370" t="s">
        <v>72</v>
      </c>
      <c r="D370" t="s">
        <v>73</v>
      </c>
      <c r="E370" t="s">
        <v>4</v>
      </c>
      <c r="F370" t="s">
        <v>5</v>
      </c>
      <c r="G370" t="s">
        <v>19</v>
      </c>
      <c r="H370" t="s">
        <v>20</v>
      </c>
      <c r="I370" t="str">
        <f>MID(Tabla1[[#This Row],[Des.Proyecto]],16,50)</f>
        <v>REMUNERACION PERSONAL</v>
      </c>
      <c r="J370" t="s">
        <v>149</v>
      </c>
      <c r="K370" t="s">
        <v>150</v>
      </c>
      <c r="L370" s="11" t="s">
        <v>938</v>
      </c>
      <c r="M370" t="s">
        <v>10</v>
      </c>
      <c r="N370" t="s">
        <v>11</v>
      </c>
      <c r="O370" s="19">
        <v>5453.83</v>
      </c>
      <c r="P370" s="19">
        <v>0</v>
      </c>
      <c r="Q370" s="19">
        <v>99</v>
      </c>
      <c r="R370" s="19">
        <v>5552.83</v>
      </c>
      <c r="S370" s="19">
        <v>0</v>
      </c>
      <c r="T370" s="19">
        <v>949.14</v>
      </c>
      <c r="U370" s="18">
        <f>Tabla1[[#This Row],[Comprometido]]/Tabla1[[#Totals],[Comprometido]]</f>
        <v>4.5312177096911059E-5</v>
      </c>
      <c r="V370" s="19">
        <v>949.14</v>
      </c>
      <c r="W370" s="20">
        <f>Tabla1[[#This Row],[Devengado]]/Tabla1[[#Totals],[Devengado]]</f>
        <v>1.1083907939069713E-4</v>
      </c>
      <c r="X370" s="19">
        <v>4603.6899999999996</v>
      </c>
      <c r="Y370" s="19">
        <v>4603.6899999999996</v>
      </c>
      <c r="Z370" s="19">
        <v>4603.6899999999996</v>
      </c>
    </row>
    <row r="371" spans="1:26" hidden="1" x14ac:dyDescent="0.2">
      <c r="A371" t="s">
        <v>23</v>
      </c>
      <c r="B371" t="s">
        <v>24</v>
      </c>
      <c r="C371" t="s">
        <v>34</v>
      </c>
      <c r="D371" t="s">
        <v>35</v>
      </c>
      <c r="E371" t="s">
        <v>4</v>
      </c>
      <c r="F371" t="s">
        <v>5</v>
      </c>
      <c r="G371" t="s">
        <v>19</v>
      </c>
      <c r="H371" t="s">
        <v>20</v>
      </c>
      <c r="I371" t="str">
        <f>MID(Tabla1[[#This Row],[Des.Proyecto]],16,50)</f>
        <v>REMUNERACION PERSONAL</v>
      </c>
      <c r="J371" t="s">
        <v>149</v>
      </c>
      <c r="K371" t="s">
        <v>150</v>
      </c>
      <c r="L371" s="11" t="s">
        <v>938</v>
      </c>
      <c r="M371" t="s">
        <v>10</v>
      </c>
      <c r="N371" t="s">
        <v>11</v>
      </c>
      <c r="O371" s="19">
        <v>19312.169999999998</v>
      </c>
      <c r="P371" s="19">
        <v>0</v>
      </c>
      <c r="Q371" s="19">
        <v>0</v>
      </c>
      <c r="R371" s="19">
        <v>19312.169999999998</v>
      </c>
      <c r="S371" s="19">
        <v>0</v>
      </c>
      <c r="T371" s="19">
        <v>4883.1099999999997</v>
      </c>
      <c r="U371" s="18">
        <f>Tabla1[[#This Row],[Comprometido]]/Tabla1[[#Totals],[Comprometido]]</f>
        <v>2.3312087268864166E-4</v>
      </c>
      <c r="V371" s="19">
        <v>4883.1099999999997</v>
      </c>
      <c r="W371" s="20">
        <f>Tabla1[[#This Row],[Devengado]]/Tabla1[[#Totals],[Devengado]]</f>
        <v>5.7024192106908047E-4</v>
      </c>
      <c r="X371" s="19">
        <v>14429.06</v>
      </c>
      <c r="Y371" s="19">
        <v>14429.06</v>
      </c>
      <c r="Z371" s="19">
        <v>14429.06</v>
      </c>
    </row>
    <row r="372" spans="1:26" hidden="1" x14ac:dyDescent="0.2">
      <c r="A372" t="s">
        <v>0</v>
      </c>
      <c r="B372" t="s">
        <v>1</v>
      </c>
      <c r="C372" t="s">
        <v>58</v>
      </c>
      <c r="D372" t="s">
        <v>59</v>
      </c>
      <c r="E372" t="s">
        <v>4</v>
      </c>
      <c r="F372" t="s">
        <v>5</v>
      </c>
      <c r="G372" t="s">
        <v>19</v>
      </c>
      <c r="H372" t="s">
        <v>20</v>
      </c>
      <c r="I372" t="str">
        <f>MID(Tabla1[[#This Row],[Des.Proyecto]],16,50)</f>
        <v>REMUNERACION PERSONAL</v>
      </c>
      <c r="J372" t="s">
        <v>151</v>
      </c>
      <c r="K372" t="s">
        <v>152</v>
      </c>
      <c r="L372" s="11" t="s">
        <v>938</v>
      </c>
      <c r="M372" t="s">
        <v>10</v>
      </c>
      <c r="N372" t="s">
        <v>11</v>
      </c>
      <c r="O372" s="19">
        <v>0</v>
      </c>
      <c r="P372" s="19">
        <v>0</v>
      </c>
      <c r="Q372" s="19">
        <v>9549.31</v>
      </c>
      <c r="R372" s="19">
        <v>9549.31</v>
      </c>
      <c r="S372" s="19">
        <v>0</v>
      </c>
      <c r="T372" s="19">
        <v>9549.31</v>
      </c>
      <c r="U372" s="18">
        <f>Tabla1[[#This Row],[Comprometido]]/Tabla1[[#Totals],[Comprometido]]</f>
        <v>4.5588640861548739E-4</v>
      </c>
      <c r="V372" s="19">
        <v>9549.31</v>
      </c>
      <c r="W372" s="20">
        <f>Tabla1[[#This Row],[Devengado]]/Tabla1[[#Totals],[Devengado]]</f>
        <v>1.115153432809046E-3</v>
      </c>
      <c r="X372" s="19">
        <v>0</v>
      </c>
      <c r="Y372" s="19">
        <v>0</v>
      </c>
      <c r="Z372" s="19">
        <v>0</v>
      </c>
    </row>
    <row r="373" spans="1:26" hidden="1" x14ac:dyDescent="0.2">
      <c r="A373" t="s">
        <v>62</v>
      </c>
      <c r="B373" t="s">
        <v>66</v>
      </c>
      <c r="C373" t="s">
        <v>74</v>
      </c>
      <c r="D373" t="s">
        <v>75</v>
      </c>
      <c r="E373" t="s">
        <v>4</v>
      </c>
      <c r="F373" t="s">
        <v>5</v>
      </c>
      <c r="G373" t="s">
        <v>19</v>
      </c>
      <c r="H373" t="s">
        <v>20</v>
      </c>
      <c r="I373" t="str">
        <f>MID(Tabla1[[#This Row],[Des.Proyecto]],16,50)</f>
        <v>REMUNERACION PERSONAL</v>
      </c>
      <c r="J373" t="s">
        <v>153</v>
      </c>
      <c r="K373" t="s">
        <v>154</v>
      </c>
      <c r="L373" s="11" t="s">
        <v>938</v>
      </c>
      <c r="M373" t="s">
        <v>10</v>
      </c>
      <c r="N373" t="s">
        <v>11</v>
      </c>
      <c r="O373" s="19">
        <v>2447.63</v>
      </c>
      <c r="P373" s="19">
        <v>0</v>
      </c>
      <c r="Q373" s="19">
        <v>0</v>
      </c>
      <c r="R373" s="19">
        <v>2447.63</v>
      </c>
      <c r="S373" s="19">
        <v>0</v>
      </c>
      <c r="T373" s="19">
        <v>0</v>
      </c>
      <c r="U373" s="18">
        <f>Tabla1[[#This Row],[Comprometido]]/Tabla1[[#Totals],[Comprometido]]</f>
        <v>0</v>
      </c>
      <c r="V373" s="19">
        <v>0</v>
      </c>
      <c r="W373" s="20">
        <f>Tabla1[[#This Row],[Devengado]]/Tabla1[[#Totals],[Devengado]]</f>
        <v>0</v>
      </c>
      <c r="X373" s="19">
        <v>2447.63</v>
      </c>
      <c r="Y373" s="19">
        <v>2447.63</v>
      </c>
      <c r="Z373" s="19">
        <v>2447.63</v>
      </c>
    </row>
    <row r="374" spans="1:26" hidden="1" x14ac:dyDescent="0.2">
      <c r="A374" t="s">
        <v>62</v>
      </c>
      <c r="B374" t="s">
        <v>66</v>
      </c>
      <c r="C374" t="s">
        <v>108</v>
      </c>
      <c r="D374" t="s">
        <v>109</v>
      </c>
      <c r="E374" t="s">
        <v>4</v>
      </c>
      <c r="F374" t="s">
        <v>5</v>
      </c>
      <c r="G374" t="s">
        <v>19</v>
      </c>
      <c r="H374" t="s">
        <v>20</v>
      </c>
      <c r="I374" t="str">
        <f>MID(Tabla1[[#This Row],[Des.Proyecto]],16,50)</f>
        <v>REMUNERACION PERSONAL</v>
      </c>
      <c r="J374" t="s">
        <v>153</v>
      </c>
      <c r="K374" t="s">
        <v>154</v>
      </c>
      <c r="L374" s="11" t="s">
        <v>938</v>
      </c>
      <c r="M374" t="s">
        <v>10</v>
      </c>
      <c r="N374" t="s">
        <v>11</v>
      </c>
      <c r="O374" s="19">
        <v>429.84</v>
      </c>
      <c r="P374" s="19">
        <v>0</v>
      </c>
      <c r="Q374" s="19">
        <v>0</v>
      </c>
      <c r="R374" s="19">
        <v>429.84</v>
      </c>
      <c r="S374" s="19">
        <v>0</v>
      </c>
      <c r="T374" s="19">
        <v>0</v>
      </c>
      <c r="U374" s="18">
        <f>Tabla1[[#This Row],[Comprometido]]/Tabla1[[#Totals],[Comprometido]]</f>
        <v>0</v>
      </c>
      <c r="V374" s="19">
        <v>0</v>
      </c>
      <c r="W374" s="20">
        <f>Tabla1[[#This Row],[Devengado]]/Tabla1[[#Totals],[Devengado]]</f>
        <v>0</v>
      </c>
      <c r="X374" s="19">
        <v>429.84</v>
      </c>
      <c r="Y374" s="19">
        <v>429.84</v>
      </c>
      <c r="Z374" s="19">
        <v>429.84</v>
      </c>
    </row>
    <row r="375" spans="1:26" hidden="1" x14ac:dyDescent="0.2">
      <c r="A375" t="s">
        <v>62</v>
      </c>
      <c r="B375" t="s">
        <v>80</v>
      </c>
      <c r="C375" t="s">
        <v>92</v>
      </c>
      <c r="D375" t="s">
        <v>93</v>
      </c>
      <c r="E375" t="s">
        <v>4</v>
      </c>
      <c r="F375" t="s">
        <v>5</v>
      </c>
      <c r="G375" t="s">
        <v>19</v>
      </c>
      <c r="H375" t="s">
        <v>20</v>
      </c>
      <c r="I375" t="str">
        <f>MID(Tabla1[[#This Row],[Des.Proyecto]],16,50)</f>
        <v>REMUNERACION PERSONAL</v>
      </c>
      <c r="J375" t="s">
        <v>153</v>
      </c>
      <c r="K375" t="s">
        <v>154</v>
      </c>
      <c r="L375" s="11" t="s">
        <v>938</v>
      </c>
      <c r="M375" t="s">
        <v>10</v>
      </c>
      <c r="N375" t="s">
        <v>11</v>
      </c>
      <c r="O375" s="19">
        <v>7493.94</v>
      </c>
      <c r="P375" s="19">
        <v>0</v>
      </c>
      <c r="Q375" s="19">
        <v>0</v>
      </c>
      <c r="R375" s="19">
        <v>7493.94</v>
      </c>
      <c r="S375" s="19">
        <v>0</v>
      </c>
      <c r="T375" s="19">
        <v>0</v>
      </c>
      <c r="U375" s="18">
        <f>Tabla1[[#This Row],[Comprometido]]/Tabla1[[#Totals],[Comprometido]]</f>
        <v>0</v>
      </c>
      <c r="V375" s="19">
        <v>0</v>
      </c>
      <c r="W375" s="20">
        <f>Tabla1[[#This Row],[Devengado]]/Tabla1[[#Totals],[Devengado]]</f>
        <v>0</v>
      </c>
      <c r="X375" s="19">
        <v>7493.94</v>
      </c>
      <c r="Y375" s="19">
        <v>7493.94</v>
      </c>
      <c r="Z375" s="19">
        <v>7493.94</v>
      </c>
    </row>
    <row r="376" spans="1:26" hidden="1" x14ac:dyDescent="0.2">
      <c r="A376" t="s">
        <v>23</v>
      </c>
      <c r="B376" t="s">
        <v>49</v>
      </c>
      <c r="C376" t="s">
        <v>50</v>
      </c>
      <c r="D376" t="s">
        <v>51</v>
      </c>
      <c r="E376" t="s">
        <v>4</v>
      </c>
      <c r="F376" t="s">
        <v>5</v>
      </c>
      <c r="G376" t="s">
        <v>19</v>
      </c>
      <c r="H376" t="s">
        <v>20</v>
      </c>
      <c r="I376" t="str">
        <f>MID(Tabla1[[#This Row],[Des.Proyecto]],16,50)</f>
        <v>REMUNERACION PERSONAL</v>
      </c>
      <c r="J376" t="s">
        <v>153</v>
      </c>
      <c r="K376" t="s">
        <v>154</v>
      </c>
      <c r="L376" s="11" t="s">
        <v>938</v>
      </c>
      <c r="M376" t="s">
        <v>10</v>
      </c>
      <c r="N376" t="s">
        <v>11</v>
      </c>
      <c r="O376" s="19">
        <v>5086.9799999999996</v>
      </c>
      <c r="P376" s="19">
        <v>0</v>
      </c>
      <c r="Q376" s="19">
        <v>0</v>
      </c>
      <c r="R376" s="19">
        <v>5086.9799999999996</v>
      </c>
      <c r="S376" s="19">
        <v>0</v>
      </c>
      <c r="T376" s="19">
        <v>0</v>
      </c>
      <c r="U376" s="18">
        <f>Tabla1[[#This Row],[Comprometido]]/Tabla1[[#Totals],[Comprometido]]</f>
        <v>0</v>
      </c>
      <c r="V376" s="19">
        <v>0</v>
      </c>
      <c r="W376" s="20">
        <f>Tabla1[[#This Row],[Devengado]]/Tabla1[[#Totals],[Devengado]]</f>
        <v>0</v>
      </c>
      <c r="X376" s="19">
        <v>5086.9799999999996</v>
      </c>
      <c r="Y376" s="19">
        <v>5086.9799999999996</v>
      </c>
      <c r="Z376" s="19">
        <v>5086.9799999999996</v>
      </c>
    </row>
    <row r="377" spans="1:26" hidden="1" x14ac:dyDescent="0.2">
      <c r="A377" t="s">
        <v>23</v>
      </c>
      <c r="B377" t="s">
        <v>24</v>
      </c>
      <c r="C377" t="s">
        <v>60</v>
      </c>
      <c r="D377" t="s">
        <v>61</v>
      </c>
      <c r="E377" t="s">
        <v>4</v>
      </c>
      <c r="F377" t="s">
        <v>5</v>
      </c>
      <c r="G377" t="s">
        <v>19</v>
      </c>
      <c r="H377" t="s">
        <v>20</v>
      </c>
      <c r="I377" t="str">
        <f>MID(Tabla1[[#This Row],[Des.Proyecto]],16,50)</f>
        <v>REMUNERACION PERSONAL</v>
      </c>
      <c r="J377" t="s">
        <v>153</v>
      </c>
      <c r="K377" t="s">
        <v>154</v>
      </c>
      <c r="L377" s="11" t="s">
        <v>938</v>
      </c>
      <c r="M377" t="s">
        <v>10</v>
      </c>
      <c r="N377" t="s">
        <v>11</v>
      </c>
      <c r="O377" s="19">
        <v>3157.39</v>
      </c>
      <c r="P377" s="19">
        <v>0</v>
      </c>
      <c r="Q377" s="19">
        <v>0</v>
      </c>
      <c r="R377" s="19">
        <v>3157.39</v>
      </c>
      <c r="S377" s="19">
        <v>0</v>
      </c>
      <c r="T377" s="19">
        <v>0</v>
      </c>
      <c r="U377" s="18">
        <f>Tabla1[[#This Row],[Comprometido]]/Tabla1[[#Totals],[Comprometido]]</f>
        <v>0</v>
      </c>
      <c r="V377" s="19">
        <v>0</v>
      </c>
      <c r="W377" s="20">
        <f>Tabla1[[#This Row],[Devengado]]/Tabla1[[#Totals],[Devengado]]</f>
        <v>0</v>
      </c>
      <c r="X377" s="19">
        <v>3157.39</v>
      </c>
      <c r="Y377" s="19">
        <v>3157.39</v>
      </c>
      <c r="Z377" s="19">
        <v>3157.39</v>
      </c>
    </row>
    <row r="378" spans="1:26" hidden="1" x14ac:dyDescent="0.2">
      <c r="A378" t="s">
        <v>0</v>
      </c>
      <c r="B378" t="s">
        <v>1</v>
      </c>
      <c r="C378" t="s">
        <v>88</v>
      </c>
      <c r="D378" t="s">
        <v>89</v>
      </c>
      <c r="E378" t="s">
        <v>4</v>
      </c>
      <c r="F378" t="s">
        <v>5</v>
      </c>
      <c r="G378" t="s">
        <v>19</v>
      </c>
      <c r="H378" t="s">
        <v>20</v>
      </c>
      <c r="I378" t="str">
        <f>MID(Tabla1[[#This Row],[Des.Proyecto]],16,50)</f>
        <v>REMUNERACION PERSONAL</v>
      </c>
      <c r="J378" t="s">
        <v>153</v>
      </c>
      <c r="K378" t="s">
        <v>154</v>
      </c>
      <c r="L378" s="11" t="s">
        <v>938</v>
      </c>
      <c r="M378" t="s">
        <v>10</v>
      </c>
      <c r="N378" t="s">
        <v>11</v>
      </c>
      <c r="O378" s="19">
        <v>407</v>
      </c>
      <c r="P378" s="19">
        <v>0</v>
      </c>
      <c r="Q378" s="19">
        <v>0</v>
      </c>
      <c r="R378" s="19">
        <v>407</v>
      </c>
      <c r="S378" s="19">
        <v>0</v>
      </c>
      <c r="T378" s="19">
        <v>0</v>
      </c>
      <c r="U378" s="18">
        <f>Tabla1[[#This Row],[Comprometido]]/Tabla1[[#Totals],[Comprometido]]</f>
        <v>0</v>
      </c>
      <c r="V378" s="19">
        <v>0</v>
      </c>
      <c r="W378" s="20">
        <f>Tabla1[[#This Row],[Devengado]]/Tabla1[[#Totals],[Devengado]]</f>
        <v>0</v>
      </c>
      <c r="X378" s="19">
        <v>407</v>
      </c>
      <c r="Y378" s="19">
        <v>407</v>
      </c>
      <c r="Z378" s="19">
        <v>407</v>
      </c>
    </row>
    <row r="379" spans="1:26" hidden="1" x14ac:dyDescent="0.2">
      <c r="A379" t="s">
        <v>62</v>
      </c>
      <c r="B379" t="s">
        <v>66</v>
      </c>
      <c r="C379" t="s">
        <v>118</v>
      </c>
      <c r="D379" t="s">
        <v>119</v>
      </c>
      <c r="E379" t="s">
        <v>4</v>
      </c>
      <c r="F379" t="s">
        <v>5</v>
      </c>
      <c r="G379" t="s">
        <v>19</v>
      </c>
      <c r="H379" t="s">
        <v>20</v>
      </c>
      <c r="I379" t="str">
        <f>MID(Tabla1[[#This Row],[Des.Proyecto]],16,50)</f>
        <v>REMUNERACION PERSONAL</v>
      </c>
      <c r="J379" t="s">
        <v>153</v>
      </c>
      <c r="K379" t="s">
        <v>154</v>
      </c>
      <c r="L379" s="11" t="s">
        <v>938</v>
      </c>
      <c r="M379" t="s">
        <v>10</v>
      </c>
      <c r="N379" t="s">
        <v>11</v>
      </c>
      <c r="O379" s="19">
        <v>4390.4799999999996</v>
      </c>
      <c r="P379" s="19">
        <v>0</v>
      </c>
      <c r="Q379" s="19">
        <v>0</v>
      </c>
      <c r="R379" s="19">
        <v>4390.4799999999996</v>
      </c>
      <c r="S379" s="19">
        <v>0</v>
      </c>
      <c r="T379" s="19">
        <v>0</v>
      </c>
      <c r="U379" s="18">
        <f>Tabla1[[#This Row],[Comprometido]]/Tabla1[[#Totals],[Comprometido]]</f>
        <v>0</v>
      </c>
      <c r="V379" s="19">
        <v>0</v>
      </c>
      <c r="W379" s="20">
        <f>Tabla1[[#This Row],[Devengado]]/Tabla1[[#Totals],[Devengado]]</f>
        <v>0</v>
      </c>
      <c r="X379" s="19">
        <v>4390.4799999999996</v>
      </c>
      <c r="Y379" s="19">
        <v>4390.4799999999996</v>
      </c>
      <c r="Z379" s="19">
        <v>4390.4799999999996</v>
      </c>
    </row>
    <row r="380" spans="1:26" hidden="1" x14ac:dyDescent="0.2">
      <c r="A380" t="s">
        <v>62</v>
      </c>
      <c r="B380" t="s">
        <v>80</v>
      </c>
      <c r="C380" t="s">
        <v>94</v>
      </c>
      <c r="D380" t="s">
        <v>95</v>
      </c>
      <c r="E380" t="s">
        <v>4</v>
      </c>
      <c r="F380" t="s">
        <v>5</v>
      </c>
      <c r="G380" t="s">
        <v>19</v>
      </c>
      <c r="H380" t="s">
        <v>20</v>
      </c>
      <c r="I380" t="str">
        <f>MID(Tabla1[[#This Row],[Des.Proyecto]],16,50)</f>
        <v>REMUNERACION PERSONAL</v>
      </c>
      <c r="J380" t="s">
        <v>153</v>
      </c>
      <c r="K380" t="s">
        <v>154</v>
      </c>
      <c r="L380" s="11" t="s">
        <v>938</v>
      </c>
      <c r="M380" t="s">
        <v>10</v>
      </c>
      <c r="N380" t="s">
        <v>11</v>
      </c>
      <c r="O380" s="19">
        <v>10447.74</v>
      </c>
      <c r="P380" s="19">
        <v>0</v>
      </c>
      <c r="Q380" s="19">
        <v>0</v>
      </c>
      <c r="R380" s="19">
        <v>10447.74</v>
      </c>
      <c r="S380" s="19">
        <v>0</v>
      </c>
      <c r="T380" s="19">
        <v>0</v>
      </c>
      <c r="U380" s="18">
        <f>Tabla1[[#This Row],[Comprometido]]/Tabla1[[#Totals],[Comprometido]]</f>
        <v>0</v>
      </c>
      <c r="V380" s="19">
        <v>0</v>
      </c>
      <c r="W380" s="20">
        <f>Tabla1[[#This Row],[Devengado]]/Tabla1[[#Totals],[Devengado]]</f>
        <v>0</v>
      </c>
      <c r="X380" s="19">
        <v>10447.74</v>
      </c>
      <c r="Y380" s="19">
        <v>10447.74</v>
      </c>
      <c r="Z380" s="19">
        <v>10447.74</v>
      </c>
    </row>
    <row r="381" spans="1:26" hidden="1" x14ac:dyDescent="0.2">
      <c r="A381" t="s">
        <v>0</v>
      </c>
      <c r="B381" t="s">
        <v>105</v>
      </c>
      <c r="C381" t="s">
        <v>106</v>
      </c>
      <c r="D381" t="s">
        <v>107</v>
      </c>
      <c r="E381" t="s">
        <v>4</v>
      </c>
      <c r="F381" t="s">
        <v>5</v>
      </c>
      <c r="G381" t="s">
        <v>19</v>
      </c>
      <c r="H381" t="s">
        <v>20</v>
      </c>
      <c r="I381" t="str">
        <f>MID(Tabla1[[#This Row],[Des.Proyecto]],16,50)</f>
        <v>REMUNERACION PERSONAL</v>
      </c>
      <c r="J381" t="s">
        <v>153</v>
      </c>
      <c r="K381" t="s">
        <v>154</v>
      </c>
      <c r="L381" s="11" t="s">
        <v>938</v>
      </c>
      <c r="M381" t="s">
        <v>10</v>
      </c>
      <c r="N381" t="s">
        <v>11</v>
      </c>
      <c r="O381" s="19">
        <v>13046.17</v>
      </c>
      <c r="P381" s="19">
        <v>0</v>
      </c>
      <c r="Q381" s="19">
        <v>0</v>
      </c>
      <c r="R381" s="19">
        <v>13046.17</v>
      </c>
      <c r="S381" s="19">
        <v>0</v>
      </c>
      <c r="T381" s="19">
        <v>0</v>
      </c>
      <c r="U381" s="18">
        <f>Tabla1[[#This Row],[Comprometido]]/Tabla1[[#Totals],[Comprometido]]</f>
        <v>0</v>
      </c>
      <c r="V381" s="19">
        <v>0</v>
      </c>
      <c r="W381" s="20">
        <f>Tabla1[[#This Row],[Devengado]]/Tabla1[[#Totals],[Devengado]]</f>
        <v>0</v>
      </c>
      <c r="X381" s="19">
        <v>13046.17</v>
      </c>
      <c r="Y381" s="19">
        <v>13046.17</v>
      </c>
      <c r="Z381" s="19">
        <v>13046.17</v>
      </c>
    </row>
    <row r="382" spans="1:26" hidden="1" x14ac:dyDescent="0.2">
      <c r="A382" t="s">
        <v>62</v>
      </c>
      <c r="B382" t="s">
        <v>66</v>
      </c>
      <c r="C382" t="s">
        <v>120</v>
      </c>
      <c r="D382" t="s">
        <v>121</v>
      </c>
      <c r="E382" t="s">
        <v>4</v>
      </c>
      <c r="F382" t="s">
        <v>5</v>
      </c>
      <c r="G382" t="s">
        <v>19</v>
      </c>
      <c r="H382" t="s">
        <v>20</v>
      </c>
      <c r="I382" t="str">
        <f>MID(Tabla1[[#This Row],[Des.Proyecto]],16,50)</f>
        <v>REMUNERACION PERSONAL</v>
      </c>
      <c r="J382" t="s">
        <v>153</v>
      </c>
      <c r="K382" t="s">
        <v>154</v>
      </c>
      <c r="L382" s="11" t="s">
        <v>938</v>
      </c>
      <c r="M382" t="s">
        <v>10</v>
      </c>
      <c r="N382" t="s">
        <v>11</v>
      </c>
      <c r="O382" s="19">
        <v>3282.45</v>
      </c>
      <c r="P382" s="19">
        <v>0</v>
      </c>
      <c r="Q382" s="19">
        <v>0</v>
      </c>
      <c r="R382" s="19">
        <v>3282.45</v>
      </c>
      <c r="S382" s="19">
        <v>0</v>
      </c>
      <c r="T382" s="19">
        <v>0</v>
      </c>
      <c r="U382" s="18">
        <f>Tabla1[[#This Row],[Comprometido]]/Tabla1[[#Totals],[Comprometido]]</f>
        <v>0</v>
      </c>
      <c r="V382" s="19">
        <v>0</v>
      </c>
      <c r="W382" s="20">
        <f>Tabla1[[#This Row],[Devengado]]/Tabla1[[#Totals],[Devengado]]</f>
        <v>0</v>
      </c>
      <c r="X382" s="19">
        <v>3282.45</v>
      </c>
      <c r="Y382" s="19">
        <v>3282.45</v>
      </c>
      <c r="Z382" s="19">
        <v>3282.45</v>
      </c>
    </row>
    <row r="383" spans="1:26" hidden="1" x14ac:dyDescent="0.2">
      <c r="A383" t="s">
        <v>62</v>
      </c>
      <c r="B383" t="s">
        <v>66</v>
      </c>
      <c r="C383" t="s">
        <v>78</v>
      </c>
      <c r="D383" t="s">
        <v>79</v>
      </c>
      <c r="E383" t="s">
        <v>4</v>
      </c>
      <c r="F383" t="s">
        <v>5</v>
      </c>
      <c r="G383" t="s">
        <v>19</v>
      </c>
      <c r="H383" t="s">
        <v>20</v>
      </c>
      <c r="I383" t="str">
        <f>MID(Tabla1[[#This Row],[Des.Proyecto]],16,50)</f>
        <v>REMUNERACION PERSONAL</v>
      </c>
      <c r="J383" t="s">
        <v>153</v>
      </c>
      <c r="K383" t="s">
        <v>154</v>
      </c>
      <c r="L383" s="11" t="s">
        <v>938</v>
      </c>
      <c r="M383" t="s">
        <v>10</v>
      </c>
      <c r="N383" t="s">
        <v>11</v>
      </c>
      <c r="O383" s="19">
        <v>2149.33</v>
      </c>
      <c r="P383" s="19">
        <v>0</v>
      </c>
      <c r="Q383" s="19">
        <v>0</v>
      </c>
      <c r="R383" s="19">
        <v>2149.33</v>
      </c>
      <c r="S383" s="19">
        <v>0</v>
      </c>
      <c r="T383" s="19">
        <v>0</v>
      </c>
      <c r="U383" s="18">
        <f>Tabla1[[#This Row],[Comprometido]]/Tabla1[[#Totals],[Comprometido]]</f>
        <v>0</v>
      </c>
      <c r="V383" s="19">
        <v>0</v>
      </c>
      <c r="W383" s="20">
        <f>Tabla1[[#This Row],[Devengado]]/Tabla1[[#Totals],[Devengado]]</f>
        <v>0</v>
      </c>
      <c r="X383" s="19">
        <v>2149.33</v>
      </c>
      <c r="Y383" s="19">
        <v>2149.33</v>
      </c>
      <c r="Z383" s="19">
        <v>2149.33</v>
      </c>
    </row>
    <row r="384" spans="1:26" hidden="1" x14ac:dyDescent="0.2">
      <c r="A384" t="s">
        <v>23</v>
      </c>
      <c r="B384" t="s">
        <v>46</v>
      </c>
      <c r="C384" t="s">
        <v>133</v>
      </c>
      <c r="D384" t="s">
        <v>134</v>
      </c>
      <c r="E384" t="s">
        <v>4</v>
      </c>
      <c r="F384" t="s">
        <v>5</v>
      </c>
      <c r="G384" t="s">
        <v>19</v>
      </c>
      <c r="H384" t="s">
        <v>20</v>
      </c>
      <c r="I384" t="str">
        <f>MID(Tabla1[[#This Row],[Des.Proyecto]],16,50)</f>
        <v>REMUNERACION PERSONAL</v>
      </c>
      <c r="J384" t="s">
        <v>153</v>
      </c>
      <c r="K384" t="s">
        <v>154</v>
      </c>
      <c r="L384" s="11" t="s">
        <v>938</v>
      </c>
      <c r="M384" t="s">
        <v>10</v>
      </c>
      <c r="N384" t="s">
        <v>11</v>
      </c>
      <c r="O384" s="19">
        <v>7350.83</v>
      </c>
      <c r="P384" s="19">
        <v>0</v>
      </c>
      <c r="Q384" s="19">
        <v>0</v>
      </c>
      <c r="R384" s="19">
        <v>7350.83</v>
      </c>
      <c r="S384" s="19">
        <v>0</v>
      </c>
      <c r="T384" s="19">
        <v>0</v>
      </c>
      <c r="U384" s="18">
        <f>Tabla1[[#This Row],[Comprometido]]/Tabla1[[#Totals],[Comprometido]]</f>
        <v>0</v>
      </c>
      <c r="V384" s="19">
        <v>0</v>
      </c>
      <c r="W384" s="20">
        <f>Tabla1[[#This Row],[Devengado]]/Tabla1[[#Totals],[Devengado]]</f>
        <v>0</v>
      </c>
      <c r="X384" s="19">
        <v>7350.83</v>
      </c>
      <c r="Y384" s="19">
        <v>7350.83</v>
      </c>
      <c r="Z384" s="19">
        <v>7350.83</v>
      </c>
    </row>
    <row r="385" spans="1:26" x14ac:dyDescent="0.2">
      <c r="A385" t="s">
        <v>52</v>
      </c>
      <c r="B385" t="s">
        <v>53</v>
      </c>
      <c r="C385" t="s">
        <v>54</v>
      </c>
      <c r="D385" t="s">
        <v>55</v>
      </c>
      <c r="E385" t="s">
        <v>4</v>
      </c>
      <c r="F385" t="s">
        <v>5</v>
      </c>
      <c r="G385" t="s">
        <v>19</v>
      </c>
      <c r="H385" t="s">
        <v>20</v>
      </c>
      <c r="I385" t="str">
        <f>MID(Tabla1[[#This Row],[Des.Proyecto]],16,50)</f>
        <v>REMUNERACION PERSONAL</v>
      </c>
      <c r="J385" t="s">
        <v>153</v>
      </c>
      <c r="K385" t="s">
        <v>154</v>
      </c>
      <c r="L385" s="11" t="s">
        <v>938</v>
      </c>
      <c r="M385" t="s">
        <v>10</v>
      </c>
      <c r="N385" t="s">
        <v>11</v>
      </c>
      <c r="O385" s="19">
        <v>7349.93</v>
      </c>
      <c r="P385" s="19">
        <v>0</v>
      </c>
      <c r="Q385" s="19">
        <v>0</v>
      </c>
      <c r="R385" s="19">
        <v>7349.93</v>
      </c>
      <c r="S385" s="19">
        <v>0</v>
      </c>
      <c r="T385" s="19">
        <v>0</v>
      </c>
      <c r="U385" s="18">
        <f>Tabla1[[#This Row],[Comprometido]]/Tabla1[[#Totals],[Comprometido]]</f>
        <v>0</v>
      </c>
      <c r="V385" s="19">
        <v>0</v>
      </c>
      <c r="W385" s="20">
        <f>Tabla1[[#This Row],[Devengado]]/Tabla1[[#Totals],[Devengado]]</f>
        <v>0</v>
      </c>
      <c r="X385" s="19">
        <v>7349.93</v>
      </c>
      <c r="Y385" s="19">
        <v>7349.93</v>
      </c>
      <c r="Z385" s="19">
        <v>7349.93</v>
      </c>
    </row>
    <row r="386" spans="1:26" hidden="1" x14ac:dyDescent="0.2">
      <c r="A386" t="s">
        <v>23</v>
      </c>
      <c r="B386" t="s">
        <v>24</v>
      </c>
      <c r="C386" t="s">
        <v>42</v>
      </c>
      <c r="D386" t="s">
        <v>43</v>
      </c>
      <c r="E386" t="s">
        <v>4</v>
      </c>
      <c r="F386" t="s">
        <v>5</v>
      </c>
      <c r="G386" t="s">
        <v>19</v>
      </c>
      <c r="H386" t="s">
        <v>20</v>
      </c>
      <c r="I386" t="str">
        <f>MID(Tabla1[[#This Row],[Des.Proyecto]],16,50)</f>
        <v>REMUNERACION PERSONAL</v>
      </c>
      <c r="J386" t="s">
        <v>153</v>
      </c>
      <c r="K386" t="s">
        <v>154</v>
      </c>
      <c r="L386" s="11" t="s">
        <v>938</v>
      </c>
      <c r="M386" t="s">
        <v>10</v>
      </c>
      <c r="N386" t="s">
        <v>11</v>
      </c>
      <c r="O386" s="19">
        <v>1035.1500000000001</v>
      </c>
      <c r="P386" s="19">
        <v>0</v>
      </c>
      <c r="Q386" s="19">
        <v>0</v>
      </c>
      <c r="R386" s="19">
        <v>1035.1500000000001</v>
      </c>
      <c r="S386" s="19">
        <v>0</v>
      </c>
      <c r="T386" s="19">
        <v>0</v>
      </c>
      <c r="U386" s="18">
        <f>Tabla1[[#This Row],[Comprometido]]/Tabla1[[#Totals],[Comprometido]]</f>
        <v>0</v>
      </c>
      <c r="V386" s="19">
        <v>0</v>
      </c>
      <c r="W386" s="20">
        <f>Tabla1[[#This Row],[Devengado]]/Tabla1[[#Totals],[Devengado]]</f>
        <v>0</v>
      </c>
      <c r="X386" s="19">
        <v>1035.1500000000001</v>
      </c>
      <c r="Y386" s="19">
        <v>1035.1500000000001</v>
      </c>
      <c r="Z386" s="19">
        <v>1035.1500000000001</v>
      </c>
    </row>
    <row r="387" spans="1:26" hidden="1" x14ac:dyDescent="0.2">
      <c r="A387" t="s">
        <v>62</v>
      </c>
      <c r="B387" t="s">
        <v>66</v>
      </c>
      <c r="C387" t="s">
        <v>124</v>
      </c>
      <c r="D387" t="s">
        <v>125</v>
      </c>
      <c r="E387" t="s">
        <v>4</v>
      </c>
      <c r="F387" t="s">
        <v>5</v>
      </c>
      <c r="G387" t="s">
        <v>19</v>
      </c>
      <c r="H387" t="s">
        <v>20</v>
      </c>
      <c r="I387" t="str">
        <f>MID(Tabla1[[#This Row],[Des.Proyecto]],16,50)</f>
        <v>REMUNERACION PERSONAL</v>
      </c>
      <c r="J387" t="s">
        <v>153</v>
      </c>
      <c r="K387" t="s">
        <v>154</v>
      </c>
      <c r="L387" s="11" t="s">
        <v>938</v>
      </c>
      <c r="M387" t="s">
        <v>10</v>
      </c>
      <c r="N387" t="s">
        <v>11</v>
      </c>
      <c r="O387" s="19">
        <v>2334.6</v>
      </c>
      <c r="P387" s="19">
        <v>0</v>
      </c>
      <c r="Q387" s="19">
        <v>0</v>
      </c>
      <c r="R387" s="19">
        <v>2334.6</v>
      </c>
      <c r="S387" s="19">
        <v>0</v>
      </c>
      <c r="T387" s="19">
        <v>0</v>
      </c>
      <c r="U387" s="18">
        <f>Tabla1[[#This Row],[Comprometido]]/Tabla1[[#Totals],[Comprometido]]</f>
        <v>0</v>
      </c>
      <c r="V387" s="19">
        <v>0</v>
      </c>
      <c r="W387" s="20">
        <f>Tabla1[[#This Row],[Devengado]]/Tabla1[[#Totals],[Devengado]]</f>
        <v>0</v>
      </c>
      <c r="X387" s="19">
        <v>2334.6</v>
      </c>
      <c r="Y387" s="19">
        <v>2334.6</v>
      </c>
      <c r="Z387" s="19">
        <v>2334.6</v>
      </c>
    </row>
    <row r="388" spans="1:26" hidden="1" x14ac:dyDescent="0.2">
      <c r="A388" t="s">
        <v>62</v>
      </c>
      <c r="B388" t="s">
        <v>110</v>
      </c>
      <c r="C388" t="s">
        <v>111</v>
      </c>
      <c r="D388" t="s">
        <v>112</v>
      </c>
      <c r="E388" t="s">
        <v>4</v>
      </c>
      <c r="F388" t="s">
        <v>5</v>
      </c>
      <c r="G388" t="s">
        <v>19</v>
      </c>
      <c r="H388" t="s">
        <v>20</v>
      </c>
      <c r="I388" t="str">
        <f>MID(Tabla1[[#This Row],[Des.Proyecto]],16,50)</f>
        <v>REMUNERACION PERSONAL</v>
      </c>
      <c r="J388" t="s">
        <v>153</v>
      </c>
      <c r="K388" t="s">
        <v>154</v>
      </c>
      <c r="L388" s="11" t="s">
        <v>938</v>
      </c>
      <c r="M388" t="s">
        <v>10</v>
      </c>
      <c r="N388" t="s">
        <v>11</v>
      </c>
      <c r="O388" s="19">
        <v>3545.16</v>
      </c>
      <c r="P388" s="19">
        <v>0</v>
      </c>
      <c r="Q388" s="19">
        <v>0</v>
      </c>
      <c r="R388" s="19">
        <v>3545.16</v>
      </c>
      <c r="S388" s="19">
        <v>0</v>
      </c>
      <c r="T388" s="19">
        <v>0</v>
      </c>
      <c r="U388" s="18">
        <f>Tabla1[[#This Row],[Comprometido]]/Tabla1[[#Totals],[Comprometido]]</f>
        <v>0</v>
      </c>
      <c r="V388" s="19">
        <v>0</v>
      </c>
      <c r="W388" s="20">
        <f>Tabla1[[#This Row],[Devengado]]/Tabla1[[#Totals],[Devengado]]</f>
        <v>0</v>
      </c>
      <c r="X388" s="19">
        <v>3545.16</v>
      </c>
      <c r="Y388" s="19">
        <v>3545.16</v>
      </c>
      <c r="Z388" s="19">
        <v>3545.16</v>
      </c>
    </row>
    <row r="389" spans="1:26" x14ac:dyDescent="0.2">
      <c r="A389" t="s">
        <v>52</v>
      </c>
      <c r="B389" t="s">
        <v>83</v>
      </c>
      <c r="C389" t="s">
        <v>84</v>
      </c>
      <c r="D389" t="s">
        <v>85</v>
      </c>
      <c r="E389" t="s">
        <v>4</v>
      </c>
      <c r="F389" t="s">
        <v>5</v>
      </c>
      <c r="G389" t="s">
        <v>19</v>
      </c>
      <c r="H389" t="s">
        <v>20</v>
      </c>
      <c r="I389" t="str">
        <f>MID(Tabla1[[#This Row],[Des.Proyecto]],16,50)</f>
        <v>REMUNERACION PERSONAL</v>
      </c>
      <c r="J389" t="s">
        <v>153</v>
      </c>
      <c r="K389" t="s">
        <v>154</v>
      </c>
      <c r="L389" s="11" t="s">
        <v>938</v>
      </c>
      <c r="M389" t="s">
        <v>10</v>
      </c>
      <c r="N389" t="s">
        <v>11</v>
      </c>
      <c r="O389" s="19">
        <v>4703.63</v>
      </c>
      <c r="P389" s="19">
        <v>0</v>
      </c>
      <c r="Q389" s="19">
        <v>0</v>
      </c>
      <c r="R389" s="19">
        <v>4703.63</v>
      </c>
      <c r="S389" s="19">
        <v>0</v>
      </c>
      <c r="T389" s="19">
        <v>0</v>
      </c>
      <c r="U389" s="18">
        <f>Tabla1[[#This Row],[Comprometido]]/Tabla1[[#Totals],[Comprometido]]</f>
        <v>0</v>
      </c>
      <c r="V389" s="19">
        <v>0</v>
      </c>
      <c r="W389" s="20">
        <f>Tabla1[[#This Row],[Devengado]]/Tabla1[[#Totals],[Devengado]]</f>
        <v>0</v>
      </c>
      <c r="X389" s="19">
        <v>4703.63</v>
      </c>
      <c r="Y389" s="19">
        <v>4703.63</v>
      </c>
      <c r="Z389" s="19">
        <v>4703.63</v>
      </c>
    </row>
    <row r="390" spans="1:26" hidden="1" x14ac:dyDescent="0.2">
      <c r="A390" t="s">
        <v>23</v>
      </c>
      <c r="B390" t="s">
        <v>69</v>
      </c>
      <c r="C390" t="s">
        <v>131</v>
      </c>
      <c r="D390" t="s">
        <v>132</v>
      </c>
      <c r="E390" t="s">
        <v>4</v>
      </c>
      <c r="F390" t="s">
        <v>5</v>
      </c>
      <c r="G390" t="s">
        <v>19</v>
      </c>
      <c r="H390" t="s">
        <v>20</v>
      </c>
      <c r="I390" t="str">
        <f>MID(Tabla1[[#This Row],[Des.Proyecto]],16,50)</f>
        <v>REMUNERACION PERSONAL</v>
      </c>
      <c r="J390" t="s">
        <v>153</v>
      </c>
      <c r="K390" t="s">
        <v>154</v>
      </c>
      <c r="L390" s="11" t="s">
        <v>938</v>
      </c>
      <c r="M390" t="s">
        <v>10</v>
      </c>
      <c r="N390" t="s">
        <v>11</v>
      </c>
      <c r="O390" s="19">
        <v>31186.42</v>
      </c>
      <c r="P390" s="19">
        <v>0</v>
      </c>
      <c r="Q390" s="19">
        <v>0</v>
      </c>
      <c r="R390" s="19">
        <v>31186.42</v>
      </c>
      <c r="S390" s="19">
        <v>0</v>
      </c>
      <c r="T390" s="19">
        <v>0</v>
      </c>
      <c r="U390" s="18">
        <f>Tabla1[[#This Row],[Comprometido]]/Tabla1[[#Totals],[Comprometido]]</f>
        <v>0</v>
      </c>
      <c r="V390" s="19">
        <v>0</v>
      </c>
      <c r="W390" s="20">
        <f>Tabla1[[#This Row],[Devengado]]/Tabla1[[#Totals],[Devengado]]</f>
        <v>0</v>
      </c>
      <c r="X390" s="19">
        <v>31186.42</v>
      </c>
      <c r="Y390" s="19">
        <v>31186.42</v>
      </c>
      <c r="Z390" s="19">
        <v>31186.42</v>
      </c>
    </row>
    <row r="391" spans="1:26" hidden="1" x14ac:dyDescent="0.2">
      <c r="A391" t="s">
        <v>62</v>
      </c>
      <c r="B391" t="s">
        <v>66</v>
      </c>
      <c r="C391" t="s">
        <v>113</v>
      </c>
      <c r="D391" t="s">
        <v>114</v>
      </c>
      <c r="E391" t="s">
        <v>4</v>
      </c>
      <c r="F391" t="s">
        <v>5</v>
      </c>
      <c r="G391" t="s">
        <v>19</v>
      </c>
      <c r="H391" t="s">
        <v>20</v>
      </c>
      <c r="I391" t="str">
        <f>MID(Tabla1[[#This Row],[Des.Proyecto]],16,50)</f>
        <v>REMUNERACION PERSONAL</v>
      </c>
      <c r="J391" t="s">
        <v>153</v>
      </c>
      <c r="K391" t="s">
        <v>154</v>
      </c>
      <c r="L391" s="11" t="s">
        <v>938</v>
      </c>
      <c r="M391" t="s">
        <v>10</v>
      </c>
      <c r="N391" t="s">
        <v>11</v>
      </c>
      <c r="O391" s="19">
        <v>12070.18</v>
      </c>
      <c r="P391" s="19">
        <v>0</v>
      </c>
      <c r="Q391" s="19">
        <v>0</v>
      </c>
      <c r="R391" s="19">
        <v>12070.18</v>
      </c>
      <c r="S391" s="19">
        <v>0</v>
      </c>
      <c r="T391" s="19">
        <v>0</v>
      </c>
      <c r="U391" s="18">
        <f>Tabla1[[#This Row],[Comprometido]]/Tabla1[[#Totals],[Comprometido]]</f>
        <v>0</v>
      </c>
      <c r="V391" s="19">
        <v>0</v>
      </c>
      <c r="W391" s="20">
        <f>Tabla1[[#This Row],[Devengado]]/Tabla1[[#Totals],[Devengado]]</f>
        <v>0</v>
      </c>
      <c r="X391" s="19">
        <v>12070.18</v>
      </c>
      <c r="Y391" s="19">
        <v>12070.18</v>
      </c>
      <c r="Z391" s="19">
        <v>12070.18</v>
      </c>
    </row>
    <row r="392" spans="1:26" hidden="1" x14ac:dyDescent="0.2">
      <c r="A392" t="s">
        <v>62</v>
      </c>
      <c r="B392" t="s">
        <v>80</v>
      </c>
      <c r="C392" t="s">
        <v>122</v>
      </c>
      <c r="D392" t="s">
        <v>123</v>
      </c>
      <c r="E392" t="s">
        <v>4</v>
      </c>
      <c r="F392" t="s">
        <v>5</v>
      </c>
      <c r="G392" t="s">
        <v>19</v>
      </c>
      <c r="H392" t="s">
        <v>20</v>
      </c>
      <c r="I392" t="str">
        <f>MID(Tabla1[[#This Row],[Des.Proyecto]],16,50)</f>
        <v>REMUNERACION PERSONAL</v>
      </c>
      <c r="J392" t="s">
        <v>153</v>
      </c>
      <c r="K392" t="s">
        <v>154</v>
      </c>
      <c r="L392" s="11" t="s">
        <v>938</v>
      </c>
      <c r="M392" t="s">
        <v>10</v>
      </c>
      <c r="N392" t="s">
        <v>11</v>
      </c>
      <c r="O392" s="19">
        <v>3870.03</v>
      </c>
      <c r="P392" s="19">
        <v>0</v>
      </c>
      <c r="Q392" s="19">
        <v>0</v>
      </c>
      <c r="R392" s="19">
        <v>3870.03</v>
      </c>
      <c r="S392" s="19">
        <v>0</v>
      </c>
      <c r="T392" s="19">
        <v>0</v>
      </c>
      <c r="U392" s="18">
        <f>Tabla1[[#This Row],[Comprometido]]/Tabla1[[#Totals],[Comprometido]]</f>
        <v>0</v>
      </c>
      <c r="V392" s="19">
        <v>0</v>
      </c>
      <c r="W392" s="20">
        <f>Tabla1[[#This Row],[Devengado]]/Tabla1[[#Totals],[Devengado]]</f>
        <v>0</v>
      </c>
      <c r="X392" s="19">
        <v>3870.03</v>
      </c>
      <c r="Y392" s="19">
        <v>3870.03</v>
      </c>
      <c r="Z392" s="19">
        <v>3870.03</v>
      </c>
    </row>
    <row r="393" spans="1:26" hidden="1" x14ac:dyDescent="0.2">
      <c r="A393" t="s">
        <v>62</v>
      </c>
      <c r="B393" t="s">
        <v>63</v>
      </c>
      <c r="C393" t="s">
        <v>99</v>
      </c>
      <c r="D393" t="s">
        <v>100</v>
      </c>
      <c r="E393" t="s">
        <v>4</v>
      </c>
      <c r="F393" t="s">
        <v>5</v>
      </c>
      <c r="G393" t="s">
        <v>19</v>
      </c>
      <c r="H393" t="s">
        <v>20</v>
      </c>
      <c r="I393" t="str">
        <f>MID(Tabla1[[#This Row],[Des.Proyecto]],16,50)</f>
        <v>REMUNERACION PERSONAL</v>
      </c>
      <c r="J393" t="s">
        <v>153</v>
      </c>
      <c r="K393" t="s">
        <v>154</v>
      </c>
      <c r="L393" s="11" t="s">
        <v>938</v>
      </c>
      <c r="M393" t="s">
        <v>10</v>
      </c>
      <c r="N393" t="s">
        <v>11</v>
      </c>
      <c r="O393" s="19">
        <v>3193.56</v>
      </c>
      <c r="P393" s="19">
        <v>0</v>
      </c>
      <c r="Q393" s="19">
        <v>-3193.56</v>
      </c>
      <c r="R393" s="19">
        <v>0</v>
      </c>
      <c r="S393" s="19">
        <v>0</v>
      </c>
      <c r="T393" s="19">
        <v>0</v>
      </c>
      <c r="U393" s="18">
        <f>Tabla1[[#This Row],[Comprometido]]/Tabla1[[#Totals],[Comprometido]]</f>
        <v>0</v>
      </c>
      <c r="V393" s="19">
        <v>0</v>
      </c>
      <c r="W393" s="20">
        <f>Tabla1[[#This Row],[Devengado]]/Tabla1[[#Totals],[Devengado]]</f>
        <v>0</v>
      </c>
      <c r="X393" s="19">
        <v>0</v>
      </c>
      <c r="Y393" s="19">
        <v>0</v>
      </c>
      <c r="Z393" s="19">
        <v>0</v>
      </c>
    </row>
    <row r="394" spans="1:26" hidden="1" x14ac:dyDescent="0.2">
      <c r="A394" t="s">
        <v>62</v>
      </c>
      <c r="B394" t="s">
        <v>66</v>
      </c>
      <c r="C394" t="s">
        <v>129</v>
      </c>
      <c r="D394" t="s">
        <v>130</v>
      </c>
      <c r="E394" t="s">
        <v>4</v>
      </c>
      <c r="F394" t="s">
        <v>5</v>
      </c>
      <c r="G394" t="s">
        <v>19</v>
      </c>
      <c r="H394" t="s">
        <v>20</v>
      </c>
      <c r="I394" t="str">
        <f>MID(Tabla1[[#This Row],[Des.Proyecto]],16,50)</f>
        <v>REMUNERACION PERSONAL</v>
      </c>
      <c r="J394" t="s">
        <v>153</v>
      </c>
      <c r="K394" t="s">
        <v>154</v>
      </c>
      <c r="L394" s="11" t="s">
        <v>938</v>
      </c>
      <c r="M394" t="s">
        <v>10</v>
      </c>
      <c r="N394" t="s">
        <v>11</v>
      </c>
      <c r="O394" s="19">
        <v>5542.15</v>
      </c>
      <c r="P394" s="19">
        <v>0</v>
      </c>
      <c r="Q394" s="19">
        <v>0</v>
      </c>
      <c r="R394" s="19">
        <v>5542.15</v>
      </c>
      <c r="S394" s="19">
        <v>0</v>
      </c>
      <c r="T394" s="19">
        <v>0</v>
      </c>
      <c r="U394" s="18">
        <f>Tabla1[[#This Row],[Comprometido]]/Tabla1[[#Totals],[Comprometido]]</f>
        <v>0</v>
      </c>
      <c r="V394" s="19">
        <v>0</v>
      </c>
      <c r="W394" s="20">
        <f>Tabla1[[#This Row],[Devengado]]/Tabla1[[#Totals],[Devengado]]</f>
        <v>0</v>
      </c>
      <c r="X394" s="19">
        <v>5542.15</v>
      </c>
      <c r="Y394" s="19">
        <v>5542.15</v>
      </c>
      <c r="Z394" s="19">
        <v>5542.15</v>
      </c>
    </row>
    <row r="395" spans="1:26" hidden="1" x14ac:dyDescent="0.2">
      <c r="A395" t="s">
        <v>0</v>
      </c>
      <c r="B395" t="s">
        <v>16</v>
      </c>
      <c r="C395" t="s">
        <v>27</v>
      </c>
      <c r="D395" t="s">
        <v>28</v>
      </c>
      <c r="E395" t="s">
        <v>4</v>
      </c>
      <c r="F395" t="s">
        <v>5</v>
      </c>
      <c r="G395" t="s">
        <v>19</v>
      </c>
      <c r="H395" t="s">
        <v>20</v>
      </c>
      <c r="I395" t="str">
        <f>MID(Tabla1[[#This Row],[Des.Proyecto]],16,50)</f>
        <v>REMUNERACION PERSONAL</v>
      </c>
      <c r="J395" t="s">
        <v>153</v>
      </c>
      <c r="K395" t="s">
        <v>154</v>
      </c>
      <c r="L395" s="11" t="s">
        <v>938</v>
      </c>
      <c r="M395" t="s">
        <v>10</v>
      </c>
      <c r="N395" t="s">
        <v>11</v>
      </c>
      <c r="O395" s="19">
        <v>11530.32</v>
      </c>
      <c r="P395" s="19">
        <v>0</v>
      </c>
      <c r="Q395" s="19">
        <v>0</v>
      </c>
      <c r="R395" s="19">
        <v>11530.32</v>
      </c>
      <c r="S395" s="19">
        <v>0</v>
      </c>
      <c r="T395" s="19">
        <v>0</v>
      </c>
      <c r="U395" s="18">
        <f>Tabla1[[#This Row],[Comprometido]]/Tabla1[[#Totals],[Comprometido]]</f>
        <v>0</v>
      </c>
      <c r="V395" s="19">
        <v>0</v>
      </c>
      <c r="W395" s="20">
        <f>Tabla1[[#This Row],[Devengado]]/Tabla1[[#Totals],[Devengado]]</f>
        <v>0</v>
      </c>
      <c r="X395" s="19">
        <v>11530.32</v>
      </c>
      <c r="Y395" s="19">
        <v>11530.32</v>
      </c>
      <c r="Z395" s="19">
        <v>11530.32</v>
      </c>
    </row>
    <row r="396" spans="1:26" hidden="1" x14ac:dyDescent="0.2">
      <c r="A396" t="s">
        <v>0</v>
      </c>
      <c r="B396" t="s">
        <v>16</v>
      </c>
      <c r="C396" t="s">
        <v>36</v>
      </c>
      <c r="D396" t="s">
        <v>37</v>
      </c>
      <c r="E396" t="s">
        <v>4</v>
      </c>
      <c r="F396" t="s">
        <v>5</v>
      </c>
      <c r="G396" t="s">
        <v>19</v>
      </c>
      <c r="H396" t="s">
        <v>20</v>
      </c>
      <c r="I396" t="str">
        <f>MID(Tabla1[[#This Row],[Des.Proyecto]],16,50)</f>
        <v>REMUNERACION PERSONAL</v>
      </c>
      <c r="J396" t="s">
        <v>153</v>
      </c>
      <c r="K396" t="s">
        <v>154</v>
      </c>
      <c r="L396" s="11" t="s">
        <v>938</v>
      </c>
      <c r="M396" t="s">
        <v>10</v>
      </c>
      <c r="N396" t="s">
        <v>11</v>
      </c>
      <c r="O396" s="19">
        <v>18325.400000000001</v>
      </c>
      <c r="P396" s="19">
        <v>0</v>
      </c>
      <c r="Q396" s="19">
        <v>0</v>
      </c>
      <c r="R396" s="19">
        <v>18325.400000000001</v>
      </c>
      <c r="S396" s="19">
        <v>0</v>
      </c>
      <c r="T396" s="19">
        <v>0</v>
      </c>
      <c r="U396" s="18">
        <f>Tabla1[[#This Row],[Comprometido]]/Tabla1[[#Totals],[Comprometido]]</f>
        <v>0</v>
      </c>
      <c r="V396" s="19">
        <v>0</v>
      </c>
      <c r="W396" s="20">
        <f>Tabla1[[#This Row],[Devengado]]/Tabla1[[#Totals],[Devengado]]</f>
        <v>0</v>
      </c>
      <c r="X396" s="19">
        <v>18325.400000000001</v>
      </c>
      <c r="Y396" s="19">
        <v>18325.400000000001</v>
      </c>
      <c r="Z396" s="19">
        <v>18325.400000000001</v>
      </c>
    </row>
    <row r="397" spans="1:26" hidden="1" x14ac:dyDescent="0.2">
      <c r="A397" t="s">
        <v>23</v>
      </c>
      <c r="B397" t="s">
        <v>24</v>
      </c>
      <c r="C397" t="s">
        <v>86</v>
      </c>
      <c r="D397" t="s">
        <v>87</v>
      </c>
      <c r="E397" t="s">
        <v>4</v>
      </c>
      <c r="F397" t="s">
        <v>5</v>
      </c>
      <c r="G397" t="s">
        <v>19</v>
      </c>
      <c r="H397" t="s">
        <v>20</v>
      </c>
      <c r="I397" t="str">
        <f>MID(Tabla1[[#This Row],[Des.Proyecto]],16,50)</f>
        <v>REMUNERACION PERSONAL</v>
      </c>
      <c r="J397" t="s">
        <v>153</v>
      </c>
      <c r="K397" t="s">
        <v>154</v>
      </c>
      <c r="L397" s="11" t="s">
        <v>938</v>
      </c>
      <c r="M397" t="s">
        <v>10</v>
      </c>
      <c r="N397" t="s">
        <v>11</v>
      </c>
      <c r="O397" s="19">
        <v>39.75</v>
      </c>
      <c r="P397" s="19">
        <v>0</v>
      </c>
      <c r="Q397" s="19">
        <v>-39.75</v>
      </c>
      <c r="R397" s="19">
        <v>0</v>
      </c>
      <c r="S397" s="19">
        <v>0</v>
      </c>
      <c r="T397" s="19">
        <v>0</v>
      </c>
      <c r="U397" s="18">
        <f>Tabla1[[#This Row],[Comprometido]]/Tabla1[[#Totals],[Comprometido]]</f>
        <v>0</v>
      </c>
      <c r="V397" s="19">
        <v>0</v>
      </c>
      <c r="W397" s="20">
        <f>Tabla1[[#This Row],[Devengado]]/Tabla1[[#Totals],[Devengado]]</f>
        <v>0</v>
      </c>
      <c r="X397" s="19">
        <v>0</v>
      </c>
      <c r="Y397" s="19">
        <v>0</v>
      </c>
      <c r="Z397" s="19">
        <v>0</v>
      </c>
    </row>
    <row r="398" spans="1:26" hidden="1" x14ac:dyDescent="0.2">
      <c r="A398" t="s">
        <v>23</v>
      </c>
      <c r="B398" t="s">
        <v>24</v>
      </c>
      <c r="C398" t="s">
        <v>44</v>
      </c>
      <c r="D398" t="s">
        <v>45</v>
      </c>
      <c r="E398" t="s">
        <v>4</v>
      </c>
      <c r="F398" t="s">
        <v>5</v>
      </c>
      <c r="G398" t="s">
        <v>19</v>
      </c>
      <c r="H398" t="s">
        <v>20</v>
      </c>
      <c r="I398" t="str">
        <f>MID(Tabla1[[#This Row],[Des.Proyecto]],16,50)</f>
        <v>REMUNERACION PERSONAL</v>
      </c>
      <c r="J398" t="s">
        <v>153</v>
      </c>
      <c r="K398" t="s">
        <v>154</v>
      </c>
      <c r="L398" s="11" t="s">
        <v>938</v>
      </c>
      <c r="M398" t="s">
        <v>10</v>
      </c>
      <c r="N398" t="s">
        <v>11</v>
      </c>
      <c r="O398" s="19">
        <v>4142.82</v>
      </c>
      <c r="P398" s="19">
        <v>0</v>
      </c>
      <c r="Q398" s="19">
        <v>0</v>
      </c>
      <c r="R398" s="19">
        <v>4142.82</v>
      </c>
      <c r="S398" s="19">
        <v>0</v>
      </c>
      <c r="T398" s="19">
        <v>0</v>
      </c>
      <c r="U398" s="18">
        <f>Tabla1[[#This Row],[Comprometido]]/Tabla1[[#Totals],[Comprometido]]</f>
        <v>0</v>
      </c>
      <c r="V398" s="19">
        <v>0</v>
      </c>
      <c r="W398" s="20">
        <f>Tabla1[[#This Row],[Devengado]]/Tabla1[[#Totals],[Devengado]]</f>
        <v>0</v>
      </c>
      <c r="X398" s="19">
        <v>4142.82</v>
      </c>
      <c r="Y398" s="19">
        <v>4142.82</v>
      </c>
      <c r="Z398" s="19">
        <v>4142.82</v>
      </c>
    </row>
    <row r="399" spans="1:26" hidden="1" x14ac:dyDescent="0.2">
      <c r="A399" t="s">
        <v>23</v>
      </c>
      <c r="B399" t="s">
        <v>49</v>
      </c>
      <c r="C399" t="s">
        <v>56</v>
      </c>
      <c r="D399" t="s">
        <v>57</v>
      </c>
      <c r="E399" t="s">
        <v>4</v>
      </c>
      <c r="F399" t="s">
        <v>5</v>
      </c>
      <c r="G399" t="s">
        <v>19</v>
      </c>
      <c r="H399" t="s">
        <v>20</v>
      </c>
      <c r="I399" t="str">
        <f>MID(Tabla1[[#This Row],[Des.Proyecto]],16,50)</f>
        <v>REMUNERACION PERSONAL</v>
      </c>
      <c r="J399" t="s">
        <v>153</v>
      </c>
      <c r="K399" t="s">
        <v>154</v>
      </c>
      <c r="L399" s="11" t="s">
        <v>938</v>
      </c>
      <c r="M399" t="s">
        <v>10</v>
      </c>
      <c r="N399" t="s">
        <v>11</v>
      </c>
      <c r="O399" s="19">
        <v>64532.42</v>
      </c>
      <c r="P399" s="19">
        <v>0</v>
      </c>
      <c r="Q399" s="19">
        <v>-64433.84</v>
      </c>
      <c r="R399" s="19">
        <v>98.58</v>
      </c>
      <c r="S399" s="19">
        <v>0</v>
      </c>
      <c r="T399" s="19">
        <v>0</v>
      </c>
      <c r="U399" s="18">
        <f>Tabla1[[#This Row],[Comprometido]]/Tabla1[[#Totals],[Comprometido]]</f>
        <v>0</v>
      </c>
      <c r="V399" s="19">
        <v>0</v>
      </c>
      <c r="W399" s="20">
        <f>Tabla1[[#This Row],[Devengado]]/Tabla1[[#Totals],[Devengado]]</f>
        <v>0</v>
      </c>
      <c r="X399" s="19">
        <v>98.58</v>
      </c>
      <c r="Y399" s="19">
        <v>98.58</v>
      </c>
      <c r="Z399" s="19">
        <v>98.58</v>
      </c>
    </row>
    <row r="400" spans="1:26" hidden="1" x14ac:dyDescent="0.2">
      <c r="A400" t="s">
        <v>23</v>
      </c>
      <c r="B400" t="s">
        <v>24</v>
      </c>
      <c r="C400" t="s">
        <v>72</v>
      </c>
      <c r="D400" t="s">
        <v>73</v>
      </c>
      <c r="E400" t="s">
        <v>4</v>
      </c>
      <c r="F400" t="s">
        <v>5</v>
      </c>
      <c r="G400" t="s">
        <v>19</v>
      </c>
      <c r="H400" t="s">
        <v>20</v>
      </c>
      <c r="I400" t="str">
        <f>MID(Tabla1[[#This Row],[Des.Proyecto]],16,50)</f>
        <v>REMUNERACION PERSONAL</v>
      </c>
      <c r="J400" t="s">
        <v>153</v>
      </c>
      <c r="K400" t="s">
        <v>154</v>
      </c>
      <c r="L400" s="11" t="s">
        <v>938</v>
      </c>
      <c r="M400" t="s">
        <v>10</v>
      </c>
      <c r="N400" t="s">
        <v>11</v>
      </c>
      <c r="O400" s="19">
        <v>3165.22</v>
      </c>
      <c r="P400" s="19">
        <v>0</v>
      </c>
      <c r="Q400" s="19">
        <v>0</v>
      </c>
      <c r="R400" s="19">
        <v>3165.22</v>
      </c>
      <c r="S400" s="19">
        <v>0</v>
      </c>
      <c r="T400" s="19">
        <v>0</v>
      </c>
      <c r="U400" s="18">
        <f>Tabla1[[#This Row],[Comprometido]]/Tabla1[[#Totals],[Comprometido]]</f>
        <v>0</v>
      </c>
      <c r="V400" s="19">
        <v>0</v>
      </c>
      <c r="W400" s="20">
        <f>Tabla1[[#This Row],[Devengado]]/Tabla1[[#Totals],[Devengado]]</f>
        <v>0</v>
      </c>
      <c r="X400" s="19">
        <v>3165.22</v>
      </c>
      <c r="Y400" s="19">
        <v>3165.22</v>
      </c>
      <c r="Z400" s="19">
        <v>3165.22</v>
      </c>
    </row>
    <row r="401" spans="1:26" hidden="1" x14ac:dyDescent="0.2">
      <c r="A401" t="s">
        <v>23</v>
      </c>
      <c r="B401" t="s">
        <v>24</v>
      </c>
      <c r="C401" t="s">
        <v>34</v>
      </c>
      <c r="D401" t="s">
        <v>35</v>
      </c>
      <c r="E401" t="s">
        <v>4</v>
      </c>
      <c r="F401" t="s">
        <v>5</v>
      </c>
      <c r="G401" t="s">
        <v>19</v>
      </c>
      <c r="H401" t="s">
        <v>20</v>
      </c>
      <c r="I401" t="str">
        <f>MID(Tabla1[[#This Row],[Des.Proyecto]],16,50)</f>
        <v>REMUNERACION PERSONAL</v>
      </c>
      <c r="J401" t="s">
        <v>153</v>
      </c>
      <c r="K401" t="s">
        <v>154</v>
      </c>
      <c r="L401" s="11" t="s">
        <v>938</v>
      </c>
      <c r="M401" t="s">
        <v>10</v>
      </c>
      <c r="N401" t="s">
        <v>11</v>
      </c>
      <c r="O401" s="19">
        <v>4690.1499999999996</v>
      </c>
      <c r="P401" s="19">
        <v>0</v>
      </c>
      <c r="Q401" s="19">
        <v>0</v>
      </c>
      <c r="R401" s="19">
        <v>4690.1499999999996</v>
      </c>
      <c r="S401" s="19">
        <v>0</v>
      </c>
      <c r="T401" s="19">
        <v>0</v>
      </c>
      <c r="U401" s="18">
        <f>Tabla1[[#This Row],[Comprometido]]/Tabla1[[#Totals],[Comprometido]]</f>
        <v>0</v>
      </c>
      <c r="V401" s="19">
        <v>0</v>
      </c>
      <c r="W401" s="20">
        <f>Tabla1[[#This Row],[Devengado]]/Tabla1[[#Totals],[Devengado]]</f>
        <v>0</v>
      </c>
      <c r="X401" s="19">
        <v>4690.1499999999996</v>
      </c>
      <c r="Y401" s="19">
        <v>4690.1499999999996</v>
      </c>
      <c r="Z401" s="19">
        <v>4690.1499999999996</v>
      </c>
    </row>
    <row r="402" spans="1:26" hidden="1" x14ac:dyDescent="0.2">
      <c r="A402" t="s">
        <v>0</v>
      </c>
      <c r="B402" t="s">
        <v>126</v>
      </c>
      <c r="C402" t="s">
        <v>127</v>
      </c>
      <c r="D402" t="s">
        <v>128</v>
      </c>
      <c r="E402" t="s">
        <v>4</v>
      </c>
      <c r="F402" t="s">
        <v>5</v>
      </c>
      <c r="G402" t="s">
        <v>19</v>
      </c>
      <c r="H402" t="s">
        <v>20</v>
      </c>
      <c r="I402" t="str">
        <f>MID(Tabla1[[#This Row],[Des.Proyecto]],16,50)</f>
        <v>REMUNERACION PERSONAL</v>
      </c>
      <c r="J402" t="s">
        <v>153</v>
      </c>
      <c r="K402" t="s">
        <v>154</v>
      </c>
      <c r="L402" s="11" t="s">
        <v>938</v>
      </c>
      <c r="M402" t="s">
        <v>10</v>
      </c>
      <c r="N402" t="s">
        <v>11</v>
      </c>
      <c r="O402" s="19">
        <v>2948.44</v>
      </c>
      <c r="P402" s="19">
        <v>0</v>
      </c>
      <c r="Q402" s="19">
        <v>0</v>
      </c>
      <c r="R402" s="19">
        <v>2948.44</v>
      </c>
      <c r="S402" s="19">
        <v>0</v>
      </c>
      <c r="T402" s="19">
        <v>0</v>
      </c>
      <c r="U402" s="18">
        <f>Tabla1[[#This Row],[Comprometido]]/Tabla1[[#Totals],[Comprometido]]</f>
        <v>0</v>
      </c>
      <c r="V402" s="19">
        <v>0</v>
      </c>
      <c r="W402" s="20">
        <f>Tabla1[[#This Row],[Devengado]]/Tabla1[[#Totals],[Devengado]]</f>
        <v>0</v>
      </c>
      <c r="X402" s="19">
        <v>2948.44</v>
      </c>
      <c r="Y402" s="19">
        <v>2948.44</v>
      </c>
      <c r="Z402" s="19">
        <v>2948.44</v>
      </c>
    </row>
    <row r="403" spans="1:26" hidden="1" x14ac:dyDescent="0.2">
      <c r="A403" t="s">
        <v>23</v>
      </c>
      <c r="B403" t="s">
        <v>24</v>
      </c>
      <c r="C403" t="s">
        <v>103</v>
      </c>
      <c r="D403" t="s">
        <v>104</v>
      </c>
      <c r="E403" t="s">
        <v>4</v>
      </c>
      <c r="F403" t="s">
        <v>5</v>
      </c>
      <c r="G403" t="s">
        <v>19</v>
      </c>
      <c r="H403" t="s">
        <v>20</v>
      </c>
      <c r="I403" t="str">
        <f>MID(Tabla1[[#This Row],[Des.Proyecto]],16,50)</f>
        <v>REMUNERACION PERSONAL</v>
      </c>
      <c r="J403" t="s">
        <v>153</v>
      </c>
      <c r="K403" t="s">
        <v>154</v>
      </c>
      <c r="L403" s="11" t="s">
        <v>938</v>
      </c>
      <c r="M403" t="s">
        <v>10</v>
      </c>
      <c r="N403" t="s">
        <v>11</v>
      </c>
      <c r="O403" s="19">
        <v>2552.19</v>
      </c>
      <c r="P403" s="19">
        <v>0</v>
      </c>
      <c r="Q403" s="19">
        <v>0</v>
      </c>
      <c r="R403" s="19">
        <v>2552.19</v>
      </c>
      <c r="S403" s="19">
        <v>0</v>
      </c>
      <c r="T403" s="19">
        <v>0</v>
      </c>
      <c r="U403" s="18">
        <f>Tabla1[[#This Row],[Comprometido]]/Tabla1[[#Totals],[Comprometido]]</f>
        <v>0</v>
      </c>
      <c r="V403" s="19">
        <v>0</v>
      </c>
      <c r="W403" s="20">
        <f>Tabla1[[#This Row],[Devengado]]/Tabla1[[#Totals],[Devengado]]</f>
        <v>0</v>
      </c>
      <c r="X403" s="19">
        <v>2552.19</v>
      </c>
      <c r="Y403" s="19">
        <v>2552.19</v>
      </c>
      <c r="Z403" s="19">
        <v>2552.19</v>
      </c>
    </row>
    <row r="404" spans="1:26" hidden="1" x14ac:dyDescent="0.2">
      <c r="A404" t="s">
        <v>62</v>
      </c>
      <c r="B404" t="s">
        <v>66</v>
      </c>
      <c r="C404" t="s">
        <v>76</v>
      </c>
      <c r="D404" t="s">
        <v>77</v>
      </c>
      <c r="E404" t="s">
        <v>4</v>
      </c>
      <c r="F404" t="s">
        <v>5</v>
      </c>
      <c r="G404" t="s">
        <v>19</v>
      </c>
      <c r="H404" t="s">
        <v>20</v>
      </c>
      <c r="I404" t="str">
        <f>MID(Tabla1[[#This Row],[Des.Proyecto]],16,50)</f>
        <v>REMUNERACION PERSONAL</v>
      </c>
      <c r="J404" t="s">
        <v>153</v>
      </c>
      <c r="K404" t="s">
        <v>154</v>
      </c>
      <c r="L404" s="11" t="s">
        <v>938</v>
      </c>
      <c r="M404" t="s">
        <v>10</v>
      </c>
      <c r="N404" t="s">
        <v>11</v>
      </c>
      <c r="O404" s="19">
        <v>1917.7</v>
      </c>
      <c r="P404" s="19">
        <v>0</v>
      </c>
      <c r="Q404" s="19">
        <v>0</v>
      </c>
      <c r="R404" s="19">
        <v>1917.7</v>
      </c>
      <c r="S404" s="19">
        <v>0</v>
      </c>
      <c r="T404" s="19">
        <v>0</v>
      </c>
      <c r="U404" s="18">
        <f>Tabla1[[#This Row],[Comprometido]]/Tabla1[[#Totals],[Comprometido]]</f>
        <v>0</v>
      </c>
      <c r="V404" s="19">
        <v>0</v>
      </c>
      <c r="W404" s="20">
        <f>Tabla1[[#This Row],[Devengado]]/Tabla1[[#Totals],[Devengado]]</f>
        <v>0</v>
      </c>
      <c r="X404" s="19">
        <v>1917.7</v>
      </c>
      <c r="Y404" s="19">
        <v>1917.7</v>
      </c>
      <c r="Z404" s="19">
        <v>1917.7</v>
      </c>
    </row>
    <row r="405" spans="1:26" hidden="1" x14ac:dyDescent="0.2">
      <c r="A405" t="s">
        <v>62</v>
      </c>
      <c r="B405" t="s">
        <v>66</v>
      </c>
      <c r="C405" t="s">
        <v>67</v>
      </c>
      <c r="D405" t="s">
        <v>68</v>
      </c>
      <c r="E405" t="s">
        <v>4</v>
      </c>
      <c r="F405" t="s">
        <v>5</v>
      </c>
      <c r="G405" t="s">
        <v>19</v>
      </c>
      <c r="H405" t="s">
        <v>20</v>
      </c>
      <c r="I405" t="str">
        <f>MID(Tabla1[[#This Row],[Des.Proyecto]],16,50)</f>
        <v>REMUNERACION PERSONAL</v>
      </c>
      <c r="J405" t="s">
        <v>153</v>
      </c>
      <c r="K405" t="s">
        <v>154</v>
      </c>
      <c r="L405" s="11" t="s">
        <v>938</v>
      </c>
      <c r="M405" t="s">
        <v>10</v>
      </c>
      <c r="N405" t="s">
        <v>11</v>
      </c>
      <c r="O405" s="19">
        <v>299.64999999999998</v>
      </c>
      <c r="P405" s="19">
        <v>0</v>
      </c>
      <c r="Q405" s="19">
        <v>0</v>
      </c>
      <c r="R405" s="19">
        <v>299.64999999999998</v>
      </c>
      <c r="S405" s="19">
        <v>0</v>
      </c>
      <c r="T405" s="19">
        <v>0</v>
      </c>
      <c r="U405" s="18">
        <f>Tabla1[[#This Row],[Comprometido]]/Tabla1[[#Totals],[Comprometido]]</f>
        <v>0</v>
      </c>
      <c r="V405" s="19">
        <v>0</v>
      </c>
      <c r="W405" s="20">
        <f>Tabla1[[#This Row],[Devengado]]/Tabla1[[#Totals],[Devengado]]</f>
        <v>0</v>
      </c>
      <c r="X405" s="19">
        <v>299.64999999999998</v>
      </c>
      <c r="Y405" s="19">
        <v>299.64999999999998</v>
      </c>
      <c r="Z405" s="19">
        <v>299.64999999999998</v>
      </c>
    </row>
    <row r="406" spans="1:26" hidden="1" x14ac:dyDescent="0.2">
      <c r="A406" t="s">
        <v>23</v>
      </c>
      <c r="B406" t="s">
        <v>24</v>
      </c>
      <c r="C406" t="s">
        <v>29</v>
      </c>
      <c r="D406" t="s">
        <v>30</v>
      </c>
      <c r="E406" t="s">
        <v>4</v>
      </c>
      <c r="F406" t="s">
        <v>5</v>
      </c>
      <c r="G406" t="s">
        <v>19</v>
      </c>
      <c r="H406" t="s">
        <v>20</v>
      </c>
      <c r="I406" t="str">
        <f>MID(Tabla1[[#This Row],[Des.Proyecto]],16,50)</f>
        <v>REMUNERACION PERSONAL</v>
      </c>
      <c r="J406" t="s">
        <v>153</v>
      </c>
      <c r="K406" t="s">
        <v>154</v>
      </c>
      <c r="L406" s="11" t="s">
        <v>938</v>
      </c>
      <c r="M406" t="s">
        <v>10</v>
      </c>
      <c r="N406" t="s">
        <v>11</v>
      </c>
      <c r="O406" s="19">
        <v>2656.29</v>
      </c>
      <c r="P406" s="19">
        <v>0</v>
      </c>
      <c r="Q406" s="19">
        <v>0</v>
      </c>
      <c r="R406" s="19">
        <v>2656.29</v>
      </c>
      <c r="S406" s="19">
        <v>0</v>
      </c>
      <c r="T406" s="19">
        <v>0</v>
      </c>
      <c r="U406" s="18">
        <f>Tabla1[[#This Row],[Comprometido]]/Tabla1[[#Totals],[Comprometido]]</f>
        <v>0</v>
      </c>
      <c r="V406" s="19">
        <v>0</v>
      </c>
      <c r="W406" s="20">
        <f>Tabla1[[#This Row],[Devengado]]/Tabla1[[#Totals],[Devengado]]</f>
        <v>0</v>
      </c>
      <c r="X406" s="19">
        <v>2656.29</v>
      </c>
      <c r="Y406" s="19">
        <v>2656.29</v>
      </c>
      <c r="Z406" s="19">
        <v>2656.29</v>
      </c>
    </row>
    <row r="407" spans="1:26" hidden="1" x14ac:dyDescent="0.2">
      <c r="A407" t="s">
        <v>23</v>
      </c>
      <c r="B407" t="s">
        <v>46</v>
      </c>
      <c r="C407" t="s">
        <v>47</v>
      </c>
      <c r="D407" t="s">
        <v>48</v>
      </c>
      <c r="E407" t="s">
        <v>4</v>
      </c>
      <c r="F407" t="s">
        <v>5</v>
      </c>
      <c r="G407" t="s">
        <v>19</v>
      </c>
      <c r="H407" t="s">
        <v>20</v>
      </c>
      <c r="I407" t="str">
        <f>MID(Tabla1[[#This Row],[Des.Proyecto]],16,50)</f>
        <v>REMUNERACION PERSONAL</v>
      </c>
      <c r="J407" t="s">
        <v>153</v>
      </c>
      <c r="K407" t="s">
        <v>154</v>
      </c>
      <c r="L407" s="11" t="s">
        <v>938</v>
      </c>
      <c r="M407" t="s">
        <v>10</v>
      </c>
      <c r="N407" t="s">
        <v>11</v>
      </c>
      <c r="O407" s="19">
        <v>3056.25</v>
      </c>
      <c r="P407" s="19">
        <v>0</v>
      </c>
      <c r="Q407" s="19">
        <v>0</v>
      </c>
      <c r="R407" s="19">
        <v>3056.25</v>
      </c>
      <c r="S407" s="19">
        <v>0</v>
      </c>
      <c r="T407" s="19">
        <v>0</v>
      </c>
      <c r="U407" s="18">
        <f>Tabla1[[#This Row],[Comprometido]]/Tabla1[[#Totals],[Comprometido]]</f>
        <v>0</v>
      </c>
      <c r="V407" s="19">
        <v>0</v>
      </c>
      <c r="W407" s="20">
        <f>Tabla1[[#This Row],[Devengado]]/Tabla1[[#Totals],[Devengado]]</f>
        <v>0</v>
      </c>
      <c r="X407" s="19">
        <v>3056.25</v>
      </c>
      <c r="Y407" s="19">
        <v>3056.25</v>
      </c>
      <c r="Z407" s="19">
        <v>3056.25</v>
      </c>
    </row>
    <row r="408" spans="1:26" hidden="1" x14ac:dyDescent="0.2">
      <c r="A408" t="s">
        <v>0</v>
      </c>
      <c r="B408" t="s">
        <v>16</v>
      </c>
      <c r="C408" t="s">
        <v>38</v>
      </c>
      <c r="D408" t="s">
        <v>39</v>
      </c>
      <c r="E408" t="s">
        <v>4</v>
      </c>
      <c r="F408" t="s">
        <v>5</v>
      </c>
      <c r="G408" t="s">
        <v>19</v>
      </c>
      <c r="H408" t="s">
        <v>20</v>
      </c>
      <c r="I408" t="str">
        <f>MID(Tabla1[[#This Row],[Des.Proyecto]],16,50)</f>
        <v>REMUNERACION PERSONAL</v>
      </c>
      <c r="J408" t="s">
        <v>153</v>
      </c>
      <c r="K408" t="s">
        <v>154</v>
      </c>
      <c r="L408" s="11" t="s">
        <v>938</v>
      </c>
      <c r="M408" t="s">
        <v>10</v>
      </c>
      <c r="N408" t="s">
        <v>11</v>
      </c>
      <c r="O408" s="19">
        <v>1160.96</v>
      </c>
      <c r="P408" s="19">
        <v>0</v>
      </c>
      <c r="Q408" s="19">
        <v>0</v>
      </c>
      <c r="R408" s="19">
        <v>1160.96</v>
      </c>
      <c r="S408" s="19">
        <v>0</v>
      </c>
      <c r="T408" s="19">
        <v>0</v>
      </c>
      <c r="U408" s="18">
        <f>Tabla1[[#This Row],[Comprometido]]/Tabla1[[#Totals],[Comprometido]]</f>
        <v>0</v>
      </c>
      <c r="V408" s="19">
        <v>0</v>
      </c>
      <c r="W408" s="20">
        <f>Tabla1[[#This Row],[Devengado]]/Tabla1[[#Totals],[Devengado]]</f>
        <v>0</v>
      </c>
      <c r="X408" s="19">
        <v>1160.96</v>
      </c>
      <c r="Y408" s="19">
        <v>1160.96</v>
      </c>
      <c r="Z408" s="19">
        <v>1160.96</v>
      </c>
    </row>
    <row r="409" spans="1:26" hidden="1" x14ac:dyDescent="0.2">
      <c r="A409" t="s">
        <v>62</v>
      </c>
      <c r="B409" t="s">
        <v>80</v>
      </c>
      <c r="C409" t="s">
        <v>90</v>
      </c>
      <c r="D409" t="s">
        <v>91</v>
      </c>
      <c r="E409" t="s">
        <v>4</v>
      </c>
      <c r="F409" t="s">
        <v>5</v>
      </c>
      <c r="G409" t="s">
        <v>19</v>
      </c>
      <c r="H409" t="s">
        <v>20</v>
      </c>
      <c r="I409" t="str">
        <f>MID(Tabla1[[#This Row],[Des.Proyecto]],16,50)</f>
        <v>REMUNERACION PERSONAL</v>
      </c>
      <c r="J409" t="s">
        <v>153</v>
      </c>
      <c r="K409" t="s">
        <v>154</v>
      </c>
      <c r="L409" s="11" t="s">
        <v>938</v>
      </c>
      <c r="M409" t="s">
        <v>10</v>
      </c>
      <c r="N409" t="s">
        <v>11</v>
      </c>
      <c r="O409" s="19">
        <v>970.88</v>
      </c>
      <c r="P409" s="19">
        <v>0</v>
      </c>
      <c r="Q409" s="19">
        <v>0</v>
      </c>
      <c r="R409" s="19">
        <v>970.88</v>
      </c>
      <c r="S409" s="19">
        <v>0</v>
      </c>
      <c r="T409" s="19">
        <v>0</v>
      </c>
      <c r="U409" s="18">
        <f>Tabla1[[#This Row],[Comprometido]]/Tabla1[[#Totals],[Comprometido]]</f>
        <v>0</v>
      </c>
      <c r="V409" s="19">
        <v>0</v>
      </c>
      <c r="W409" s="20">
        <f>Tabla1[[#This Row],[Devengado]]/Tabla1[[#Totals],[Devengado]]</f>
        <v>0</v>
      </c>
      <c r="X409" s="19">
        <v>970.88</v>
      </c>
      <c r="Y409" s="19">
        <v>970.88</v>
      </c>
      <c r="Z409" s="19">
        <v>970.88</v>
      </c>
    </row>
    <row r="410" spans="1:26" hidden="1" x14ac:dyDescent="0.2">
      <c r="A410" t="s">
        <v>0</v>
      </c>
      <c r="B410" t="s">
        <v>1</v>
      </c>
      <c r="C410" t="s">
        <v>58</v>
      </c>
      <c r="D410" t="s">
        <v>59</v>
      </c>
      <c r="E410" t="s">
        <v>4</v>
      </c>
      <c r="F410" t="s">
        <v>5</v>
      </c>
      <c r="G410" t="s">
        <v>19</v>
      </c>
      <c r="H410" t="s">
        <v>20</v>
      </c>
      <c r="I410" t="str">
        <f>MID(Tabla1[[#This Row],[Des.Proyecto]],16,50)</f>
        <v>REMUNERACION PERSONAL</v>
      </c>
      <c r="J410" t="s">
        <v>153</v>
      </c>
      <c r="K410" t="s">
        <v>154</v>
      </c>
      <c r="L410" s="11" t="s">
        <v>938</v>
      </c>
      <c r="M410" t="s">
        <v>10</v>
      </c>
      <c r="N410" t="s">
        <v>11</v>
      </c>
      <c r="O410" s="19">
        <v>2742.05</v>
      </c>
      <c r="P410" s="19">
        <v>0</v>
      </c>
      <c r="Q410" s="19">
        <v>0</v>
      </c>
      <c r="R410" s="19">
        <v>2742.05</v>
      </c>
      <c r="S410" s="19">
        <v>0</v>
      </c>
      <c r="T410" s="19">
        <v>0</v>
      </c>
      <c r="U410" s="18">
        <f>Tabla1[[#This Row],[Comprometido]]/Tabla1[[#Totals],[Comprometido]]</f>
        <v>0</v>
      </c>
      <c r="V410" s="19">
        <v>0</v>
      </c>
      <c r="W410" s="20">
        <f>Tabla1[[#This Row],[Devengado]]/Tabla1[[#Totals],[Devengado]]</f>
        <v>0</v>
      </c>
      <c r="X410" s="19">
        <v>2742.05</v>
      </c>
      <c r="Y410" s="19">
        <v>2742.05</v>
      </c>
      <c r="Z410" s="19">
        <v>2742.05</v>
      </c>
    </row>
    <row r="411" spans="1:26" hidden="1" x14ac:dyDescent="0.2">
      <c r="A411" t="s">
        <v>23</v>
      </c>
      <c r="B411" t="s">
        <v>96</v>
      </c>
      <c r="C411" t="s">
        <v>97</v>
      </c>
      <c r="D411" t="s">
        <v>98</v>
      </c>
      <c r="E411" t="s">
        <v>4</v>
      </c>
      <c r="F411" t="s">
        <v>5</v>
      </c>
      <c r="G411" t="s">
        <v>19</v>
      </c>
      <c r="H411" t="s">
        <v>20</v>
      </c>
      <c r="I411" t="str">
        <f>MID(Tabla1[[#This Row],[Des.Proyecto]],16,50)</f>
        <v>REMUNERACION PERSONAL</v>
      </c>
      <c r="J411" t="s">
        <v>153</v>
      </c>
      <c r="K411" t="s">
        <v>154</v>
      </c>
      <c r="L411" s="11" t="s">
        <v>938</v>
      </c>
      <c r="M411" t="s">
        <v>10</v>
      </c>
      <c r="N411" t="s">
        <v>11</v>
      </c>
      <c r="O411" s="19">
        <v>8207.5300000000007</v>
      </c>
      <c r="P411" s="19">
        <v>0</v>
      </c>
      <c r="Q411" s="19">
        <v>0</v>
      </c>
      <c r="R411" s="19">
        <v>8207.5300000000007</v>
      </c>
      <c r="S411" s="19">
        <v>0</v>
      </c>
      <c r="T411" s="19">
        <v>0</v>
      </c>
      <c r="U411" s="18">
        <f>Tabla1[[#This Row],[Comprometido]]/Tabla1[[#Totals],[Comprometido]]</f>
        <v>0</v>
      </c>
      <c r="V411" s="19">
        <v>0</v>
      </c>
      <c r="W411" s="20">
        <f>Tabla1[[#This Row],[Devengado]]/Tabla1[[#Totals],[Devengado]]</f>
        <v>0</v>
      </c>
      <c r="X411" s="19">
        <v>8207.5300000000007</v>
      </c>
      <c r="Y411" s="19">
        <v>8207.5300000000007</v>
      </c>
      <c r="Z411" s="19">
        <v>8207.5300000000007</v>
      </c>
    </row>
    <row r="412" spans="1:26" hidden="1" x14ac:dyDescent="0.2">
      <c r="A412" t="s">
        <v>0</v>
      </c>
      <c r="B412" t="s">
        <v>16</v>
      </c>
      <c r="C412" t="s">
        <v>17</v>
      </c>
      <c r="D412" t="s">
        <v>18</v>
      </c>
      <c r="E412" t="s">
        <v>4</v>
      </c>
      <c r="F412" t="s">
        <v>5</v>
      </c>
      <c r="G412" t="s">
        <v>19</v>
      </c>
      <c r="H412" t="s">
        <v>20</v>
      </c>
      <c r="I412" t="str">
        <f>MID(Tabla1[[#This Row],[Des.Proyecto]],16,50)</f>
        <v>REMUNERACION PERSONAL</v>
      </c>
      <c r="J412" t="s">
        <v>153</v>
      </c>
      <c r="K412" t="s">
        <v>154</v>
      </c>
      <c r="L412" s="11" t="s">
        <v>938</v>
      </c>
      <c r="M412" t="s">
        <v>10</v>
      </c>
      <c r="N412" t="s">
        <v>11</v>
      </c>
      <c r="O412" s="19">
        <v>899.17</v>
      </c>
      <c r="P412" s="19">
        <v>0</v>
      </c>
      <c r="Q412" s="19">
        <v>0</v>
      </c>
      <c r="R412" s="19">
        <v>899.17</v>
      </c>
      <c r="S412" s="19">
        <v>0</v>
      </c>
      <c r="T412" s="19">
        <v>0</v>
      </c>
      <c r="U412" s="18">
        <f>Tabla1[[#This Row],[Comprometido]]/Tabla1[[#Totals],[Comprometido]]</f>
        <v>0</v>
      </c>
      <c r="V412" s="19">
        <v>0</v>
      </c>
      <c r="W412" s="20">
        <f>Tabla1[[#This Row],[Devengado]]/Tabla1[[#Totals],[Devengado]]</f>
        <v>0</v>
      </c>
      <c r="X412" s="19">
        <v>899.17</v>
      </c>
      <c r="Y412" s="19">
        <v>899.17</v>
      </c>
      <c r="Z412" s="19">
        <v>899.17</v>
      </c>
    </row>
    <row r="413" spans="1:26" hidden="1" x14ac:dyDescent="0.2">
      <c r="A413" t="s">
        <v>23</v>
      </c>
      <c r="B413" t="s">
        <v>24</v>
      </c>
      <c r="C413" t="s">
        <v>101</v>
      </c>
      <c r="D413" t="s">
        <v>102</v>
      </c>
      <c r="E413" t="s">
        <v>4</v>
      </c>
      <c r="F413" t="s">
        <v>5</v>
      </c>
      <c r="G413" t="s">
        <v>19</v>
      </c>
      <c r="H413" t="s">
        <v>20</v>
      </c>
      <c r="I413" t="str">
        <f>MID(Tabla1[[#This Row],[Des.Proyecto]],16,50)</f>
        <v>REMUNERACION PERSONAL</v>
      </c>
      <c r="J413" t="s">
        <v>153</v>
      </c>
      <c r="K413" t="s">
        <v>154</v>
      </c>
      <c r="L413" s="11" t="s">
        <v>938</v>
      </c>
      <c r="M413" t="s">
        <v>10</v>
      </c>
      <c r="N413" t="s">
        <v>11</v>
      </c>
      <c r="O413" s="19">
        <v>2373.7800000000002</v>
      </c>
      <c r="P413" s="19">
        <v>0</v>
      </c>
      <c r="Q413" s="19">
        <v>0</v>
      </c>
      <c r="R413" s="19">
        <v>2373.7800000000002</v>
      </c>
      <c r="S413" s="19">
        <v>0</v>
      </c>
      <c r="T413" s="19">
        <v>0</v>
      </c>
      <c r="U413" s="18">
        <f>Tabla1[[#This Row],[Comprometido]]/Tabla1[[#Totals],[Comprometido]]</f>
        <v>0</v>
      </c>
      <c r="V413" s="19">
        <v>0</v>
      </c>
      <c r="W413" s="20">
        <f>Tabla1[[#This Row],[Devengado]]/Tabla1[[#Totals],[Devengado]]</f>
        <v>0</v>
      </c>
      <c r="X413" s="19">
        <v>2373.7800000000002</v>
      </c>
      <c r="Y413" s="19">
        <v>2373.7800000000002</v>
      </c>
      <c r="Z413" s="19">
        <v>2373.7800000000002</v>
      </c>
    </row>
    <row r="414" spans="1:26" hidden="1" x14ac:dyDescent="0.2">
      <c r="A414" t="s">
        <v>62</v>
      </c>
      <c r="B414" t="s">
        <v>63</v>
      </c>
      <c r="C414" t="s">
        <v>64</v>
      </c>
      <c r="D414" t="s">
        <v>65</v>
      </c>
      <c r="E414" t="s">
        <v>4</v>
      </c>
      <c r="F414" t="s">
        <v>5</v>
      </c>
      <c r="G414" t="s">
        <v>19</v>
      </c>
      <c r="H414" t="s">
        <v>20</v>
      </c>
      <c r="I414" t="str">
        <f>MID(Tabla1[[#This Row],[Des.Proyecto]],16,50)</f>
        <v>REMUNERACION PERSONAL</v>
      </c>
      <c r="J414" t="s">
        <v>155</v>
      </c>
      <c r="K414" t="s">
        <v>156</v>
      </c>
      <c r="L414" s="11" t="s">
        <v>938</v>
      </c>
      <c r="M414" t="s">
        <v>10</v>
      </c>
      <c r="N414" t="s">
        <v>11</v>
      </c>
      <c r="O414" s="19">
        <v>323342.96999999997</v>
      </c>
      <c r="P414" s="19">
        <v>0</v>
      </c>
      <c r="Q414" s="19">
        <v>-219008.8</v>
      </c>
      <c r="R414" s="19">
        <v>104334.17</v>
      </c>
      <c r="S414" s="19">
        <v>0</v>
      </c>
      <c r="T414" s="19">
        <v>104281.89</v>
      </c>
      <c r="U414" s="18">
        <f>Tabla1[[#This Row],[Comprometido]]/Tabla1[[#Totals],[Comprometido]]</f>
        <v>4.9784430828756542E-3</v>
      </c>
      <c r="V414" s="19">
        <v>104281.89</v>
      </c>
      <c r="W414" s="20">
        <f>Tabla1[[#This Row],[Devengado]]/Tabla1[[#Totals],[Devengado]]</f>
        <v>1.2177875429043077E-2</v>
      </c>
      <c r="X414" s="19">
        <v>52.28</v>
      </c>
      <c r="Y414" s="19">
        <v>52.28</v>
      </c>
      <c r="Z414" s="19">
        <v>52.28</v>
      </c>
    </row>
    <row r="415" spans="1:26" hidden="1" x14ac:dyDescent="0.2">
      <c r="A415" t="s">
        <v>62</v>
      </c>
      <c r="B415" t="s">
        <v>63</v>
      </c>
      <c r="C415" t="s">
        <v>99</v>
      </c>
      <c r="D415" t="s">
        <v>100</v>
      </c>
      <c r="E415" t="s">
        <v>4</v>
      </c>
      <c r="F415" t="s">
        <v>5</v>
      </c>
      <c r="G415" t="s">
        <v>19</v>
      </c>
      <c r="H415" t="s">
        <v>20</v>
      </c>
      <c r="I415" t="str">
        <f>MID(Tabla1[[#This Row],[Des.Proyecto]],16,50)</f>
        <v>REMUNERACION PERSONAL</v>
      </c>
      <c r="J415" t="s">
        <v>155</v>
      </c>
      <c r="K415" t="s">
        <v>156</v>
      </c>
      <c r="L415" s="11" t="s">
        <v>938</v>
      </c>
      <c r="M415" t="s">
        <v>10</v>
      </c>
      <c r="N415" t="s">
        <v>11</v>
      </c>
      <c r="O415" s="19">
        <v>8388.99</v>
      </c>
      <c r="P415" s="19">
        <v>0</v>
      </c>
      <c r="Q415" s="19">
        <v>-1900</v>
      </c>
      <c r="R415" s="19">
        <v>6488.99</v>
      </c>
      <c r="S415" s="19">
        <v>0</v>
      </c>
      <c r="T415" s="19">
        <v>928.21</v>
      </c>
      <c r="U415" s="18">
        <f>Tabla1[[#This Row],[Comprometido]]/Tabla1[[#Totals],[Comprometido]]</f>
        <v>4.4312973747944262E-5</v>
      </c>
      <c r="V415" s="19">
        <v>928.21</v>
      </c>
      <c r="W415" s="20">
        <f>Tabla1[[#This Row],[Devengado]]/Tabla1[[#Totals],[Devengado]]</f>
        <v>1.0839490684328865E-4</v>
      </c>
      <c r="X415" s="19">
        <v>5560.78</v>
      </c>
      <c r="Y415" s="19">
        <v>5560.78</v>
      </c>
      <c r="Z415" s="19">
        <v>5560.78</v>
      </c>
    </row>
    <row r="416" spans="1:26" hidden="1" x14ac:dyDescent="0.2">
      <c r="A416" t="s">
        <v>23</v>
      </c>
      <c r="B416" t="s">
        <v>24</v>
      </c>
      <c r="C416" t="s">
        <v>44</v>
      </c>
      <c r="D416" t="s">
        <v>45</v>
      </c>
      <c r="E416" t="s">
        <v>4</v>
      </c>
      <c r="F416" t="s">
        <v>5</v>
      </c>
      <c r="G416" t="s">
        <v>19</v>
      </c>
      <c r="H416" t="s">
        <v>20</v>
      </c>
      <c r="I416" t="str">
        <f>MID(Tabla1[[#This Row],[Des.Proyecto]],16,50)</f>
        <v>REMUNERACION PERSONAL</v>
      </c>
      <c r="J416" t="s">
        <v>155</v>
      </c>
      <c r="K416" t="s">
        <v>156</v>
      </c>
      <c r="L416" s="11" t="s">
        <v>938</v>
      </c>
      <c r="M416" t="s">
        <v>10</v>
      </c>
      <c r="N416" t="s">
        <v>11</v>
      </c>
      <c r="O416" s="19">
        <v>53729.85</v>
      </c>
      <c r="P416" s="19">
        <v>0</v>
      </c>
      <c r="Q416" s="19">
        <v>0</v>
      </c>
      <c r="R416" s="19">
        <v>53729.85</v>
      </c>
      <c r="S416" s="19">
        <v>0</v>
      </c>
      <c r="T416" s="19">
        <v>30329.46</v>
      </c>
      <c r="U416" s="18">
        <f>Tabla1[[#This Row],[Comprometido]]/Tabla1[[#Totals],[Comprometido]]</f>
        <v>1.4479358817178498E-3</v>
      </c>
      <c r="V416" s="19">
        <v>30329.46</v>
      </c>
      <c r="W416" s="20">
        <f>Tabla1[[#This Row],[Devengado]]/Tabla1[[#Totals],[Devengado]]</f>
        <v>3.5418267324282752E-3</v>
      </c>
      <c r="X416" s="19">
        <v>23400.39</v>
      </c>
      <c r="Y416" s="19">
        <v>23400.39</v>
      </c>
      <c r="Z416" s="19">
        <v>23400.39</v>
      </c>
    </row>
    <row r="417" spans="1:26" hidden="1" x14ac:dyDescent="0.2">
      <c r="A417" t="s">
        <v>23</v>
      </c>
      <c r="B417" t="s">
        <v>24</v>
      </c>
      <c r="C417" t="s">
        <v>86</v>
      </c>
      <c r="D417" t="s">
        <v>87</v>
      </c>
      <c r="E417" t="s">
        <v>4</v>
      </c>
      <c r="F417" t="s">
        <v>5</v>
      </c>
      <c r="G417" t="s">
        <v>19</v>
      </c>
      <c r="H417" t="s">
        <v>20</v>
      </c>
      <c r="I417" t="str">
        <f>MID(Tabla1[[#This Row],[Des.Proyecto]],16,50)</f>
        <v>REMUNERACION PERSONAL</v>
      </c>
      <c r="J417" t="s">
        <v>155</v>
      </c>
      <c r="K417" t="s">
        <v>156</v>
      </c>
      <c r="L417" s="11" t="s">
        <v>938</v>
      </c>
      <c r="M417" t="s">
        <v>10</v>
      </c>
      <c r="N417" t="s">
        <v>11</v>
      </c>
      <c r="O417" s="19">
        <v>70826.47</v>
      </c>
      <c r="P417" s="19">
        <v>0</v>
      </c>
      <c r="Q417" s="19">
        <v>-3500</v>
      </c>
      <c r="R417" s="19">
        <v>67326.47</v>
      </c>
      <c r="S417" s="19">
        <v>0</v>
      </c>
      <c r="T417" s="19">
        <v>30908.080000000002</v>
      </c>
      <c r="U417" s="18">
        <f>Tabla1[[#This Row],[Comprometido]]/Tabla1[[#Totals],[Comprometido]]</f>
        <v>1.4755593428635342E-3</v>
      </c>
      <c r="V417" s="19">
        <v>30908.080000000002</v>
      </c>
      <c r="W417" s="20">
        <f>Tabla1[[#This Row],[Devengado]]/Tabla1[[#Totals],[Devengado]]</f>
        <v>3.609397067802451E-3</v>
      </c>
      <c r="X417" s="19">
        <v>36418.39</v>
      </c>
      <c r="Y417" s="19">
        <v>36418.39</v>
      </c>
      <c r="Z417" s="19">
        <v>36418.39</v>
      </c>
    </row>
    <row r="418" spans="1:26" hidden="1" x14ac:dyDescent="0.2">
      <c r="A418" t="s">
        <v>23</v>
      </c>
      <c r="B418" t="s">
        <v>24</v>
      </c>
      <c r="C418" t="s">
        <v>72</v>
      </c>
      <c r="D418" t="s">
        <v>73</v>
      </c>
      <c r="E418" t="s">
        <v>4</v>
      </c>
      <c r="F418" t="s">
        <v>5</v>
      </c>
      <c r="G418" t="s">
        <v>19</v>
      </c>
      <c r="H418" t="s">
        <v>20</v>
      </c>
      <c r="I418" t="str">
        <f>MID(Tabla1[[#This Row],[Des.Proyecto]],16,50)</f>
        <v>REMUNERACION PERSONAL</v>
      </c>
      <c r="J418" t="s">
        <v>155</v>
      </c>
      <c r="K418" t="s">
        <v>156</v>
      </c>
      <c r="L418" s="11" t="s">
        <v>938</v>
      </c>
      <c r="M418" t="s">
        <v>10</v>
      </c>
      <c r="N418" t="s">
        <v>11</v>
      </c>
      <c r="O418" s="19">
        <v>47261.3</v>
      </c>
      <c r="P418" s="19">
        <v>0</v>
      </c>
      <c r="Q418" s="19">
        <v>0</v>
      </c>
      <c r="R418" s="19">
        <v>47261.3</v>
      </c>
      <c r="S418" s="19">
        <v>0</v>
      </c>
      <c r="T418" s="19">
        <v>23271.62</v>
      </c>
      <c r="U418" s="18">
        <f>Tabla1[[#This Row],[Comprometido]]/Tabla1[[#Totals],[Comprometido]]</f>
        <v>1.1109928638262188E-3</v>
      </c>
      <c r="V418" s="19">
        <v>23271.62</v>
      </c>
      <c r="W418" s="20">
        <f>Tabla1[[#This Row],[Devengado]]/Tabla1[[#Totals],[Devengado]]</f>
        <v>2.7176232555051259E-3</v>
      </c>
      <c r="X418" s="19">
        <v>23989.68</v>
      </c>
      <c r="Y418" s="19">
        <v>23989.68</v>
      </c>
      <c r="Z418" s="19">
        <v>23989.68</v>
      </c>
    </row>
    <row r="419" spans="1:26" hidden="1" x14ac:dyDescent="0.2">
      <c r="A419" t="s">
        <v>23</v>
      </c>
      <c r="B419" t="s">
        <v>96</v>
      </c>
      <c r="C419" t="s">
        <v>97</v>
      </c>
      <c r="D419" t="s">
        <v>98</v>
      </c>
      <c r="E419" t="s">
        <v>4</v>
      </c>
      <c r="F419" t="s">
        <v>5</v>
      </c>
      <c r="G419" t="s">
        <v>19</v>
      </c>
      <c r="H419" t="s">
        <v>20</v>
      </c>
      <c r="I419" t="str">
        <f>MID(Tabla1[[#This Row],[Des.Proyecto]],16,50)</f>
        <v>REMUNERACION PERSONAL</v>
      </c>
      <c r="J419" t="s">
        <v>155</v>
      </c>
      <c r="K419" t="s">
        <v>156</v>
      </c>
      <c r="L419" s="11" t="s">
        <v>938</v>
      </c>
      <c r="M419" t="s">
        <v>10</v>
      </c>
      <c r="N419" t="s">
        <v>11</v>
      </c>
      <c r="O419" s="19">
        <v>6601.71</v>
      </c>
      <c r="P419" s="19">
        <v>0</v>
      </c>
      <c r="Q419" s="19">
        <v>0</v>
      </c>
      <c r="R419" s="19">
        <v>6601.71</v>
      </c>
      <c r="S419" s="19">
        <v>0</v>
      </c>
      <c r="T419" s="19">
        <v>1784.98</v>
      </c>
      <c r="U419" s="18">
        <f>Tabla1[[#This Row],[Comprometido]]/Tabla1[[#Totals],[Comprometido]]</f>
        <v>8.5215384321010918E-5</v>
      </c>
      <c r="V419" s="19">
        <v>1784.98</v>
      </c>
      <c r="W419" s="20">
        <f>Tabla1[[#This Row],[Devengado]]/Tabla1[[#Totals],[Devengado]]</f>
        <v>2.084471626217487E-4</v>
      </c>
      <c r="X419" s="19">
        <v>4816.7299999999996</v>
      </c>
      <c r="Y419" s="19">
        <v>4816.7299999999996</v>
      </c>
      <c r="Z419" s="19">
        <v>4816.7299999999996</v>
      </c>
    </row>
    <row r="420" spans="1:26" hidden="1" x14ac:dyDescent="0.2">
      <c r="A420" t="s">
        <v>23</v>
      </c>
      <c r="B420" t="s">
        <v>24</v>
      </c>
      <c r="C420" t="s">
        <v>40</v>
      </c>
      <c r="D420" t="s">
        <v>41</v>
      </c>
      <c r="E420" t="s">
        <v>4</v>
      </c>
      <c r="F420" t="s">
        <v>5</v>
      </c>
      <c r="G420" t="s">
        <v>19</v>
      </c>
      <c r="H420" t="s">
        <v>20</v>
      </c>
      <c r="I420" t="str">
        <f>MID(Tabla1[[#This Row],[Des.Proyecto]],16,50)</f>
        <v>REMUNERACION PERSONAL</v>
      </c>
      <c r="J420" t="s">
        <v>155</v>
      </c>
      <c r="K420" t="s">
        <v>156</v>
      </c>
      <c r="L420" s="11" t="s">
        <v>938</v>
      </c>
      <c r="M420" t="s">
        <v>10</v>
      </c>
      <c r="N420" t="s">
        <v>11</v>
      </c>
      <c r="O420" s="19">
        <v>25325.68</v>
      </c>
      <c r="P420" s="19">
        <v>0</v>
      </c>
      <c r="Q420" s="19">
        <v>0</v>
      </c>
      <c r="R420" s="19">
        <v>25325.68</v>
      </c>
      <c r="S420" s="19">
        <v>0</v>
      </c>
      <c r="T420" s="19">
        <v>11996.08</v>
      </c>
      <c r="U420" s="18">
        <f>Tabla1[[#This Row],[Comprometido]]/Tabla1[[#Totals],[Comprometido]]</f>
        <v>5.7269581034274486E-4</v>
      </c>
      <c r="V420" s="19">
        <v>11996.08</v>
      </c>
      <c r="W420" s="20">
        <f>Tabla1[[#This Row],[Devengado]]/Tabla1[[#Totals],[Devengado]]</f>
        <v>1.4008833928579071E-3</v>
      </c>
      <c r="X420" s="19">
        <v>13329.6</v>
      </c>
      <c r="Y420" s="19">
        <v>13329.6</v>
      </c>
      <c r="Z420" s="19">
        <v>13329.6</v>
      </c>
    </row>
    <row r="421" spans="1:26" x14ac:dyDescent="0.2">
      <c r="A421" t="s">
        <v>52</v>
      </c>
      <c r="B421" t="s">
        <v>53</v>
      </c>
      <c r="C421" t="s">
        <v>54</v>
      </c>
      <c r="D421" t="s">
        <v>55</v>
      </c>
      <c r="E421" t="s">
        <v>4</v>
      </c>
      <c r="F421" t="s">
        <v>5</v>
      </c>
      <c r="G421" t="s">
        <v>19</v>
      </c>
      <c r="H421" t="s">
        <v>20</v>
      </c>
      <c r="I421" t="str">
        <f>MID(Tabla1[[#This Row],[Des.Proyecto]],16,50)</f>
        <v>REMUNERACION PERSONAL</v>
      </c>
      <c r="J421" t="s">
        <v>155</v>
      </c>
      <c r="K421" t="s">
        <v>156</v>
      </c>
      <c r="L421" s="11" t="s">
        <v>938</v>
      </c>
      <c r="M421" t="s">
        <v>10</v>
      </c>
      <c r="N421" t="s">
        <v>11</v>
      </c>
      <c r="O421" s="19">
        <v>1253.47</v>
      </c>
      <c r="P421" s="19">
        <v>0</v>
      </c>
      <c r="Q421" s="19">
        <v>0</v>
      </c>
      <c r="R421" s="19">
        <v>1253.47</v>
      </c>
      <c r="S421" s="19">
        <v>0</v>
      </c>
      <c r="T421" s="19">
        <v>0</v>
      </c>
      <c r="U421" s="18">
        <f>Tabla1[[#This Row],[Comprometido]]/Tabla1[[#Totals],[Comprometido]]</f>
        <v>0</v>
      </c>
      <c r="V421" s="19">
        <v>0</v>
      </c>
      <c r="W421" s="20">
        <f>Tabla1[[#This Row],[Devengado]]/Tabla1[[#Totals],[Devengado]]</f>
        <v>0</v>
      </c>
      <c r="X421" s="19">
        <v>1253.47</v>
      </c>
      <c r="Y421" s="19">
        <v>1253.47</v>
      </c>
      <c r="Z421" s="19">
        <v>1253.47</v>
      </c>
    </row>
    <row r="422" spans="1:26" hidden="1" x14ac:dyDescent="0.2">
      <c r="A422" t="s">
        <v>23</v>
      </c>
      <c r="B422" t="s">
        <v>24</v>
      </c>
      <c r="C422" t="s">
        <v>34</v>
      </c>
      <c r="D422" t="s">
        <v>35</v>
      </c>
      <c r="E422" t="s">
        <v>4</v>
      </c>
      <c r="F422" t="s">
        <v>5</v>
      </c>
      <c r="G422" t="s">
        <v>19</v>
      </c>
      <c r="H422" t="s">
        <v>20</v>
      </c>
      <c r="I422" t="str">
        <f>MID(Tabla1[[#This Row],[Des.Proyecto]],16,50)</f>
        <v>REMUNERACION PERSONAL</v>
      </c>
      <c r="J422" t="s">
        <v>155</v>
      </c>
      <c r="K422" t="s">
        <v>156</v>
      </c>
      <c r="L422" s="11" t="s">
        <v>938</v>
      </c>
      <c r="M422" t="s">
        <v>10</v>
      </c>
      <c r="N422" t="s">
        <v>11</v>
      </c>
      <c r="O422" s="19">
        <v>41874.78</v>
      </c>
      <c r="P422" s="19">
        <v>0</v>
      </c>
      <c r="Q422" s="19">
        <v>0</v>
      </c>
      <c r="R422" s="19">
        <v>41874.78</v>
      </c>
      <c r="S422" s="19">
        <v>0</v>
      </c>
      <c r="T422" s="19">
        <v>32673.75</v>
      </c>
      <c r="U422" s="18">
        <f>Tabla1[[#This Row],[Comprometido]]/Tabla1[[#Totals],[Comprometido]]</f>
        <v>1.5598528630341127E-3</v>
      </c>
      <c r="V422" s="19">
        <v>32673.75</v>
      </c>
      <c r="W422" s="20">
        <f>Tabla1[[#This Row],[Devengado]]/Tabla1[[#Totals],[Devengado]]</f>
        <v>3.8155892389339723E-3</v>
      </c>
      <c r="X422" s="19">
        <v>9201.0300000000007</v>
      </c>
      <c r="Y422" s="19">
        <v>9201.0300000000007</v>
      </c>
      <c r="Z422" s="19">
        <v>9201.0300000000007</v>
      </c>
    </row>
    <row r="423" spans="1:26" hidden="1" x14ac:dyDescent="0.2">
      <c r="A423" t="s">
        <v>23</v>
      </c>
      <c r="B423" t="s">
        <v>24</v>
      </c>
      <c r="C423" t="s">
        <v>29</v>
      </c>
      <c r="D423" t="s">
        <v>30</v>
      </c>
      <c r="E423" t="s">
        <v>4</v>
      </c>
      <c r="F423" t="s">
        <v>5</v>
      </c>
      <c r="G423" t="s">
        <v>19</v>
      </c>
      <c r="H423" t="s">
        <v>20</v>
      </c>
      <c r="I423" t="str">
        <f>MID(Tabla1[[#This Row],[Des.Proyecto]],16,50)</f>
        <v>REMUNERACION PERSONAL</v>
      </c>
      <c r="J423" t="s">
        <v>155</v>
      </c>
      <c r="K423" t="s">
        <v>156</v>
      </c>
      <c r="L423" s="11" t="s">
        <v>938</v>
      </c>
      <c r="M423" t="s">
        <v>10</v>
      </c>
      <c r="N423" t="s">
        <v>11</v>
      </c>
      <c r="O423" s="19">
        <v>69951.53</v>
      </c>
      <c r="P423" s="19">
        <v>0</v>
      </c>
      <c r="Q423" s="19">
        <v>0</v>
      </c>
      <c r="R423" s="19">
        <v>69951.53</v>
      </c>
      <c r="S423" s="19">
        <v>0</v>
      </c>
      <c r="T423" s="19">
        <v>37430.629999999997</v>
      </c>
      <c r="U423" s="18">
        <f>Tabla1[[#This Row],[Comprometido]]/Tabla1[[#Totals],[Comprometido]]</f>
        <v>1.7869474844690477E-3</v>
      </c>
      <c r="V423" s="19">
        <v>37430.629999999997</v>
      </c>
      <c r="W423" s="20">
        <f>Tabla1[[#This Row],[Devengado]]/Tabla1[[#Totals],[Devengado]]</f>
        <v>4.3710902187388684E-3</v>
      </c>
      <c r="X423" s="19">
        <v>32520.9</v>
      </c>
      <c r="Y423" s="19">
        <v>32520.9</v>
      </c>
      <c r="Z423" s="19">
        <v>32520.9</v>
      </c>
    </row>
    <row r="424" spans="1:26" hidden="1" x14ac:dyDescent="0.2">
      <c r="A424" t="s">
        <v>23</v>
      </c>
      <c r="B424" t="s">
        <v>24</v>
      </c>
      <c r="C424" t="s">
        <v>25</v>
      </c>
      <c r="D424" t="s">
        <v>26</v>
      </c>
      <c r="E424" t="s">
        <v>4</v>
      </c>
      <c r="F424" t="s">
        <v>5</v>
      </c>
      <c r="G424" t="s">
        <v>19</v>
      </c>
      <c r="H424" t="s">
        <v>20</v>
      </c>
      <c r="I424" t="str">
        <f>MID(Tabla1[[#This Row],[Des.Proyecto]],16,50)</f>
        <v>REMUNERACION PERSONAL</v>
      </c>
      <c r="J424" t="s">
        <v>155</v>
      </c>
      <c r="K424" t="s">
        <v>156</v>
      </c>
      <c r="L424" s="11" t="s">
        <v>938</v>
      </c>
      <c r="M424" t="s">
        <v>10</v>
      </c>
      <c r="N424" t="s">
        <v>11</v>
      </c>
      <c r="O424" s="19">
        <v>22033.31</v>
      </c>
      <c r="P424" s="19">
        <v>0</v>
      </c>
      <c r="Q424" s="19">
        <v>0</v>
      </c>
      <c r="R424" s="19">
        <v>22033.31</v>
      </c>
      <c r="S424" s="19">
        <v>0</v>
      </c>
      <c r="T424" s="19">
        <v>13426.31</v>
      </c>
      <c r="U424" s="18">
        <f>Tabla1[[#This Row],[Comprometido]]/Tabla1[[#Totals],[Comprometido]]</f>
        <v>6.4097534239208952E-4</v>
      </c>
      <c r="V424" s="19">
        <v>13426.31</v>
      </c>
      <c r="W424" s="20">
        <f>Tabla1[[#This Row],[Devengado]]/Tabla1[[#Totals],[Devengado]]</f>
        <v>1.5679034073098918E-3</v>
      </c>
      <c r="X424" s="19">
        <v>8607</v>
      </c>
      <c r="Y424" s="19">
        <v>8607</v>
      </c>
      <c r="Z424" s="19">
        <v>8607</v>
      </c>
    </row>
    <row r="425" spans="1:26" hidden="1" x14ac:dyDescent="0.2">
      <c r="A425" t="s">
        <v>23</v>
      </c>
      <c r="B425" t="s">
        <v>24</v>
      </c>
      <c r="C425" t="s">
        <v>42</v>
      </c>
      <c r="D425" t="s">
        <v>43</v>
      </c>
      <c r="E425" t="s">
        <v>4</v>
      </c>
      <c r="F425" t="s">
        <v>5</v>
      </c>
      <c r="G425" t="s">
        <v>19</v>
      </c>
      <c r="H425" t="s">
        <v>20</v>
      </c>
      <c r="I425" t="str">
        <f>MID(Tabla1[[#This Row],[Des.Proyecto]],16,50)</f>
        <v>REMUNERACION PERSONAL</v>
      </c>
      <c r="J425" t="s">
        <v>155</v>
      </c>
      <c r="K425" t="s">
        <v>156</v>
      </c>
      <c r="L425" s="11" t="s">
        <v>938</v>
      </c>
      <c r="M425" t="s">
        <v>10</v>
      </c>
      <c r="N425" t="s">
        <v>11</v>
      </c>
      <c r="O425" s="19">
        <v>18448.32</v>
      </c>
      <c r="P425" s="19">
        <v>0</v>
      </c>
      <c r="Q425" s="19">
        <v>0</v>
      </c>
      <c r="R425" s="19">
        <v>18448.32</v>
      </c>
      <c r="S425" s="19">
        <v>0</v>
      </c>
      <c r="T425" s="19">
        <v>6918.77</v>
      </c>
      <c r="U425" s="18">
        <f>Tabla1[[#This Row],[Comprometido]]/Tabla1[[#Totals],[Comprometido]]</f>
        <v>3.3030378187916991E-4</v>
      </c>
      <c r="V425" s="19">
        <v>6918.77</v>
      </c>
      <c r="W425" s="20">
        <f>Tabla1[[#This Row],[Devengado]]/Tabla1[[#Totals],[Devengado]]</f>
        <v>8.0796310061315895E-4</v>
      </c>
      <c r="X425" s="19">
        <v>11529.55</v>
      </c>
      <c r="Y425" s="19">
        <v>11529.55</v>
      </c>
      <c r="Z425" s="19">
        <v>11529.55</v>
      </c>
    </row>
    <row r="426" spans="1:26" hidden="1" x14ac:dyDescent="0.2">
      <c r="A426" t="s">
        <v>23</v>
      </c>
      <c r="B426" t="s">
        <v>46</v>
      </c>
      <c r="C426" t="s">
        <v>47</v>
      </c>
      <c r="D426" t="s">
        <v>48</v>
      </c>
      <c r="E426" t="s">
        <v>4</v>
      </c>
      <c r="F426" t="s">
        <v>5</v>
      </c>
      <c r="G426" t="s">
        <v>19</v>
      </c>
      <c r="H426" t="s">
        <v>20</v>
      </c>
      <c r="I426" t="str">
        <f>MID(Tabla1[[#This Row],[Des.Proyecto]],16,50)</f>
        <v>REMUNERACION PERSONAL</v>
      </c>
      <c r="J426" t="s">
        <v>155</v>
      </c>
      <c r="K426" t="s">
        <v>156</v>
      </c>
      <c r="L426" s="11" t="s">
        <v>938</v>
      </c>
      <c r="M426" t="s">
        <v>10</v>
      </c>
      <c r="N426" t="s">
        <v>11</v>
      </c>
      <c r="O426" s="19">
        <v>12170.38</v>
      </c>
      <c r="P426" s="19">
        <v>0</v>
      </c>
      <c r="Q426" s="19">
        <v>0</v>
      </c>
      <c r="R426" s="19">
        <v>12170.38</v>
      </c>
      <c r="S426" s="19">
        <v>0</v>
      </c>
      <c r="T426" s="19">
        <v>3172.24</v>
      </c>
      <c r="U426" s="18">
        <f>Tabla1[[#This Row],[Comprometido]]/Tabla1[[#Totals],[Comprometido]]</f>
        <v>1.5144351799935217E-4</v>
      </c>
      <c r="V426" s="19">
        <v>3172.24</v>
      </c>
      <c r="W426" s="20">
        <f>Tabla1[[#This Row],[Devengado]]/Tabla1[[#Totals],[Devengado]]</f>
        <v>3.7044920792121818E-4</v>
      </c>
      <c r="X426" s="19">
        <v>8998.14</v>
      </c>
      <c r="Y426" s="19">
        <v>8998.14</v>
      </c>
      <c r="Z426" s="19">
        <v>8998.14</v>
      </c>
    </row>
    <row r="427" spans="1:26" hidden="1" x14ac:dyDescent="0.2">
      <c r="A427" t="s">
        <v>62</v>
      </c>
      <c r="B427" t="s">
        <v>66</v>
      </c>
      <c r="C427" t="s">
        <v>113</v>
      </c>
      <c r="D427" t="s">
        <v>114</v>
      </c>
      <c r="E427" t="s">
        <v>4</v>
      </c>
      <c r="F427" t="s">
        <v>5</v>
      </c>
      <c r="G427" t="s">
        <v>19</v>
      </c>
      <c r="H427" t="s">
        <v>20</v>
      </c>
      <c r="I427" t="str">
        <f>MID(Tabla1[[#This Row],[Des.Proyecto]],16,50)</f>
        <v>REMUNERACION PERSONAL</v>
      </c>
      <c r="J427" t="s">
        <v>155</v>
      </c>
      <c r="K427" t="s">
        <v>156</v>
      </c>
      <c r="L427" s="11" t="s">
        <v>938</v>
      </c>
      <c r="M427" t="s">
        <v>10</v>
      </c>
      <c r="N427" t="s">
        <v>11</v>
      </c>
      <c r="O427" s="19">
        <v>14922.26</v>
      </c>
      <c r="P427" s="19">
        <v>0</v>
      </c>
      <c r="Q427" s="19">
        <v>0</v>
      </c>
      <c r="R427" s="19">
        <v>14922.26</v>
      </c>
      <c r="S427" s="19">
        <v>0</v>
      </c>
      <c r="T427" s="19">
        <v>3066.65</v>
      </c>
      <c r="U427" s="18">
        <f>Tabla1[[#This Row],[Comprometido]]/Tabla1[[#Totals],[Comprometido]]</f>
        <v>1.464026254232698E-4</v>
      </c>
      <c r="V427" s="19">
        <v>3066.65</v>
      </c>
      <c r="W427" s="20">
        <f>Tabla1[[#This Row],[Devengado]]/Tabla1[[#Totals],[Devengado]]</f>
        <v>3.581185734596386E-4</v>
      </c>
      <c r="X427" s="19">
        <v>11855.61</v>
      </c>
      <c r="Y427" s="19">
        <v>11855.61</v>
      </c>
      <c r="Z427" s="19">
        <v>11855.61</v>
      </c>
    </row>
    <row r="428" spans="1:26" hidden="1" x14ac:dyDescent="0.2">
      <c r="A428" t="s">
        <v>23</v>
      </c>
      <c r="B428" t="s">
        <v>49</v>
      </c>
      <c r="C428" t="s">
        <v>56</v>
      </c>
      <c r="D428" t="s">
        <v>57</v>
      </c>
      <c r="E428" t="s">
        <v>4</v>
      </c>
      <c r="F428" t="s">
        <v>5</v>
      </c>
      <c r="G428" t="s">
        <v>19</v>
      </c>
      <c r="H428" t="s">
        <v>20</v>
      </c>
      <c r="I428" t="str">
        <f>MID(Tabla1[[#This Row],[Des.Proyecto]],16,50)</f>
        <v>REMUNERACION PERSONAL</v>
      </c>
      <c r="J428" t="s">
        <v>155</v>
      </c>
      <c r="K428" t="s">
        <v>156</v>
      </c>
      <c r="L428" s="11" t="s">
        <v>938</v>
      </c>
      <c r="M428" t="s">
        <v>10</v>
      </c>
      <c r="N428" t="s">
        <v>11</v>
      </c>
      <c r="O428" s="19">
        <v>129442.89</v>
      </c>
      <c r="P428" s="19">
        <v>0</v>
      </c>
      <c r="Q428" s="19">
        <v>-114442</v>
      </c>
      <c r="R428" s="19">
        <v>15000.89</v>
      </c>
      <c r="S428" s="19">
        <v>0</v>
      </c>
      <c r="T428" s="19">
        <v>14866.72</v>
      </c>
      <c r="U428" s="18">
        <f>Tabla1[[#This Row],[Comprometido]]/Tabla1[[#Totals],[Comprometido]]</f>
        <v>7.0974087014580517E-4</v>
      </c>
      <c r="V428" s="19">
        <v>14866.72</v>
      </c>
      <c r="W428" s="20">
        <f>Tabla1[[#This Row],[Devengado]]/Tabla1[[#Totals],[Devengado]]</f>
        <v>1.7361122261829287E-3</v>
      </c>
      <c r="X428" s="19">
        <v>134.16999999999999</v>
      </c>
      <c r="Y428" s="19">
        <v>134.16999999999999</v>
      </c>
      <c r="Z428" s="19">
        <v>134.16999999999999</v>
      </c>
    </row>
    <row r="429" spans="1:26" hidden="1" x14ac:dyDescent="0.2">
      <c r="A429" t="s">
        <v>0</v>
      </c>
      <c r="B429" t="s">
        <v>1</v>
      </c>
      <c r="C429" t="s">
        <v>88</v>
      </c>
      <c r="D429" t="s">
        <v>89</v>
      </c>
      <c r="E429" t="s">
        <v>4</v>
      </c>
      <c r="F429" t="s">
        <v>5</v>
      </c>
      <c r="G429" t="s">
        <v>19</v>
      </c>
      <c r="H429" t="s">
        <v>20</v>
      </c>
      <c r="I429" t="str">
        <f>MID(Tabla1[[#This Row],[Des.Proyecto]],16,50)</f>
        <v>REMUNERACION PERSONAL</v>
      </c>
      <c r="J429" t="s">
        <v>155</v>
      </c>
      <c r="K429" t="s">
        <v>156</v>
      </c>
      <c r="L429" s="11" t="s">
        <v>938</v>
      </c>
      <c r="M429" t="s">
        <v>10</v>
      </c>
      <c r="N429" t="s">
        <v>11</v>
      </c>
      <c r="O429" s="19">
        <v>69004.600000000006</v>
      </c>
      <c r="P429" s="19">
        <v>0</v>
      </c>
      <c r="Q429" s="19">
        <v>0</v>
      </c>
      <c r="R429" s="19">
        <v>69004.600000000006</v>
      </c>
      <c r="S429" s="19">
        <v>0</v>
      </c>
      <c r="T429" s="19">
        <v>38990.69</v>
      </c>
      <c r="U429" s="18">
        <f>Tabla1[[#This Row],[Comprometido]]/Tabla1[[#Totals],[Comprometido]]</f>
        <v>1.8614251326577315E-3</v>
      </c>
      <c r="V429" s="19">
        <v>38990.69</v>
      </c>
      <c r="W429" s="20">
        <f>Tabla1[[#This Row],[Devengado]]/Tabla1[[#Totals],[Devengado]]</f>
        <v>4.5532715768043294E-3</v>
      </c>
      <c r="X429" s="19">
        <v>30013.91</v>
      </c>
      <c r="Y429" s="19">
        <v>30013.91</v>
      </c>
      <c r="Z429" s="19">
        <v>30013.91</v>
      </c>
    </row>
    <row r="430" spans="1:26" hidden="1" x14ac:dyDescent="0.2">
      <c r="A430" t="s">
        <v>23</v>
      </c>
      <c r="B430" t="s">
        <v>69</v>
      </c>
      <c r="C430" t="s">
        <v>131</v>
      </c>
      <c r="D430" t="s">
        <v>132</v>
      </c>
      <c r="E430" t="s">
        <v>4</v>
      </c>
      <c r="F430" t="s">
        <v>5</v>
      </c>
      <c r="G430" t="s">
        <v>19</v>
      </c>
      <c r="H430" t="s">
        <v>20</v>
      </c>
      <c r="I430" t="str">
        <f>MID(Tabla1[[#This Row],[Des.Proyecto]],16,50)</f>
        <v>REMUNERACION PERSONAL</v>
      </c>
      <c r="J430" t="s">
        <v>155</v>
      </c>
      <c r="K430" t="s">
        <v>156</v>
      </c>
      <c r="L430" s="11" t="s">
        <v>938</v>
      </c>
      <c r="M430" t="s">
        <v>10</v>
      </c>
      <c r="N430" t="s">
        <v>11</v>
      </c>
      <c r="O430" s="19">
        <v>284139.06</v>
      </c>
      <c r="P430" s="19">
        <v>0</v>
      </c>
      <c r="Q430" s="19">
        <v>0</v>
      </c>
      <c r="R430" s="19">
        <v>284139.06</v>
      </c>
      <c r="S430" s="19">
        <v>0</v>
      </c>
      <c r="T430" s="19">
        <v>108419.82</v>
      </c>
      <c r="U430" s="18">
        <f>Tabla1[[#This Row],[Comprometido]]/Tabla1[[#Totals],[Comprometido]]</f>
        <v>5.1759888790433653E-3</v>
      </c>
      <c r="V430" s="19">
        <v>108419.82</v>
      </c>
      <c r="W430" s="20">
        <f>Tabla1[[#This Row],[Devengado]]/Tabla1[[#Totals],[Devengado]]</f>
        <v>1.2661096399377431E-2</v>
      </c>
      <c r="X430" s="19">
        <v>175719.24</v>
      </c>
      <c r="Y430" s="19">
        <v>175719.24</v>
      </c>
      <c r="Z430" s="19">
        <v>175719.24</v>
      </c>
    </row>
    <row r="431" spans="1:26" hidden="1" x14ac:dyDescent="0.2">
      <c r="A431" t="s">
        <v>23</v>
      </c>
      <c r="B431" t="s">
        <v>46</v>
      </c>
      <c r="C431" t="s">
        <v>133</v>
      </c>
      <c r="D431" t="s">
        <v>134</v>
      </c>
      <c r="E431" t="s">
        <v>4</v>
      </c>
      <c r="F431" t="s">
        <v>5</v>
      </c>
      <c r="G431" t="s">
        <v>19</v>
      </c>
      <c r="H431" t="s">
        <v>20</v>
      </c>
      <c r="I431" t="str">
        <f>MID(Tabla1[[#This Row],[Des.Proyecto]],16,50)</f>
        <v>REMUNERACION PERSONAL</v>
      </c>
      <c r="J431" t="s">
        <v>155</v>
      </c>
      <c r="K431" t="s">
        <v>156</v>
      </c>
      <c r="L431" s="11" t="s">
        <v>938</v>
      </c>
      <c r="M431" t="s">
        <v>10</v>
      </c>
      <c r="N431" t="s">
        <v>11</v>
      </c>
      <c r="O431" s="19">
        <v>33592.910000000003</v>
      </c>
      <c r="P431" s="19">
        <v>0</v>
      </c>
      <c r="Q431" s="19">
        <v>15000</v>
      </c>
      <c r="R431" s="19">
        <v>48592.91</v>
      </c>
      <c r="S431" s="19">
        <v>0</v>
      </c>
      <c r="T431" s="19">
        <v>48346.13</v>
      </c>
      <c r="U431" s="18">
        <f>Tabla1[[#This Row],[Comprometido]]/Tabla1[[#Totals],[Comprometido]]</f>
        <v>2.3080561397794681E-3</v>
      </c>
      <c r="V431" s="19">
        <v>48346.13</v>
      </c>
      <c r="W431" s="20">
        <f>Tabla1[[#This Row],[Devengado]]/Tabla1[[#Totals],[Devengado]]</f>
        <v>5.6457851753197253E-3</v>
      </c>
      <c r="X431" s="19">
        <v>246.78</v>
      </c>
      <c r="Y431" s="19">
        <v>246.78</v>
      </c>
      <c r="Z431" s="19">
        <v>246.78</v>
      </c>
    </row>
    <row r="432" spans="1:26" hidden="1" x14ac:dyDescent="0.2">
      <c r="A432" t="s">
        <v>0</v>
      </c>
      <c r="B432" t="s">
        <v>105</v>
      </c>
      <c r="C432" t="s">
        <v>106</v>
      </c>
      <c r="D432" t="s">
        <v>107</v>
      </c>
      <c r="E432" t="s">
        <v>4</v>
      </c>
      <c r="F432" t="s">
        <v>5</v>
      </c>
      <c r="G432" t="s">
        <v>19</v>
      </c>
      <c r="H432" t="s">
        <v>20</v>
      </c>
      <c r="I432" t="str">
        <f>MID(Tabla1[[#This Row],[Des.Proyecto]],16,50)</f>
        <v>REMUNERACION PERSONAL</v>
      </c>
      <c r="J432" t="s">
        <v>155</v>
      </c>
      <c r="K432" t="s">
        <v>156</v>
      </c>
      <c r="L432" s="11" t="s">
        <v>938</v>
      </c>
      <c r="M432" t="s">
        <v>10</v>
      </c>
      <c r="N432" t="s">
        <v>11</v>
      </c>
      <c r="O432" s="19">
        <v>37836.910000000003</v>
      </c>
      <c r="P432" s="19">
        <v>0</v>
      </c>
      <c r="Q432" s="19">
        <v>0</v>
      </c>
      <c r="R432" s="19">
        <v>37836.910000000003</v>
      </c>
      <c r="S432" s="19">
        <v>0</v>
      </c>
      <c r="T432" s="19">
        <v>15320.48</v>
      </c>
      <c r="U432" s="18">
        <f>Tabla1[[#This Row],[Comprometido]]/Tabla1[[#Totals],[Comprometido]]</f>
        <v>7.3140348417481498E-4</v>
      </c>
      <c r="V432" s="19">
        <v>15320.48</v>
      </c>
      <c r="W432" s="20">
        <f>Tabla1[[#This Row],[Devengado]]/Tabla1[[#Totals],[Devengado]]</f>
        <v>1.7891016067425117E-3</v>
      </c>
      <c r="X432" s="19">
        <v>22516.43</v>
      </c>
      <c r="Y432" s="19">
        <v>22516.43</v>
      </c>
      <c r="Z432" s="19">
        <v>22516.43</v>
      </c>
    </row>
    <row r="433" spans="1:26" hidden="1" x14ac:dyDescent="0.2">
      <c r="A433" t="s">
        <v>62</v>
      </c>
      <c r="B433" t="s">
        <v>80</v>
      </c>
      <c r="C433" t="s">
        <v>122</v>
      </c>
      <c r="D433" t="s">
        <v>123</v>
      </c>
      <c r="E433" t="s">
        <v>4</v>
      </c>
      <c r="F433" t="s">
        <v>5</v>
      </c>
      <c r="G433" t="s">
        <v>19</v>
      </c>
      <c r="H433" t="s">
        <v>20</v>
      </c>
      <c r="I433" t="str">
        <f>MID(Tabla1[[#This Row],[Des.Proyecto]],16,50)</f>
        <v>REMUNERACION PERSONAL</v>
      </c>
      <c r="J433" t="s">
        <v>155</v>
      </c>
      <c r="K433" t="s">
        <v>156</v>
      </c>
      <c r="L433" s="11" t="s">
        <v>938</v>
      </c>
      <c r="M433" t="s">
        <v>10</v>
      </c>
      <c r="N433" t="s">
        <v>11</v>
      </c>
      <c r="O433" s="19">
        <v>11994.72</v>
      </c>
      <c r="P433" s="19">
        <v>0</v>
      </c>
      <c r="Q433" s="19">
        <v>0</v>
      </c>
      <c r="R433" s="19">
        <v>11994.72</v>
      </c>
      <c r="S433" s="19">
        <v>0</v>
      </c>
      <c r="T433" s="19">
        <v>1365.93</v>
      </c>
      <c r="U433" s="18">
        <f>Tabla1[[#This Row],[Comprometido]]/Tabla1[[#Totals],[Comprometido]]</f>
        <v>6.5209834230970902E-5</v>
      </c>
      <c r="V433" s="19">
        <v>1365.93</v>
      </c>
      <c r="W433" s="20">
        <f>Tabla1[[#This Row],[Devengado]]/Tabla1[[#Totals],[Devengado]]</f>
        <v>1.5951116137991755E-4</v>
      </c>
      <c r="X433" s="19">
        <v>10628.79</v>
      </c>
      <c r="Y433" s="19">
        <v>10628.79</v>
      </c>
      <c r="Z433" s="19">
        <v>10628.79</v>
      </c>
    </row>
    <row r="434" spans="1:26" hidden="1" x14ac:dyDescent="0.2">
      <c r="A434" t="s">
        <v>0</v>
      </c>
      <c r="B434" t="s">
        <v>115</v>
      </c>
      <c r="C434" t="s">
        <v>116</v>
      </c>
      <c r="D434" t="s">
        <v>117</v>
      </c>
      <c r="E434" t="s">
        <v>4</v>
      </c>
      <c r="F434" t="s">
        <v>5</v>
      </c>
      <c r="G434" t="s">
        <v>19</v>
      </c>
      <c r="H434" t="s">
        <v>20</v>
      </c>
      <c r="I434" t="str">
        <f>MID(Tabla1[[#This Row],[Des.Proyecto]],16,50)</f>
        <v>REMUNERACION PERSONAL</v>
      </c>
      <c r="J434" t="s">
        <v>155</v>
      </c>
      <c r="K434" t="s">
        <v>156</v>
      </c>
      <c r="L434" s="11" t="s">
        <v>938</v>
      </c>
      <c r="M434" t="s">
        <v>10</v>
      </c>
      <c r="N434" t="s">
        <v>11</v>
      </c>
      <c r="O434" s="19">
        <v>13608.4</v>
      </c>
      <c r="P434" s="19">
        <v>0</v>
      </c>
      <c r="Q434" s="19">
        <v>0</v>
      </c>
      <c r="R434" s="19">
        <v>13608.4</v>
      </c>
      <c r="S434" s="19">
        <v>0</v>
      </c>
      <c r="T434" s="19">
        <v>5208.2</v>
      </c>
      <c r="U434" s="18">
        <f>Tabla1[[#This Row],[Comprometido]]/Tabla1[[#Totals],[Comprometido]]</f>
        <v>2.4864074926368311E-4</v>
      </c>
      <c r="V434" s="19">
        <v>5208.2</v>
      </c>
      <c r="W434" s="20">
        <f>Tabla1[[#This Row],[Devengado]]/Tabla1[[#Totals],[Devengado]]</f>
        <v>6.0820542099440417E-4</v>
      </c>
      <c r="X434" s="19">
        <v>8400.2000000000007</v>
      </c>
      <c r="Y434" s="19">
        <v>8400.2000000000007</v>
      </c>
      <c r="Z434" s="19">
        <v>8400.2000000000007</v>
      </c>
    </row>
    <row r="435" spans="1:26" hidden="1" x14ac:dyDescent="0.2">
      <c r="A435" t="s">
        <v>0</v>
      </c>
      <c r="B435" t="s">
        <v>16</v>
      </c>
      <c r="C435" t="s">
        <v>38</v>
      </c>
      <c r="D435" t="s">
        <v>39</v>
      </c>
      <c r="E435" t="s">
        <v>4</v>
      </c>
      <c r="F435" t="s">
        <v>5</v>
      </c>
      <c r="G435" t="s">
        <v>19</v>
      </c>
      <c r="H435" t="s">
        <v>20</v>
      </c>
      <c r="I435" t="str">
        <f>MID(Tabla1[[#This Row],[Des.Proyecto]],16,50)</f>
        <v>REMUNERACION PERSONAL</v>
      </c>
      <c r="J435" t="s">
        <v>155</v>
      </c>
      <c r="K435" t="s">
        <v>156</v>
      </c>
      <c r="L435" s="11" t="s">
        <v>938</v>
      </c>
      <c r="M435" t="s">
        <v>10</v>
      </c>
      <c r="N435" t="s">
        <v>11</v>
      </c>
      <c r="O435" s="19">
        <v>3492.48</v>
      </c>
      <c r="P435" s="19">
        <v>0</v>
      </c>
      <c r="Q435" s="19">
        <v>0</v>
      </c>
      <c r="R435" s="19">
        <v>3492.48</v>
      </c>
      <c r="S435" s="19">
        <v>0</v>
      </c>
      <c r="T435" s="19">
        <v>0</v>
      </c>
      <c r="U435" s="18">
        <f>Tabla1[[#This Row],[Comprometido]]/Tabla1[[#Totals],[Comprometido]]</f>
        <v>0</v>
      </c>
      <c r="V435" s="19">
        <v>0</v>
      </c>
      <c r="W435" s="20">
        <f>Tabla1[[#This Row],[Devengado]]/Tabla1[[#Totals],[Devengado]]</f>
        <v>0</v>
      </c>
      <c r="X435" s="19">
        <v>3492.48</v>
      </c>
      <c r="Y435" s="19">
        <v>3492.48</v>
      </c>
      <c r="Z435" s="19">
        <v>3492.48</v>
      </c>
    </row>
    <row r="436" spans="1:26" x14ac:dyDescent="0.2">
      <c r="A436" t="s">
        <v>52</v>
      </c>
      <c r="B436" t="s">
        <v>83</v>
      </c>
      <c r="C436" t="s">
        <v>84</v>
      </c>
      <c r="D436" t="s">
        <v>85</v>
      </c>
      <c r="E436" t="s">
        <v>4</v>
      </c>
      <c r="F436" t="s">
        <v>5</v>
      </c>
      <c r="G436" t="s">
        <v>19</v>
      </c>
      <c r="H436" t="s">
        <v>20</v>
      </c>
      <c r="I436" t="str">
        <f>MID(Tabla1[[#This Row],[Des.Proyecto]],16,50)</f>
        <v>REMUNERACION PERSONAL</v>
      </c>
      <c r="J436" t="s">
        <v>155</v>
      </c>
      <c r="K436" t="s">
        <v>156</v>
      </c>
      <c r="L436" s="11" t="s">
        <v>938</v>
      </c>
      <c r="M436" t="s">
        <v>10</v>
      </c>
      <c r="N436" t="s">
        <v>11</v>
      </c>
      <c r="O436" s="19">
        <v>35450.42</v>
      </c>
      <c r="P436" s="19">
        <v>0</v>
      </c>
      <c r="Q436" s="19">
        <v>0</v>
      </c>
      <c r="R436" s="19">
        <v>35450.42</v>
      </c>
      <c r="S436" s="19">
        <v>0</v>
      </c>
      <c r="T436" s="19">
        <v>30577</v>
      </c>
      <c r="U436" s="18">
        <f>Tabla1[[#This Row],[Comprometido]]/Tabla1[[#Totals],[Comprometido]]</f>
        <v>1.4597535022148993E-3</v>
      </c>
      <c r="V436" s="19">
        <v>30577</v>
      </c>
      <c r="W436" s="20">
        <f>Tabla1[[#This Row],[Devengado]]/Tabla1[[#Totals],[Devengado]]</f>
        <v>3.5707340650792782E-3</v>
      </c>
      <c r="X436" s="19">
        <v>4873.42</v>
      </c>
      <c r="Y436" s="19">
        <v>4873.42</v>
      </c>
      <c r="Z436" s="19">
        <v>4873.42</v>
      </c>
    </row>
    <row r="437" spans="1:26" hidden="1" x14ac:dyDescent="0.2">
      <c r="A437" t="s">
        <v>23</v>
      </c>
      <c r="B437" t="s">
        <v>49</v>
      </c>
      <c r="C437" t="s">
        <v>50</v>
      </c>
      <c r="D437" t="s">
        <v>51</v>
      </c>
      <c r="E437" t="s">
        <v>4</v>
      </c>
      <c r="F437" t="s">
        <v>5</v>
      </c>
      <c r="G437" t="s">
        <v>19</v>
      </c>
      <c r="H437" t="s">
        <v>20</v>
      </c>
      <c r="I437" t="str">
        <f>MID(Tabla1[[#This Row],[Des.Proyecto]],16,50)</f>
        <v>REMUNERACION PERSONAL</v>
      </c>
      <c r="J437" t="s">
        <v>155</v>
      </c>
      <c r="K437" t="s">
        <v>156</v>
      </c>
      <c r="L437" s="11" t="s">
        <v>938</v>
      </c>
      <c r="M437" t="s">
        <v>10</v>
      </c>
      <c r="N437" t="s">
        <v>11</v>
      </c>
      <c r="O437" s="19">
        <v>29197.89</v>
      </c>
      <c r="P437" s="19">
        <v>0</v>
      </c>
      <c r="Q437" s="19">
        <v>0</v>
      </c>
      <c r="R437" s="19">
        <v>29197.89</v>
      </c>
      <c r="S437" s="19">
        <v>0</v>
      </c>
      <c r="T437" s="19">
        <v>18188.21</v>
      </c>
      <c r="U437" s="18">
        <f>Tabla1[[#This Row],[Comprometido]]/Tabla1[[#Totals],[Comprometido]]</f>
        <v>8.6830961986198948E-4</v>
      </c>
      <c r="V437" s="19">
        <v>18188.21</v>
      </c>
      <c r="W437" s="20">
        <f>Tabla1[[#This Row],[Devengado]]/Tabla1[[#Totals],[Devengado]]</f>
        <v>2.1239906148351889E-3</v>
      </c>
      <c r="X437" s="19">
        <v>11009.68</v>
      </c>
      <c r="Y437" s="19">
        <v>11009.68</v>
      </c>
      <c r="Z437" s="19">
        <v>11009.68</v>
      </c>
    </row>
    <row r="438" spans="1:26" hidden="1" x14ac:dyDescent="0.2">
      <c r="A438" t="s">
        <v>0</v>
      </c>
      <c r="B438" t="s">
        <v>31</v>
      </c>
      <c r="C438" t="s">
        <v>32</v>
      </c>
      <c r="D438" t="s">
        <v>33</v>
      </c>
      <c r="E438" t="s">
        <v>4</v>
      </c>
      <c r="F438" t="s">
        <v>5</v>
      </c>
      <c r="G438" t="s">
        <v>19</v>
      </c>
      <c r="H438" t="s">
        <v>20</v>
      </c>
      <c r="I438" t="str">
        <f>MID(Tabla1[[#This Row],[Des.Proyecto]],16,50)</f>
        <v>REMUNERACION PERSONAL</v>
      </c>
      <c r="J438" t="s">
        <v>155</v>
      </c>
      <c r="K438" t="s">
        <v>156</v>
      </c>
      <c r="L438" s="11" t="s">
        <v>938</v>
      </c>
      <c r="M438" t="s">
        <v>10</v>
      </c>
      <c r="N438" t="s">
        <v>11</v>
      </c>
      <c r="O438" s="19">
        <v>26000</v>
      </c>
      <c r="P438" s="19">
        <v>0</v>
      </c>
      <c r="Q438" s="19">
        <v>0</v>
      </c>
      <c r="R438" s="19">
        <v>26000</v>
      </c>
      <c r="S438" s="19">
        <v>0</v>
      </c>
      <c r="T438" s="19">
        <v>6459.97</v>
      </c>
      <c r="U438" s="18">
        <f>Tabla1[[#This Row],[Comprometido]]/Tabla1[[#Totals],[Comprometido]]</f>
        <v>3.0840055701027516E-4</v>
      </c>
      <c r="V438" s="19">
        <v>6459.97</v>
      </c>
      <c r="W438" s="20">
        <f>Tabla1[[#This Row],[Devengado]]/Tabla1[[#Totals],[Devengado]]</f>
        <v>7.5438515676456768E-4</v>
      </c>
      <c r="X438" s="19">
        <v>19540.03</v>
      </c>
      <c r="Y438" s="19">
        <v>19540.03</v>
      </c>
      <c r="Z438" s="19">
        <v>19540.03</v>
      </c>
    </row>
    <row r="439" spans="1:26" hidden="1" x14ac:dyDescent="0.2">
      <c r="A439" t="s">
        <v>0</v>
      </c>
      <c r="B439" t="s">
        <v>126</v>
      </c>
      <c r="C439" t="s">
        <v>127</v>
      </c>
      <c r="D439" t="s">
        <v>128</v>
      </c>
      <c r="E439" t="s">
        <v>4</v>
      </c>
      <c r="F439" t="s">
        <v>5</v>
      </c>
      <c r="G439" t="s">
        <v>19</v>
      </c>
      <c r="H439" t="s">
        <v>20</v>
      </c>
      <c r="I439" t="str">
        <f>MID(Tabla1[[#This Row],[Des.Proyecto]],16,50)</f>
        <v>REMUNERACION PERSONAL</v>
      </c>
      <c r="J439" t="s">
        <v>155</v>
      </c>
      <c r="K439" t="s">
        <v>156</v>
      </c>
      <c r="L439" s="11" t="s">
        <v>938</v>
      </c>
      <c r="M439" t="s">
        <v>10</v>
      </c>
      <c r="N439" t="s">
        <v>11</v>
      </c>
      <c r="O439" s="19">
        <v>102531.99</v>
      </c>
      <c r="P439" s="19">
        <v>0</v>
      </c>
      <c r="Q439" s="19">
        <v>0</v>
      </c>
      <c r="R439" s="19">
        <v>102531.99</v>
      </c>
      <c r="S439" s="19">
        <v>0</v>
      </c>
      <c r="T439" s="19">
        <v>40096.54</v>
      </c>
      <c r="U439" s="18">
        <f>Tabla1[[#This Row],[Comprometido]]/Tabla1[[#Totals],[Comprometido]]</f>
        <v>1.9142186837067009E-3</v>
      </c>
      <c r="V439" s="19">
        <v>40096.54</v>
      </c>
      <c r="W439" s="20">
        <f>Tabla1[[#This Row],[Devengado]]/Tabla1[[#Totals],[Devengado]]</f>
        <v>4.6824110040165449E-3</v>
      </c>
      <c r="X439" s="19">
        <v>62435.45</v>
      </c>
      <c r="Y439" s="19">
        <v>62435.45</v>
      </c>
      <c r="Z439" s="19">
        <v>62435.45</v>
      </c>
    </row>
    <row r="440" spans="1:26" hidden="1" x14ac:dyDescent="0.2">
      <c r="A440" t="s">
        <v>0</v>
      </c>
      <c r="B440" t="s">
        <v>16</v>
      </c>
      <c r="C440" t="s">
        <v>36</v>
      </c>
      <c r="D440" t="s">
        <v>37</v>
      </c>
      <c r="E440" t="s">
        <v>4</v>
      </c>
      <c r="F440" t="s">
        <v>5</v>
      </c>
      <c r="G440" t="s">
        <v>19</v>
      </c>
      <c r="H440" t="s">
        <v>20</v>
      </c>
      <c r="I440" t="str">
        <f>MID(Tabla1[[#This Row],[Des.Proyecto]],16,50)</f>
        <v>REMUNERACION PERSONAL</v>
      </c>
      <c r="J440" t="s">
        <v>155</v>
      </c>
      <c r="K440" t="s">
        <v>156</v>
      </c>
      <c r="L440" s="11" t="s">
        <v>938</v>
      </c>
      <c r="M440" t="s">
        <v>10</v>
      </c>
      <c r="N440" t="s">
        <v>11</v>
      </c>
      <c r="O440" s="19">
        <v>139237.38</v>
      </c>
      <c r="P440" s="19">
        <v>0</v>
      </c>
      <c r="Q440" s="19">
        <v>0</v>
      </c>
      <c r="R440" s="19">
        <v>139237.38</v>
      </c>
      <c r="S440" s="19">
        <v>0</v>
      </c>
      <c r="T440" s="19">
        <v>51774.04</v>
      </c>
      <c r="U440" s="18">
        <f>Tabla1[[#This Row],[Comprometido]]/Tabla1[[#Totals],[Comprometido]]</f>
        <v>2.4717054064759226E-3</v>
      </c>
      <c r="V440" s="19">
        <v>51774.04</v>
      </c>
      <c r="W440" s="20">
        <f>Tabla1[[#This Row],[Devengado]]/Tabla1[[#Totals],[Devengado]]</f>
        <v>6.0460911245307641E-3</v>
      </c>
      <c r="X440" s="19">
        <v>87463.34</v>
      </c>
      <c r="Y440" s="19">
        <v>87463.34</v>
      </c>
      <c r="Z440" s="19">
        <v>87463.34</v>
      </c>
    </row>
    <row r="441" spans="1:26" hidden="1" x14ac:dyDescent="0.2">
      <c r="A441" t="s">
        <v>0</v>
      </c>
      <c r="B441" t="s">
        <v>16</v>
      </c>
      <c r="C441" t="s">
        <v>27</v>
      </c>
      <c r="D441" t="s">
        <v>28</v>
      </c>
      <c r="E441" t="s">
        <v>4</v>
      </c>
      <c r="F441" t="s">
        <v>5</v>
      </c>
      <c r="G441" t="s">
        <v>19</v>
      </c>
      <c r="H441" t="s">
        <v>20</v>
      </c>
      <c r="I441" t="str">
        <f>MID(Tabla1[[#This Row],[Des.Proyecto]],16,50)</f>
        <v>REMUNERACION PERSONAL</v>
      </c>
      <c r="J441" t="s">
        <v>155</v>
      </c>
      <c r="K441" t="s">
        <v>156</v>
      </c>
      <c r="L441" s="11" t="s">
        <v>938</v>
      </c>
      <c r="M441" t="s">
        <v>10</v>
      </c>
      <c r="N441" t="s">
        <v>11</v>
      </c>
      <c r="O441" s="19">
        <v>25885.72</v>
      </c>
      <c r="P441" s="19">
        <v>0</v>
      </c>
      <c r="Q441" s="19">
        <v>0</v>
      </c>
      <c r="R441" s="19">
        <v>25885.72</v>
      </c>
      <c r="S441" s="19">
        <v>0</v>
      </c>
      <c r="T441" s="19">
        <v>9136.77</v>
      </c>
      <c r="U441" s="18">
        <f>Tabla1[[#This Row],[Comprometido]]/Tabla1[[#Totals],[Comprometido]]</f>
        <v>4.3619164752696553E-4</v>
      </c>
      <c r="V441" s="19">
        <v>9136.77</v>
      </c>
      <c r="W441" s="20">
        <f>Tabla1[[#This Row],[Devengado]]/Tabla1[[#Totals],[Devengado]]</f>
        <v>1.0669776591488505E-3</v>
      </c>
      <c r="X441" s="19">
        <v>16748.95</v>
      </c>
      <c r="Y441" s="19">
        <v>16748.95</v>
      </c>
      <c r="Z441" s="19">
        <v>16748.95</v>
      </c>
    </row>
    <row r="442" spans="1:26" hidden="1" x14ac:dyDescent="0.2">
      <c r="A442" t="s">
        <v>62</v>
      </c>
      <c r="B442" t="s">
        <v>80</v>
      </c>
      <c r="C442" t="s">
        <v>81</v>
      </c>
      <c r="D442" t="s">
        <v>82</v>
      </c>
      <c r="E442" t="s">
        <v>4</v>
      </c>
      <c r="F442" t="s">
        <v>5</v>
      </c>
      <c r="G442" t="s">
        <v>19</v>
      </c>
      <c r="H442" t="s">
        <v>20</v>
      </c>
      <c r="I442" t="str">
        <f>MID(Tabla1[[#This Row],[Des.Proyecto]],16,50)</f>
        <v>REMUNERACION PERSONAL</v>
      </c>
      <c r="J442" t="s">
        <v>155</v>
      </c>
      <c r="K442" t="s">
        <v>156</v>
      </c>
      <c r="L442" s="11" t="s">
        <v>938</v>
      </c>
      <c r="M442" t="s">
        <v>10</v>
      </c>
      <c r="N442" t="s">
        <v>11</v>
      </c>
      <c r="O442" s="19">
        <v>3911.91</v>
      </c>
      <c r="P442" s="19">
        <v>0</v>
      </c>
      <c r="Q442" s="19">
        <v>18586.13</v>
      </c>
      <c r="R442" s="19">
        <v>22498.04</v>
      </c>
      <c r="S442" s="19">
        <v>0</v>
      </c>
      <c r="T442" s="19">
        <v>19113.75</v>
      </c>
      <c r="U442" s="18">
        <f>Tabla1[[#This Row],[Comprometido]]/Tabla1[[#Totals],[Comprometido]]</f>
        <v>9.1249512715308985E-4</v>
      </c>
      <c r="V442" s="19">
        <v>18811.95</v>
      </c>
      <c r="W442" s="20">
        <f>Tabla1[[#This Row],[Devengado]]/Tabla1[[#Totals],[Devengado]]</f>
        <v>2.1968299929871517E-3</v>
      </c>
      <c r="X442" s="19">
        <v>3384.29</v>
      </c>
      <c r="Y442" s="19">
        <v>3686.09</v>
      </c>
      <c r="Z442" s="19">
        <v>3384.29</v>
      </c>
    </row>
    <row r="443" spans="1:26" hidden="1" x14ac:dyDescent="0.2">
      <c r="A443" t="s">
        <v>23</v>
      </c>
      <c r="B443" t="s">
        <v>24</v>
      </c>
      <c r="C443" t="s">
        <v>101</v>
      </c>
      <c r="D443" t="s">
        <v>102</v>
      </c>
      <c r="E443" t="s">
        <v>4</v>
      </c>
      <c r="F443" t="s">
        <v>5</v>
      </c>
      <c r="G443" t="s">
        <v>19</v>
      </c>
      <c r="H443" t="s">
        <v>20</v>
      </c>
      <c r="I443" t="str">
        <f>MID(Tabla1[[#This Row],[Des.Proyecto]],16,50)</f>
        <v>REMUNERACION PERSONAL</v>
      </c>
      <c r="J443" t="s">
        <v>155</v>
      </c>
      <c r="K443" t="s">
        <v>156</v>
      </c>
      <c r="L443" s="11" t="s">
        <v>938</v>
      </c>
      <c r="M443" t="s">
        <v>10</v>
      </c>
      <c r="N443" t="s">
        <v>11</v>
      </c>
      <c r="O443" s="19">
        <v>8450.91</v>
      </c>
      <c r="P443" s="19">
        <v>0</v>
      </c>
      <c r="Q443" s="19">
        <v>0</v>
      </c>
      <c r="R443" s="19">
        <v>8450.91</v>
      </c>
      <c r="S443" s="19">
        <v>0</v>
      </c>
      <c r="T443" s="19">
        <v>2966.3</v>
      </c>
      <c r="U443" s="18">
        <f>Tabla1[[#This Row],[Comprometido]]/Tabla1[[#Totals],[Comprometido]]</f>
        <v>1.4161189173627419E-4</v>
      </c>
      <c r="V443" s="19">
        <v>2966.3</v>
      </c>
      <c r="W443" s="20">
        <f>Tabla1[[#This Row],[Devengado]]/Tabla1[[#Totals],[Devengado]]</f>
        <v>3.4639985797313877E-4</v>
      </c>
      <c r="X443" s="19">
        <v>5484.61</v>
      </c>
      <c r="Y443" s="19">
        <v>5484.61</v>
      </c>
      <c r="Z443" s="19">
        <v>5484.61</v>
      </c>
    </row>
    <row r="444" spans="1:26" hidden="1" x14ac:dyDescent="0.2">
      <c r="A444" t="s">
        <v>62</v>
      </c>
      <c r="B444" t="s">
        <v>110</v>
      </c>
      <c r="C444" t="s">
        <v>111</v>
      </c>
      <c r="D444" t="s">
        <v>112</v>
      </c>
      <c r="E444" t="s">
        <v>4</v>
      </c>
      <c r="F444" t="s">
        <v>5</v>
      </c>
      <c r="G444" t="s">
        <v>19</v>
      </c>
      <c r="H444" t="s">
        <v>20</v>
      </c>
      <c r="I444" t="str">
        <f>MID(Tabla1[[#This Row],[Des.Proyecto]],16,50)</f>
        <v>REMUNERACION PERSONAL</v>
      </c>
      <c r="J444" t="s">
        <v>155</v>
      </c>
      <c r="K444" t="s">
        <v>156</v>
      </c>
      <c r="L444" s="11" t="s">
        <v>938</v>
      </c>
      <c r="M444" t="s">
        <v>10</v>
      </c>
      <c r="N444" t="s">
        <v>11</v>
      </c>
      <c r="O444" s="19">
        <v>100609.48</v>
      </c>
      <c r="P444" s="19">
        <v>0</v>
      </c>
      <c r="Q444" s="19">
        <v>-16438.55</v>
      </c>
      <c r="R444" s="19">
        <v>84170.93</v>
      </c>
      <c r="S444" s="19">
        <v>0</v>
      </c>
      <c r="T444" s="19">
        <v>55934.83</v>
      </c>
      <c r="U444" s="18">
        <f>Tabla1[[#This Row],[Comprometido]]/Tabla1[[#Totals],[Comprometido]]</f>
        <v>2.6703425446673976E-3</v>
      </c>
      <c r="V444" s="19">
        <v>55934.83</v>
      </c>
      <c r="W444" s="20">
        <f>Tabla1[[#This Row],[Devengado]]/Tabla1[[#Totals],[Devengado]]</f>
        <v>6.5319816497831171E-3</v>
      </c>
      <c r="X444" s="19">
        <v>28236.1</v>
      </c>
      <c r="Y444" s="19">
        <v>28236.1</v>
      </c>
      <c r="Z444" s="19">
        <v>28236.1</v>
      </c>
    </row>
    <row r="445" spans="1:26" hidden="1" x14ac:dyDescent="0.2">
      <c r="A445" t="s">
        <v>62</v>
      </c>
      <c r="B445" t="s">
        <v>80</v>
      </c>
      <c r="C445" t="s">
        <v>90</v>
      </c>
      <c r="D445" t="s">
        <v>91</v>
      </c>
      <c r="E445" t="s">
        <v>4</v>
      </c>
      <c r="F445" t="s">
        <v>5</v>
      </c>
      <c r="G445" t="s">
        <v>19</v>
      </c>
      <c r="H445" t="s">
        <v>20</v>
      </c>
      <c r="I445" t="str">
        <f>MID(Tabla1[[#This Row],[Des.Proyecto]],16,50)</f>
        <v>REMUNERACION PERSONAL</v>
      </c>
      <c r="J445" t="s">
        <v>155</v>
      </c>
      <c r="K445" t="s">
        <v>156</v>
      </c>
      <c r="L445" s="11" t="s">
        <v>938</v>
      </c>
      <c r="M445" t="s">
        <v>10</v>
      </c>
      <c r="N445" t="s">
        <v>11</v>
      </c>
      <c r="O445" s="19">
        <v>10681.45</v>
      </c>
      <c r="P445" s="19">
        <v>0</v>
      </c>
      <c r="Q445" s="19">
        <v>0</v>
      </c>
      <c r="R445" s="19">
        <v>10681.45</v>
      </c>
      <c r="S445" s="19">
        <v>0</v>
      </c>
      <c r="T445" s="19">
        <v>5419.81</v>
      </c>
      <c r="U445" s="18">
        <f>Tabla1[[#This Row],[Comprometido]]/Tabla1[[#Totals],[Comprometido]]</f>
        <v>2.5874306272163173E-4</v>
      </c>
      <c r="V445" s="19">
        <v>5419.81</v>
      </c>
      <c r="W445" s="20">
        <f>Tabla1[[#This Row],[Devengado]]/Tabla1[[#Totals],[Devengado]]</f>
        <v>6.3291690464261784E-4</v>
      </c>
      <c r="X445" s="19">
        <v>5261.64</v>
      </c>
      <c r="Y445" s="19">
        <v>5261.64</v>
      </c>
      <c r="Z445" s="19">
        <v>5261.64</v>
      </c>
    </row>
    <row r="446" spans="1:26" hidden="1" x14ac:dyDescent="0.2">
      <c r="A446" t="s">
        <v>62</v>
      </c>
      <c r="B446" t="s">
        <v>80</v>
      </c>
      <c r="C446" t="s">
        <v>92</v>
      </c>
      <c r="D446" t="s">
        <v>93</v>
      </c>
      <c r="E446" t="s">
        <v>4</v>
      </c>
      <c r="F446" t="s">
        <v>5</v>
      </c>
      <c r="G446" t="s">
        <v>19</v>
      </c>
      <c r="H446" t="s">
        <v>20</v>
      </c>
      <c r="I446" t="str">
        <f>MID(Tabla1[[#This Row],[Des.Proyecto]],16,50)</f>
        <v>REMUNERACION PERSONAL</v>
      </c>
      <c r="J446" t="s">
        <v>155</v>
      </c>
      <c r="K446" t="s">
        <v>156</v>
      </c>
      <c r="L446" s="11" t="s">
        <v>938</v>
      </c>
      <c r="M446" t="s">
        <v>10</v>
      </c>
      <c r="N446" t="s">
        <v>11</v>
      </c>
      <c r="O446" s="19">
        <v>8403</v>
      </c>
      <c r="P446" s="19">
        <v>0</v>
      </c>
      <c r="Q446" s="19">
        <v>0</v>
      </c>
      <c r="R446" s="19">
        <v>8403</v>
      </c>
      <c r="S446" s="19">
        <v>0</v>
      </c>
      <c r="T446" s="19">
        <v>3168.53</v>
      </c>
      <c r="U446" s="18">
        <f>Tabla1[[#This Row],[Comprometido]]/Tabla1[[#Totals],[Comprometido]]</f>
        <v>1.5126640168665909E-4</v>
      </c>
      <c r="V446" s="19">
        <v>3168.53</v>
      </c>
      <c r="W446" s="20">
        <f>Tabla1[[#This Row],[Devengado]]/Tabla1[[#Totals],[Devengado]]</f>
        <v>3.7001595994458732E-4</v>
      </c>
      <c r="X446" s="19">
        <v>5234.47</v>
      </c>
      <c r="Y446" s="19">
        <v>5234.47</v>
      </c>
      <c r="Z446" s="19">
        <v>5234.47</v>
      </c>
    </row>
    <row r="447" spans="1:26" hidden="1" x14ac:dyDescent="0.2">
      <c r="A447" t="s">
        <v>0</v>
      </c>
      <c r="B447" t="s">
        <v>1</v>
      </c>
      <c r="C447" t="s">
        <v>58</v>
      </c>
      <c r="D447" t="s">
        <v>59</v>
      </c>
      <c r="E447" t="s">
        <v>4</v>
      </c>
      <c r="F447" t="s">
        <v>5</v>
      </c>
      <c r="G447" t="s">
        <v>19</v>
      </c>
      <c r="H447" t="s">
        <v>20</v>
      </c>
      <c r="I447" t="str">
        <f>MID(Tabla1[[#This Row],[Des.Proyecto]],16,50)</f>
        <v>REMUNERACION PERSONAL</v>
      </c>
      <c r="J447" t="s">
        <v>155</v>
      </c>
      <c r="K447" t="s">
        <v>156</v>
      </c>
      <c r="L447" s="11" t="s">
        <v>938</v>
      </c>
      <c r="M447" t="s">
        <v>10</v>
      </c>
      <c r="N447" t="s">
        <v>11</v>
      </c>
      <c r="O447" s="19">
        <v>415197.73</v>
      </c>
      <c r="P447" s="19">
        <v>0</v>
      </c>
      <c r="Q447" s="19">
        <v>-254769</v>
      </c>
      <c r="R447" s="19">
        <v>160428.73000000001</v>
      </c>
      <c r="S447" s="19">
        <v>0</v>
      </c>
      <c r="T447" s="19">
        <v>129857.72</v>
      </c>
      <c r="U447" s="18">
        <f>Tabla1[[#This Row],[Comprometido]]/Tabla1[[#Totals],[Comprometido]]</f>
        <v>6.1994394989580981E-3</v>
      </c>
      <c r="V447" s="19">
        <v>129857.72</v>
      </c>
      <c r="W447" s="20">
        <f>Tabla1[[#This Row],[Devengado]]/Tabla1[[#Totals],[Devengado]]</f>
        <v>1.5164580711565121E-2</v>
      </c>
      <c r="X447" s="19">
        <v>30571.01</v>
      </c>
      <c r="Y447" s="19">
        <v>30571.01</v>
      </c>
      <c r="Z447" s="19">
        <v>30571.01</v>
      </c>
    </row>
    <row r="448" spans="1:26" hidden="1" x14ac:dyDescent="0.2">
      <c r="A448" t="s">
        <v>62</v>
      </c>
      <c r="B448" t="s">
        <v>66</v>
      </c>
      <c r="C448" t="s">
        <v>129</v>
      </c>
      <c r="D448" t="s">
        <v>130</v>
      </c>
      <c r="E448" t="s">
        <v>4</v>
      </c>
      <c r="F448" t="s">
        <v>5</v>
      </c>
      <c r="G448" t="s">
        <v>19</v>
      </c>
      <c r="H448" t="s">
        <v>20</v>
      </c>
      <c r="I448" t="str">
        <f>MID(Tabla1[[#This Row],[Des.Proyecto]],16,50)</f>
        <v>REMUNERACION PERSONAL</v>
      </c>
      <c r="J448" t="s">
        <v>155</v>
      </c>
      <c r="K448" t="s">
        <v>156</v>
      </c>
      <c r="L448" s="11" t="s">
        <v>938</v>
      </c>
      <c r="M448" t="s">
        <v>10</v>
      </c>
      <c r="N448" t="s">
        <v>11</v>
      </c>
      <c r="O448" s="19">
        <v>1522.77</v>
      </c>
      <c r="P448" s="19">
        <v>0</v>
      </c>
      <c r="Q448" s="19">
        <v>0</v>
      </c>
      <c r="R448" s="19">
        <v>1522.77</v>
      </c>
      <c r="S448" s="19">
        <v>0</v>
      </c>
      <c r="T448" s="19">
        <v>0</v>
      </c>
      <c r="U448" s="18">
        <f>Tabla1[[#This Row],[Comprometido]]/Tabla1[[#Totals],[Comprometido]]</f>
        <v>0</v>
      </c>
      <c r="V448" s="19">
        <v>0</v>
      </c>
      <c r="W448" s="20">
        <f>Tabla1[[#This Row],[Devengado]]/Tabla1[[#Totals],[Devengado]]</f>
        <v>0</v>
      </c>
      <c r="X448" s="19">
        <v>1522.77</v>
      </c>
      <c r="Y448" s="19">
        <v>1522.77</v>
      </c>
      <c r="Z448" s="19">
        <v>1522.77</v>
      </c>
    </row>
    <row r="449" spans="1:26" hidden="1" x14ac:dyDescent="0.2">
      <c r="A449" t="s">
        <v>23</v>
      </c>
      <c r="B449" t="s">
        <v>69</v>
      </c>
      <c r="C449" t="s">
        <v>70</v>
      </c>
      <c r="D449" t="s">
        <v>71</v>
      </c>
      <c r="E449" t="s">
        <v>4</v>
      </c>
      <c r="F449" t="s">
        <v>5</v>
      </c>
      <c r="G449" t="s">
        <v>19</v>
      </c>
      <c r="H449" t="s">
        <v>20</v>
      </c>
      <c r="I449" t="str">
        <f>MID(Tabla1[[#This Row],[Des.Proyecto]],16,50)</f>
        <v>REMUNERACION PERSONAL</v>
      </c>
      <c r="J449" t="s">
        <v>155</v>
      </c>
      <c r="K449" t="s">
        <v>156</v>
      </c>
      <c r="L449" s="11" t="s">
        <v>938</v>
      </c>
      <c r="M449" t="s">
        <v>10</v>
      </c>
      <c r="N449" t="s">
        <v>11</v>
      </c>
      <c r="O449" s="19">
        <v>314799.31</v>
      </c>
      <c r="P449" s="19">
        <v>0</v>
      </c>
      <c r="Q449" s="19">
        <v>0</v>
      </c>
      <c r="R449" s="19">
        <v>314799.31</v>
      </c>
      <c r="S449" s="19">
        <v>0</v>
      </c>
      <c r="T449" s="19">
        <v>97008.69</v>
      </c>
      <c r="U449" s="18">
        <f>Tabla1[[#This Row],[Comprometido]]/Tabla1[[#Totals],[Comprometido]]</f>
        <v>4.6312187256035411E-3</v>
      </c>
      <c r="V449" s="19">
        <v>97008.69</v>
      </c>
      <c r="W449" s="20">
        <f>Tabla1[[#This Row],[Devengado]]/Tabla1[[#Totals],[Devengado]]</f>
        <v>1.1328522549357869E-2</v>
      </c>
      <c r="X449" s="19">
        <v>217790.62</v>
      </c>
      <c r="Y449" s="19">
        <v>217790.62</v>
      </c>
      <c r="Z449" s="19">
        <v>217790.62</v>
      </c>
    </row>
    <row r="450" spans="1:26" hidden="1" x14ac:dyDescent="0.2">
      <c r="A450" t="s">
        <v>62</v>
      </c>
      <c r="B450" t="s">
        <v>66</v>
      </c>
      <c r="C450" t="s">
        <v>118</v>
      </c>
      <c r="D450" t="s">
        <v>119</v>
      </c>
      <c r="E450" t="s">
        <v>4</v>
      </c>
      <c r="F450" t="s">
        <v>5</v>
      </c>
      <c r="G450" t="s">
        <v>19</v>
      </c>
      <c r="H450" t="s">
        <v>20</v>
      </c>
      <c r="I450" t="str">
        <f>MID(Tabla1[[#This Row],[Des.Proyecto]],16,50)</f>
        <v>REMUNERACION PERSONAL</v>
      </c>
      <c r="J450" t="s">
        <v>155</v>
      </c>
      <c r="K450" t="s">
        <v>156</v>
      </c>
      <c r="L450" s="11" t="s">
        <v>938</v>
      </c>
      <c r="M450" t="s">
        <v>10</v>
      </c>
      <c r="N450" t="s">
        <v>11</v>
      </c>
      <c r="O450" s="19">
        <v>1011.87</v>
      </c>
      <c r="P450" s="19">
        <v>0</v>
      </c>
      <c r="Q450" s="19">
        <v>0</v>
      </c>
      <c r="R450" s="19">
        <v>1011.87</v>
      </c>
      <c r="S450" s="19">
        <v>0</v>
      </c>
      <c r="T450" s="19">
        <v>0</v>
      </c>
      <c r="U450" s="18">
        <f>Tabla1[[#This Row],[Comprometido]]/Tabla1[[#Totals],[Comprometido]]</f>
        <v>0</v>
      </c>
      <c r="V450" s="19">
        <v>0</v>
      </c>
      <c r="W450" s="20">
        <f>Tabla1[[#This Row],[Devengado]]/Tabla1[[#Totals],[Devengado]]</f>
        <v>0</v>
      </c>
      <c r="X450" s="19">
        <v>1011.87</v>
      </c>
      <c r="Y450" s="19">
        <v>1011.87</v>
      </c>
      <c r="Z450" s="19">
        <v>1011.87</v>
      </c>
    </row>
    <row r="451" spans="1:26" hidden="1" x14ac:dyDescent="0.2">
      <c r="A451" t="s">
        <v>0</v>
      </c>
      <c r="B451" t="s">
        <v>16</v>
      </c>
      <c r="C451" t="s">
        <v>17</v>
      </c>
      <c r="D451" t="s">
        <v>18</v>
      </c>
      <c r="E451" t="s">
        <v>4</v>
      </c>
      <c r="F451" t="s">
        <v>5</v>
      </c>
      <c r="G451" t="s">
        <v>19</v>
      </c>
      <c r="H451" t="s">
        <v>20</v>
      </c>
      <c r="I451" t="str">
        <f>MID(Tabla1[[#This Row],[Des.Proyecto]],16,50)</f>
        <v>REMUNERACION PERSONAL</v>
      </c>
      <c r="J451" t="s">
        <v>155</v>
      </c>
      <c r="K451" t="s">
        <v>156</v>
      </c>
      <c r="L451" s="11" t="s">
        <v>938</v>
      </c>
      <c r="M451" t="s">
        <v>10</v>
      </c>
      <c r="N451" t="s">
        <v>11</v>
      </c>
      <c r="O451" s="19">
        <v>694.41</v>
      </c>
      <c r="P451" s="19">
        <v>0</v>
      </c>
      <c r="Q451" s="19">
        <v>-694.41</v>
      </c>
      <c r="R451" s="19">
        <v>0</v>
      </c>
      <c r="S451" s="19">
        <v>0</v>
      </c>
      <c r="T451" s="19">
        <v>0</v>
      </c>
      <c r="U451" s="18">
        <f>Tabla1[[#This Row],[Comprometido]]/Tabla1[[#Totals],[Comprometido]]</f>
        <v>0</v>
      </c>
      <c r="V451" s="19">
        <v>0</v>
      </c>
      <c r="W451" s="20">
        <f>Tabla1[[#This Row],[Devengado]]/Tabla1[[#Totals],[Devengado]]</f>
        <v>0</v>
      </c>
      <c r="X451" s="19">
        <v>0</v>
      </c>
      <c r="Y451" s="19">
        <v>0</v>
      </c>
      <c r="Z451" s="19">
        <v>0</v>
      </c>
    </row>
    <row r="452" spans="1:26" hidden="1" x14ac:dyDescent="0.2">
      <c r="A452" t="s">
        <v>23</v>
      </c>
      <c r="B452" t="s">
        <v>24</v>
      </c>
      <c r="C452" t="s">
        <v>103</v>
      </c>
      <c r="D452" t="s">
        <v>104</v>
      </c>
      <c r="E452" t="s">
        <v>4</v>
      </c>
      <c r="F452" t="s">
        <v>5</v>
      </c>
      <c r="G452" t="s">
        <v>19</v>
      </c>
      <c r="H452" t="s">
        <v>20</v>
      </c>
      <c r="I452" t="str">
        <f>MID(Tabla1[[#This Row],[Des.Proyecto]],16,50)</f>
        <v>REMUNERACION PERSONAL</v>
      </c>
      <c r="J452" t="s">
        <v>155</v>
      </c>
      <c r="K452" t="s">
        <v>156</v>
      </c>
      <c r="L452" s="11" t="s">
        <v>938</v>
      </c>
      <c r="M452" t="s">
        <v>10</v>
      </c>
      <c r="N452" t="s">
        <v>11</v>
      </c>
      <c r="O452" s="19">
        <v>3680.9</v>
      </c>
      <c r="P452" s="19">
        <v>0</v>
      </c>
      <c r="Q452" s="19">
        <v>0</v>
      </c>
      <c r="R452" s="19">
        <v>3680.9</v>
      </c>
      <c r="S452" s="19">
        <v>0</v>
      </c>
      <c r="T452" s="19">
        <v>0</v>
      </c>
      <c r="U452" s="18">
        <f>Tabla1[[#This Row],[Comprometido]]/Tabla1[[#Totals],[Comprometido]]</f>
        <v>0</v>
      </c>
      <c r="V452" s="19">
        <v>0</v>
      </c>
      <c r="W452" s="20">
        <f>Tabla1[[#This Row],[Devengado]]/Tabla1[[#Totals],[Devengado]]</f>
        <v>0</v>
      </c>
      <c r="X452" s="19">
        <v>3680.9</v>
      </c>
      <c r="Y452" s="19">
        <v>3680.9</v>
      </c>
      <c r="Z452" s="19">
        <v>3680.9</v>
      </c>
    </row>
    <row r="453" spans="1:26" hidden="1" x14ac:dyDescent="0.2">
      <c r="A453" t="s">
        <v>62</v>
      </c>
      <c r="B453" t="s">
        <v>80</v>
      </c>
      <c r="C453" t="s">
        <v>94</v>
      </c>
      <c r="D453" t="s">
        <v>95</v>
      </c>
      <c r="E453" t="s">
        <v>4</v>
      </c>
      <c r="F453" t="s">
        <v>5</v>
      </c>
      <c r="G453" t="s">
        <v>19</v>
      </c>
      <c r="H453" t="s">
        <v>20</v>
      </c>
      <c r="I453" t="str">
        <f>MID(Tabla1[[#This Row],[Des.Proyecto]],16,50)</f>
        <v>REMUNERACION PERSONAL</v>
      </c>
      <c r="J453" t="s">
        <v>155</v>
      </c>
      <c r="K453" t="s">
        <v>156</v>
      </c>
      <c r="L453" s="11" t="s">
        <v>938</v>
      </c>
      <c r="M453" t="s">
        <v>10</v>
      </c>
      <c r="N453" t="s">
        <v>11</v>
      </c>
      <c r="O453" s="19">
        <v>12844.15</v>
      </c>
      <c r="P453" s="19">
        <v>0</v>
      </c>
      <c r="Q453" s="19">
        <v>0</v>
      </c>
      <c r="R453" s="19">
        <v>12844.15</v>
      </c>
      <c r="S453" s="19">
        <v>0</v>
      </c>
      <c r="T453" s="19">
        <v>5477.99</v>
      </c>
      <c r="U453" s="18">
        <f>Tabla1[[#This Row],[Comprometido]]/Tabla1[[#Totals],[Comprometido]]</f>
        <v>2.6152059023443094E-4</v>
      </c>
      <c r="V453" s="19">
        <v>5477.99</v>
      </c>
      <c r="W453" s="20">
        <f>Tabla1[[#This Row],[Devengado]]/Tabla1[[#Totals],[Devengado]]</f>
        <v>6.3971107372088937E-4</v>
      </c>
      <c r="X453" s="19">
        <v>7366.16</v>
      </c>
      <c r="Y453" s="19">
        <v>7366.16</v>
      </c>
      <c r="Z453" s="19">
        <v>7366.16</v>
      </c>
    </row>
    <row r="454" spans="1:26" hidden="1" x14ac:dyDescent="0.2">
      <c r="A454" t="s">
        <v>23</v>
      </c>
      <c r="B454" t="s">
        <v>24</v>
      </c>
      <c r="C454" t="s">
        <v>86</v>
      </c>
      <c r="D454" t="s">
        <v>87</v>
      </c>
      <c r="E454" t="s">
        <v>4</v>
      </c>
      <c r="F454" t="s">
        <v>5</v>
      </c>
      <c r="G454" t="s">
        <v>19</v>
      </c>
      <c r="H454" t="s">
        <v>20</v>
      </c>
      <c r="I454" t="str">
        <f>MID(Tabla1[[#This Row],[Des.Proyecto]],16,50)</f>
        <v>REMUNERACION PERSONAL</v>
      </c>
      <c r="J454" t="s">
        <v>157</v>
      </c>
      <c r="K454" t="s">
        <v>158</v>
      </c>
      <c r="L454" s="11" t="s">
        <v>938</v>
      </c>
      <c r="M454" t="s">
        <v>10</v>
      </c>
      <c r="N454" t="s">
        <v>11</v>
      </c>
      <c r="O454" s="19">
        <v>274132</v>
      </c>
      <c r="P454" s="19">
        <v>0</v>
      </c>
      <c r="Q454" s="19">
        <v>12080</v>
      </c>
      <c r="R454" s="19">
        <v>286212</v>
      </c>
      <c r="S454" s="19">
        <v>168874</v>
      </c>
      <c r="T454" s="19">
        <v>117338</v>
      </c>
      <c r="U454" s="18">
        <f>Tabla1[[#This Row],[Comprometido]]/Tabla1[[#Totals],[Comprometido]]</f>
        <v>5.6017449861952397E-3</v>
      </c>
      <c r="V454" s="19">
        <v>117338</v>
      </c>
      <c r="W454" s="20">
        <f>Tabla1[[#This Row],[Devengado]]/Tabla1[[#Totals],[Devengado]]</f>
        <v>1.3702547461434162E-2</v>
      </c>
      <c r="X454" s="19">
        <v>168874</v>
      </c>
      <c r="Y454" s="19">
        <v>168874</v>
      </c>
      <c r="Z454" s="19">
        <v>0</v>
      </c>
    </row>
    <row r="455" spans="1:26" hidden="1" x14ac:dyDescent="0.2">
      <c r="A455" t="s">
        <v>23</v>
      </c>
      <c r="B455" t="s">
        <v>46</v>
      </c>
      <c r="C455" t="s">
        <v>133</v>
      </c>
      <c r="D455" t="s">
        <v>134</v>
      </c>
      <c r="E455" t="s">
        <v>4</v>
      </c>
      <c r="F455" t="s">
        <v>5</v>
      </c>
      <c r="G455" t="s">
        <v>19</v>
      </c>
      <c r="H455" t="s">
        <v>20</v>
      </c>
      <c r="I455" t="str">
        <f>MID(Tabla1[[#This Row],[Des.Proyecto]],16,50)</f>
        <v>REMUNERACION PERSONAL</v>
      </c>
      <c r="J455" t="s">
        <v>157</v>
      </c>
      <c r="K455" t="s">
        <v>158</v>
      </c>
      <c r="L455" s="11" t="s">
        <v>938</v>
      </c>
      <c r="M455" t="s">
        <v>10</v>
      </c>
      <c r="N455" t="s">
        <v>11</v>
      </c>
      <c r="O455" s="19">
        <v>2275992</v>
      </c>
      <c r="P455" s="19">
        <v>0</v>
      </c>
      <c r="Q455" s="19">
        <v>226992</v>
      </c>
      <c r="R455" s="19">
        <v>2502984</v>
      </c>
      <c r="S455" s="19">
        <v>1500072.82</v>
      </c>
      <c r="T455" s="19">
        <v>1002911.18</v>
      </c>
      <c r="U455" s="18">
        <f>Tabla1[[#This Row],[Comprometido]]/Tabla1[[#Totals],[Comprometido]]</f>
        <v>4.7879226458301248E-2</v>
      </c>
      <c r="V455" s="19">
        <v>1002911.18</v>
      </c>
      <c r="W455" s="20">
        <f>Tabla1[[#This Row],[Devengado]]/Tabla1[[#Totals],[Devengado]]</f>
        <v>0.11711839338963456</v>
      </c>
      <c r="X455" s="19">
        <v>1500072.82</v>
      </c>
      <c r="Y455" s="19">
        <v>1500072.82</v>
      </c>
      <c r="Z455" s="19">
        <v>0</v>
      </c>
    </row>
    <row r="456" spans="1:26" hidden="1" x14ac:dyDescent="0.2">
      <c r="A456" t="s">
        <v>62</v>
      </c>
      <c r="B456" t="s">
        <v>66</v>
      </c>
      <c r="C456" t="s">
        <v>113</v>
      </c>
      <c r="D456" t="s">
        <v>114</v>
      </c>
      <c r="E456" t="s">
        <v>4</v>
      </c>
      <c r="F456" t="s">
        <v>5</v>
      </c>
      <c r="G456" t="s">
        <v>19</v>
      </c>
      <c r="H456" t="s">
        <v>20</v>
      </c>
      <c r="I456" t="str">
        <f>MID(Tabla1[[#This Row],[Des.Proyecto]],16,50)</f>
        <v>REMUNERACION PERSONAL</v>
      </c>
      <c r="J456" t="s">
        <v>157</v>
      </c>
      <c r="K456" t="s">
        <v>158</v>
      </c>
      <c r="L456" s="11" t="s">
        <v>938</v>
      </c>
      <c r="M456" t="s">
        <v>10</v>
      </c>
      <c r="N456" t="s">
        <v>11</v>
      </c>
      <c r="O456" s="19">
        <v>2639206</v>
      </c>
      <c r="P456" s="19">
        <v>0</v>
      </c>
      <c r="Q456" s="19">
        <v>158054</v>
      </c>
      <c r="R456" s="19">
        <v>2797260</v>
      </c>
      <c r="S456" s="19">
        <v>1839143.35</v>
      </c>
      <c r="T456" s="19">
        <v>958116.65</v>
      </c>
      <c r="U456" s="18">
        <f>Tabla1[[#This Row],[Comprometido]]/Tabla1[[#Totals],[Comprometido]]</f>
        <v>4.5740724576247074E-2</v>
      </c>
      <c r="V456" s="19">
        <v>958116.65</v>
      </c>
      <c r="W456" s="20">
        <f>Tabla1[[#This Row],[Devengado]]/Tabla1[[#Totals],[Devengado]]</f>
        <v>0.11188735848757694</v>
      </c>
      <c r="X456" s="19">
        <v>1839143.35</v>
      </c>
      <c r="Y456" s="19">
        <v>1839143.35</v>
      </c>
      <c r="Z456" s="19">
        <v>0</v>
      </c>
    </row>
    <row r="457" spans="1:26" hidden="1" x14ac:dyDescent="0.2">
      <c r="A457" t="s">
        <v>0</v>
      </c>
      <c r="B457" t="s">
        <v>1</v>
      </c>
      <c r="C457" t="s">
        <v>58</v>
      </c>
      <c r="D457" t="s">
        <v>59</v>
      </c>
      <c r="E457" t="s">
        <v>4</v>
      </c>
      <c r="F457" t="s">
        <v>5</v>
      </c>
      <c r="G457" t="s">
        <v>19</v>
      </c>
      <c r="H457" t="s">
        <v>20</v>
      </c>
      <c r="I457" t="str">
        <f>MID(Tabla1[[#This Row],[Des.Proyecto]],16,50)</f>
        <v>REMUNERACION PERSONAL</v>
      </c>
      <c r="J457" t="s">
        <v>157</v>
      </c>
      <c r="K457" t="s">
        <v>158</v>
      </c>
      <c r="L457" s="11" t="s">
        <v>938</v>
      </c>
      <c r="M457" t="s">
        <v>10</v>
      </c>
      <c r="N457" t="s">
        <v>11</v>
      </c>
      <c r="O457" s="19">
        <v>1762359</v>
      </c>
      <c r="P457" s="19">
        <v>0</v>
      </c>
      <c r="Q457" s="19">
        <v>366366</v>
      </c>
      <c r="R457" s="19">
        <v>2128725</v>
      </c>
      <c r="S457" s="19">
        <v>1298542.1100000001</v>
      </c>
      <c r="T457" s="19">
        <v>830182.89</v>
      </c>
      <c r="U457" s="18">
        <f>Tabla1[[#This Row],[Comprometido]]/Tabla1[[#Totals],[Comprometido]]</f>
        <v>3.9633135401000309E-2</v>
      </c>
      <c r="V457" s="19">
        <v>830182.89</v>
      </c>
      <c r="W457" s="20">
        <f>Tabla1[[#This Row],[Devengado]]/Tabla1[[#Totals],[Devengado]]</f>
        <v>9.6947454804884828E-2</v>
      </c>
      <c r="X457" s="19">
        <v>1298542.1100000001</v>
      </c>
      <c r="Y457" s="19">
        <v>1298542.1100000001</v>
      </c>
      <c r="Z457" s="19">
        <v>0</v>
      </c>
    </row>
    <row r="458" spans="1:26" hidden="1" x14ac:dyDescent="0.2">
      <c r="A458" t="s">
        <v>62</v>
      </c>
      <c r="B458" t="s">
        <v>66</v>
      </c>
      <c r="C458" t="s">
        <v>129</v>
      </c>
      <c r="D458" t="s">
        <v>130</v>
      </c>
      <c r="E458" t="s">
        <v>4</v>
      </c>
      <c r="F458" t="s">
        <v>5</v>
      </c>
      <c r="G458" t="s">
        <v>19</v>
      </c>
      <c r="H458" t="s">
        <v>20</v>
      </c>
      <c r="I458" t="str">
        <f>MID(Tabla1[[#This Row],[Des.Proyecto]],16,50)</f>
        <v>REMUNERACION PERSONAL</v>
      </c>
      <c r="J458" t="s">
        <v>157</v>
      </c>
      <c r="K458" t="s">
        <v>158</v>
      </c>
      <c r="L458" s="11" t="s">
        <v>938</v>
      </c>
      <c r="M458" t="s">
        <v>10</v>
      </c>
      <c r="N458" t="s">
        <v>11</v>
      </c>
      <c r="O458" s="19">
        <v>6424</v>
      </c>
      <c r="P458" s="19">
        <v>0</v>
      </c>
      <c r="Q458" s="19">
        <v>32120</v>
      </c>
      <c r="R458" s="19">
        <v>38544</v>
      </c>
      <c r="S458" s="19">
        <v>28714</v>
      </c>
      <c r="T458" s="19">
        <v>9830</v>
      </c>
      <c r="U458" s="18">
        <f>Tabla1[[#This Row],[Comprometido]]/Tabla1[[#Totals],[Comprometido]]</f>
        <v>4.692866182677326E-4</v>
      </c>
      <c r="V458" s="19">
        <v>9830</v>
      </c>
      <c r="W458" s="20">
        <f>Tabla1[[#This Row],[Devengado]]/Tabla1[[#Totals],[Devengado]]</f>
        <v>1.1479319704264417E-3</v>
      </c>
      <c r="X458" s="19">
        <v>28714</v>
      </c>
      <c r="Y458" s="19">
        <v>28714</v>
      </c>
      <c r="Z458" s="19">
        <v>0</v>
      </c>
    </row>
    <row r="459" spans="1:26" hidden="1" x14ac:dyDescent="0.2">
      <c r="A459" t="s">
        <v>23</v>
      </c>
      <c r="B459" t="s">
        <v>24</v>
      </c>
      <c r="C459" t="s">
        <v>72</v>
      </c>
      <c r="D459" t="s">
        <v>73</v>
      </c>
      <c r="E459" t="s">
        <v>4</v>
      </c>
      <c r="F459" t="s">
        <v>5</v>
      </c>
      <c r="G459" t="s">
        <v>19</v>
      </c>
      <c r="H459" t="s">
        <v>20</v>
      </c>
      <c r="I459" t="str">
        <f>MID(Tabla1[[#This Row],[Des.Proyecto]],16,50)</f>
        <v>REMUNERACION PERSONAL</v>
      </c>
      <c r="J459" t="s">
        <v>157</v>
      </c>
      <c r="K459" t="s">
        <v>158</v>
      </c>
      <c r="L459" s="11" t="s">
        <v>938</v>
      </c>
      <c r="M459" t="s">
        <v>10</v>
      </c>
      <c r="N459" t="s">
        <v>11</v>
      </c>
      <c r="O459" s="19">
        <v>157338</v>
      </c>
      <c r="P459" s="19">
        <v>0</v>
      </c>
      <c r="Q459" s="19">
        <v>29562</v>
      </c>
      <c r="R459" s="19">
        <v>186900</v>
      </c>
      <c r="S459" s="19">
        <v>111306.82</v>
      </c>
      <c r="T459" s="19">
        <v>75593.179999999993</v>
      </c>
      <c r="U459" s="18">
        <f>Tabla1[[#This Row],[Comprometido]]/Tabla1[[#Totals],[Comprometido]]</f>
        <v>3.6088370097969477E-3</v>
      </c>
      <c r="V459" s="19">
        <v>75593.179999999993</v>
      </c>
      <c r="W459" s="20">
        <f>Tabla1[[#This Row],[Devengado]]/Tabla1[[#Totals],[Devengado]]</f>
        <v>8.8276529062259069E-3</v>
      </c>
      <c r="X459" s="19">
        <v>111306.82</v>
      </c>
      <c r="Y459" s="19">
        <v>111306.82</v>
      </c>
      <c r="Z459" s="19">
        <v>0</v>
      </c>
    </row>
    <row r="460" spans="1:26" hidden="1" x14ac:dyDescent="0.2">
      <c r="A460" t="s">
        <v>0</v>
      </c>
      <c r="B460" t="s">
        <v>16</v>
      </c>
      <c r="C460" t="s">
        <v>36</v>
      </c>
      <c r="D460" t="s">
        <v>37</v>
      </c>
      <c r="E460" t="s">
        <v>4</v>
      </c>
      <c r="F460" t="s">
        <v>5</v>
      </c>
      <c r="G460" t="s">
        <v>19</v>
      </c>
      <c r="H460" t="s">
        <v>20</v>
      </c>
      <c r="I460" t="str">
        <f>MID(Tabla1[[#This Row],[Des.Proyecto]],16,50)</f>
        <v>REMUNERACION PERSONAL</v>
      </c>
      <c r="J460" t="s">
        <v>157</v>
      </c>
      <c r="K460" t="s">
        <v>158</v>
      </c>
      <c r="L460" s="11" t="s">
        <v>938</v>
      </c>
      <c r="M460" t="s">
        <v>10</v>
      </c>
      <c r="N460" t="s">
        <v>11</v>
      </c>
      <c r="O460" s="19">
        <v>1014672</v>
      </c>
      <c r="P460" s="19">
        <v>0</v>
      </c>
      <c r="Q460" s="19">
        <v>0</v>
      </c>
      <c r="R460" s="19">
        <v>1014672</v>
      </c>
      <c r="S460" s="19">
        <v>657882</v>
      </c>
      <c r="T460" s="19">
        <v>356790</v>
      </c>
      <c r="U460" s="18">
        <f>Tabla1[[#This Row],[Comprometido]]/Tabla1[[#Totals],[Comprometido]]</f>
        <v>1.7033242373524344E-2</v>
      </c>
      <c r="V460" s="19">
        <v>356590</v>
      </c>
      <c r="W460" s="20">
        <f>Tabla1[[#This Row],[Devengado]]/Tabla1[[#Totals],[Devengado]]</f>
        <v>4.164202048162409E-2</v>
      </c>
      <c r="X460" s="19">
        <v>657882</v>
      </c>
      <c r="Y460" s="19">
        <v>658082</v>
      </c>
      <c r="Z460" s="19">
        <v>0</v>
      </c>
    </row>
    <row r="461" spans="1:26" hidden="1" x14ac:dyDescent="0.2">
      <c r="A461" t="s">
        <v>62</v>
      </c>
      <c r="B461" t="s">
        <v>66</v>
      </c>
      <c r="C461" t="s">
        <v>74</v>
      </c>
      <c r="D461" t="s">
        <v>75</v>
      </c>
      <c r="E461" t="s">
        <v>4</v>
      </c>
      <c r="F461" t="s">
        <v>5</v>
      </c>
      <c r="G461" t="s">
        <v>19</v>
      </c>
      <c r="H461" t="s">
        <v>20</v>
      </c>
      <c r="I461" t="str">
        <f>MID(Tabla1[[#This Row],[Des.Proyecto]],16,50)</f>
        <v>REMUNERACION PERSONAL</v>
      </c>
      <c r="J461" t="s">
        <v>157</v>
      </c>
      <c r="K461" t="s">
        <v>158</v>
      </c>
      <c r="L461" s="11" t="s">
        <v>938</v>
      </c>
      <c r="M461" t="s">
        <v>10</v>
      </c>
      <c r="N461" t="s">
        <v>11</v>
      </c>
      <c r="O461" s="19">
        <v>25292</v>
      </c>
      <c r="P461" s="19">
        <v>0</v>
      </c>
      <c r="Q461" s="19">
        <v>8812</v>
      </c>
      <c r="R461" s="19">
        <v>34104</v>
      </c>
      <c r="S461" s="19">
        <v>27806.22</v>
      </c>
      <c r="T461" s="19">
        <v>6297.78</v>
      </c>
      <c r="U461" s="18">
        <f>Tabla1[[#This Row],[Comprometido]]/Tabla1[[#Totals],[Comprometido]]</f>
        <v>3.0065756651008756E-4</v>
      </c>
      <c r="V461" s="19">
        <v>6297.78</v>
      </c>
      <c r="W461" s="20">
        <f>Tabla1[[#This Row],[Devengado]]/Tabla1[[#Totals],[Devengado]]</f>
        <v>7.3544486314468314E-4</v>
      </c>
      <c r="X461" s="19">
        <v>27806.22</v>
      </c>
      <c r="Y461" s="19">
        <v>27806.22</v>
      </c>
      <c r="Z461" s="19">
        <v>0</v>
      </c>
    </row>
    <row r="462" spans="1:26" hidden="1" x14ac:dyDescent="0.2">
      <c r="A462" t="s">
        <v>0</v>
      </c>
      <c r="B462" t="s">
        <v>115</v>
      </c>
      <c r="C462" t="s">
        <v>116</v>
      </c>
      <c r="D462" t="s">
        <v>117</v>
      </c>
      <c r="E462" t="s">
        <v>4</v>
      </c>
      <c r="F462" t="s">
        <v>5</v>
      </c>
      <c r="G462" t="s">
        <v>19</v>
      </c>
      <c r="H462" t="s">
        <v>20</v>
      </c>
      <c r="I462" t="str">
        <f>MID(Tabla1[[#This Row],[Des.Proyecto]],16,50)</f>
        <v>REMUNERACION PERSONAL</v>
      </c>
      <c r="J462" t="s">
        <v>157</v>
      </c>
      <c r="K462" t="s">
        <v>158</v>
      </c>
      <c r="L462" s="11" t="s">
        <v>938</v>
      </c>
      <c r="M462" t="s">
        <v>10</v>
      </c>
      <c r="N462" t="s">
        <v>11</v>
      </c>
      <c r="O462" s="19">
        <v>322701.19</v>
      </c>
      <c r="P462" s="19">
        <v>0</v>
      </c>
      <c r="Q462" s="19">
        <v>8234.81</v>
      </c>
      <c r="R462" s="19">
        <v>330936</v>
      </c>
      <c r="S462" s="19">
        <v>193375.82</v>
      </c>
      <c r="T462" s="19">
        <v>137560.18</v>
      </c>
      <c r="U462" s="18">
        <f>Tabla1[[#This Row],[Comprometido]]/Tabla1[[#Totals],[Comprometido]]</f>
        <v>6.5671568342320023E-3</v>
      </c>
      <c r="V462" s="19">
        <v>137560.18</v>
      </c>
      <c r="W462" s="20">
        <f>Tabla1[[#This Row],[Devengado]]/Tabla1[[#Totals],[Devengado]]</f>
        <v>1.6064061900266123E-2</v>
      </c>
      <c r="X462" s="19">
        <v>193375.82</v>
      </c>
      <c r="Y462" s="19">
        <v>193375.82</v>
      </c>
      <c r="Z462" s="19">
        <v>0</v>
      </c>
    </row>
    <row r="463" spans="1:26" hidden="1" x14ac:dyDescent="0.2">
      <c r="A463" t="s">
        <v>62</v>
      </c>
      <c r="B463" t="s">
        <v>66</v>
      </c>
      <c r="C463" t="s">
        <v>78</v>
      </c>
      <c r="D463" t="s">
        <v>79</v>
      </c>
      <c r="E463" t="s">
        <v>4</v>
      </c>
      <c r="F463" t="s">
        <v>5</v>
      </c>
      <c r="G463" t="s">
        <v>19</v>
      </c>
      <c r="H463" t="s">
        <v>20</v>
      </c>
      <c r="I463" t="str">
        <f>MID(Tabla1[[#This Row],[Des.Proyecto]],16,50)</f>
        <v>REMUNERACION PERSONAL</v>
      </c>
      <c r="J463" t="s">
        <v>157</v>
      </c>
      <c r="K463" t="s">
        <v>158</v>
      </c>
      <c r="L463" s="11" t="s">
        <v>938</v>
      </c>
      <c r="M463" t="s">
        <v>10</v>
      </c>
      <c r="N463" t="s">
        <v>11</v>
      </c>
      <c r="O463" s="19">
        <v>9804</v>
      </c>
      <c r="P463" s="19">
        <v>0</v>
      </c>
      <c r="Q463" s="19">
        <v>9804</v>
      </c>
      <c r="R463" s="19">
        <v>19608</v>
      </c>
      <c r="S463" s="19">
        <v>17974</v>
      </c>
      <c r="T463" s="19">
        <v>1634</v>
      </c>
      <c r="U463" s="18">
        <f>Tabla1[[#This Row],[Comprometido]]/Tabla1[[#Totals],[Comprometido]]</f>
        <v>7.800756197858342E-5</v>
      </c>
      <c r="V463" s="19">
        <v>1634</v>
      </c>
      <c r="W463" s="20">
        <f>Tabla1[[#This Row],[Devengado]]/Tabla1[[#Totals],[Devengado]]</f>
        <v>1.9081595520618571E-4</v>
      </c>
      <c r="X463" s="19">
        <v>17974</v>
      </c>
      <c r="Y463" s="19">
        <v>17974</v>
      </c>
      <c r="Z463" s="19">
        <v>0</v>
      </c>
    </row>
    <row r="464" spans="1:26" hidden="1" x14ac:dyDescent="0.2">
      <c r="A464" t="s">
        <v>23</v>
      </c>
      <c r="B464" t="s">
        <v>24</v>
      </c>
      <c r="C464" t="s">
        <v>34</v>
      </c>
      <c r="D464" t="s">
        <v>35</v>
      </c>
      <c r="E464" t="s">
        <v>4</v>
      </c>
      <c r="F464" t="s">
        <v>5</v>
      </c>
      <c r="G464" t="s">
        <v>19</v>
      </c>
      <c r="H464" t="s">
        <v>20</v>
      </c>
      <c r="I464" t="str">
        <f>MID(Tabla1[[#This Row],[Des.Proyecto]],16,50)</f>
        <v>REMUNERACION PERSONAL</v>
      </c>
      <c r="J464" t="s">
        <v>157</v>
      </c>
      <c r="K464" t="s">
        <v>158</v>
      </c>
      <c r="L464" s="11" t="s">
        <v>938</v>
      </c>
      <c r="M464" t="s">
        <v>10</v>
      </c>
      <c r="N464" t="s">
        <v>11</v>
      </c>
      <c r="O464" s="19">
        <v>373338</v>
      </c>
      <c r="P464" s="19">
        <v>0</v>
      </c>
      <c r="Q464" s="19">
        <v>-50946</v>
      </c>
      <c r="R464" s="19">
        <v>322392</v>
      </c>
      <c r="S464" s="19">
        <v>192262.67</v>
      </c>
      <c r="T464" s="19">
        <v>130129.33</v>
      </c>
      <c r="U464" s="18">
        <f>Tabla1[[#This Row],[Comprometido]]/Tabla1[[#Totals],[Comprometido]]</f>
        <v>6.2124062271765824E-3</v>
      </c>
      <c r="V464" s="19">
        <v>130129.33</v>
      </c>
      <c r="W464" s="20">
        <f>Tabla1[[#This Row],[Devengado]]/Tabla1[[#Totals],[Devengado]]</f>
        <v>1.519629890103486E-2</v>
      </c>
      <c r="X464" s="19">
        <v>192262.67</v>
      </c>
      <c r="Y464" s="19">
        <v>192262.67</v>
      </c>
      <c r="Z464" s="19">
        <v>0</v>
      </c>
    </row>
    <row r="465" spans="1:26" hidden="1" x14ac:dyDescent="0.2">
      <c r="A465" t="s">
        <v>62</v>
      </c>
      <c r="B465" t="s">
        <v>110</v>
      </c>
      <c r="C465" t="s">
        <v>111</v>
      </c>
      <c r="D465" t="s">
        <v>112</v>
      </c>
      <c r="E465" t="s">
        <v>4</v>
      </c>
      <c r="F465" t="s">
        <v>5</v>
      </c>
      <c r="G465" t="s">
        <v>19</v>
      </c>
      <c r="H465" t="s">
        <v>20</v>
      </c>
      <c r="I465" t="str">
        <f>MID(Tabla1[[#This Row],[Des.Proyecto]],16,50)</f>
        <v>REMUNERACION PERSONAL</v>
      </c>
      <c r="J465" t="s">
        <v>157</v>
      </c>
      <c r="K465" t="s">
        <v>158</v>
      </c>
      <c r="L465" s="11" t="s">
        <v>938</v>
      </c>
      <c r="M465" t="s">
        <v>10</v>
      </c>
      <c r="N465" t="s">
        <v>11</v>
      </c>
      <c r="O465" s="19">
        <v>1119600</v>
      </c>
      <c r="P465" s="19">
        <v>0</v>
      </c>
      <c r="Q465" s="19">
        <v>69328</v>
      </c>
      <c r="R465" s="19">
        <v>1188928</v>
      </c>
      <c r="S465" s="19">
        <v>704526.1</v>
      </c>
      <c r="T465" s="19">
        <v>484401.9</v>
      </c>
      <c r="U465" s="18">
        <f>Tabla1[[#This Row],[Comprometido]]/Tabla1[[#Totals],[Comprometido]]</f>
        <v>2.3125465873190681E-2</v>
      </c>
      <c r="V465" s="19">
        <v>484401.9</v>
      </c>
      <c r="W465" s="20">
        <f>Tabla1[[#This Row],[Devengado]]/Tabla1[[#Totals],[Devengado]]</f>
        <v>5.6567693544792692E-2</v>
      </c>
      <c r="X465" s="19">
        <v>704526.1</v>
      </c>
      <c r="Y465" s="19">
        <v>704526.1</v>
      </c>
      <c r="Z465" s="19">
        <v>0</v>
      </c>
    </row>
    <row r="466" spans="1:26" hidden="1" x14ac:dyDescent="0.2">
      <c r="A466" t="s">
        <v>62</v>
      </c>
      <c r="B466" t="s">
        <v>63</v>
      </c>
      <c r="C466" t="s">
        <v>64</v>
      </c>
      <c r="D466" t="s">
        <v>65</v>
      </c>
      <c r="E466" t="s">
        <v>4</v>
      </c>
      <c r="F466" t="s">
        <v>5</v>
      </c>
      <c r="G466" t="s">
        <v>19</v>
      </c>
      <c r="H466" t="s">
        <v>20</v>
      </c>
      <c r="I466" t="str">
        <f>MID(Tabla1[[#This Row],[Des.Proyecto]],16,50)</f>
        <v>REMUNERACION PERSONAL</v>
      </c>
      <c r="J466" t="s">
        <v>157</v>
      </c>
      <c r="K466" t="s">
        <v>158</v>
      </c>
      <c r="L466" s="11" t="s">
        <v>938</v>
      </c>
      <c r="M466" t="s">
        <v>10</v>
      </c>
      <c r="N466" t="s">
        <v>11</v>
      </c>
      <c r="O466" s="19">
        <v>5402132</v>
      </c>
      <c r="P466" s="19">
        <v>0</v>
      </c>
      <c r="Q466" s="19">
        <v>172744</v>
      </c>
      <c r="R466" s="19">
        <v>5574876</v>
      </c>
      <c r="S466" s="19">
        <v>3296766.11</v>
      </c>
      <c r="T466" s="19">
        <v>2275140.65</v>
      </c>
      <c r="U466" s="18">
        <f>Tabla1[[#This Row],[Comprometido]]/Tabla1[[#Totals],[Comprometido]]</f>
        <v>0.10861577433590548</v>
      </c>
      <c r="V466" s="19">
        <v>2275140.65</v>
      </c>
      <c r="W466" s="20">
        <f>Tabla1[[#This Row],[Devengado]]/Tabla1[[#Totals],[Devengado]]</f>
        <v>0.26568735395236981</v>
      </c>
      <c r="X466" s="19">
        <v>3299735.35</v>
      </c>
      <c r="Y466" s="19">
        <v>3299735.35</v>
      </c>
      <c r="Z466" s="19">
        <v>2969.24</v>
      </c>
    </row>
    <row r="467" spans="1:26" x14ac:dyDescent="0.2">
      <c r="A467" t="s">
        <v>52</v>
      </c>
      <c r="B467" t="s">
        <v>53</v>
      </c>
      <c r="C467" t="s">
        <v>54</v>
      </c>
      <c r="D467" t="s">
        <v>55</v>
      </c>
      <c r="E467" t="s">
        <v>4</v>
      </c>
      <c r="F467" t="s">
        <v>5</v>
      </c>
      <c r="G467" t="s">
        <v>19</v>
      </c>
      <c r="H467" t="s">
        <v>20</v>
      </c>
      <c r="I467" t="str">
        <f>MID(Tabla1[[#This Row],[Des.Proyecto]],16,50)</f>
        <v>REMUNERACION PERSONAL</v>
      </c>
      <c r="J467" t="s">
        <v>157</v>
      </c>
      <c r="K467" t="s">
        <v>158</v>
      </c>
      <c r="L467" s="11" t="s">
        <v>938</v>
      </c>
      <c r="M467" t="s">
        <v>10</v>
      </c>
      <c r="N467" t="s">
        <v>11</v>
      </c>
      <c r="O467" s="19">
        <v>60600</v>
      </c>
      <c r="P467" s="19">
        <v>0</v>
      </c>
      <c r="Q467" s="19">
        <v>0</v>
      </c>
      <c r="R467" s="19">
        <v>60600</v>
      </c>
      <c r="S467" s="19">
        <v>15129.74</v>
      </c>
      <c r="T467" s="19">
        <v>9470.26</v>
      </c>
      <c r="U467" s="18">
        <f>Tabla1[[#This Row],[Comprometido]]/Tabla1[[#Totals],[Comprometido]]</f>
        <v>4.5211254216848194E-4</v>
      </c>
      <c r="V467" s="19">
        <v>9470.26</v>
      </c>
      <c r="W467" s="20">
        <f>Tabla1[[#This Row],[Devengado]]/Tabla1[[#Totals],[Devengado]]</f>
        <v>1.1059220978891875E-3</v>
      </c>
      <c r="X467" s="19">
        <v>51129.74</v>
      </c>
      <c r="Y467" s="19">
        <v>51129.74</v>
      </c>
      <c r="Z467" s="19">
        <v>36000</v>
      </c>
    </row>
    <row r="468" spans="1:26" hidden="1" x14ac:dyDescent="0.2">
      <c r="A468" t="s">
        <v>23</v>
      </c>
      <c r="B468" t="s">
        <v>24</v>
      </c>
      <c r="C468" t="s">
        <v>29</v>
      </c>
      <c r="D468" t="s">
        <v>30</v>
      </c>
      <c r="E468" t="s">
        <v>4</v>
      </c>
      <c r="F468" t="s">
        <v>5</v>
      </c>
      <c r="G468" t="s">
        <v>19</v>
      </c>
      <c r="H468" t="s">
        <v>20</v>
      </c>
      <c r="I468" t="str">
        <f>MID(Tabla1[[#This Row],[Des.Proyecto]],16,50)</f>
        <v>REMUNERACION PERSONAL</v>
      </c>
      <c r="J468" t="s">
        <v>157</v>
      </c>
      <c r="K468" t="s">
        <v>158</v>
      </c>
      <c r="L468" s="11" t="s">
        <v>938</v>
      </c>
      <c r="M468" t="s">
        <v>10</v>
      </c>
      <c r="N468" t="s">
        <v>11</v>
      </c>
      <c r="O468" s="19">
        <v>361034</v>
      </c>
      <c r="P468" s="19">
        <v>0</v>
      </c>
      <c r="Q468" s="19">
        <v>36610</v>
      </c>
      <c r="R468" s="19">
        <v>397644</v>
      </c>
      <c r="S468" s="19">
        <v>239719</v>
      </c>
      <c r="T468" s="19">
        <v>157925</v>
      </c>
      <c r="U468" s="18">
        <f>Tabla1[[#This Row],[Comprometido]]/Tabla1[[#Totals],[Comprometido]]</f>
        <v>7.5393783509594779E-3</v>
      </c>
      <c r="V468" s="19">
        <v>157925</v>
      </c>
      <c r="W468" s="20">
        <f>Tabla1[[#This Row],[Devengado]]/Tabla1[[#Totals],[Devengado]]</f>
        <v>1.8442233614404457E-2</v>
      </c>
      <c r="X468" s="19">
        <v>239719</v>
      </c>
      <c r="Y468" s="19">
        <v>239719</v>
      </c>
      <c r="Z468" s="19">
        <v>0</v>
      </c>
    </row>
    <row r="469" spans="1:26" hidden="1" x14ac:dyDescent="0.2">
      <c r="A469" t="s">
        <v>23</v>
      </c>
      <c r="B469" t="s">
        <v>24</v>
      </c>
      <c r="C469" t="s">
        <v>25</v>
      </c>
      <c r="D469" t="s">
        <v>26</v>
      </c>
      <c r="E469" t="s">
        <v>4</v>
      </c>
      <c r="F469" t="s">
        <v>5</v>
      </c>
      <c r="G469" t="s">
        <v>19</v>
      </c>
      <c r="H469" t="s">
        <v>20</v>
      </c>
      <c r="I469" t="str">
        <f>MID(Tabla1[[#This Row],[Des.Proyecto]],16,50)</f>
        <v>REMUNERACION PERSONAL</v>
      </c>
      <c r="J469" t="s">
        <v>157</v>
      </c>
      <c r="K469" t="s">
        <v>158</v>
      </c>
      <c r="L469" s="11" t="s">
        <v>938</v>
      </c>
      <c r="M469" t="s">
        <v>10</v>
      </c>
      <c r="N469" t="s">
        <v>11</v>
      </c>
      <c r="O469" s="19">
        <v>290020</v>
      </c>
      <c r="P469" s="19">
        <v>0</v>
      </c>
      <c r="Q469" s="19">
        <v>0</v>
      </c>
      <c r="R469" s="19">
        <v>290020</v>
      </c>
      <c r="S469" s="19">
        <v>176433.33</v>
      </c>
      <c r="T469" s="19">
        <v>92306.67</v>
      </c>
      <c r="U469" s="18">
        <f>Tabla1[[#This Row],[Comprometido]]/Tabla1[[#Totals],[Comprometido]]</f>
        <v>4.4067431340646555E-3</v>
      </c>
      <c r="V469" s="19">
        <v>92306.67</v>
      </c>
      <c r="W469" s="20">
        <f>Tabla1[[#This Row],[Devengado]]/Tabla1[[#Totals],[Devengado]]</f>
        <v>1.0779428034242452E-2</v>
      </c>
      <c r="X469" s="19">
        <v>197713.33</v>
      </c>
      <c r="Y469" s="19">
        <v>197713.33</v>
      </c>
      <c r="Z469" s="19">
        <v>21280</v>
      </c>
    </row>
    <row r="470" spans="1:26" hidden="1" x14ac:dyDescent="0.2">
      <c r="A470" t="s">
        <v>62</v>
      </c>
      <c r="B470" t="s">
        <v>80</v>
      </c>
      <c r="C470" t="s">
        <v>94</v>
      </c>
      <c r="D470" t="s">
        <v>95</v>
      </c>
      <c r="E470" t="s">
        <v>4</v>
      </c>
      <c r="F470" t="s">
        <v>5</v>
      </c>
      <c r="G470" t="s">
        <v>19</v>
      </c>
      <c r="H470" t="s">
        <v>20</v>
      </c>
      <c r="I470" t="str">
        <f>MID(Tabla1[[#This Row],[Des.Proyecto]],16,50)</f>
        <v>REMUNERACION PERSONAL</v>
      </c>
      <c r="J470" t="s">
        <v>157</v>
      </c>
      <c r="K470" t="s">
        <v>158</v>
      </c>
      <c r="L470" s="11" t="s">
        <v>938</v>
      </c>
      <c r="M470" t="s">
        <v>10</v>
      </c>
      <c r="N470" t="s">
        <v>11</v>
      </c>
      <c r="O470" s="19">
        <v>4295028</v>
      </c>
      <c r="P470" s="19">
        <v>0</v>
      </c>
      <c r="Q470" s="19">
        <v>6136</v>
      </c>
      <c r="R470" s="19">
        <v>4301164</v>
      </c>
      <c r="S470" s="19">
        <v>2861769.37</v>
      </c>
      <c r="T470" s="19">
        <v>1435322.63</v>
      </c>
      <c r="U470" s="18">
        <f>Tabla1[[#This Row],[Comprometido]]/Tabla1[[#Totals],[Comprometido]]</f>
        <v>6.8522655458377199E-2</v>
      </c>
      <c r="V470" s="19">
        <v>1435322.63</v>
      </c>
      <c r="W470" s="20">
        <f>Tabla1[[#This Row],[Devengado]]/Tabla1[[#Totals],[Devengado]]</f>
        <v>0.16761472378978254</v>
      </c>
      <c r="X470" s="19">
        <v>2865841.37</v>
      </c>
      <c r="Y470" s="19">
        <v>2865841.37</v>
      </c>
      <c r="Z470" s="19">
        <v>4072</v>
      </c>
    </row>
    <row r="471" spans="1:26" hidden="1" x14ac:dyDescent="0.2">
      <c r="A471" t="s">
        <v>62</v>
      </c>
      <c r="B471" t="s">
        <v>80</v>
      </c>
      <c r="C471" t="s">
        <v>92</v>
      </c>
      <c r="D471" t="s">
        <v>93</v>
      </c>
      <c r="E471" t="s">
        <v>4</v>
      </c>
      <c r="F471" t="s">
        <v>5</v>
      </c>
      <c r="G471" t="s">
        <v>19</v>
      </c>
      <c r="H471" t="s">
        <v>20</v>
      </c>
      <c r="I471" t="str">
        <f>MID(Tabla1[[#This Row],[Des.Proyecto]],16,50)</f>
        <v>REMUNERACION PERSONAL</v>
      </c>
      <c r="J471" t="s">
        <v>157</v>
      </c>
      <c r="K471" t="s">
        <v>158</v>
      </c>
      <c r="L471" s="11" t="s">
        <v>938</v>
      </c>
      <c r="M471" t="s">
        <v>10</v>
      </c>
      <c r="N471" t="s">
        <v>11</v>
      </c>
      <c r="O471" s="19">
        <v>1628184</v>
      </c>
      <c r="P471" s="19">
        <v>0</v>
      </c>
      <c r="Q471" s="19">
        <v>-48393.45</v>
      </c>
      <c r="R471" s="19">
        <v>1579790.55</v>
      </c>
      <c r="S471" s="19">
        <v>858303.33</v>
      </c>
      <c r="T471" s="19">
        <v>563596.67000000004</v>
      </c>
      <c r="U471" s="18">
        <f>Tabla1[[#This Row],[Comprometido]]/Tabla1[[#Totals],[Comprometido]]</f>
        <v>2.6906243675610914E-2</v>
      </c>
      <c r="V471" s="19">
        <v>563596.67000000004</v>
      </c>
      <c r="W471" s="20">
        <f>Tabla1[[#This Row],[Devengado]]/Tabla1[[#Totals],[Devengado]]</f>
        <v>6.5815934478014343E-2</v>
      </c>
      <c r="X471" s="19">
        <v>1016193.88</v>
      </c>
      <c r="Y471" s="19">
        <v>1016193.88</v>
      </c>
      <c r="Z471" s="19">
        <v>157890.54999999999</v>
      </c>
    </row>
    <row r="472" spans="1:26" hidden="1" x14ac:dyDescent="0.2">
      <c r="A472" t="s">
        <v>62</v>
      </c>
      <c r="B472" t="s">
        <v>66</v>
      </c>
      <c r="C472" t="s">
        <v>67</v>
      </c>
      <c r="D472" t="s">
        <v>68</v>
      </c>
      <c r="E472" t="s">
        <v>4</v>
      </c>
      <c r="F472" t="s">
        <v>5</v>
      </c>
      <c r="G472" t="s">
        <v>19</v>
      </c>
      <c r="H472" t="s">
        <v>20</v>
      </c>
      <c r="I472" t="str">
        <f>MID(Tabla1[[#This Row],[Des.Proyecto]],16,50)</f>
        <v>REMUNERACION PERSONAL</v>
      </c>
      <c r="J472" t="s">
        <v>157</v>
      </c>
      <c r="K472" t="s">
        <v>158</v>
      </c>
      <c r="L472" s="11" t="s">
        <v>938</v>
      </c>
      <c r="M472" t="s">
        <v>10</v>
      </c>
      <c r="N472" t="s">
        <v>11</v>
      </c>
      <c r="O472" s="19">
        <v>23456</v>
      </c>
      <c r="P472" s="19">
        <v>0</v>
      </c>
      <c r="Q472" s="19">
        <v>19240</v>
      </c>
      <c r="R472" s="19">
        <v>42696</v>
      </c>
      <c r="S472" s="19">
        <v>26540</v>
      </c>
      <c r="T472" s="19">
        <v>16156</v>
      </c>
      <c r="U472" s="18">
        <f>Tabla1[[#This Row],[Comprometido]]/Tabla1[[#Totals],[Comprometido]]</f>
        <v>7.7129141452019206E-4</v>
      </c>
      <c r="V472" s="19">
        <v>16156</v>
      </c>
      <c r="W472" s="20">
        <f>Tabla1[[#This Row],[Devengado]]/Tabla1[[#Totals],[Devengado]]</f>
        <v>1.8866723208758485E-3</v>
      </c>
      <c r="X472" s="19">
        <v>26540</v>
      </c>
      <c r="Y472" s="19">
        <v>26540</v>
      </c>
      <c r="Z472" s="19">
        <v>0</v>
      </c>
    </row>
    <row r="473" spans="1:26" hidden="1" x14ac:dyDescent="0.2">
      <c r="A473" t="s">
        <v>23</v>
      </c>
      <c r="B473" t="s">
        <v>24</v>
      </c>
      <c r="C473" t="s">
        <v>42</v>
      </c>
      <c r="D473" t="s">
        <v>43</v>
      </c>
      <c r="E473" t="s">
        <v>4</v>
      </c>
      <c r="F473" t="s">
        <v>5</v>
      </c>
      <c r="G473" t="s">
        <v>19</v>
      </c>
      <c r="H473" t="s">
        <v>20</v>
      </c>
      <c r="I473" t="str">
        <f>MID(Tabla1[[#This Row],[Des.Proyecto]],16,50)</f>
        <v>REMUNERACION PERSONAL</v>
      </c>
      <c r="J473" t="s">
        <v>157</v>
      </c>
      <c r="K473" t="s">
        <v>158</v>
      </c>
      <c r="L473" s="11" t="s">
        <v>938</v>
      </c>
      <c r="M473" t="s">
        <v>10</v>
      </c>
      <c r="N473" t="s">
        <v>11</v>
      </c>
      <c r="O473" s="19">
        <v>189014</v>
      </c>
      <c r="P473" s="19">
        <v>0</v>
      </c>
      <c r="Q473" s="19">
        <v>55990</v>
      </c>
      <c r="R473" s="19">
        <v>245004</v>
      </c>
      <c r="S473" s="19">
        <v>143837</v>
      </c>
      <c r="T473" s="19">
        <v>101167</v>
      </c>
      <c r="U473" s="18">
        <f>Tabla1[[#This Row],[Comprometido]]/Tabla1[[#Totals],[Comprometido]]</f>
        <v>4.8297374679849136E-3</v>
      </c>
      <c r="V473" s="19">
        <v>101167</v>
      </c>
      <c r="W473" s="20">
        <f>Tabla1[[#This Row],[Devengado]]/Tabla1[[#Totals],[Devengado]]</f>
        <v>1.1814123464102932E-2</v>
      </c>
      <c r="X473" s="19">
        <v>143837</v>
      </c>
      <c r="Y473" s="19">
        <v>143837</v>
      </c>
      <c r="Z473" s="19">
        <v>0</v>
      </c>
    </row>
    <row r="474" spans="1:26" hidden="1" x14ac:dyDescent="0.2">
      <c r="A474" t="s">
        <v>62</v>
      </c>
      <c r="B474" t="s">
        <v>80</v>
      </c>
      <c r="C474" t="s">
        <v>90</v>
      </c>
      <c r="D474" t="s">
        <v>91</v>
      </c>
      <c r="E474" t="s">
        <v>4</v>
      </c>
      <c r="F474" t="s">
        <v>5</v>
      </c>
      <c r="G474" t="s">
        <v>19</v>
      </c>
      <c r="H474" t="s">
        <v>20</v>
      </c>
      <c r="I474" t="str">
        <f>MID(Tabla1[[#This Row],[Des.Proyecto]],16,50)</f>
        <v>REMUNERACION PERSONAL</v>
      </c>
      <c r="J474" t="s">
        <v>157</v>
      </c>
      <c r="K474" t="s">
        <v>158</v>
      </c>
      <c r="L474" s="11" t="s">
        <v>938</v>
      </c>
      <c r="M474" t="s">
        <v>10</v>
      </c>
      <c r="N474" t="s">
        <v>11</v>
      </c>
      <c r="O474" s="19">
        <v>690645</v>
      </c>
      <c r="P474" s="19">
        <v>0</v>
      </c>
      <c r="Q474" s="19">
        <v>58347</v>
      </c>
      <c r="R474" s="19">
        <v>748992</v>
      </c>
      <c r="S474" s="19">
        <v>488813</v>
      </c>
      <c r="T474" s="19">
        <v>260179</v>
      </c>
      <c r="U474" s="18">
        <f>Tabla1[[#This Row],[Comprometido]]/Tabla1[[#Totals],[Comprometido]]</f>
        <v>1.2421009466356093E-2</v>
      </c>
      <c r="V474" s="19">
        <v>260179</v>
      </c>
      <c r="W474" s="20">
        <f>Tabla1[[#This Row],[Devengado]]/Tabla1[[#Totals],[Devengado]]</f>
        <v>3.0383295232307341E-2</v>
      </c>
      <c r="X474" s="19">
        <v>488813</v>
      </c>
      <c r="Y474" s="19">
        <v>488813</v>
      </c>
      <c r="Z474" s="19">
        <v>0</v>
      </c>
    </row>
    <row r="475" spans="1:26" hidden="1" x14ac:dyDescent="0.2">
      <c r="A475" t="s">
        <v>0</v>
      </c>
      <c r="B475" t="s">
        <v>16</v>
      </c>
      <c r="C475" t="s">
        <v>27</v>
      </c>
      <c r="D475" t="s">
        <v>28</v>
      </c>
      <c r="E475" t="s">
        <v>4</v>
      </c>
      <c r="F475" t="s">
        <v>5</v>
      </c>
      <c r="G475" t="s">
        <v>19</v>
      </c>
      <c r="H475" t="s">
        <v>20</v>
      </c>
      <c r="I475" t="str">
        <f>MID(Tabla1[[#This Row],[Des.Proyecto]],16,50)</f>
        <v>REMUNERACION PERSONAL</v>
      </c>
      <c r="J475" t="s">
        <v>157</v>
      </c>
      <c r="K475" t="s">
        <v>158</v>
      </c>
      <c r="L475" s="11" t="s">
        <v>938</v>
      </c>
      <c r="M475" t="s">
        <v>10</v>
      </c>
      <c r="N475" t="s">
        <v>11</v>
      </c>
      <c r="O475" s="19">
        <v>526051.94999999995</v>
      </c>
      <c r="P475" s="19">
        <v>0</v>
      </c>
      <c r="Q475" s="19">
        <v>37492.050000000003</v>
      </c>
      <c r="R475" s="19">
        <v>563544</v>
      </c>
      <c r="S475" s="19">
        <v>374675</v>
      </c>
      <c r="T475" s="19">
        <v>188869</v>
      </c>
      <c r="U475" s="18">
        <f>Tabla1[[#This Row],[Comprometido]]/Tabla1[[#Totals],[Comprometido]]</f>
        <v>9.0166525234596524E-3</v>
      </c>
      <c r="V475" s="19">
        <v>188869</v>
      </c>
      <c r="W475" s="20">
        <f>Tabla1[[#This Row],[Devengado]]/Tabla1[[#Totals],[Devengado]]</f>
        <v>2.2055825363425392E-2</v>
      </c>
      <c r="X475" s="19">
        <v>374675</v>
      </c>
      <c r="Y475" s="19">
        <v>374675</v>
      </c>
      <c r="Z475" s="19">
        <v>0</v>
      </c>
    </row>
    <row r="476" spans="1:26" hidden="1" x14ac:dyDescent="0.2">
      <c r="A476" t="s">
        <v>23</v>
      </c>
      <c r="B476" t="s">
        <v>69</v>
      </c>
      <c r="C476" t="s">
        <v>70</v>
      </c>
      <c r="D476" t="s">
        <v>71</v>
      </c>
      <c r="E476" t="s">
        <v>4</v>
      </c>
      <c r="F476" t="s">
        <v>5</v>
      </c>
      <c r="G476" t="s">
        <v>19</v>
      </c>
      <c r="H476" t="s">
        <v>20</v>
      </c>
      <c r="I476" t="str">
        <f>MID(Tabla1[[#This Row],[Des.Proyecto]],16,50)</f>
        <v>REMUNERACION PERSONAL</v>
      </c>
      <c r="J476" t="s">
        <v>157</v>
      </c>
      <c r="K476" t="s">
        <v>158</v>
      </c>
      <c r="L476" s="11" t="s">
        <v>938</v>
      </c>
      <c r="M476" t="s">
        <v>10</v>
      </c>
      <c r="N476" t="s">
        <v>11</v>
      </c>
      <c r="O476" s="19">
        <v>4644144.1399999997</v>
      </c>
      <c r="P476" s="19">
        <v>0</v>
      </c>
      <c r="Q476" s="19">
        <v>-328283.40999999997</v>
      </c>
      <c r="R476" s="19">
        <v>4315860.7300000004</v>
      </c>
      <c r="S476" s="19">
        <v>1440756.87</v>
      </c>
      <c r="T476" s="19">
        <v>993851.13</v>
      </c>
      <c r="U476" s="18">
        <f>Tabla1[[#This Row],[Comprometido]]/Tabla1[[#Totals],[Comprometido]]</f>
        <v>4.7446697442448088E-2</v>
      </c>
      <c r="V476" s="19">
        <v>993851.13</v>
      </c>
      <c r="W476" s="20">
        <f>Tabla1[[#This Row],[Devengado]]/Tabla1[[#Totals],[Devengado]]</f>
        <v>0.11606037497166283</v>
      </c>
      <c r="X476" s="19">
        <v>3322009.6000000001</v>
      </c>
      <c r="Y476" s="19">
        <v>3322009.6000000001</v>
      </c>
      <c r="Z476" s="19">
        <v>1881252.73</v>
      </c>
    </row>
    <row r="477" spans="1:26" hidden="1" x14ac:dyDescent="0.2">
      <c r="A477" t="s">
        <v>62</v>
      </c>
      <c r="B477" t="s">
        <v>66</v>
      </c>
      <c r="C477" t="s">
        <v>76</v>
      </c>
      <c r="D477" t="s">
        <v>77</v>
      </c>
      <c r="E477" t="s">
        <v>4</v>
      </c>
      <c r="F477" t="s">
        <v>5</v>
      </c>
      <c r="G477" t="s">
        <v>19</v>
      </c>
      <c r="H477" t="s">
        <v>20</v>
      </c>
      <c r="I477" t="str">
        <f>MID(Tabla1[[#This Row],[Des.Proyecto]],16,50)</f>
        <v>REMUNERACION PERSONAL</v>
      </c>
      <c r="J477" t="s">
        <v>157</v>
      </c>
      <c r="K477" t="s">
        <v>158</v>
      </c>
      <c r="L477" s="11" t="s">
        <v>938</v>
      </c>
      <c r="M477" t="s">
        <v>10</v>
      </c>
      <c r="N477" t="s">
        <v>11</v>
      </c>
      <c r="O477" s="19">
        <v>1426</v>
      </c>
      <c r="P477" s="19">
        <v>0</v>
      </c>
      <c r="Q477" s="19">
        <v>7130</v>
      </c>
      <c r="R477" s="19">
        <v>8556</v>
      </c>
      <c r="S477" s="19">
        <v>4991</v>
      </c>
      <c r="T477" s="19">
        <v>3565</v>
      </c>
      <c r="U477" s="18">
        <f>Tabla1[[#This Row],[Comprometido]]/Tabla1[[#Totals],[Comprometido]]</f>
        <v>1.7019397702181758E-4</v>
      </c>
      <c r="V477" s="19">
        <v>3565</v>
      </c>
      <c r="W477" s="20">
        <f>Tabla1[[#This Row],[Devengado]]/Tabla1[[#Totals],[Devengado]]</f>
        <v>4.1631510422891803E-4</v>
      </c>
      <c r="X477" s="19">
        <v>4991</v>
      </c>
      <c r="Y477" s="19">
        <v>4991</v>
      </c>
      <c r="Z477" s="19">
        <v>0</v>
      </c>
    </row>
    <row r="478" spans="1:26" hidden="1" x14ac:dyDescent="0.2">
      <c r="A478" t="s">
        <v>62</v>
      </c>
      <c r="B478" t="s">
        <v>66</v>
      </c>
      <c r="C478" t="s">
        <v>124</v>
      </c>
      <c r="D478" t="s">
        <v>125</v>
      </c>
      <c r="E478" t="s">
        <v>4</v>
      </c>
      <c r="F478" t="s">
        <v>5</v>
      </c>
      <c r="G478" t="s">
        <v>19</v>
      </c>
      <c r="H478" t="s">
        <v>20</v>
      </c>
      <c r="I478" t="str">
        <f>MID(Tabla1[[#This Row],[Des.Proyecto]],16,50)</f>
        <v>REMUNERACION PERSONAL</v>
      </c>
      <c r="J478" t="s">
        <v>157</v>
      </c>
      <c r="K478" t="s">
        <v>158</v>
      </c>
      <c r="L478" s="11" t="s">
        <v>938</v>
      </c>
      <c r="M478" t="s">
        <v>10</v>
      </c>
      <c r="N478" t="s">
        <v>11</v>
      </c>
      <c r="O478" s="19">
        <v>20330</v>
      </c>
      <c r="P478" s="19">
        <v>0</v>
      </c>
      <c r="Q478" s="19">
        <v>34270</v>
      </c>
      <c r="R478" s="19">
        <v>54600</v>
      </c>
      <c r="S478" s="19">
        <v>39775.199999999997</v>
      </c>
      <c r="T478" s="19">
        <v>14824.8</v>
      </c>
      <c r="U478" s="18">
        <f>Tabla1[[#This Row],[Comprometido]]/Tabla1[[#Totals],[Comprometido]]</f>
        <v>7.0773959903311107E-4</v>
      </c>
      <c r="V478" s="19">
        <v>14824.8</v>
      </c>
      <c r="W478" s="20">
        <f>Tabla1[[#This Row],[Devengado]]/Tabla1[[#Totals],[Devengado]]</f>
        <v>1.7312168743822901E-3</v>
      </c>
      <c r="X478" s="19">
        <v>39775.199999999997</v>
      </c>
      <c r="Y478" s="19">
        <v>39775.199999999997</v>
      </c>
      <c r="Z478" s="19">
        <v>0</v>
      </c>
    </row>
    <row r="479" spans="1:26" hidden="1" x14ac:dyDescent="0.2">
      <c r="A479" t="s">
        <v>62</v>
      </c>
      <c r="B479" t="s">
        <v>80</v>
      </c>
      <c r="C479" t="s">
        <v>122</v>
      </c>
      <c r="D479" t="s">
        <v>123</v>
      </c>
      <c r="E479" t="s">
        <v>4</v>
      </c>
      <c r="F479" t="s">
        <v>5</v>
      </c>
      <c r="G479" t="s">
        <v>19</v>
      </c>
      <c r="H479" t="s">
        <v>20</v>
      </c>
      <c r="I479" t="str">
        <f>MID(Tabla1[[#This Row],[Des.Proyecto]],16,50)</f>
        <v>REMUNERACION PERSONAL</v>
      </c>
      <c r="J479" t="s">
        <v>157</v>
      </c>
      <c r="K479" t="s">
        <v>158</v>
      </c>
      <c r="L479" s="11" t="s">
        <v>938</v>
      </c>
      <c r="M479" t="s">
        <v>10</v>
      </c>
      <c r="N479" t="s">
        <v>11</v>
      </c>
      <c r="O479" s="19">
        <v>781956</v>
      </c>
      <c r="P479" s="19">
        <v>0</v>
      </c>
      <c r="Q479" s="19">
        <v>-156613.69</v>
      </c>
      <c r="R479" s="19">
        <v>625342.31000000006</v>
      </c>
      <c r="S479" s="19">
        <v>340934.33</v>
      </c>
      <c r="T479" s="19">
        <v>199881.67</v>
      </c>
      <c r="U479" s="18">
        <f>Tabla1[[#This Row],[Comprometido]]/Tabla1[[#Totals],[Comprometido]]</f>
        <v>9.5424000984747608E-3</v>
      </c>
      <c r="V479" s="19">
        <v>199881.67</v>
      </c>
      <c r="W479" s="20">
        <f>Tabla1[[#This Row],[Devengado]]/Tabla1[[#Totals],[Devengado]]</f>
        <v>2.334186768008421E-2</v>
      </c>
      <c r="X479" s="19">
        <v>425460.64</v>
      </c>
      <c r="Y479" s="19">
        <v>425460.64</v>
      </c>
      <c r="Z479" s="19">
        <v>84526.31</v>
      </c>
    </row>
    <row r="480" spans="1:26" hidden="1" x14ac:dyDescent="0.2">
      <c r="A480" t="s">
        <v>0</v>
      </c>
      <c r="B480" t="s">
        <v>16</v>
      </c>
      <c r="C480" t="s">
        <v>17</v>
      </c>
      <c r="D480" t="s">
        <v>18</v>
      </c>
      <c r="E480" t="s">
        <v>4</v>
      </c>
      <c r="F480" t="s">
        <v>5</v>
      </c>
      <c r="G480" t="s">
        <v>19</v>
      </c>
      <c r="H480" t="s">
        <v>20</v>
      </c>
      <c r="I480" t="str">
        <f>MID(Tabla1[[#This Row],[Des.Proyecto]],16,50)</f>
        <v>REMUNERACION PERSONAL</v>
      </c>
      <c r="J480" t="s">
        <v>157</v>
      </c>
      <c r="K480" t="s">
        <v>158</v>
      </c>
      <c r="L480" s="11" t="s">
        <v>938</v>
      </c>
      <c r="M480" t="s">
        <v>10</v>
      </c>
      <c r="N480" t="s">
        <v>11</v>
      </c>
      <c r="O480" s="19">
        <v>71016</v>
      </c>
      <c r="P480" s="19">
        <v>0</v>
      </c>
      <c r="Q480" s="19">
        <v>0</v>
      </c>
      <c r="R480" s="19">
        <v>71016</v>
      </c>
      <c r="S480" s="19">
        <v>43782.33</v>
      </c>
      <c r="T480" s="19">
        <v>27233.67</v>
      </c>
      <c r="U480" s="18">
        <f>Tabla1[[#This Row],[Comprometido]]/Tabla1[[#Totals],[Comprometido]]</f>
        <v>1.3001421055258799E-3</v>
      </c>
      <c r="V480" s="19">
        <v>25817</v>
      </c>
      <c r="W480" s="20">
        <f>Tabla1[[#This Row],[Devengado]]/Tabla1[[#Totals],[Devengado]]</f>
        <v>3.0148687365716626E-3</v>
      </c>
      <c r="X480" s="19">
        <v>43782.33</v>
      </c>
      <c r="Y480" s="19">
        <v>45199</v>
      </c>
      <c r="Z480" s="19">
        <v>0</v>
      </c>
    </row>
    <row r="481" spans="1:26" hidden="1" x14ac:dyDescent="0.2">
      <c r="A481" t="s">
        <v>23</v>
      </c>
      <c r="B481" t="s">
        <v>96</v>
      </c>
      <c r="C481" t="s">
        <v>97</v>
      </c>
      <c r="D481" t="s">
        <v>98</v>
      </c>
      <c r="E481" t="s">
        <v>4</v>
      </c>
      <c r="F481" t="s">
        <v>5</v>
      </c>
      <c r="G481" t="s">
        <v>19</v>
      </c>
      <c r="H481" t="s">
        <v>20</v>
      </c>
      <c r="I481" t="str">
        <f>MID(Tabla1[[#This Row],[Des.Proyecto]],16,50)</f>
        <v>REMUNERACION PERSONAL</v>
      </c>
      <c r="J481" t="s">
        <v>157</v>
      </c>
      <c r="K481" t="s">
        <v>158</v>
      </c>
      <c r="L481" s="11" t="s">
        <v>938</v>
      </c>
      <c r="M481" t="s">
        <v>10</v>
      </c>
      <c r="N481" t="s">
        <v>11</v>
      </c>
      <c r="O481" s="19">
        <v>24552</v>
      </c>
      <c r="P481" s="19">
        <v>0</v>
      </c>
      <c r="Q481" s="19">
        <v>0</v>
      </c>
      <c r="R481" s="19">
        <v>24552</v>
      </c>
      <c r="S481" s="19">
        <v>14322</v>
      </c>
      <c r="T481" s="19">
        <v>10230</v>
      </c>
      <c r="U481" s="18">
        <f>Tabla1[[#This Row],[Comprometido]]/Tabla1[[#Totals],[Comprometido]]</f>
        <v>4.8838271667130259E-4</v>
      </c>
      <c r="V481" s="19">
        <v>10230</v>
      </c>
      <c r="W481" s="20">
        <f>Tabla1[[#This Row],[Devengado]]/Tabla1[[#Totals],[Devengado]]</f>
        <v>1.1946433425699388E-3</v>
      </c>
      <c r="X481" s="19">
        <v>14322</v>
      </c>
      <c r="Y481" s="19">
        <v>14322</v>
      </c>
      <c r="Z481" s="19">
        <v>0</v>
      </c>
    </row>
    <row r="482" spans="1:26" x14ac:dyDescent="0.2">
      <c r="A482" t="s">
        <v>52</v>
      </c>
      <c r="B482" t="s">
        <v>83</v>
      </c>
      <c r="C482" t="s">
        <v>84</v>
      </c>
      <c r="D482" t="s">
        <v>85</v>
      </c>
      <c r="E482" t="s">
        <v>4</v>
      </c>
      <c r="F482" t="s">
        <v>5</v>
      </c>
      <c r="G482" t="s">
        <v>19</v>
      </c>
      <c r="H482" t="s">
        <v>20</v>
      </c>
      <c r="I482" t="str">
        <f>MID(Tabla1[[#This Row],[Des.Proyecto]],16,50)</f>
        <v>REMUNERACION PERSONAL</v>
      </c>
      <c r="J482" t="s">
        <v>157</v>
      </c>
      <c r="K482" t="s">
        <v>158</v>
      </c>
      <c r="L482" s="11" t="s">
        <v>938</v>
      </c>
      <c r="M482" t="s">
        <v>10</v>
      </c>
      <c r="N482" t="s">
        <v>11</v>
      </c>
      <c r="O482" s="19">
        <v>126199.6</v>
      </c>
      <c r="P482" s="19">
        <v>0</v>
      </c>
      <c r="Q482" s="19">
        <v>23630.400000000001</v>
      </c>
      <c r="R482" s="19">
        <v>149830</v>
      </c>
      <c r="S482" s="19">
        <v>90690.59</v>
      </c>
      <c r="T482" s="19">
        <v>59139.41</v>
      </c>
      <c r="U482" s="18">
        <f>Tabla1[[#This Row],[Comprometido]]/Tabla1[[#Totals],[Comprometido]]</f>
        <v>2.8233299822226785E-3</v>
      </c>
      <c r="V482" s="19">
        <v>59139.41</v>
      </c>
      <c r="W482" s="20">
        <f>Tabla1[[#This Row],[Devengado]]/Tabla1[[#Totals],[Devengado]]</f>
        <v>6.9062074721421372E-3</v>
      </c>
      <c r="X482" s="19">
        <v>90690.59</v>
      </c>
      <c r="Y482" s="19">
        <v>90690.59</v>
      </c>
      <c r="Z482" s="19">
        <v>0</v>
      </c>
    </row>
    <row r="483" spans="1:26" hidden="1" x14ac:dyDescent="0.2">
      <c r="A483" t="s">
        <v>23</v>
      </c>
      <c r="B483" t="s">
        <v>24</v>
      </c>
      <c r="C483" t="s">
        <v>103</v>
      </c>
      <c r="D483" t="s">
        <v>104</v>
      </c>
      <c r="E483" t="s">
        <v>4</v>
      </c>
      <c r="F483" t="s">
        <v>5</v>
      </c>
      <c r="G483" t="s">
        <v>19</v>
      </c>
      <c r="H483" t="s">
        <v>20</v>
      </c>
      <c r="I483" t="str">
        <f>MID(Tabla1[[#This Row],[Des.Proyecto]],16,50)</f>
        <v>REMUNERACION PERSONAL</v>
      </c>
      <c r="J483" t="s">
        <v>157</v>
      </c>
      <c r="K483" t="s">
        <v>158</v>
      </c>
      <c r="L483" s="11" t="s">
        <v>938</v>
      </c>
      <c r="M483" t="s">
        <v>10</v>
      </c>
      <c r="N483" t="s">
        <v>11</v>
      </c>
      <c r="O483" s="19">
        <v>238200</v>
      </c>
      <c r="P483" s="19">
        <v>0</v>
      </c>
      <c r="Q483" s="19">
        <v>4800</v>
      </c>
      <c r="R483" s="19">
        <v>243000</v>
      </c>
      <c r="S483" s="19">
        <v>152670</v>
      </c>
      <c r="T483" s="19">
        <v>90330</v>
      </c>
      <c r="U483" s="18">
        <f>Tabla1[[#This Row],[Comprometido]]/Tabla1[[#Totals],[Comprometido]]</f>
        <v>4.312376421986194E-3</v>
      </c>
      <c r="V483" s="19">
        <v>90330</v>
      </c>
      <c r="W483" s="20">
        <f>Tabla1[[#This Row],[Devengado]]/Tabla1[[#Totals],[Devengado]]</f>
        <v>1.0548595614305236E-2</v>
      </c>
      <c r="X483" s="19">
        <v>152670</v>
      </c>
      <c r="Y483" s="19">
        <v>152670</v>
      </c>
      <c r="Z483" s="19">
        <v>0</v>
      </c>
    </row>
    <row r="484" spans="1:26" hidden="1" x14ac:dyDescent="0.2">
      <c r="A484" t="s">
        <v>23</v>
      </c>
      <c r="B484" t="s">
        <v>49</v>
      </c>
      <c r="C484" t="s">
        <v>56</v>
      </c>
      <c r="D484" t="s">
        <v>57</v>
      </c>
      <c r="E484" t="s">
        <v>4</v>
      </c>
      <c r="F484" t="s">
        <v>5</v>
      </c>
      <c r="G484" t="s">
        <v>19</v>
      </c>
      <c r="H484" t="s">
        <v>20</v>
      </c>
      <c r="I484" t="str">
        <f>MID(Tabla1[[#This Row],[Des.Proyecto]],16,50)</f>
        <v>REMUNERACION PERSONAL</v>
      </c>
      <c r="J484" t="s">
        <v>157</v>
      </c>
      <c r="K484" t="s">
        <v>158</v>
      </c>
      <c r="L484" s="11" t="s">
        <v>938</v>
      </c>
      <c r="M484" t="s">
        <v>10</v>
      </c>
      <c r="N484" t="s">
        <v>11</v>
      </c>
      <c r="O484" s="19">
        <v>353153.26</v>
      </c>
      <c r="P484" s="19">
        <v>0</v>
      </c>
      <c r="Q484" s="19">
        <v>261434.74</v>
      </c>
      <c r="R484" s="19">
        <v>614588</v>
      </c>
      <c r="S484" s="19">
        <v>284324.06</v>
      </c>
      <c r="T484" s="19">
        <v>330263.94</v>
      </c>
      <c r="U484" s="18">
        <f>Tabla1[[#This Row],[Comprometido]]/Tabla1[[#Totals],[Comprometido]]</f>
        <v>1.5766881743476839E-2</v>
      </c>
      <c r="V484" s="19">
        <v>330263.94</v>
      </c>
      <c r="W484" s="20">
        <f>Tabla1[[#This Row],[Devengado]]/Tabla1[[#Totals],[Devengado]]</f>
        <v>3.8567704517294008E-2</v>
      </c>
      <c r="X484" s="19">
        <v>284324.06</v>
      </c>
      <c r="Y484" s="19">
        <v>284324.06</v>
      </c>
      <c r="Z484" s="19">
        <v>0</v>
      </c>
    </row>
    <row r="485" spans="1:26" hidden="1" x14ac:dyDescent="0.2">
      <c r="A485" t="s">
        <v>23</v>
      </c>
      <c r="B485" t="s">
        <v>24</v>
      </c>
      <c r="C485" t="s">
        <v>40</v>
      </c>
      <c r="D485" t="s">
        <v>41</v>
      </c>
      <c r="E485" t="s">
        <v>4</v>
      </c>
      <c r="F485" t="s">
        <v>5</v>
      </c>
      <c r="G485" t="s">
        <v>19</v>
      </c>
      <c r="H485" t="s">
        <v>20</v>
      </c>
      <c r="I485" t="str">
        <f>MID(Tabla1[[#This Row],[Des.Proyecto]],16,50)</f>
        <v>REMUNERACION PERSONAL</v>
      </c>
      <c r="J485" t="s">
        <v>157</v>
      </c>
      <c r="K485" t="s">
        <v>158</v>
      </c>
      <c r="L485" s="11" t="s">
        <v>938</v>
      </c>
      <c r="M485" t="s">
        <v>10</v>
      </c>
      <c r="N485" t="s">
        <v>11</v>
      </c>
      <c r="O485" s="19">
        <v>237944</v>
      </c>
      <c r="P485" s="19">
        <v>0</v>
      </c>
      <c r="Q485" s="19">
        <v>60332</v>
      </c>
      <c r="R485" s="19">
        <v>298276</v>
      </c>
      <c r="S485" s="19">
        <v>202507</v>
      </c>
      <c r="T485" s="19">
        <v>95769</v>
      </c>
      <c r="U485" s="18">
        <f>Tabla1[[#This Row],[Comprometido]]/Tabla1[[#Totals],[Comprometido]]</f>
        <v>4.572035620028737E-3</v>
      </c>
      <c r="V485" s="19">
        <v>95769</v>
      </c>
      <c r="W485" s="20">
        <f>Tabla1[[#This Row],[Devengado]]/Tabla1[[#Totals],[Devengado]]</f>
        <v>1.1183753497026439E-2</v>
      </c>
      <c r="X485" s="19">
        <v>202507</v>
      </c>
      <c r="Y485" s="19">
        <v>202507</v>
      </c>
      <c r="Z485" s="19">
        <v>0</v>
      </c>
    </row>
    <row r="486" spans="1:26" hidden="1" x14ac:dyDescent="0.2">
      <c r="A486" t="s">
        <v>0</v>
      </c>
      <c r="B486" t="s">
        <v>126</v>
      </c>
      <c r="C486" t="s">
        <v>127</v>
      </c>
      <c r="D486" t="s">
        <v>128</v>
      </c>
      <c r="E486" t="s">
        <v>4</v>
      </c>
      <c r="F486" t="s">
        <v>5</v>
      </c>
      <c r="G486" t="s">
        <v>19</v>
      </c>
      <c r="H486" t="s">
        <v>20</v>
      </c>
      <c r="I486" t="str">
        <f>MID(Tabla1[[#This Row],[Des.Proyecto]],16,50)</f>
        <v>REMUNERACION PERSONAL</v>
      </c>
      <c r="J486" t="s">
        <v>157</v>
      </c>
      <c r="K486" t="s">
        <v>158</v>
      </c>
      <c r="L486" s="11" t="s">
        <v>938</v>
      </c>
      <c r="M486" t="s">
        <v>10</v>
      </c>
      <c r="N486" t="s">
        <v>11</v>
      </c>
      <c r="O486" s="19">
        <v>456912</v>
      </c>
      <c r="P486" s="19">
        <v>0</v>
      </c>
      <c r="Q486" s="19">
        <v>0</v>
      </c>
      <c r="R486" s="19">
        <v>456912</v>
      </c>
      <c r="S486" s="19">
        <v>227956.43</v>
      </c>
      <c r="T486" s="19">
        <v>156307.57</v>
      </c>
      <c r="U486" s="18">
        <f>Tabla1[[#This Row],[Comprometido]]/Tabla1[[#Totals],[Comprometido]]</f>
        <v>7.4621618448572624E-3</v>
      </c>
      <c r="V486" s="19">
        <v>156307.57</v>
      </c>
      <c r="W486" s="20">
        <f>Tabla1[[#This Row],[Devengado]]/Tabla1[[#Totals],[Devengado]]</f>
        <v>1.8253352677789315E-2</v>
      </c>
      <c r="X486" s="19">
        <v>300604.43</v>
      </c>
      <c r="Y486" s="19">
        <v>300604.43</v>
      </c>
      <c r="Z486" s="19">
        <v>72648</v>
      </c>
    </row>
    <row r="487" spans="1:26" hidden="1" x14ac:dyDescent="0.2">
      <c r="A487" t="s">
        <v>62</v>
      </c>
      <c r="B487" t="s">
        <v>66</v>
      </c>
      <c r="C487" t="s">
        <v>118</v>
      </c>
      <c r="D487" t="s">
        <v>119</v>
      </c>
      <c r="E487" t="s">
        <v>4</v>
      </c>
      <c r="F487" t="s">
        <v>5</v>
      </c>
      <c r="G487" t="s">
        <v>19</v>
      </c>
      <c r="H487" t="s">
        <v>20</v>
      </c>
      <c r="I487" t="str">
        <f>MID(Tabla1[[#This Row],[Des.Proyecto]],16,50)</f>
        <v>REMUNERACION PERSONAL</v>
      </c>
      <c r="J487" t="s">
        <v>157</v>
      </c>
      <c r="K487" t="s">
        <v>158</v>
      </c>
      <c r="L487" s="11" t="s">
        <v>938</v>
      </c>
      <c r="M487" t="s">
        <v>10</v>
      </c>
      <c r="N487" t="s">
        <v>11</v>
      </c>
      <c r="O487" s="19">
        <v>17217</v>
      </c>
      <c r="P487" s="19">
        <v>0</v>
      </c>
      <c r="Q487" s="19">
        <v>42591</v>
      </c>
      <c r="R487" s="19">
        <v>59808</v>
      </c>
      <c r="S487" s="19">
        <v>47648</v>
      </c>
      <c r="T487" s="19">
        <v>12160</v>
      </c>
      <c r="U487" s="18">
        <f>Tabla1[[#This Row],[Comprometido]]/Tabla1[[#Totals],[Comprometido]]</f>
        <v>5.8052139146852781E-4</v>
      </c>
      <c r="V487" s="19">
        <v>12160</v>
      </c>
      <c r="W487" s="20">
        <f>Tabla1[[#This Row],[Devengado]]/Tabla1[[#Totals],[Devengado]]</f>
        <v>1.4200257131623123E-3</v>
      </c>
      <c r="X487" s="19">
        <v>47648</v>
      </c>
      <c r="Y487" s="19">
        <v>47648</v>
      </c>
      <c r="Z487" s="19">
        <v>0</v>
      </c>
    </row>
    <row r="488" spans="1:26" hidden="1" x14ac:dyDescent="0.2">
      <c r="A488" t="s">
        <v>62</v>
      </c>
      <c r="B488" t="s">
        <v>66</v>
      </c>
      <c r="C488" t="s">
        <v>120</v>
      </c>
      <c r="D488" t="s">
        <v>121</v>
      </c>
      <c r="E488" t="s">
        <v>4</v>
      </c>
      <c r="F488" t="s">
        <v>5</v>
      </c>
      <c r="G488" t="s">
        <v>19</v>
      </c>
      <c r="H488" t="s">
        <v>20</v>
      </c>
      <c r="I488" t="str">
        <f>MID(Tabla1[[#This Row],[Des.Proyecto]],16,50)</f>
        <v>REMUNERACION PERSONAL</v>
      </c>
      <c r="J488" t="s">
        <v>157</v>
      </c>
      <c r="K488" t="s">
        <v>158</v>
      </c>
      <c r="L488" s="11" t="s">
        <v>938</v>
      </c>
      <c r="M488" t="s">
        <v>10</v>
      </c>
      <c r="N488" t="s">
        <v>11</v>
      </c>
      <c r="O488" s="19">
        <v>29336</v>
      </c>
      <c r="P488" s="19">
        <v>0</v>
      </c>
      <c r="Q488" s="19">
        <v>49888</v>
      </c>
      <c r="R488" s="19">
        <v>79224</v>
      </c>
      <c r="S488" s="19">
        <v>53658.07</v>
      </c>
      <c r="T488" s="19">
        <v>25565.93</v>
      </c>
      <c r="U488" s="18">
        <f>Tabla1[[#This Row],[Comprometido]]/Tabla1[[#Totals],[Comprometido]]</f>
        <v>1.2205237876469555E-3</v>
      </c>
      <c r="V488" s="19">
        <v>25565.93</v>
      </c>
      <c r="W488" s="20">
        <f>Tabla1[[#This Row],[Devengado]]/Tabla1[[#Totals],[Devengado]]</f>
        <v>2.9855491760614932E-3</v>
      </c>
      <c r="X488" s="19">
        <v>53658.07</v>
      </c>
      <c r="Y488" s="19">
        <v>53658.07</v>
      </c>
      <c r="Z488" s="19">
        <v>0</v>
      </c>
    </row>
    <row r="489" spans="1:26" hidden="1" x14ac:dyDescent="0.2">
      <c r="A489" t="s">
        <v>23</v>
      </c>
      <c r="B489" t="s">
        <v>24</v>
      </c>
      <c r="C489" t="s">
        <v>101</v>
      </c>
      <c r="D489" t="s">
        <v>102</v>
      </c>
      <c r="E489" t="s">
        <v>4</v>
      </c>
      <c r="F489" t="s">
        <v>5</v>
      </c>
      <c r="G489" t="s">
        <v>19</v>
      </c>
      <c r="H489" t="s">
        <v>20</v>
      </c>
      <c r="I489" t="str">
        <f>MID(Tabla1[[#This Row],[Des.Proyecto]],16,50)</f>
        <v>REMUNERACION PERSONAL</v>
      </c>
      <c r="J489" t="s">
        <v>157</v>
      </c>
      <c r="K489" t="s">
        <v>158</v>
      </c>
      <c r="L489" s="11" t="s">
        <v>938</v>
      </c>
      <c r="M489" t="s">
        <v>10</v>
      </c>
      <c r="N489" t="s">
        <v>11</v>
      </c>
      <c r="O489" s="19">
        <v>25529</v>
      </c>
      <c r="P489" s="19">
        <v>0</v>
      </c>
      <c r="Q489" s="19">
        <v>22255</v>
      </c>
      <c r="R489" s="19">
        <v>47784</v>
      </c>
      <c r="S489" s="19">
        <v>34512</v>
      </c>
      <c r="T489" s="19">
        <v>13272</v>
      </c>
      <c r="U489" s="18">
        <f>Tabla1[[#This Row],[Comprometido]]/Tabla1[[#Totals],[Comprometido]]</f>
        <v>6.3360854503045243E-4</v>
      </c>
      <c r="V489" s="19">
        <v>13272</v>
      </c>
      <c r="W489" s="20">
        <f>Tabla1[[#This Row],[Devengado]]/Tabla1[[#Totals],[Devengado]]</f>
        <v>1.5498833277212344E-3</v>
      </c>
      <c r="X489" s="19">
        <v>34512</v>
      </c>
      <c r="Y489" s="19">
        <v>34512</v>
      </c>
      <c r="Z489" s="19">
        <v>0</v>
      </c>
    </row>
    <row r="490" spans="1:26" hidden="1" x14ac:dyDescent="0.2">
      <c r="A490" t="s">
        <v>0</v>
      </c>
      <c r="B490" t="s">
        <v>105</v>
      </c>
      <c r="C490" t="s">
        <v>106</v>
      </c>
      <c r="D490" t="s">
        <v>107</v>
      </c>
      <c r="E490" t="s">
        <v>4</v>
      </c>
      <c r="F490" t="s">
        <v>5</v>
      </c>
      <c r="G490" t="s">
        <v>19</v>
      </c>
      <c r="H490" t="s">
        <v>20</v>
      </c>
      <c r="I490" t="str">
        <f>MID(Tabla1[[#This Row],[Des.Proyecto]],16,50)</f>
        <v>REMUNERACION PERSONAL</v>
      </c>
      <c r="J490" t="s">
        <v>157</v>
      </c>
      <c r="K490" t="s">
        <v>158</v>
      </c>
      <c r="L490" s="11" t="s">
        <v>938</v>
      </c>
      <c r="M490" t="s">
        <v>10</v>
      </c>
      <c r="N490" t="s">
        <v>11</v>
      </c>
      <c r="O490" s="19">
        <v>3080436</v>
      </c>
      <c r="P490" s="19">
        <v>0</v>
      </c>
      <c r="Q490" s="19">
        <v>0</v>
      </c>
      <c r="R490" s="19">
        <v>3080436</v>
      </c>
      <c r="S490" s="19">
        <v>1815843.43</v>
      </c>
      <c r="T490" s="19">
        <v>1264592.57</v>
      </c>
      <c r="U490" s="18">
        <f>Tabla1[[#This Row],[Comprometido]]/Tabla1[[#Totals],[Comprometido]]</f>
        <v>6.0371960392858692E-2</v>
      </c>
      <c r="V490" s="19">
        <v>1264592.57</v>
      </c>
      <c r="W490" s="20">
        <f>Tabla1[[#This Row],[Devengado]]/Tabla1[[#Totals],[Devengado]]</f>
        <v>0.14767713536792856</v>
      </c>
      <c r="X490" s="19">
        <v>1815843.43</v>
      </c>
      <c r="Y490" s="19">
        <v>1815843.43</v>
      </c>
      <c r="Z490" s="19">
        <v>0</v>
      </c>
    </row>
    <row r="491" spans="1:26" hidden="1" x14ac:dyDescent="0.2">
      <c r="A491" t="s">
        <v>0</v>
      </c>
      <c r="B491" t="s">
        <v>31</v>
      </c>
      <c r="C491" t="s">
        <v>32</v>
      </c>
      <c r="D491" t="s">
        <v>33</v>
      </c>
      <c r="E491" t="s">
        <v>4</v>
      </c>
      <c r="F491" t="s">
        <v>5</v>
      </c>
      <c r="G491" t="s">
        <v>19</v>
      </c>
      <c r="H491" t="s">
        <v>20</v>
      </c>
      <c r="I491" t="str">
        <f>MID(Tabla1[[#This Row],[Des.Proyecto]],16,50)</f>
        <v>REMUNERACION PERSONAL</v>
      </c>
      <c r="J491" t="s">
        <v>157</v>
      </c>
      <c r="K491" t="s">
        <v>158</v>
      </c>
      <c r="L491" s="11" t="s">
        <v>938</v>
      </c>
      <c r="M491" t="s">
        <v>10</v>
      </c>
      <c r="N491" t="s">
        <v>11</v>
      </c>
      <c r="O491" s="19">
        <v>42330</v>
      </c>
      <c r="P491" s="19">
        <v>0</v>
      </c>
      <c r="Q491" s="19">
        <v>211650</v>
      </c>
      <c r="R491" s="19">
        <v>253980</v>
      </c>
      <c r="S491" s="19">
        <v>190455</v>
      </c>
      <c r="T491" s="19">
        <v>63525</v>
      </c>
      <c r="U491" s="18">
        <f>Tabla1[[#This Row],[Comprometido]]/Tabla1[[#Totals],[Comprometido]]</f>
        <v>3.0326991277169596E-3</v>
      </c>
      <c r="V491" s="19">
        <v>63525</v>
      </c>
      <c r="W491" s="20">
        <f>Tabla1[[#This Row],[Devengado]]/Tabla1[[#Totals],[Devengado]]</f>
        <v>7.4183497885391362E-3</v>
      </c>
      <c r="X491" s="19">
        <v>190455</v>
      </c>
      <c r="Y491" s="19">
        <v>190455</v>
      </c>
      <c r="Z491" s="19">
        <v>0</v>
      </c>
    </row>
    <row r="492" spans="1:26" hidden="1" x14ac:dyDescent="0.2">
      <c r="A492" t="s">
        <v>62</v>
      </c>
      <c r="B492" t="s">
        <v>66</v>
      </c>
      <c r="C492" t="s">
        <v>108</v>
      </c>
      <c r="D492" t="s">
        <v>109</v>
      </c>
      <c r="E492" t="s">
        <v>4</v>
      </c>
      <c r="F492" t="s">
        <v>5</v>
      </c>
      <c r="G492" t="s">
        <v>19</v>
      </c>
      <c r="H492" t="s">
        <v>20</v>
      </c>
      <c r="I492" t="str">
        <f>MID(Tabla1[[#This Row],[Des.Proyecto]],16,50)</f>
        <v>REMUNERACION PERSONAL</v>
      </c>
      <c r="J492" t="s">
        <v>157</v>
      </c>
      <c r="K492" t="s">
        <v>158</v>
      </c>
      <c r="L492" s="11" t="s">
        <v>938</v>
      </c>
      <c r="M492" t="s">
        <v>10</v>
      </c>
      <c r="N492" t="s">
        <v>11</v>
      </c>
      <c r="O492" s="19">
        <v>33318</v>
      </c>
      <c r="P492" s="19">
        <v>0</v>
      </c>
      <c r="Q492" s="19">
        <v>58746</v>
      </c>
      <c r="R492" s="19">
        <v>92064</v>
      </c>
      <c r="S492" s="19">
        <v>63324</v>
      </c>
      <c r="T492" s="19">
        <v>28740</v>
      </c>
      <c r="U492" s="18">
        <f>Tabla1[[#This Row],[Comprometido]]/Tabla1[[#Totals],[Comprometido]]</f>
        <v>1.372054670296504E-3</v>
      </c>
      <c r="V492" s="19">
        <v>28740</v>
      </c>
      <c r="W492" s="20">
        <f>Tabla1[[#This Row],[Devengado]]/Tabla1[[#Totals],[Devengado]]</f>
        <v>3.356212088510268E-3</v>
      </c>
      <c r="X492" s="19">
        <v>63324</v>
      </c>
      <c r="Y492" s="19">
        <v>63324</v>
      </c>
      <c r="Z492" s="19">
        <v>0</v>
      </c>
    </row>
    <row r="493" spans="1:26" hidden="1" x14ac:dyDescent="0.2">
      <c r="A493" t="s">
        <v>0</v>
      </c>
      <c r="B493" t="s">
        <v>1</v>
      </c>
      <c r="C493" t="s">
        <v>88</v>
      </c>
      <c r="D493" t="s">
        <v>89</v>
      </c>
      <c r="E493" t="s">
        <v>4</v>
      </c>
      <c r="F493" t="s">
        <v>5</v>
      </c>
      <c r="G493" t="s">
        <v>19</v>
      </c>
      <c r="H493" t="s">
        <v>20</v>
      </c>
      <c r="I493" t="str">
        <f>MID(Tabla1[[#This Row],[Des.Proyecto]],16,50)</f>
        <v>REMUNERACION PERSONAL</v>
      </c>
      <c r="J493" t="s">
        <v>157</v>
      </c>
      <c r="K493" t="s">
        <v>158</v>
      </c>
      <c r="L493" s="11" t="s">
        <v>938</v>
      </c>
      <c r="M493" t="s">
        <v>10</v>
      </c>
      <c r="N493" t="s">
        <v>11</v>
      </c>
      <c r="O493" s="19">
        <v>233334</v>
      </c>
      <c r="P493" s="19">
        <v>0</v>
      </c>
      <c r="Q493" s="19">
        <v>9258</v>
      </c>
      <c r="R493" s="19">
        <v>242592</v>
      </c>
      <c r="S493" s="19">
        <v>141612</v>
      </c>
      <c r="T493" s="19">
        <v>100980</v>
      </c>
      <c r="U493" s="18">
        <f>Tabla1[[#This Row],[Comprometido]]/Tabla1[[#Totals],[Comprometido]]</f>
        <v>4.8208100419812449E-3</v>
      </c>
      <c r="V493" s="19">
        <v>100980</v>
      </c>
      <c r="W493" s="20">
        <f>Tabla1[[#This Row],[Devengado]]/Tabla1[[#Totals],[Devengado]]</f>
        <v>1.1792285897625846E-2</v>
      </c>
      <c r="X493" s="19">
        <v>141612</v>
      </c>
      <c r="Y493" s="19">
        <v>141612</v>
      </c>
      <c r="Z493" s="19">
        <v>0</v>
      </c>
    </row>
    <row r="494" spans="1:26" hidden="1" x14ac:dyDescent="0.2">
      <c r="A494" t="s">
        <v>23</v>
      </c>
      <c r="B494" t="s">
        <v>24</v>
      </c>
      <c r="C494" t="s">
        <v>60</v>
      </c>
      <c r="D494" t="s">
        <v>61</v>
      </c>
      <c r="E494" t="s">
        <v>4</v>
      </c>
      <c r="F494" t="s">
        <v>5</v>
      </c>
      <c r="G494" t="s">
        <v>19</v>
      </c>
      <c r="H494" t="s">
        <v>20</v>
      </c>
      <c r="I494" t="str">
        <f>MID(Tabla1[[#This Row],[Des.Proyecto]],16,50)</f>
        <v>REMUNERACION PERSONAL</v>
      </c>
      <c r="J494" t="s">
        <v>157</v>
      </c>
      <c r="K494" t="s">
        <v>158</v>
      </c>
      <c r="L494" s="11" t="s">
        <v>938</v>
      </c>
      <c r="M494" t="s">
        <v>10</v>
      </c>
      <c r="N494" t="s">
        <v>11</v>
      </c>
      <c r="O494" s="19">
        <v>251952</v>
      </c>
      <c r="P494" s="19">
        <v>0</v>
      </c>
      <c r="Q494" s="19">
        <v>0</v>
      </c>
      <c r="R494" s="19">
        <v>251952</v>
      </c>
      <c r="S494" s="19">
        <v>155649.74</v>
      </c>
      <c r="T494" s="19">
        <v>96302.26</v>
      </c>
      <c r="U494" s="18">
        <f>Tabla1[[#This Row],[Comprometido]]/Tabla1[[#Totals],[Comprometido]]</f>
        <v>4.5974935836154557E-3</v>
      </c>
      <c r="V494" s="19">
        <v>96302.26</v>
      </c>
      <c r="W494" s="20">
        <f>Tabla1[[#This Row],[Devengado]]/Tabla1[[#Totals],[Devengado]]</f>
        <v>1.1246026762799542E-2</v>
      </c>
      <c r="X494" s="19">
        <v>155649.74</v>
      </c>
      <c r="Y494" s="19">
        <v>155649.74</v>
      </c>
      <c r="Z494" s="19">
        <v>0</v>
      </c>
    </row>
    <row r="495" spans="1:26" hidden="1" x14ac:dyDescent="0.2">
      <c r="A495" t="s">
        <v>62</v>
      </c>
      <c r="B495" t="s">
        <v>63</v>
      </c>
      <c r="C495" t="s">
        <v>99</v>
      </c>
      <c r="D495" t="s">
        <v>100</v>
      </c>
      <c r="E495" t="s">
        <v>4</v>
      </c>
      <c r="F495" t="s">
        <v>5</v>
      </c>
      <c r="G495" t="s">
        <v>19</v>
      </c>
      <c r="H495" t="s">
        <v>20</v>
      </c>
      <c r="I495" t="str">
        <f>MID(Tabla1[[#This Row],[Des.Proyecto]],16,50)</f>
        <v>REMUNERACION PERSONAL</v>
      </c>
      <c r="J495" t="s">
        <v>157</v>
      </c>
      <c r="K495" t="s">
        <v>158</v>
      </c>
      <c r="L495" s="11" t="s">
        <v>938</v>
      </c>
      <c r="M495" t="s">
        <v>10</v>
      </c>
      <c r="N495" t="s">
        <v>11</v>
      </c>
      <c r="O495" s="19">
        <v>636282</v>
      </c>
      <c r="P495" s="19">
        <v>0</v>
      </c>
      <c r="Q495" s="19">
        <v>0</v>
      </c>
      <c r="R495" s="19">
        <v>636282</v>
      </c>
      <c r="S495" s="19">
        <v>369170</v>
      </c>
      <c r="T495" s="19">
        <v>226846</v>
      </c>
      <c r="U495" s="18">
        <f>Tabla1[[#This Row],[Comprometido]]/Tabla1[[#Totals],[Comprometido]]</f>
        <v>1.0829683846140596E-2</v>
      </c>
      <c r="V495" s="19">
        <v>226846</v>
      </c>
      <c r="W495" s="20">
        <f>Tabla1[[#This Row],[Devengado]]/Tabla1[[#Totals],[Devengado]]</f>
        <v>2.6490719813159366E-2</v>
      </c>
      <c r="X495" s="19">
        <v>409436</v>
      </c>
      <c r="Y495" s="19">
        <v>409436</v>
      </c>
      <c r="Z495" s="19">
        <v>40266</v>
      </c>
    </row>
    <row r="496" spans="1:26" hidden="1" x14ac:dyDescent="0.2">
      <c r="A496" t="s">
        <v>23</v>
      </c>
      <c r="B496" t="s">
        <v>46</v>
      </c>
      <c r="C496" t="s">
        <v>47</v>
      </c>
      <c r="D496" t="s">
        <v>48</v>
      </c>
      <c r="E496" t="s">
        <v>4</v>
      </c>
      <c r="F496" t="s">
        <v>5</v>
      </c>
      <c r="G496" t="s">
        <v>19</v>
      </c>
      <c r="H496" t="s">
        <v>20</v>
      </c>
      <c r="I496" t="str">
        <f>MID(Tabla1[[#This Row],[Des.Proyecto]],16,50)</f>
        <v>REMUNERACION PERSONAL</v>
      </c>
      <c r="J496" t="s">
        <v>157</v>
      </c>
      <c r="K496" t="s">
        <v>158</v>
      </c>
      <c r="L496" s="11" t="s">
        <v>938</v>
      </c>
      <c r="M496" t="s">
        <v>10</v>
      </c>
      <c r="N496" t="s">
        <v>11</v>
      </c>
      <c r="O496" s="19">
        <v>287724</v>
      </c>
      <c r="P496" s="19">
        <v>0</v>
      </c>
      <c r="Q496" s="19">
        <v>-30000</v>
      </c>
      <c r="R496" s="19">
        <v>257724</v>
      </c>
      <c r="S496" s="19">
        <v>155162.87</v>
      </c>
      <c r="T496" s="19">
        <v>100569.13</v>
      </c>
      <c r="U496" s="18">
        <f>Tabla1[[#This Row],[Comprometido]]/Tabla1[[#Totals],[Comprometido]]</f>
        <v>4.8011950071035576E-3</v>
      </c>
      <c r="V496" s="19">
        <v>100569.13</v>
      </c>
      <c r="W496" s="20">
        <f>Tabla1[[#This Row],[Devengado]]/Tabla1[[#Totals],[Devengado]]</f>
        <v>1.1744305143944351E-2</v>
      </c>
      <c r="X496" s="19">
        <v>157154.87</v>
      </c>
      <c r="Y496" s="19">
        <v>157154.87</v>
      </c>
      <c r="Z496" s="19">
        <v>1992</v>
      </c>
    </row>
    <row r="497" spans="1:26" hidden="1" x14ac:dyDescent="0.2">
      <c r="A497" t="s">
        <v>62</v>
      </c>
      <c r="B497" t="s">
        <v>80</v>
      </c>
      <c r="C497" t="s">
        <v>81</v>
      </c>
      <c r="D497" t="s">
        <v>82</v>
      </c>
      <c r="E497" t="s">
        <v>4</v>
      </c>
      <c r="F497" t="s">
        <v>5</v>
      </c>
      <c r="G497" t="s">
        <v>19</v>
      </c>
      <c r="H497" t="s">
        <v>20</v>
      </c>
      <c r="I497" t="str">
        <f>MID(Tabla1[[#This Row],[Des.Proyecto]],16,50)</f>
        <v>REMUNERACION PERSONAL</v>
      </c>
      <c r="J497" t="s">
        <v>157</v>
      </c>
      <c r="K497" t="s">
        <v>158</v>
      </c>
      <c r="L497" s="11" t="s">
        <v>938</v>
      </c>
      <c r="M497" t="s">
        <v>10</v>
      </c>
      <c r="N497" t="s">
        <v>11</v>
      </c>
      <c r="O497" s="19">
        <v>944786.47</v>
      </c>
      <c r="P497" s="19">
        <v>0</v>
      </c>
      <c r="Q497" s="19">
        <v>506673.53</v>
      </c>
      <c r="R497" s="19">
        <v>1451460</v>
      </c>
      <c r="S497" s="19">
        <v>953653.89</v>
      </c>
      <c r="T497" s="19">
        <v>497806.11</v>
      </c>
      <c r="U497" s="18">
        <f>Tabla1[[#This Row],[Comprometido]]/Tabla1[[#Totals],[Comprometido]]</f>
        <v>2.3765386156145971E-2</v>
      </c>
      <c r="V497" s="19">
        <v>497806.11</v>
      </c>
      <c r="W497" s="20">
        <f>Tabla1[[#This Row],[Devengado]]/Tabla1[[#Totals],[Devengado]]</f>
        <v>5.8133016148791655E-2</v>
      </c>
      <c r="X497" s="19">
        <v>953653.89</v>
      </c>
      <c r="Y497" s="19">
        <v>953653.89</v>
      </c>
      <c r="Z497" s="19">
        <v>0</v>
      </c>
    </row>
    <row r="498" spans="1:26" hidden="1" x14ac:dyDescent="0.2">
      <c r="A498" t="s">
        <v>23</v>
      </c>
      <c r="B498" t="s">
        <v>69</v>
      </c>
      <c r="C498" t="s">
        <v>131</v>
      </c>
      <c r="D498" t="s">
        <v>132</v>
      </c>
      <c r="E498" t="s">
        <v>4</v>
      </c>
      <c r="F498" t="s">
        <v>5</v>
      </c>
      <c r="G498" t="s">
        <v>19</v>
      </c>
      <c r="H498" t="s">
        <v>20</v>
      </c>
      <c r="I498" t="str">
        <f>MID(Tabla1[[#This Row],[Des.Proyecto]],16,50)</f>
        <v>REMUNERACION PERSONAL</v>
      </c>
      <c r="J498" t="s">
        <v>157</v>
      </c>
      <c r="K498" t="s">
        <v>158</v>
      </c>
      <c r="L498" s="11" t="s">
        <v>938</v>
      </c>
      <c r="M498" t="s">
        <v>10</v>
      </c>
      <c r="N498" t="s">
        <v>11</v>
      </c>
      <c r="O498" s="19">
        <v>360000</v>
      </c>
      <c r="P498" s="19">
        <v>0</v>
      </c>
      <c r="Q498" s="19">
        <v>0</v>
      </c>
      <c r="R498" s="19">
        <v>360000</v>
      </c>
      <c r="S498" s="19">
        <v>227098.31</v>
      </c>
      <c r="T498" s="19">
        <v>132901.69</v>
      </c>
      <c r="U498" s="18">
        <f>Tabla1[[#This Row],[Comprometido]]/Tabla1[[#Totals],[Comprometido]]</f>
        <v>6.3447593756018857E-3</v>
      </c>
      <c r="V498" s="19">
        <v>132901.69</v>
      </c>
      <c r="W498" s="20">
        <f>Tabla1[[#This Row],[Devengado]]/Tabla1[[#Totals],[Devengado]]</f>
        <v>1.5520050750224224E-2</v>
      </c>
      <c r="X498" s="19">
        <v>227098.31</v>
      </c>
      <c r="Y498" s="19">
        <v>227098.31</v>
      </c>
      <c r="Z498" s="19">
        <v>0</v>
      </c>
    </row>
    <row r="499" spans="1:26" hidden="1" x14ac:dyDescent="0.2">
      <c r="A499" t="s">
        <v>23</v>
      </c>
      <c r="B499" t="s">
        <v>24</v>
      </c>
      <c r="C499" t="s">
        <v>44</v>
      </c>
      <c r="D499" t="s">
        <v>45</v>
      </c>
      <c r="E499" t="s">
        <v>4</v>
      </c>
      <c r="F499" t="s">
        <v>5</v>
      </c>
      <c r="G499" t="s">
        <v>19</v>
      </c>
      <c r="H499" t="s">
        <v>20</v>
      </c>
      <c r="I499" t="str">
        <f>MID(Tabla1[[#This Row],[Des.Proyecto]],16,50)</f>
        <v>REMUNERACION PERSONAL</v>
      </c>
      <c r="J499" t="s">
        <v>157</v>
      </c>
      <c r="K499" t="s">
        <v>158</v>
      </c>
      <c r="L499" s="11" t="s">
        <v>938</v>
      </c>
      <c r="M499" t="s">
        <v>10</v>
      </c>
      <c r="N499" t="s">
        <v>11</v>
      </c>
      <c r="O499" s="19">
        <v>231368</v>
      </c>
      <c r="P499" s="19">
        <v>0</v>
      </c>
      <c r="Q499" s="19">
        <v>52604</v>
      </c>
      <c r="R499" s="19">
        <v>283972</v>
      </c>
      <c r="S499" s="19">
        <v>194903.47</v>
      </c>
      <c r="T499" s="19">
        <v>89068.53</v>
      </c>
      <c r="U499" s="18">
        <f>Tabla1[[#This Row],[Comprometido]]/Tabla1[[#Totals],[Comprometido]]</f>
        <v>4.2521535338533147E-3</v>
      </c>
      <c r="V499" s="19">
        <v>89068.53</v>
      </c>
      <c r="W499" s="20">
        <f>Tabla1[[#This Row],[Devengado]]/Tabla1[[#Totals],[Devengado]]</f>
        <v>1.0401283127760593E-2</v>
      </c>
      <c r="X499" s="19">
        <v>194903.47</v>
      </c>
      <c r="Y499" s="19">
        <v>194903.47</v>
      </c>
      <c r="Z499" s="19">
        <v>0</v>
      </c>
    </row>
    <row r="500" spans="1:26" hidden="1" x14ac:dyDescent="0.2">
      <c r="A500" t="s">
        <v>23</v>
      </c>
      <c r="B500" t="s">
        <v>49</v>
      </c>
      <c r="C500" t="s">
        <v>50</v>
      </c>
      <c r="D500" t="s">
        <v>51</v>
      </c>
      <c r="E500" t="s">
        <v>4</v>
      </c>
      <c r="F500" t="s">
        <v>5</v>
      </c>
      <c r="G500" t="s">
        <v>19</v>
      </c>
      <c r="H500" t="s">
        <v>20</v>
      </c>
      <c r="I500" t="str">
        <f>MID(Tabla1[[#This Row],[Des.Proyecto]],16,50)</f>
        <v>REMUNERACION PERSONAL</v>
      </c>
      <c r="J500" t="s">
        <v>157</v>
      </c>
      <c r="K500" t="s">
        <v>158</v>
      </c>
      <c r="L500" s="11" t="s">
        <v>938</v>
      </c>
      <c r="M500" t="s">
        <v>10</v>
      </c>
      <c r="N500" t="s">
        <v>11</v>
      </c>
      <c r="O500" s="19">
        <v>241170</v>
      </c>
      <c r="P500" s="19">
        <v>0</v>
      </c>
      <c r="Q500" s="19">
        <v>24654</v>
      </c>
      <c r="R500" s="19">
        <v>265824</v>
      </c>
      <c r="S500" s="19">
        <v>164884.73000000001</v>
      </c>
      <c r="T500" s="19">
        <v>100939.27</v>
      </c>
      <c r="U500" s="18">
        <f>Tabla1[[#This Row],[Comprometido]]/Tabla1[[#Totals],[Comprometido]]</f>
        <v>4.8188655817613018E-3</v>
      </c>
      <c r="V500" s="19">
        <v>100939.27</v>
      </c>
      <c r="W500" s="20">
        <f>Tabla1[[#This Row],[Devengado]]/Tabla1[[#Totals],[Devengado]]</f>
        <v>1.1787529512157335E-2</v>
      </c>
      <c r="X500" s="19">
        <v>164884.73000000001</v>
      </c>
      <c r="Y500" s="19">
        <v>164884.73000000001</v>
      </c>
      <c r="Z500" s="19">
        <v>0</v>
      </c>
    </row>
    <row r="501" spans="1:26" hidden="1" x14ac:dyDescent="0.2">
      <c r="A501" t="s">
        <v>0</v>
      </c>
      <c r="B501" t="s">
        <v>31</v>
      </c>
      <c r="C501" t="s">
        <v>32</v>
      </c>
      <c r="D501" t="s">
        <v>33</v>
      </c>
      <c r="E501" t="s">
        <v>4</v>
      </c>
      <c r="F501" t="s">
        <v>5</v>
      </c>
      <c r="G501" t="s">
        <v>19</v>
      </c>
      <c r="H501" t="s">
        <v>20</v>
      </c>
      <c r="I501" t="str">
        <f>MID(Tabla1[[#This Row],[Des.Proyecto]],16,50)</f>
        <v>REMUNERACION PERSONAL</v>
      </c>
      <c r="J501" t="s">
        <v>159</v>
      </c>
      <c r="K501" t="s">
        <v>160</v>
      </c>
      <c r="L501" s="11" t="s">
        <v>938</v>
      </c>
      <c r="M501" t="s">
        <v>10</v>
      </c>
      <c r="N501" t="s">
        <v>11</v>
      </c>
      <c r="O501" s="19">
        <v>3000</v>
      </c>
      <c r="P501" s="19">
        <v>0</v>
      </c>
      <c r="Q501" s="19">
        <v>0</v>
      </c>
      <c r="R501" s="19">
        <v>3000</v>
      </c>
      <c r="S501" s="19">
        <v>0</v>
      </c>
      <c r="T501" s="19">
        <v>1753.53</v>
      </c>
      <c r="U501" s="18">
        <f>Tabla1[[#This Row],[Comprometido]]/Tabla1[[#Totals],[Comprometido]]</f>
        <v>8.3713953584030223E-5</v>
      </c>
      <c r="V501" s="19">
        <v>1753.53</v>
      </c>
      <c r="W501" s="20">
        <f>Tabla1[[#This Row],[Devengado]]/Tabla1[[#Totals],[Devengado]]</f>
        <v>2.0477448098696625E-4</v>
      </c>
      <c r="X501" s="19">
        <v>1246.47</v>
      </c>
      <c r="Y501" s="19">
        <v>1246.47</v>
      </c>
      <c r="Z501" s="19">
        <v>1246.47</v>
      </c>
    </row>
    <row r="502" spans="1:26" hidden="1" x14ac:dyDescent="0.2">
      <c r="A502" t="s">
        <v>0</v>
      </c>
      <c r="B502" t="s">
        <v>1</v>
      </c>
      <c r="C502" t="s">
        <v>58</v>
      </c>
      <c r="D502" t="s">
        <v>59</v>
      </c>
      <c r="E502" t="s">
        <v>4</v>
      </c>
      <c r="F502" t="s">
        <v>5</v>
      </c>
      <c r="G502" t="s">
        <v>19</v>
      </c>
      <c r="H502" t="s">
        <v>20</v>
      </c>
      <c r="I502" t="str">
        <f>MID(Tabla1[[#This Row],[Des.Proyecto]],16,50)</f>
        <v>REMUNERACION PERSONAL</v>
      </c>
      <c r="J502" t="s">
        <v>159</v>
      </c>
      <c r="K502" t="s">
        <v>160</v>
      </c>
      <c r="L502" s="11" t="s">
        <v>938</v>
      </c>
      <c r="M502" t="s">
        <v>10</v>
      </c>
      <c r="N502" t="s">
        <v>11</v>
      </c>
      <c r="O502" s="19">
        <v>65305.07</v>
      </c>
      <c r="P502" s="19">
        <v>0</v>
      </c>
      <c r="Q502" s="19">
        <v>0</v>
      </c>
      <c r="R502" s="19">
        <v>65305.07</v>
      </c>
      <c r="S502" s="19">
        <v>0</v>
      </c>
      <c r="T502" s="19">
        <v>11527.49</v>
      </c>
      <c r="U502" s="18">
        <f>Tabla1[[#This Row],[Comprometido]]/Tabla1[[#Totals],[Comprometido]]</f>
        <v>5.503252084654226E-4</v>
      </c>
      <c r="V502" s="19">
        <v>11527.49</v>
      </c>
      <c r="W502" s="20">
        <f>Tabla1[[#This Row],[Devengado]]/Tabla1[[#Totals],[Devengado]]</f>
        <v>1.346162188176104E-3</v>
      </c>
      <c r="X502" s="19">
        <v>53777.58</v>
      </c>
      <c r="Y502" s="19">
        <v>53777.58</v>
      </c>
      <c r="Z502" s="19">
        <v>53777.58</v>
      </c>
    </row>
    <row r="503" spans="1:26" hidden="1" x14ac:dyDescent="0.2">
      <c r="A503" t="s">
        <v>62</v>
      </c>
      <c r="B503" t="s">
        <v>80</v>
      </c>
      <c r="C503" t="s">
        <v>90</v>
      </c>
      <c r="D503" t="s">
        <v>91</v>
      </c>
      <c r="E503" t="s">
        <v>4</v>
      </c>
      <c r="F503" t="s">
        <v>5</v>
      </c>
      <c r="G503" t="s">
        <v>19</v>
      </c>
      <c r="H503" t="s">
        <v>20</v>
      </c>
      <c r="I503" t="str">
        <f>MID(Tabla1[[#This Row],[Des.Proyecto]],16,50)</f>
        <v>REMUNERACION PERSONAL</v>
      </c>
      <c r="J503" t="s">
        <v>159</v>
      </c>
      <c r="K503" t="s">
        <v>160</v>
      </c>
      <c r="L503" s="11" t="s">
        <v>938</v>
      </c>
      <c r="M503" t="s">
        <v>10</v>
      </c>
      <c r="N503" t="s">
        <v>11</v>
      </c>
      <c r="O503" s="19">
        <v>3988.94</v>
      </c>
      <c r="P503" s="19">
        <v>0</v>
      </c>
      <c r="Q503" s="19">
        <v>0</v>
      </c>
      <c r="R503" s="19">
        <v>3988.94</v>
      </c>
      <c r="S503" s="19">
        <v>0</v>
      </c>
      <c r="T503" s="19">
        <v>82.4</v>
      </c>
      <c r="U503" s="18">
        <f>Tabla1[[#This Row],[Comprometido]]/Tabla1[[#Totals],[Comprometido]]</f>
        <v>3.9337962711354186E-6</v>
      </c>
      <c r="V503" s="19">
        <v>82.4</v>
      </c>
      <c r="W503" s="20">
        <f>Tabla1[[#This Row],[Devengado]]/Tabla1[[#Totals],[Devengado]]</f>
        <v>9.6225426615604074E-6</v>
      </c>
      <c r="X503" s="19">
        <v>3906.54</v>
      </c>
      <c r="Y503" s="19">
        <v>3906.54</v>
      </c>
      <c r="Z503" s="19">
        <v>3906.54</v>
      </c>
    </row>
    <row r="504" spans="1:26" hidden="1" x14ac:dyDescent="0.2">
      <c r="A504" t="s">
        <v>62</v>
      </c>
      <c r="B504" t="s">
        <v>66</v>
      </c>
      <c r="C504" t="s">
        <v>113</v>
      </c>
      <c r="D504" t="s">
        <v>114</v>
      </c>
      <c r="E504" t="s">
        <v>4</v>
      </c>
      <c r="F504" t="s">
        <v>5</v>
      </c>
      <c r="G504" t="s">
        <v>19</v>
      </c>
      <c r="H504" t="s">
        <v>20</v>
      </c>
      <c r="I504" t="str">
        <f>MID(Tabla1[[#This Row],[Des.Proyecto]],16,50)</f>
        <v>REMUNERACION PERSONAL</v>
      </c>
      <c r="J504" t="s">
        <v>159</v>
      </c>
      <c r="K504" t="s">
        <v>160</v>
      </c>
      <c r="L504" s="11" t="s">
        <v>938</v>
      </c>
      <c r="M504" t="s">
        <v>10</v>
      </c>
      <c r="N504" t="s">
        <v>11</v>
      </c>
      <c r="O504" s="19">
        <v>7902.57</v>
      </c>
      <c r="P504" s="19">
        <v>0</v>
      </c>
      <c r="Q504" s="19">
        <v>0</v>
      </c>
      <c r="R504" s="19">
        <v>7902.57</v>
      </c>
      <c r="S504" s="19">
        <v>0</v>
      </c>
      <c r="T504" s="19">
        <v>1655.19</v>
      </c>
      <c r="U504" s="18">
        <f>Tabla1[[#This Row],[Comprometido]]/Tabla1[[#Totals],[Comprometido]]</f>
        <v>7.9019177791512547E-5</v>
      </c>
      <c r="V504" s="19">
        <v>1655.19</v>
      </c>
      <c r="W504" s="20">
        <f>Tabla1[[#This Row],[Devengado]]/Tabla1[[#Totals],[Devengado]]</f>
        <v>1.932904901454875E-4</v>
      </c>
      <c r="X504" s="19">
        <v>6247.38</v>
      </c>
      <c r="Y504" s="19">
        <v>6247.38</v>
      </c>
      <c r="Z504" s="19">
        <v>6247.38</v>
      </c>
    </row>
    <row r="505" spans="1:26" hidden="1" x14ac:dyDescent="0.2">
      <c r="A505" t="s">
        <v>0</v>
      </c>
      <c r="B505" t="s">
        <v>16</v>
      </c>
      <c r="C505" t="s">
        <v>38</v>
      </c>
      <c r="D505" t="s">
        <v>39</v>
      </c>
      <c r="E505" t="s">
        <v>4</v>
      </c>
      <c r="F505" t="s">
        <v>5</v>
      </c>
      <c r="G505" t="s">
        <v>19</v>
      </c>
      <c r="H505" t="s">
        <v>20</v>
      </c>
      <c r="I505" t="str">
        <f>MID(Tabla1[[#This Row],[Des.Proyecto]],16,50)</f>
        <v>REMUNERACION PERSONAL</v>
      </c>
      <c r="J505" t="s">
        <v>159</v>
      </c>
      <c r="K505" t="s">
        <v>160</v>
      </c>
      <c r="L505" s="11" t="s">
        <v>938</v>
      </c>
      <c r="M505" t="s">
        <v>10</v>
      </c>
      <c r="N505" t="s">
        <v>11</v>
      </c>
      <c r="O505" s="19">
        <v>482.05</v>
      </c>
      <c r="P505" s="19">
        <v>0</v>
      </c>
      <c r="Q505" s="19">
        <v>0</v>
      </c>
      <c r="R505" s="19">
        <v>482.05</v>
      </c>
      <c r="S505" s="19">
        <v>0</v>
      </c>
      <c r="T505" s="19">
        <v>0</v>
      </c>
      <c r="U505" s="18">
        <f>Tabla1[[#This Row],[Comprometido]]/Tabla1[[#Totals],[Comprometido]]</f>
        <v>0</v>
      </c>
      <c r="V505" s="19">
        <v>0</v>
      </c>
      <c r="W505" s="20">
        <f>Tabla1[[#This Row],[Devengado]]/Tabla1[[#Totals],[Devengado]]</f>
        <v>0</v>
      </c>
      <c r="X505" s="19">
        <v>482.05</v>
      </c>
      <c r="Y505" s="19">
        <v>482.05</v>
      </c>
      <c r="Z505" s="19">
        <v>482.05</v>
      </c>
    </row>
    <row r="506" spans="1:26" hidden="1" x14ac:dyDescent="0.2">
      <c r="A506" t="s">
        <v>23</v>
      </c>
      <c r="B506" t="s">
        <v>49</v>
      </c>
      <c r="C506" t="s">
        <v>50</v>
      </c>
      <c r="D506" t="s">
        <v>51</v>
      </c>
      <c r="E506" t="s">
        <v>4</v>
      </c>
      <c r="F506" t="s">
        <v>5</v>
      </c>
      <c r="G506" t="s">
        <v>19</v>
      </c>
      <c r="H506" t="s">
        <v>20</v>
      </c>
      <c r="I506" t="str">
        <f>MID(Tabla1[[#This Row],[Des.Proyecto]],16,50)</f>
        <v>REMUNERACION PERSONAL</v>
      </c>
      <c r="J506" t="s">
        <v>159</v>
      </c>
      <c r="K506" t="s">
        <v>160</v>
      </c>
      <c r="L506" s="11" t="s">
        <v>938</v>
      </c>
      <c r="M506" t="s">
        <v>10</v>
      </c>
      <c r="N506" t="s">
        <v>11</v>
      </c>
      <c r="O506" s="19">
        <v>4812.0600000000004</v>
      </c>
      <c r="P506" s="19">
        <v>0</v>
      </c>
      <c r="Q506" s="19">
        <v>0</v>
      </c>
      <c r="R506" s="19">
        <v>4812.0600000000004</v>
      </c>
      <c r="S506" s="19">
        <v>0</v>
      </c>
      <c r="T506" s="19">
        <v>46.67</v>
      </c>
      <c r="U506" s="18">
        <f>Tabla1[[#This Row],[Comprometido]]/Tabla1[[#Totals],[Comprometido]]</f>
        <v>2.228037281236529E-6</v>
      </c>
      <c r="V506" s="19">
        <v>46.67</v>
      </c>
      <c r="W506" s="20">
        <f>Tabla1[[#This Row],[Devengado]]/Tabla1[[#Totals],[Devengado]]</f>
        <v>5.4500493448425265E-6</v>
      </c>
      <c r="X506" s="19">
        <v>4765.3900000000003</v>
      </c>
      <c r="Y506" s="19">
        <v>4765.3900000000003</v>
      </c>
      <c r="Z506" s="19">
        <v>4765.3900000000003</v>
      </c>
    </row>
    <row r="507" spans="1:26" hidden="1" x14ac:dyDescent="0.2">
      <c r="A507" t="s">
        <v>0</v>
      </c>
      <c r="B507" t="s">
        <v>126</v>
      </c>
      <c r="C507" t="s">
        <v>127</v>
      </c>
      <c r="D507" t="s">
        <v>128</v>
      </c>
      <c r="E507" t="s">
        <v>4</v>
      </c>
      <c r="F507" t="s">
        <v>5</v>
      </c>
      <c r="G507" t="s">
        <v>19</v>
      </c>
      <c r="H507" t="s">
        <v>20</v>
      </c>
      <c r="I507" t="str">
        <f>MID(Tabla1[[#This Row],[Des.Proyecto]],16,50)</f>
        <v>REMUNERACION PERSONAL</v>
      </c>
      <c r="J507" t="s">
        <v>159</v>
      </c>
      <c r="K507" t="s">
        <v>160</v>
      </c>
      <c r="L507" s="11" t="s">
        <v>938</v>
      </c>
      <c r="M507" t="s">
        <v>10</v>
      </c>
      <c r="N507" t="s">
        <v>11</v>
      </c>
      <c r="O507" s="19">
        <v>1842.27</v>
      </c>
      <c r="P507" s="19">
        <v>0</v>
      </c>
      <c r="Q507" s="19">
        <v>0</v>
      </c>
      <c r="R507" s="19">
        <v>1842.27</v>
      </c>
      <c r="S507" s="19">
        <v>0</v>
      </c>
      <c r="T507" s="19">
        <v>450</v>
      </c>
      <c r="U507" s="18">
        <f>Tabla1[[#This Row],[Comprometido]]/Tabla1[[#Totals],[Comprometido]]</f>
        <v>2.1483110704016244E-5</v>
      </c>
      <c r="V507" s="19">
        <v>450</v>
      </c>
      <c r="W507" s="20">
        <f>Tabla1[[#This Row],[Devengado]]/Tabla1[[#Totals],[Devengado]]</f>
        <v>5.2550293661434257E-5</v>
      </c>
      <c r="X507" s="19">
        <v>1392.27</v>
      </c>
      <c r="Y507" s="19">
        <v>1392.27</v>
      </c>
      <c r="Z507" s="19">
        <v>1392.27</v>
      </c>
    </row>
    <row r="508" spans="1:26" x14ac:dyDescent="0.2">
      <c r="A508" t="s">
        <v>52</v>
      </c>
      <c r="B508" t="s">
        <v>53</v>
      </c>
      <c r="C508" t="s">
        <v>54</v>
      </c>
      <c r="D508" t="s">
        <v>55</v>
      </c>
      <c r="E508" t="s">
        <v>4</v>
      </c>
      <c r="F508" t="s">
        <v>5</v>
      </c>
      <c r="G508" t="s">
        <v>19</v>
      </c>
      <c r="H508" t="s">
        <v>20</v>
      </c>
      <c r="I508" t="str">
        <f>MID(Tabla1[[#This Row],[Des.Proyecto]],16,50)</f>
        <v>REMUNERACION PERSONAL</v>
      </c>
      <c r="J508" t="s">
        <v>159</v>
      </c>
      <c r="K508" t="s">
        <v>160</v>
      </c>
      <c r="L508" s="11" t="s">
        <v>938</v>
      </c>
      <c r="M508" t="s">
        <v>10</v>
      </c>
      <c r="N508" t="s">
        <v>11</v>
      </c>
      <c r="O508" s="19">
        <v>2278.59</v>
      </c>
      <c r="P508" s="19">
        <v>0</v>
      </c>
      <c r="Q508" s="19">
        <v>0</v>
      </c>
      <c r="R508" s="19">
        <v>2278.59</v>
      </c>
      <c r="S508" s="19">
        <v>0</v>
      </c>
      <c r="T508" s="19">
        <v>93.33</v>
      </c>
      <c r="U508" s="18">
        <f>Tabla1[[#This Row],[Comprometido]]/Tabla1[[#Totals],[Comprometido]]</f>
        <v>4.455597160012969E-6</v>
      </c>
      <c r="V508" s="19">
        <v>93.33</v>
      </c>
      <c r="W508" s="20">
        <f>Tabla1[[#This Row],[Devengado]]/Tabla1[[#Totals],[Devengado]]</f>
        <v>1.0898930905381464E-5</v>
      </c>
      <c r="X508" s="19">
        <v>2185.2600000000002</v>
      </c>
      <c r="Y508" s="19">
        <v>2185.2600000000002</v>
      </c>
      <c r="Z508" s="19">
        <v>2185.2600000000002</v>
      </c>
    </row>
    <row r="509" spans="1:26" hidden="1" x14ac:dyDescent="0.2">
      <c r="A509" t="s">
        <v>0</v>
      </c>
      <c r="B509" t="s">
        <v>1</v>
      </c>
      <c r="C509" t="s">
        <v>88</v>
      </c>
      <c r="D509" t="s">
        <v>89</v>
      </c>
      <c r="E509" t="s">
        <v>4</v>
      </c>
      <c r="F509" t="s">
        <v>5</v>
      </c>
      <c r="G509" t="s">
        <v>19</v>
      </c>
      <c r="H509" t="s">
        <v>20</v>
      </c>
      <c r="I509" t="str">
        <f>MID(Tabla1[[#This Row],[Des.Proyecto]],16,50)</f>
        <v>REMUNERACION PERSONAL</v>
      </c>
      <c r="J509" t="s">
        <v>159</v>
      </c>
      <c r="K509" t="s">
        <v>160</v>
      </c>
      <c r="L509" s="11" t="s">
        <v>938</v>
      </c>
      <c r="M509" t="s">
        <v>10</v>
      </c>
      <c r="N509" t="s">
        <v>11</v>
      </c>
      <c r="O509" s="19">
        <v>18566.099999999999</v>
      </c>
      <c r="P509" s="19">
        <v>0</v>
      </c>
      <c r="Q509" s="19">
        <v>0</v>
      </c>
      <c r="R509" s="19">
        <v>18566.099999999999</v>
      </c>
      <c r="S509" s="19">
        <v>0</v>
      </c>
      <c r="T509" s="19">
        <v>1125.8</v>
      </c>
      <c r="U509" s="18">
        <f>Tabla1[[#This Row],[Comprometido]]/Tabla1[[#Totals],[Comprometido]]</f>
        <v>5.3745968956847742E-5</v>
      </c>
      <c r="V509" s="19">
        <v>1125.8</v>
      </c>
      <c r="W509" s="20">
        <f>Tabla1[[#This Row],[Devengado]]/Tabla1[[#Totals],[Devengado]]</f>
        <v>1.3146915689787262E-4</v>
      </c>
      <c r="X509" s="19">
        <v>17440.3</v>
      </c>
      <c r="Y509" s="19">
        <v>17440.3</v>
      </c>
      <c r="Z509" s="19">
        <v>17440.3</v>
      </c>
    </row>
    <row r="510" spans="1:26" hidden="1" x14ac:dyDescent="0.2">
      <c r="A510" t="s">
        <v>23</v>
      </c>
      <c r="B510" t="s">
        <v>24</v>
      </c>
      <c r="C510" t="s">
        <v>60</v>
      </c>
      <c r="D510" t="s">
        <v>61</v>
      </c>
      <c r="E510" t="s">
        <v>4</v>
      </c>
      <c r="F510" t="s">
        <v>5</v>
      </c>
      <c r="G510" t="s">
        <v>19</v>
      </c>
      <c r="H510" t="s">
        <v>20</v>
      </c>
      <c r="I510" t="str">
        <f>MID(Tabla1[[#This Row],[Des.Proyecto]],16,50)</f>
        <v>REMUNERACION PERSONAL</v>
      </c>
      <c r="J510" t="s">
        <v>159</v>
      </c>
      <c r="K510" t="s">
        <v>160</v>
      </c>
      <c r="L510" s="11" t="s">
        <v>938</v>
      </c>
      <c r="M510" t="s">
        <v>10</v>
      </c>
      <c r="N510" t="s">
        <v>11</v>
      </c>
      <c r="O510" s="19">
        <v>3902.82</v>
      </c>
      <c r="P510" s="19">
        <v>0</v>
      </c>
      <c r="Q510" s="19">
        <v>0</v>
      </c>
      <c r="R510" s="19">
        <v>3902.82</v>
      </c>
      <c r="S510" s="19">
        <v>0</v>
      </c>
      <c r="T510" s="19">
        <v>0</v>
      </c>
      <c r="U510" s="18">
        <f>Tabla1[[#This Row],[Comprometido]]/Tabla1[[#Totals],[Comprometido]]</f>
        <v>0</v>
      </c>
      <c r="V510" s="19">
        <v>0</v>
      </c>
      <c r="W510" s="20">
        <f>Tabla1[[#This Row],[Devengado]]/Tabla1[[#Totals],[Devengado]]</f>
        <v>0</v>
      </c>
      <c r="X510" s="19">
        <v>3902.82</v>
      </c>
      <c r="Y510" s="19">
        <v>3902.82</v>
      </c>
      <c r="Z510" s="19">
        <v>3902.82</v>
      </c>
    </row>
    <row r="511" spans="1:26" hidden="1" x14ac:dyDescent="0.2">
      <c r="A511" t="s">
        <v>0</v>
      </c>
      <c r="B511" t="s">
        <v>16</v>
      </c>
      <c r="C511" t="s">
        <v>36</v>
      </c>
      <c r="D511" t="s">
        <v>37</v>
      </c>
      <c r="E511" t="s">
        <v>4</v>
      </c>
      <c r="F511" t="s">
        <v>5</v>
      </c>
      <c r="G511" t="s">
        <v>19</v>
      </c>
      <c r="H511" t="s">
        <v>20</v>
      </c>
      <c r="I511" t="str">
        <f>MID(Tabla1[[#This Row],[Des.Proyecto]],16,50)</f>
        <v>REMUNERACION PERSONAL</v>
      </c>
      <c r="J511" t="s">
        <v>159</v>
      </c>
      <c r="K511" t="s">
        <v>160</v>
      </c>
      <c r="L511" s="11" t="s">
        <v>938</v>
      </c>
      <c r="M511" t="s">
        <v>10</v>
      </c>
      <c r="N511" t="s">
        <v>11</v>
      </c>
      <c r="O511" s="19">
        <v>5750.49</v>
      </c>
      <c r="P511" s="19">
        <v>0</v>
      </c>
      <c r="Q511" s="19">
        <v>0</v>
      </c>
      <c r="R511" s="19">
        <v>5750.49</v>
      </c>
      <c r="S511" s="19">
        <v>0</v>
      </c>
      <c r="T511" s="19">
        <v>216.67</v>
      </c>
      <c r="U511" s="18">
        <f>Tabla1[[#This Row],[Comprometido]]/Tabla1[[#Totals],[Comprometido]]</f>
        <v>1.0343879102753775E-5</v>
      </c>
      <c r="V511" s="19">
        <v>216.67</v>
      </c>
      <c r="W511" s="20">
        <f>Tabla1[[#This Row],[Devengado]]/Tabla1[[#Totals],[Devengado]]</f>
        <v>2.5302382505828799E-5</v>
      </c>
      <c r="X511" s="19">
        <v>5533.82</v>
      </c>
      <c r="Y511" s="19">
        <v>5533.82</v>
      </c>
      <c r="Z511" s="19">
        <v>5533.82</v>
      </c>
    </row>
    <row r="512" spans="1:26" hidden="1" x14ac:dyDescent="0.2">
      <c r="A512" t="s">
        <v>0</v>
      </c>
      <c r="B512" t="s">
        <v>16</v>
      </c>
      <c r="C512" t="s">
        <v>27</v>
      </c>
      <c r="D512" t="s">
        <v>28</v>
      </c>
      <c r="E512" t="s">
        <v>4</v>
      </c>
      <c r="F512" t="s">
        <v>5</v>
      </c>
      <c r="G512" t="s">
        <v>19</v>
      </c>
      <c r="H512" t="s">
        <v>20</v>
      </c>
      <c r="I512" t="str">
        <f>MID(Tabla1[[#This Row],[Des.Proyecto]],16,50)</f>
        <v>REMUNERACION PERSONAL</v>
      </c>
      <c r="J512" t="s">
        <v>159</v>
      </c>
      <c r="K512" t="s">
        <v>160</v>
      </c>
      <c r="L512" s="11" t="s">
        <v>938</v>
      </c>
      <c r="M512" t="s">
        <v>10</v>
      </c>
      <c r="N512" t="s">
        <v>11</v>
      </c>
      <c r="O512" s="19">
        <v>9106.4599999999991</v>
      </c>
      <c r="P512" s="19">
        <v>0</v>
      </c>
      <c r="Q512" s="19">
        <v>0</v>
      </c>
      <c r="R512" s="19">
        <v>9106.4599999999991</v>
      </c>
      <c r="S512" s="19">
        <v>0</v>
      </c>
      <c r="T512" s="19">
        <v>4400.83</v>
      </c>
      <c r="U512" s="18">
        <f>Tabla1[[#This Row],[Comprometido]]/Tabla1[[#Totals],[Comprometido]]</f>
        <v>2.1009670684345733E-4</v>
      </c>
      <c r="V512" s="19">
        <v>4400.83</v>
      </c>
      <c r="W512" s="20">
        <f>Tabla1[[#This Row],[Devengado]]/Tabla1[[#Totals],[Devengado]]</f>
        <v>5.1392201967566603E-4</v>
      </c>
      <c r="X512" s="19">
        <v>4705.63</v>
      </c>
      <c r="Y512" s="19">
        <v>4705.63</v>
      </c>
      <c r="Z512" s="19">
        <v>4705.63</v>
      </c>
    </row>
    <row r="513" spans="1:26" hidden="1" x14ac:dyDescent="0.2">
      <c r="A513" t="s">
        <v>23</v>
      </c>
      <c r="B513" t="s">
        <v>69</v>
      </c>
      <c r="C513" t="s">
        <v>131</v>
      </c>
      <c r="D513" t="s">
        <v>132</v>
      </c>
      <c r="E513" t="s">
        <v>4</v>
      </c>
      <c r="F513" t="s">
        <v>5</v>
      </c>
      <c r="G513" t="s">
        <v>19</v>
      </c>
      <c r="H513" t="s">
        <v>20</v>
      </c>
      <c r="I513" t="str">
        <f>MID(Tabla1[[#This Row],[Des.Proyecto]],16,50)</f>
        <v>REMUNERACION PERSONAL</v>
      </c>
      <c r="J513" t="s">
        <v>159</v>
      </c>
      <c r="K513" t="s">
        <v>160</v>
      </c>
      <c r="L513" s="11" t="s">
        <v>938</v>
      </c>
      <c r="M513" t="s">
        <v>10</v>
      </c>
      <c r="N513" t="s">
        <v>11</v>
      </c>
      <c r="O513" s="19">
        <v>15670.55</v>
      </c>
      <c r="P513" s="19">
        <v>0</v>
      </c>
      <c r="Q513" s="19">
        <v>0</v>
      </c>
      <c r="R513" s="19">
        <v>15670.55</v>
      </c>
      <c r="S513" s="19">
        <v>0</v>
      </c>
      <c r="T513" s="19">
        <v>4472.8999999999996</v>
      </c>
      <c r="U513" s="18">
        <f>Tabla1[[#This Row],[Comprometido]]/Tabla1[[#Totals],[Comprometido]]</f>
        <v>2.1353734637332054E-4</v>
      </c>
      <c r="V513" s="19">
        <v>4472.8999999999996</v>
      </c>
      <c r="W513" s="20">
        <f>Tabla1[[#This Row],[Devengado]]/Tabla1[[#Totals],[Devengado]]</f>
        <v>5.223382411516206E-4</v>
      </c>
      <c r="X513" s="19">
        <v>11197.65</v>
      </c>
      <c r="Y513" s="19">
        <v>11197.65</v>
      </c>
      <c r="Z513" s="19">
        <v>11197.65</v>
      </c>
    </row>
    <row r="514" spans="1:26" hidden="1" x14ac:dyDescent="0.2">
      <c r="A514" t="s">
        <v>62</v>
      </c>
      <c r="B514" t="s">
        <v>80</v>
      </c>
      <c r="C514" t="s">
        <v>81</v>
      </c>
      <c r="D514" t="s">
        <v>82</v>
      </c>
      <c r="E514" t="s">
        <v>4</v>
      </c>
      <c r="F514" t="s">
        <v>5</v>
      </c>
      <c r="G514" t="s">
        <v>19</v>
      </c>
      <c r="H514" t="s">
        <v>20</v>
      </c>
      <c r="I514" t="str">
        <f>MID(Tabla1[[#This Row],[Des.Proyecto]],16,50)</f>
        <v>REMUNERACION PERSONAL</v>
      </c>
      <c r="J514" t="s">
        <v>159</v>
      </c>
      <c r="K514" t="s">
        <v>160</v>
      </c>
      <c r="L514" s="11" t="s">
        <v>938</v>
      </c>
      <c r="M514" t="s">
        <v>10</v>
      </c>
      <c r="N514" t="s">
        <v>11</v>
      </c>
      <c r="O514" s="19">
        <v>4726.03</v>
      </c>
      <c r="P514" s="19">
        <v>0</v>
      </c>
      <c r="Q514" s="19">
        <v>-2285</v>
      </c>
      <c r="R514" s="19">
        <v>2441.0300000000002</v>
      </c>
      <c r="S514" s="19">
        <v>0</v>
      </c>
      <c r="T514" s="19">
        <v>2025.41</v>
      </c>
      <c r="U514" s="18">
        <f>Tabla1[[#This Row],[Comprometido]]/Tabla1[[#Totals],[Comprometido]]</f>
        <v>9.6693571668936761E-5</v>
      </c>
      <c r="V514" s="19">
        <v>2025.41</v>
      </c>
      <c r="W514" s="20">
        <f>Tabla1[[#This Row],[Devengado]]/Tabla1[[#Totals],[Devengado]]</f>
        <v>2.3652420063290124E-4</v>
      </c>
      <c r="X514" s="19">
        <v>415.62</v>
      </c>
      <c r="Y514" s="19">
        <v>415.62</v>
      </c>
      <c r="Z514" s="19">
        <v>415.62</v>
      </c>
    </row>
    <row r="515" spans="1:26" hidden="1" x14ac:dyDescent="0.2">
      <c r="A515" t="s">
        <v>62</v>
      </c>
      <c r="B515" t="s">
        <v>66</v>
      </c>
      <c r="C515" t="s">
        <v>108</v>
      </c>
      <c r="D515" t="s">
        <v>109</v>
      </c>
      <c r="E515" t="s">
        <v>4</v>
      </c>
      <c r="F515" t="s">
        <v>5</v>
      </c>
      <c r="G515" t="s">
        <v>19</v>
      </c>
      <c r="H515" t="s">
        <v>20</v>
      </c>
      <c r="I515" t="str">
        <f>MID(Tabla1[[#This Row],[Des.Proyecto]],16,50)</f>
        <v>REMUNERACION PERSONAL</v>
      </c>
      <c r="J515" t="s">
        <v>159</v>
      </c>
      <c r="K515" t="s">
        <v>160</v>
      </c>
      <c r="L515" s="11" t="s">
        <v>938</v>
      </c>
      <c r="M515" t="s">
        <v>10</v>
      </c>
      <c r="N515" t="s">
        <v>11</v>
      </c>
      <c r="O515" s="19">
        <v>1773.8</v>
      </c>
      <c r="P515" s="19">
        <v>0</v>
      </c>
      <c r="Q515" s="19">
        <v>0</v>
      </c>
      <c r="R515" s="19">
        <v>1773.8</v>
      </c>
      <c r="S515" s="19">
        <v>0</v>
      </c>
      <c r="T515" s="19">
        <v>0</v>
      </c>
      <c r="U515" s="18">
        <f>Tabla1[[#This Row],[Comprometido]]/Tabla1[[#Totals],[Comprometido]]</f>
        <v>0</v>
      </c>
      <c r="V515" s="19">
        <v>0</v>
      </c>
      <c r="W515" s="20">
        <f>Tabla1[[#This Row],[Devengado]]/Tabla1[[#Totals],[Devengado]]</f>
        <v>0</v>
      </c>
      <c r="X515" s="19">
        <v>1773.8</v>
      </c>
      <c r="Y515" s="19">
        <v>1773.8</v>
      </c>
      <c r="Z515" s="19">
        <v>1773.8</v>
      </c>
    </row>
    <row r="516" spans="1:26" hidden="1" x14ac:dyDescent="0.2">
      <c r="A516" t="s">
        <v>23</v>
      </c>
      <c r="B516" t="s">
        <v>46</v>
      </c>
      <c r="C516" t="s">
        <v>133</v>
      </c>
      <c r="D516" t="s">
        <v>134</v>
      </c>
      <c r="E516" t="s">
        <v>4</v>
      </c>
      <c r="F516" t="s">
        <v>5</v>
      </c>
      <c r="G516" t="s">
        <v>19</v>
      </c>
      <c r="H516" t="s">
        <v>20</v>
      </c>
      <c r="I516" t="str">
        <f>MID(Tabla1[[#This Row],[Des.Proyecto]],16,50)</f>
        <v>REMUNERACION PERSONAL</v>
      </c>
      <c r="J516" t="s">
        <v>159</v>
      </c>
      <c r="K516" t="s">
        <v>160</v>
      </c>
      <c r="L516" s="11" t="s">
        <v>938</v>
      </c>
      <c r="M516" t="s">
        <v>10</v>
      </c>
      <c r="N516" t="s">
        <v>11</v>
      </c>
      <c r="O516" s="19">
        <v>8887.17</v>
      </c>
      <c r="P516" s="19">
        <v>0</v>
      </c>
      <c r="Q516" s="19">
        <v>0</v>
      </c>
      <c r="R516" s="19">
        <v>8887.17</v>
      </c>
      <c r="S516" s="19">
        <v>0</v>
      </c>
      <c r="T516" s="19">
        <v>3337.69</v>
      </c>
      <c r="U516" s="18">
        <f>Tabla1[[#This Row],[Comprometido]]/Tabla1[[#Totals],[Comprometido]]</f>
        <v>1.5934214170152883E-4</v>
      </c>
      <c r="V516" s="19">
        <v>3337.69</v>
      </c>
      <c r="W516" s="20">
        <f>Tabla1[[#This Row],[Devengado]]/Tabla1[[#Totals],[Devengado]]</f>
        <v>3.8977019922407225E-4</v>
      </c>
      <c r="X516" s="19">
        <v>5549.48</v>
      </c>
      <c r="Y516" s="19">
        <v>5549.48</v>
      </c>
      <c r="Z516" s="19">
        <v>5549.48</v>
      </c>
    </row>
    <row r="517" spans="1:26" hidden="1" x14ac:dyDescent="0.2">
      <c r="A517" t="s">
        <v>0</v>
      </c>
      <c r="B517" t="s">
        <v>115</v>
      </c>
      <c r="C517" t="s">
        <v>116</v>
      </c>
      <c r="D517" t="s">
        <v>117</v>
      </c>
      <c r="E517" t="s">
        <v>4</v>
      </c>
      <c r="F517" t="s">
        <v>5</v>
      </c>
      <c r="G517" t="s">
        <v>19</v>
      </c>
      <c r="H517" t="s">
        <v>20</v>
      </c>
      <c r="I517" t="str">
        <f>MID(Tabla1[[#This Row],[Des.Proyecto]],16,50)</f>
        <v>REMUNERACION PERSONAL</v>
      </c>
      <c r="J517" t="s">
        <v>159</v>
      </c>
      <c r="K517" t="s">
        <v>160</v>
      </c>
      <c r="L517" s="11" t="s">
        <v>938</v>
      </c>
      <c r="M517" t="s">
        <v>10</v>
      </c>
      <c r="N517" t="s">
        <v>11</v>
      </c>
      <c r="O517" s="19">
        <v>7733.66</v>
      </c>
      <c r="P517" s="19">
        <v>0</v>
      </c>
      <c r="Q517" s="19">
        <v>0</v>
      </c>
      <c r="R517" s="19">
        <v>7733.66</v>
      </c>
      <c r="S517" s="19">
        <v>0</v>
      </c>
      <c r="T517" s="19">
        <v>919.67</v>
      </c>
      <c r="U517" s="18">
        <f>Tabla1[[#This Row],[Comprometido]]/Tabla1[[#Totals],[Comprometido]]</f>
        <v>4.390527204702804E-5</v>
      </c>
      <c r="V517" s="19">
        <v>919.67</v>
      </c>
      <c r="W517" s="20">
        <f>Tabla1[[#This Row],[Devengado]]/Tabla1[[#Totals],[Devengado]]</f>
        <v>1.0739761904802497E-4</v>
      </c>
      <c r="X517" s="19">
        <v>6813.99</v>
      </c>
      <c r="Y517" s="19">
        <v>6813.99</v>
      </c>
      <c r="Z517" s="19">
        <v>6813.99</v>
      </c>
    </row>
    <row r="518" spans="1:26" x14ac:dyDescent="0.2">
      <c r="A518" t="s">
        <v>52</v>
      </c>
      <c r="B518" t="s">
        <v>83</v>
      </c>
      <c r="C518" t="s">
        <v>84</v>
      </c>
      <c r="D518" t="s">
        <v>85</v>
      </c>
      <c r="E518" t="s">
        <v>4</v>
      </c>
      <c r="F518" t="s">
        <v>5</v>
      </c>
      <c r="G518" t="s">
        <v>19</v>
      </c>
      <c r="H518" t="s">
        <v>20</v>
      </c>
      <c r="I518" t="str">
        <f>MID(Tabla1[[#This Row],[Des.Proyecto]],16,50)</f>
        <v>REMUNERACION PERSONAL</v>
      </c>
      <c r="J518" t="s">
        <v>159</v>
      </c>
      <c r="K518" t="s">
        <v>160</v>
      </c>
      <c r="L518" s="11" t="s">
        <v>938</v>
      </c>
      <c r="M518" t="s">
        <v>10</v>
      </c>
      <c r="N518" t="s">
        <v>11</v>
      </c>
      <c r="O518" s="19">
        <v>5000</v>
      </c>
      <c r="P518" s="19">
        <v>0</v>
      </c>
      <c r="Q518" s="19">
        <v>0</v>
      </c>
      <c r="R518" s="19">
        <v>5000</v>
      </c>
      <c r="S518" s="19">
        <v>0</v>
      </c>
      <c r="T518" s="19">
        <v>1232.47</v>
      </c>
      <c r="U518" s="18">
        <f>Tabla1[[#This Row],[Comprometido]]/Tabla1[[#Totals],[Comprometido]]</f>
        <v>5.8838420998619776E-5</v>
      </c>
      <c r="V518" s="19">
        <v>1232.47</v>
      </c>
      <c r="W518" s="20">
        <f>Tabla1[[#This Row],[Devengado]]/Tabla1[[#Totals],[Devengado]]</f>
        <v>1.4392591206423974E-4</v>
      </c>
      <c r="X518" s="19">
        <v>3767.53</v>
      </c>
      <c r="Y518" s="19">
        <v>3767.53</v>
      </c>
      <c r="Z518" s="19">
        <v>3767.53</v>
      </c>
    </row>
    <row r="519" spans="1:26" hidden="1" x14ac:dyDescent="0.2">
      <c r="A519" t="s">
        <v>0</v>
      </c>
      <c r="B519" t="s">
        <v>105</v>
      </c>
      <c r="C519" t="s">
        <v>106</v>
      </c>
      <c r="D519" t="s">
        <v>107</v>
      </c>
      <c r="E519" t="s">
        <v>4</v>
      </c>
      <c r="F519" t="s">
        <v>5</v>
      </c>
      <c r="G519" t="s">
        <v>19</v>
      </c>
      <c r="H519" t="s">
        <v>20</v>
      </c>
      <c r="I519" t="str">
        <f>MID(Tabla1[[#This Row],[Des.Proyecto]],16,50)</f>
        <v>REMUNERACION PERSONAL</v>
      </c>
      <c r="J519" t="s">
        <v>159</v>
      </c>
      <c r="K519" t="s">
        <v>160</v>
      </c>
      <c r="L519" s="11" t="s">
        <v>938</v>
      </c>
      <c r="M519" t="s">
        <v>10</v>
      </c>
      <c r="N519" t="s">
        <v>11</v>
      </c>
      <c r="O519" s="19">
        <v>12105.53</v>
      </c>
      <c r="P519" s="19">
        <v>0</v>
      </c>
      <c r="Q519" s="19">
        <v>0</v>
      </c>
      <c r="R519" s="19">
        <v>12105.53</v>
      </c>
      <c r="S519" s="19">
        <v>0</v>
      </c>
      <c r="T519" s="19">
        <v>1853.78</v>
      </c>
      <c r="U519" s="18">
        <f>Tabla1[[#This Row],[Comprometido]]/Tabla1[[#Totals],[Comprometido]]</f>
        <v>8.8499913246424956E-5</v>
      </c>
      <c r="V519" s="19">
        <v>1853.78</v>
      </c>
      <c r="W519" s="20">
        <f>Tabla1[[#This Row],[Devengado]]/Tabla1[[#Totals],[Devengado]]</f>
        <v>2.1648151863043022E-4</v>
      </c>
      <c r="X519" s="19">
        <v>10251.75</v>
      </c>
      <c r="Y519" s="19">
        <v>10251.75</v>
      </c>
      <c r="Z519" s="19">
        <v>10251.75</v>
      </c>
    </row>
    <row r="520" spans="1:26" hidden="1" x14ac:dyDescent="0.2">
      <c r="A520" t="s">
        <v>62</v>
      </c>
      <c r="B520" t="s">
        <v>66</v>
      </c>
      <c r="C520" t="s">
        <v>74</v>
      </c>
      <c r="D520" t="s">
        <v>75</v>
      </c>
      <c r="E520" t="s">
        <v>4</v>
      </c>
      <c r="F520" t="s">
        <v>5</v>
      </c>
      <c r="G520" t="s">
        <v>19</v>
      </c>
      <c r="H520" t="s">
        <v>20</v>
      </c>
      <c r="I520" t="str">
        <f>MID(Tabla1[[#This Row],[Des.Proyecto]],16,50)</f>
        <v>REMUNERACION PERSONAL</v>
      </c>
      <c r="J520" t="s">
        <v>159</v>
      </c>
      <c r="K520" t="s">
        <v>160</v>
      </c>
      <c r="L520" s="11" t="s">
        <v>938</v>
      </c>
      <c r="M520" t="s">
        <v>10</v>
      </c>
      <c r="N520" t="s">
        <v>11</v>
      </c>
      <c r="O520" s="19">
        <v>1508.51</v>
      </c>
      <c r="P520" s="19">
        <v>0</v>
      </c>
      <c r="Q520" s="19">
        <v>0</v>
      </c>
      <c r="R520" s="19">
        <v>1508.51</v>
      </c>
      <c r="S520" s="19">
        <v>0</v>
      </c>
      <c r="T520" s="19">
        <v>129</v>
      </c>
      <c r="U520" s="18">
        <f>Tabla1[[#This Row],[Comprometido]]/Tabla1[[#Totals],[Comprometido]]</f>
        <v>6.158491735151323E-6</v>
      </c>
      <c r="V520" s="19">
        <v>129</v>
      </c>
      <c r="W520" s="20">
        <f>Tabla1[[#This Row],[Devengado]]/Tabla1[[#Totals],[Devengado]]</f>
        <v>1.5064417516277821E-5</v>
      </c>
      <c r="X520" s="19">
        <v>1379.51</v>
      </c>
      <c r="Y520" s="19">
        <v>1379.51</v>
      </c>
      <c r="Z520" s="19">
        <v>1379.51</v>
      </c>
    </row>
    <row r="521" spans="1:26" hidden="1" x14ac:dyDescent="0.2">
      <c r="A521" t="s">
        <v>62</v>
      </c>
      <c r="B521" t="s">
        <v>63</v>
      </c>
      <c r="C521" t="s">
        <v>99</v>
      </c>
      <c r="D521" t="s">
        <v>100</v>
      </c>
      <c r="E521" t="s">
        <v>4</v>
      </c>
      <c r="F521" t="s">
        <v>5</v>
      </c>
      <c r="G521" t="s">
        <v>19</v>
      </c>
      <c r="H521" t="s">
        <v>20</v>
      </c>
      <c r="I521" t="str">
        <f>MID(Tabla1[[#This Row],[Des.Proyecto]],16,50)</f>
        <v>REMUNERACION PERSONAL</v>
      </c>
      <c r="J521" t="s">
        <v>159</v>
      </c>
      <c r="K521" t="s">
        <v>160</v>
      </c>
      <c r="L521" s="11" t="s">
        <v>938</v>
      </c>
      <c r="M521" t="s">
        <v>10</v>
      </c>
      <c r="N521" t="s">
        <v>11</v>
      </c>
      <c r="O521" s="19">
        <v>5514.15</v>
      </c>
      <c r="P521" s="19">
        <v>0</v>
      </c>
      <c r="Q521" s="19">
        <v>0</v>
      </c>
      <c r="R521" s="19">
        <v>5514.15</v>
      </c>
      <c r="S521" s="19">
        <v>0</v>
      </c>
      <c r="T521" s="19">
        <v>1006.33</v>
      </c>
      <c r="U521" s="18">
        <f>Tabla1[[#This Row],[Comprometido]]/Tabla1[[#Totals],[Comprometido]]</f>
        <v>4.8042441766161479E-5</v>
      </c>
      <c r="V521" s="19">
        <v>1006.33</v>
      </c>
      <c r="W521" s="20">
        <f>Tabla1[[#This Row],[Devengado]]/Tabla1[[#Totals],[Devengado]]</f>
        <v>1.1751763782291363E-4</v>
      </c>
      <c r="X521" s="19">
        <v>4507.82</v>
      </c>
      <c r="Y521" s="19">
        <v>4507.82</v>
      </c>
      <c r="Z521" s="19">
        <v>4507.82</v>
      </c>
    </row>
    <row r="522" spans="1:26" hidden="1" x14ac:dyDescent="0.2">
      <c r="A522" t="s">
        <v>62</v>
      </c>
      <c r="B522" t="s">
        <v>80</v>
      </c>
      <c r="C522" t="s">
        <v>122</v>
      </c>
      <c r="D522" t="s">
        <v>123</v>
      </c>
      <c r="E522" t="s">
        <v>4</v>
      </c>
      <c r="F522" t="s">
        <v>5</v>
      </c>
      <c r="G522" t="s">
        <v>19</v>
      </c>
      <c r="H522" t="s">
        <v>20</v>
      </c>
      <c r="I522" t="str">
        <f>MID(Tabla1[[#This Row],[Des.Proyecto]],16,50)</f>
        <v>REMUNERACION PERSONAL</v>
      </c>
      <c r="J522" t="s">
        <v>159</v>
      </c>
      <c r="K522" t="s">
        <v>160</v>
      </c>
      <c r="L522" s="11" t="s">
        <v>938</v>
      </c>
      <c r="M522" t="s">
        <v>10</v>
      </c>
      <c r="N522" t="s">
        <v>11</v>
      </c>
      <c r="O522" s="19">
        <v>10262.75</v>
      </c>
      <c r="P522" s="19">
        <v>0</v>
      </c>
      <c r="Q522" s="19">
        <v>0</v>
      </c>
      <c r="R522" s="19">
        <v>10262.75</v>
      </c>
      <c r="S522" s="19">
        <v>0</v>
      </c>
      <c r="T522" s="19">
        <v>738.33</v>
      </c>
      <c r="U522" s="18">
        <f>Tabla1[[#This Row],[Comprometido]]/Tabla1[[#Totals],[Comprometido]]</f>
        <v>3.5248055835769587E-5</v>
      </c>
      <c r="V522" s="19">
        <v>738.33</v>
      </c>
      <c r="W522" s="20">
        <f>Tabla1[[#This Row],[Devengado]]/Tabla1[[#Totals],[Devengado]]</f>
        <v>8.6221018486770572E-5</v>
      </c>
      <c r="X522" s="19">
        <v>9524.42</v>
      </c>
      <c r="Y522" s="19">
        <v>9524.42</v>
      </c>
      <c r="Z522" s="19">
        <v>9524.42</v>
      </c>
    </row>
    <row r="523" spans="1:26" hidden="1" x14ac:dyDescent="0.2">
      <c r="A523" t="s">
        <v>62</v>
      </c>
      <c r="B523" t="s">
        <v>66</v>
      </c>
      <c r="C523" t="s">
        <v>129</v>
      </c>
      <c r="D523" t="s">
        <v>130</v>
      </c>
      <c r="E523" t="s">
        <v>4</v>
      </c>
      <c r="F523" t="s">
        <v>5</v>
      </c>
      <c r="G523" t="s">
        <v>19</v>
      </c>
      <c r="H523" t="s">
        <v>20</v>
      </c>
      <c r="I523" t="str">
        <f>MID(Tabla1[[#This Row],[Des.Proyecto]],16,50)</f>
        <v>REMUNERACION PERSONAL</v>
      </c>
      <c r="J523" t="s">
        <v>159</v>
      </c>
      <c r="K523" t="s">
        <v>160</v>
      </c>
      <c r="L523" s="11" t="s">
        <v>938</v>
      </c>
      <c r="M523" t="s">
        <v>10</v>
      </c>
      <c r="N523" t="s">
        <v>11</v>
      </c>
      <c r="O523" s="19">
        <v>3210.52</v>
      </c>
      <c r="P523" s="19">
        <v>0</v>
      </c>
      <c r="Q523" s="19">
        <v>0</v>
      </c>
      <c r="R523" s="19">
        <v>3210.52</v>
      </c>
      <c r="S523" s="19">
        <v>0</v>
      </c>
      <c r="T523" s="19">
        <v>0</v>
      </c>
      <c r="U523" s="18">
        <f>Tabla1[[#This Row],[Comprometido]]/Tabla1[[#Totals],[Comprometido]]</f>
        <v>0</v>
      </c>
      <c r="V523" s="19">
        <v>0</v>
      </c>
      <c r="W523" s="20">
        <f>Tabla1[[#This Row],[Devengado]]/Tabla1[[#Totals],[Devengado]]</f>
        <v>0</v>
      </c>
      <c r="X523" s="19">
        <v>3210.52</v>
      </c>
      <c r="Y523" s="19">
        <v>3210.52</v>
      </c>
      <c r="Z523" s="19">
        <v>3210.52</v>
      </c>
    </row>
    <row r="524" spans="1:26" hidden="1" x14ac:dyDescent="0.2">
      <c r="A524" t="s">
        <v>23</v>
      </c>
      <c r="B524" t="s">
        <v>24</v>
      </c>
      <c r="C524" t="s">
        <v>86</v>
      </c>
      <c r="D524" t="s">
        <v>87</v>
      </c>
      <c r="E524" t="s">
        <v>4</v>
      </c>
      <c r="F524" t="s">
        <v>5</v>
      </c>
      <c r="G524" t="s">
        <v>19</v>
      </c>
      <c r="H524" t="s">
        <v>20</v>
      </c>
      <c r="I524" t="str">
        <f>MID(Tabla1[[#This Row],[Des.Proyecto]],16,50)</f>
        <v>REMUNERACION PERSONAL</v>
      </c>
      <c r="J524" t="s">
        <v>159</v>
      </c>
      <c r="K524" t="s">
        <v>160</v>
      </c>
      <c r="L524" s="11" t="s">
        <v>938</v>
      </c>
      <c r="M524" t="s">
        <v>10</v>
      </c>
      <c r="N524" t="s">
        <v>11</v>
      </c>
      <c r="O524" s="19">
        <v>10327.879999999999</v>
      </c>
      <c r="P524" s="19">
        <v>0</v>
      </c>
      <c r="Q524" s="19">
        <v>-3000</v>
      </c>
      <c r="R524" s="19">
        <v>7327.88</v>
      </c>
      <c r="S524" s="19">
        <v>0</v>
      </c>
      <c r="T524" s="19">
        <v>2480.73</v>
      </c>
      <c r="U524" s="18">
        <f>Tabla1[[#This Row],[Comprometido]]/Tabla1[[#Totals],[Comprometido]]</f>
        <v>1.1843066048172048E-4</v>
      </c>
      <c r="V524" s="19">
        <v>2480.73</v>
      </c>
      <c r="W524" s="20">
        <f>Tabla1[[#This Row],[Devengado]]/Tabla1[[#Totals],[Devengado]]</f>
        <v>2.8969575554384398E-4</v>
      </c>
      <c r="X524" s="19">
        <v>4847.1499999999996</v>
      </c>
      <c r="Y524" s="19">
        <v>4847.1499999999996</v>
      </c>
      <c r="Z524" s="19">
        <v>4847.1499999999996</v>
      </c>
    </row>
    <row r="525" spans="1:26" hidden="1" x14ac:dyDescent="0.2">
      <c r="A525" t="s">
        <v>23</v>
      </c>
      <c r="B525" t="s">
        <v>24</v>
      </c>
      <c r="C525" t="s">
        <v>29</v>
      </c>
      <c r="D525" t="s">
        <v>30</v>
      </c>
      <c r="E525" t="s">
        <v>4</v>
      </c>
      <c r="F525" t="s">
        <v>5</v>
      </c>
      <c r="G525" t="s">
        <v>19</v>
      </c>
      <c r="H525" t="s">
        <v>20</v>
      </c>
      <c r="I525" t="str">
        <f>MID(Tabla1[[#This Row],[Des.Proyecto]],16,50)</f>
        <v>REMUNERACION PERSONAL</v>
      </c>
      <c r="J525" t="s">
        <v>159</v>
      </c>
      <c r="K525" t="s">
        <v>160</v>
      </c>
      <c r="L525" s="11" t="s">
        <v>938</v>
      </c>
      <c r="M525" t="s">
        <v>10</v>
      </c>
      <c r="N525" t="s">
        <v>11</v>
      </c>
      <c r="O525" s="19">
        <v>9689.18</v>
      </c>
      <c r="P525" s="19">
        <v>0</v>
      </c>
      <c r="Q525" s="19">
        <v>0</v>
      </c>
      <c r="R525" s="19">
        <v>9689.18</v>
      </c>
      <c r="S525" s="19">
        <v>0</v>
      </c>
      <c r="T525" s="19">
        <v>240.43</v>
      </c>
      <c r="U525" s="18">
        <f>Tabla1[[#This Row],[Comprometido]]/Tabla1[[#Totals],[Comprometido]]</f>
        <v>1.1478187347925835E-5</v>
      </c>
      <c r="V525" s="19">
        <v>240.43</v>
      </c>
      <c r="W525" s="20">
        <f>Tabla1[[#This Row],[Devengado]]/Tabla1[[#Totals],[Devengado]]</f>
        <v>2.807703801115253E-5</v>
      </c>
      <c r="X525" s="19">
        <v>9448.75</v>
      </c>
      <c r="Y525" s="19">
        <v>9448.75</v>
      </c>
      <c r="Z525" s="19">
        <v>9448.75</v>
      </c>
    </row>
    <row r="526" spans="1:26" hidden="1" x14ac:dyDescent="0.2">
      <c r="A526" t="s">
        <v>62</v>
      </c>
      <c r="B526" t="s">
        <v>66</v>
      </c>
      <c r="C526" t="s">
        <v>118</v>
      </c>
      <c r="D526" t="s">
        <v>119</v>
      </c>
      <c r="E526" t="s">
        <v>4</v>
      </c>
      <c r="F526" t="s">
        <v>5</v>
      </c>
      <c r="G526" t="s">
        <v>19</v>
      </c>
      <c r="H526" t="s">
        <v>20</v>
      </c>
      <c r="I526" t="str">
        <f>MID(Tabla1[[#This Row],[Des.Proyecto]],16,50)</f>
        <v>REMUNERACION PERSONAL</v>
      </c>
      <c r="J526" t="s">
        <v>159</v>
      </c>
      <c r="K526" t="s">
        <v>160</v>
      </c>
      <c r="L526" s="11" t="s">
        <v>938</v>
      </c>
      <c r="M526" t="s">
        <v>10</v>
      </c>
      <c r="N526" t="s">
        <v>11</v>
      </c>
      <c r="O526" s="19">
        <v>2090.6</v>
      </c>
      <c r="P526" s="19">
        <v>0</v>
      </c>
      <c r="Q526" s="19">
        <v>0</v>
      </c>
      <c r="R526" s="19">
        <v>2090.6</v>
      </c>
      <c r="S526" s="19">
        <v>0</v>
      </c>
      <c r="T526" s="19">
        <v>1334</v>
      </c>
      <c r="U526" s="18">
        <f>Tabla1[[#This Row],[Comprometido]]/Tabla1[[#Totals],[Comprometido]]</f>
        <v>6.3685488175905933E-5</v>
      </c>
      <c r="V526" s="19">
        <v>1334</v>
      </c>
      <c r="W526" s="20">
        <f>Tabla1[[#This Row],[Devengado]]/Tabla1[[#Totals],[Devengado]]</f>
        <v>1.5578242609856288E-4</v>
      </c>
      <c r="X526" s="19">
        <v>756.6</v>
      </c>
      <c r="Y526" s="19">
        <v>756.6</v>
      </c>
      <c r="Z526" s="19">
        <v>756.6</v>
      </c>
    </row>
    <row r="527" spans="1:26" hidden="1" x14ac:dyDescent="0.2">
      <c r="A527" t="s">
        <v>62</v>
      </c>
      <c r="B527" t="s">
        <v>80</v>
      </c>
      <c r="C527" t="s">
        <v>92</v>
      </c>
      <c r="D527" t="s">
        <v>93</v>
      </c>
      <c r="E527" t="s">
        <v>4</v>
      </c>
      <c r="F527" t="s">
        <v>5</v>
      </c>
      <c r="G527" t="s">
        <v>19</v>
      </c>
      <c r="H527" t="s">
        <v>20</v>
      </c>
      <c r="I527" t="str">
        <f>MID(Tabla1[[#This Row],[Des.Proyecto]],16,50)</f>
        <v>REMUNERACION PERSONAL</v>
      </c>
      <c r="J527" t="s">
        <v>159</v>
      </c>
      <c r="K527" t="s">
        <v>160</v>
      </c>
      <c r="L527" s="11" t="s">
        <v>938</v>
      </c>
      <c r="M527" t="s">
        <v>10</v>
      </c>
      <c r="N527" t="s">
        <v>11</v>
      </c>
      <c r="O527" s="19">
        <v>4126.5</v>
      </c>
      <c r="P527" s="19">
        <v>0</v>
      </c>
      <c r="Q527" s="19">
        <v>0</v>
      </c>
      <c r="R527" s="19">
        <v>4126.5</v>
      </c>
      <c r="S527" s="19">
        <v>0</v>
      </c>
      <c r="T527" s="19">
        <v>0</v>
      </c>
      <c r="U527" s="18">
        <f>Tabla1[[#This Row],[Comprometido]]/Tabla1[[#Totals],[Comprometido]]</f>
        <v>0</v>
      </c>
      <c r="V527" s="19">
        <v>0</v>
      </c>
      <c r="W527" s="20">
        <f>Tabla1[[#This Row],[Devengado]]/Tabla1[[#Totals],[Devengado]]</f>
        <v>0</v>
      </c>
      <c r="X527" s="19">
        <v>4126.5</v>
      </c>
      <c r="Y527" s="19">
        <v>4126.5</v>
      </c>
      <c r="Z527" s="19">
        <v>4126.5</v>
      </c>
    </row>
    <row r="528" spans="1:26" hidden="1" x14ac:dyDescent="0.2">
      <c r="A528" t="s">
        <v>62</v>
      </c>
      <c r="B528" t="s">
        <v>66</v>
      </c>
      <c r="C528" t="s">
        <v>120</v>
      </c>
      <c r="D528" t="s">
        <v>121</v>
      </c>
      <c r="E528" t="s">
        <v>4</v>
      </c>
      <c r="F528" t="s">
        <v>5</v>
      </c>
      <c r="G528" t="s">
        <v>19</v>
      </c>
      <c r="H528" t="s">
        <v>20</v>
      </c>
      <c r="I528" t="str">
        <f>MID(Tabla1[[#This Row],[Des.Proyecto]],16,50)</f>
        <v>REMUNERACION PERSONAL</v>
      </c>
      <c r="J528" t="s">
        <v>159</v>
      </c>
      <c r="K528" t="s">
        <v>160</v>
      </c>
      <c r="L528" s="11" t="s">
        <v>938</v>
      </c>
      <c r="M528" t="s">
        <v>10</v>
      </c>
      <c r="N528" t="s">
        <v>11</v>
      </c>
      <c r="O528" s="19">
        <v>2831.31</v>
      </c>
      <c r="P528" s="19">
        <v>0</v>
      </c>
      <c r="Q528" s="19">
        <v>0</v>
      </c>
      <c r="R528" s="19">
        <v>2831.31</v>
      </c>
      <c r="S528" s="19">
        <v>0</v>
      </c>
      <c r="T528" s="19">
        <v>469.33</v>
      </c>
      <c r="U528" s="18">
        <f>Tabla1[[#This Row],[Comprometido]]/Tabla1[[#Totals],[Comprometido]]</f>
        <v>2.240592965936876E-5</v>
      </c>
      <c r="V528" s="19">
        <v>469.33</v>
      </c>
      <c r="W528" s="20">
        <f>Tabla1[[#This Row],[Devengado]]/Tabla1[[#Totals],[Devengado]]</f>
        <v>5.4807620720268756E-5</v>
      </c>
      <c r="X528" s="19">
        <v>2361.98</v>
      </c>
      <c r="Y528" s="19">
        <v>2361.98</v>
      </c>
      <c r="Z528" s="19">
        <v>2361.98</v>
      </c>
    </row>
    <row r="529" spans="1:26" hidden="1" x14ac:dyDescent="0.2">
      <c r="A529" t="s">
        <v>62</v>
      </c>
      <c r="B529" t="s">
        <v>66</v>
      </c>
      <c r="C529" t="s">
        <v>124</v>
      </c>
      <c r="D529" t="s">
        <v>125</v>
      </c>
      <c r="E529" t="s">
        <v>4</v>
      </c>
      <c r="F529" t="s">
        <v>5</v>
      </c>
      <c r="G529" t="s">
        <v>19</v>
      </c>
      <c r="H529" t="s">
        <v>20</v>
      </c>
      <c r="I529" t="str">
        <f>MID(Tabla1[[#This Row],[Des.Proyecto]],16,50)</f>
        <v>REMUNERACION PERSONAL</v>
      </c>
      <c r="J529" t="s">
        <v>159</v>
      </c>
      <c r="K529" t="s">
        <v>160</v>
      </c>
      <c r="L529" s="11" t="s">
        <v>938</v>
      </c>
      <c r="M529" t="s">
        <v>10</v>
      </c>
      <c r="N529" t="s">
        <v>11</v>
      </c>
      <c r="O529" s="19">
        <v>1805.43</v>
      </c>
      <c r="P529" s="19">
        <v>0</v>
      </c>
      <c r="Q529" s="19">
        <v>0</v>
      </c>
      <c r="R529" s="19">
        <v>1805.43</v>
      </c>
      <c r="S529" s="19">
        <v>0</v>
      </c>
      <c r="T529" s="19">
        <v>270.39999999999998</v>
      </c>
      <c r="U529" s="18">
        <f>Tabla1[[#This Row],[Comprometido]]/Tabla1[[#Totals],[Comprometido]]</f>
        <v>1.2908962520813314E-5</v>
      </c>
      <c r="V529" s="19">
        <v>270.39999999999998</v>
      </c>
      <c r="W529" s="20">
        <f>Tabla1[[#This Row],[Devengado]]/Tabla1[[#Totals],[Devengado]]</f>
        <v>3.1576887569004049E-5</v>
      </c>
      <c r="X529" s="19">
        <v>1535.03</v>
      </c>
      <c r="Y529" s="19">
        <v>1535.03</v>
      </c>
      <c r="Z529" s="19">
        <v>1535.03</v>
      </c>
    </row>
    <row r="530" spans="1:26" hidden="1" x14ac:dyDescent="0.2">
      <c r="A530" t="s">
        <v>23</v>
      </c>
      <c r="B530" t="s">
        <v>24</v>
      </c>
      <c r="C530" t="s">
        <v>40</v>
      </c>
      <c r="D530" t="s">
        <v>41</v>
      </c>
      <c r="E530" t="s">
        <v>4</v>
      </c>
      <c r="F530" t="s">
        <v>5</v>
      </c>
      <c r="G530" t="s">
        <v>19</v>
      </c>
      <c r="H530" t="s">
        <v>20</v>
      </c>
      <c r="I530" t="str">
        <f>MID(Tabla1[[#This Row],[Des.Proyecto]],16,50)</f>
        <v>REMUNERACION PERSONAL</v>
      </c>
      <c r="J530" t="s">
        <v>159</v>
      </c>
      <c r="K530" t="s">
        <v>160</v>
      </c>
      <c r="L530" s="11" t="s">
        <v>938</v>
      </c>
      <c r="M530" t="s">
        <v>10</v>
      </c>
      <c r="N530" t="s">
        <v>11</v>
      </c>
      <c r="O530" s="19">
        <v>8277.69</v>
      </c>
      <c r="P530" s="19">
        <v>0</v>
      </c>
      <c r="Q530" s="19">
        <v>0</v>
      </c>
      <c r="R530" s="19">
        <v>8277.69</v>
      </c>
      <c r="S530" s="19">
        <v>0</v>
      </c>
      <c r="T530" s="19">
        <v>386.83</v>
      </c>
      <c r="U530" s="18">
        <f>Tabla1[[#This Row],[Comprometido]]/Tabla1[[#Totals],[Comprometido]]</f>
        <v>1.846735936363245E-5</v>
      </c>
      <c r="V530" s="19">
        <v>386.83</v>
      </c>
      <c r="W530" s="20">
        <f>Tabla1[[#This Row],[Devengado]]/Tabla1[[#Totals],[Devengado]]</f>
        <v>4.5173400215672475E-5</v>
      </c>
      <c r="X530" s="19">
        <v>7890.86</v>
      </c>
      <c r="Y530" s="19">
        <v>7890.86</v>
      </c>
      <c r="Z530" s="19">
        <v>7890.86</v>
      </c>
    </row>
    <row r="531" spans="1:26" hidden="1" x14ac:dyDescent="0.2">
      <c r="A531" t="s">
        <v>23</v>
      </c>
      <c r="B531" t="s">
        <v>24</v>
      </c>
      <c r="C531" t="s">
        <v>44</v>
      </c>
      <c r="D531" t="s">
        <v>45</v>
      </c>
      <c r="E531" t="s">
        <v>4</v>
      </c>
      <c r="F531" t="s">
        <v>5</v>
      </c>
      <c r="G531" t="s">
        <v>19</v>
      </c>
      <c r="H531" t="s">
        <v>20</v>
      </c>
      <c r="I531" t="str">
        <f>MID(Tabla1[[#This Row],[Des.Proyecto]],16,50)</f>
        <v>REMUNERACION PERSONAL</v>
      </c>
      <c r="J531" t="s">
        <v>159</v>
      </c>
      <c r="K531" t="s">
        <v>160</v>
      </c>
      <c r="L531" s="11" t="s">
        <v>938</v>
      </c>
      <c r="M531" t="s">
        <v>10</v>
      </c>
      <c r="N531" t="s">
        <v>11</v>
      </c>
      <c r="O531" s="19">
        <v>6748.53</v>
      </c>
      <c r="P531" s="19">
        <v>0</v>
      </c>
      <c r="Q531" s="19">
        <v>0</v>
      </c>
      <c r="R531" s="19">
        <v>6748.53</v>
      </c>
      <c r="S531" s="19">
        <v>0</v>
      </c>
      <c r="T531" s="19">
        <v>2099.3000000000002</v>
      </c>
      <c r="U531" s="18">
        <f>Tabla1[[#This Row],[Comprometido]]/Tabla1[[#Totals],[Comprometido]]</f>
        <v>1.0022109844653623E-4</v>
      </c>
      <c r="V531" s="19">
        <v>2099.3000000000002</v>
      </c>
      <c r="W531" s="20">
        <f>Tabla1[[#This Row],[Devengado]]/Tabla1[[#Totals],[Devengado]]</f>
        <v>2.4515295885210877E-4</v>
      </c>
      <c r="X531" s="19">
        <v>4649.2299999999996</v>
      </c>
      <c r="Y531" s="19">
        <v>4649.2299999999996</v>
      </c>
      <c r="Z531" s="19">
        <v>4649.2299999999996</v>
      </c>
    </row>
    <row r="532" spans="1:26" hidden="1" x14ac:dyDescent="0.2">
      <c r="A532" t="s">
        <v>62</v>
      </c>
      <c r="B532" t="s">
        <v>66</v>
      </c>
      <c r="C532" t="s">
        <v>76</v>
      </c>
      <c r="D532" t="s">
        <v>77</v>
      </c>
      <c r="E532" t="s">
        <v>4</v>
      </c>
      <c r="F532" t="s">
        <v>5</v>
      </c>
      <c r="G532" t="s">
        <v>19</v>
      </c>
      <c r="H532" t="s">
        <v>20</v>
      </c>
      <c r="I532" t="str">
        <f>MID(Tabla1[[#This Row],[Des.Proyecto]],16,50)</f>
        <v>REMUNERACION PERSONAL</v>
      </c>
      <c r="J532" t="s">
        <v>159</v>
      </c>
      <c r="K532" t="s">
        <v>160</v>
      </c>
      <c r="L532" s="11" t="s">
        <v>938</v>
      </c>
      <c r="M532" t="s">
        <v>10</v>
      </c>
      <c r="N532" t="s">
        <v>11</v>
      </c>
      <c r="O532" s="19">
        <v>1400.42</v>
      </c>
      <c r="P532" s="19">
        <v>0</v>
      </c>
      <c r="Q532" s="19">
        <v>0</v>
      </c>
      <c r="R532" s="19">
        <v>1400.42</v>
      </c>
      <c r="S532" s="19">
        <v>0</v>
      </c>
      <c r="T532" s="19">
        <v>0</v>
      </c>
      <c r="U532" s="18">
        <f>Tabla1[[#This Row],[Comprometido]]/Tabla1[[#Totals],[Comprometido]]</f>
        <v>0</v>
      </c>
      <c r="V532" s="19">
        <v>0</v>
      </c>
      <c r="W532" s="20">
        <f>Tabla1[[#This Row],[Devengado]]/Tabla1[[#Totals],[Devengado]]</f>
        <v>0</v>
      </c>
      <c r="X532" s="19">
        <v>1400.42</v>
      </c>
      <c r="Y532" s="19">
        <v>1400.42</v>
      </c>
      <c r="Z532" s="19">
        <v>1400.42</v>
      </c>
    </row>
    <row r="533" spans="1:26" hidden="1" x14ac:dyDescent="0.2">
      <c r="A533" t="s">
        <v>23</v>
      </c>
      <c r="B533" t="s">
        <v>24</v>
      </c>
      <c r="C533" t="s">
        <v>25</v>
      </c>
      <c r="D533" t="s">
        <v>26</v>
      </c>
      <c r="E533" t="s">
        <v>4</v>
      </c>
      <c r="F533" t="s">
        <v>5</v>
      </c>
      <c r="G533" t="s">
        <v>19</v>
      </c>
      <c r="H533" t="s">
        <v>20</v>
      </c>
      <c r="I533" t="str">
        <f>MID(Tabla1[[#This Row],[Des.Proyecto]],16,50)</f>
        <v>REMUNERACION PERSONAL</v>
      </c>
      <c r="J533" t="s">
        <v>159</v>
      </c>
      <c r="K533" t="s">
        <v>160</v>
      </c>
      <c r="L533" s="11" t="s">
        <v>938</v>
      </c>
      <c r="M533" t="s">
        <v>10</v>
      </c>
      <c r="N533" t="s">
        <v>11</v>
      </c>
      <c r="O533" s="19">
        <v>3702.16</v>
      </c>
      <c r="P533" s="19">
        <v>0</v>
      </c>
      <c r="Q533" s="19">
        <v>-1000</v>
      </c>
      <c r="R533" s="19">
        <v>2702.16</v>
      </c>
      <c r="S533" s="19">
        <v>0</v>
      </c>
      <c r="T533" s="19">
        <v>55.67</v>
      </c>
      <c r="U533" s="18">
        <f>Tabla1[[#This Row],[Comprometido]]/Tabla1[[#Totals],[Comprometido]]</f>
        <v>2.6576994953168538E-6</v>
      </c>
      <c r="V533" s="19">
        <v>55.67</v>
      </c>
      <c r="W533" s="20">
        <f>Tabla1[[#This Row],[Devengado]]/Tabla1[[#Totals],[Devengado]]</f>
        <v>6.5010552180712112E-6</v>
      </c>
      <c r="X533" s="19">
        <v>2646.49</v>
      </c>
      <c r="Y533" s="19">
        <v>2646.49</v>
      </c>
      <c r="Z533" s="19">
        <v>2646.49</v>
      </c>
    </row>
    <row r="534" spans="1:26" hidden="1" x14ac:dyDescent="0.2">
      <c r="A534" t="s">
        <v>23</v>
      </c>
      <c r="B534" t="s">
        <v>69</v>
      </c>
      <c r="C534" t="s">
        <v>70</v>
      </c>
      <c r="D534" t="s">
        <v>71</v>
      </c>
      <c r="E534" t="s">
        <v>4</v>
      </c>
      <c r="F534" t="s">
        <v>5</v>
      </c>
      <c r="G534" t="s">
        <v>19</v>
      </c>
      <c r="H534" t="s">
        <v>20</v>
      </c>
      <c r="I534" t="str">
        <f>MID(Tabla1[[#This Row],[Des.Proyecto]],16,50)</f>
        <v>REMUNERACION PERSONAL</v>
      </c>
      <c r="J534" t="s">
        <v>159</v>
      </c>
      <c r="K534" t="s">
        <v>160</v>
      </c>
      <c r="L534" s="11" t="s">
        <v>938</v>
      </c>
      <c r="M534" t="s">
        <v>10</v>
      </c>
      <c r="N534" t="s">
        <v>11</v>
      </c>
      <c r="O534" s="19">
        <v>665</v>
      </c>
      <c r="P534" s="19">
        <v>0</v>
      </c>
      <c r="Q534" s="19">
        <v>0</v>
      </c>
      <c r="R534" s="19">
        <v>665</v>
      </c>
      <c r="S534" s="19">
        <v>0</v>
      </c>
      <c r="T534" s="19">
        <v>0</v>
      </c>
      <c r="U534" s="18">
        <f>Tabla1[[#This Row],[Comprometido]]/Tabla1[[#Totals],[Comprometido]]</f>
        <v>0</v>
      </c>
      <c r="V534" s="19">
        <v>0</v>
      </c>
      <c r="W534" s="20">
        <f>Tabla1[[#This Row],[Devengado]]/Tabla1[[#Totals],[Devengado]]</f>
        <v>0</v>
      </c>
      <c r="X534" s="19">
        <v>665</v>
      </c>
      <c r="Y534" s="19">
        <v>665</v>
      </c>
      <c r="Z534" s="19">
        <v>665</v>
      </c>
    </row>
    <row r="535" spans="1:26" hidden="1" x14ac:dyDescent="0.2">
      <c r="A535" t="s">
        <v>23</v>
      </c>
      <c r="B535" t="s">
        <v>24</v>
      </c>
      <c r="C535" t="s">
        <v>72</v>
      </c>
      <c r="D535" t="s">
        <v>73</v>
      </c>
      <c r="E535" t="s">
        <v>4</v>
      </c>
      <c r="F535" t="s">
        <v>5</v>
      </c>
      <c r="G535" t="s">
        <v>19</v>
      </c>
      <c r="H535" t="s">
        <v>20</v>
      </c>
      <c r="I535" t="str">
        <f>MID(Tabla1[[#This Row],[Des.Proyecto]],16,50)</f>
        <v>REMUNERACION PERSONAL</v>
      </c>
      <c r="J535" t="s">
        <v>159</v>
      </c>
      <c r="K535" t="s">
        <v>160</v>
      </c>
      <c r="L535" s="11" t="s">
        <v>938</v>
      </c>
      <c r="M535" t="s">
        <v>10</v>
      </c>
      <c r="N535" t="s">
        <v>11</v>
      </c>
      <c r="O535" s="19">
        <v>4147.12</v>
      </c>
      <c r="P535" s="19">
        <v>0</v>
      </c>
      <c r="Q535" s="19">
        <v>0</v>
      </c>
      <c r="R535" s="19">
        <v>4147.12</v>
      </c>
      <c r="S535" s="19">
        <v>0</v>
      </c>
      <c r="T535" s="19">
        <v>3397.14</v>
      </c>
      <c r="U535" s="18">
        <f>Tabla1[[#This Row],[Comprometido]]/Tabla1[[#Totals],[Comprometido]]</f>
        <v>1.6218029932675942E-4</v>
      </c>
      <c r="V535" s="19">
        <v>3397.14</v>
      </c>
      <c r="W535" s="20">
        <f>Tabla1[[#This Row],[Devengado]]/Tabla1[[#Totals],[Devengado]]</f>
        <v>3.9671267690889945E-4</v>
      </c>
      <c r="X535" s="19">
        <v>749.98</v>
      </c>
      <c r="Y535" s="19">
        <v>749.98</v>
      </c>
      <c r="Z535" s="19">
        <v>749.98</v>
      </c>
    </row>
    <row r="536" spans="1:26" hidden="1" x14ac:dyDescent="0.2">
      <c r="A536" t="s">
        <v>23</v>
      </c>
      <c r="B536" t="s">
        <v>24</v>
      </c>
      <c r="C536" t="s">
        <v>42</v>
      </c>
      <c r="D536" t="s">
        <v>43</v>
      </c>
      <c r="E536" t="s">
        <v>4</v>
      </c>
      <c r="F536" t="s">
        <v>5</v>
      </c>
      <c r="G536" t="s">
        <v>19</v>
      </c>
      <c r="H536" t="s">
        <v>20</v>
      </c>
      <c r="I536" t="str">
        <f>MID(Tabla1[[#This Row],[Des.Proyecto]],16,50)</f>
        <v>REMUNERACION PERSONAL</v>
      </c>
      <c r="J536" t="s">
        <v>159</v>
      </c>
      <c r="K536" t="s">
        <v>160</v>
      </c>
      <c r="L536" s="11" t="s">
        <v>938</v>
      </c>
      <c r="M536" t="s">
        <v>10</v>
      </c>
      <c r="N536" t="s">
        <v>11</v>
      </c>
      <c r="O536" s="19">
        <v>4955.18</v>
      </c>
      <c r="P536" s="19">
        <v>0</v>
      </c>
      <c r="Q536" s="19">
        <v>5000</v>
      </c>
      <c r="R536" s="19">
        <v>9955.18</v>
      </c>
      <c r="S536" s="19">
        <v>0</v>
      </c>
      <c r="T536" s="19">
        <v>7034.77</v>
      </c>
      <c r="U536" s="18">
        <f>Tabla1[[#This Row],[Comprometido]]/Tabla1[[#Totals],[Comprometido]]</f>
        <v>3.3584165041620524E-4</v>
      </c>
      <c r="V536" s="19">
        <v>7034.77</v>
      </c>
      <c r="W536" s="20">
        <f>Tabla1[[#This Row],[Devengado]]/Tabla1[[#Totals],[Devengado]]</f>
        <v>8.2150939853477311E-4</v>
      </c>
      <c r="X536" s="19">
        <v>2920.41</v>
      </c>
      <c r="Y536" s="19">
        <v>2920.41</v>
      </c>
      <c r="Z536" s="19">
        <v>2920.41</v>
      </c>
    </row>
    <row r="537" spans="1:26" hidden="1" x14ac:dyDescent="0.2">
      <c r="A537" t="s">
        <v>23</v>
      </c>
      <c r="B537" t="s">
        <v>24</v>
      </c>
      <c r="C537" t="s">
        <v>101</v>
      </c>
      <c r="D537" t="s">
        <v>102</v>
      </c>
      <c r="E537" t="s">
        <v>4</v>
      </c>
      <c r="F537" t="s">
        <v>5</v>
      </c>
      <c r="G537" t="s">
        <v>19</v>
      </c>
      <c r="H537" t="s">
        <v>20</v>
      </c>
      <c r="I537" t="str">
        <f>MID(Tabla1[[#This Row],[Des.Proyecto]],16,50)</f>
        <v>REMUNERACION PERSONAL</v>
      </c>
      <c r="J537" t="s">
        <v>159</v>
      </c>
      <c r="K537" t="s">
        <v>160</v>
      </c>
      <c r="L537" s="11" t="s">
        <v>938</v>
      </c>
      <c r="M537" t="s">
        <v>10</v>
      </c>
      <c r="N537" t="s">
        <v>11</v>
      </c>
      <c r="O537" s="19">
        <v>7356.71</v>
      </c>
      <c r="P537" s="19">
        <v>0</v>
      </c>
      <c r="Q537" s="19">
        <v>0</v>
      </c>
      <c r="R537" s="19">
        <v>7356.71</v>
      </c>
      <c r="S537" s="19">
        <v>0</v>
      </c>
      <c r="T537" s="19">
        <v>1191.4000000000001</v>
      </c>
      <c r="U537" s="18">
        <f>Tabla1[[#This Row],[Comprometido]]/Tabla1[[#Totals],[Comprometido]]</f>
        <v>5.6877729095033233E-5</v>
      </c>
      <c r="V537" s="19">
        <v>1191.4000000000001</v>
      </c>
      <c r="W537" s="20">
        <f>Tabla1[[#This Row],[Devengado]]/Tabla1[[#Totals],[Devengado]]</f>
        <v>1.3912982192940617E-4</v>
      </c>
      <c r="X537" s="19">
        <v>6165.31</v>
      </c>
      <c r="Y537" s="19">
        <v>6165.31</v>
      </c>
      <c r="Z537" s="19">
        <v>6165.31</v>
      </c>
    </row>
    <row r="538" spans="1:26" hidden="1" x14ac:dyDescent="0.2">
      <c r="A538" t="s">
        <v>62</v>
      </c>
      <c r="B538" t="s">
        <v>63</v>
      </c>
      <c r="C538" t="s">
        <v>64</v>
      </c>
      <c r="D538" t="s">
        <v>65</v>
      </c>
      <c r="E538" t="s">
        <v>4</v>
      </c>
      <c r="F538" t="s">
        <v>5</v>
      </c>
      <c r="G538" t="s">
        <v>19</v>
      </c>
      <c r="H538" t="s">
        <v>20</v>
      </c>
      <c r="I538" t="str">
        <f>MID(Tabla1[[#This Row],[Des.Proyecto]],16,50)</f>
        <v>REMUNERACION PERSONAL</v>
      </c>
      <c r="J538" t="s">
        <v>159</v>
      </c>
      <c r="K538" t="s">
        <v>160</v>
      </c>
      <c r="L538" s="11" t="s">
        <v>938</v>
      </c>
      <c r="M538" t="s">
        <v>10</v>
      </c>
      <c r="N538" t="s">
        <v>11</v>
      </c>
      <c r="O538" s="19">
        <v>8909.52</v>
      </c>
      <c r="P538" s="19">
        <v>0</v>
      </c>
      <c r="Q538" s="19">
        <v>0</v>
      </c>
      <c r="R538" s="19">
        <v>8909.52</v>
      </c>
      <c r="S538" s="19">
        <v>0</v>
      </c>
      <c r="T538" s="19">
        <v>4002.6</v>
      </c>
      <c r="U538" s="18">
        <f>Tabla1[[#This Row],[Comprometido]]/Tabla1[[#Totals],[Comprometido]]</f>
        <v>1.9108510867532313E-4</v>
      </c>
      <c r="V538" s="19">
        <v>4002.6</v>
      </c>
      <c r="W538" s="20">
        <f>Tabla1[[#This Row],[Devengado]]/Tabla1[[#Totals],[Devengado]]</f>
        <v>4.6741734535390387E-4</v>
      </c>
      <c r="X538" s="19">
        <v>4906.92</v>
      </c>
      <c r="Y538" s="19">
        <v>4906.92</v>
      </c>
      <c r="Z538" s="19">
        <v>4906.92</v>
      </c>
    </row>
    <row r="539" spans="1:26" hidden="1" x14ac:dyDescent="0.2">
      <c r="A539" t="s">
        <v>23</v>
      </c>
      <c r="B539" t="s">
        <v>96</v>
      </c>
      <c r="C539" t="s">
        <v>97</v>
      </c>
      <c r="D539" t="s">
        <v>98</v>
      </c>
      <c r="E539" t="s">
        <v>4</v>
      </c>
      <c r="F539" t="s">
        <v>5</v>
      </c>
      <c r="G539" t="s">
        <v>19</v>
      </c>
      <c r="H539" t="s">
        <v>20</v>
      </c>
      <c r="I539" t="str">
        <f>MID(Tabla1[[#This Row],[Des.Proyecto]],16,50)</f>
        <v>REMUNERACION PERSONAL</v>
      </c>
      <c r="J539" t="s">
        <v>159</v>
      </c>
      <c r="K539" t="s">
        <v>160</v>
      </c>
      <c r="L539" s="11" t="s">
        <v>938</v>
      </c>
      <c r="M539" t="s">
        <v>10</v>
      </c>
      <c r="N539" t="s">
        <v>11</v>
      </c>
      <c r="O539" s="19">
        <v>4019.27</v>
      </c>
      <c r="P539" s="19">
        <v>0</v>
      </c>
      <c r="Q539" s="19">
        <v>0</v>
      </c>
      <c r="R539" s="19">
        <v>4019.27</v>
      </c>
      <c r="S539" s="19">
        <v>0</v>
      </c>
      <c r="T539" s="19">
        <v>1813.73</v>
      </c>
      <c r="U539" s="18">
        <f>Tabla1[[#This Row],[Comprometido]]/Tabla1[[#Totals],[Comprometido]]</f>
        <v>8.6587916393767513E-5</v>
      </c>
      <c r="V539" s="19">
        <v>1813.73</v>
      </c>
      <c r="W539" s="20">
        <f>Tabla1[[#This Row],[Devengado]]/Tabla1[[#Totals],[Devengado]]</f>
        <v>2.1180454249456257E-4</v>
      </c>
      <c r="X539" s="19">
        <v>2205.54</v>
      </c>
      <c r="Y539" s="19">
        <v>2205.54</v>
      </c>
      <c r="Z539" s="19">
        <v>2205.54</v>
      </c>
    </row>
    <row r="540" spans="1:26" hidden="1" x14ac:dyDescent="0.2">
      <c r="A540" t="s">
        <v>23</v>
      </c>
      <c r="B540" t="s">
        <v>46</v>
      </c>
      <c r="C540" t="s">
        <v>47</v>
      </c>
      <c r="D540" t="s">
        <v>48</v>
      </c>
      <c r="E540" t="s">
        <v>4</v>
      </c>
      <c r="F540" t="s">
        <v>5</v>
      </c>
      <c r="G540" t="s">
        <v>19</v>
      </c>
      <c r="H540" t="s">
        <v>20</v>
      </c>
      <c r="I540" t="str">
        <f>MID(Tabla1[[#This Row],[Des.Proyecto]],16,50)</f>
        <v>REMUNERACION PERSONAL</v>
      </c>
      <c r="J540" t="s">
        <v>159</v>
      </c>
      <c r="K540" t="s">
        <v>160</v>
      </c>
      <c r="L540" s="11" t="s">
        <v>938</v>
      </c>
      <c r="M540" t="s">
        <v>10</v>
      </c>
      <c r="N540" t="s">
        <v>11</v>
      </c>
      <c r="O540" s="19">
        <v>6620.85</v>
      </c>
      <c r="P540" s="19">
        <v>0</v>
      </c>
      <c r="Q540" s="19">
        <v>0</v>
      </c>
      <c r="R540" s="19">
        <v>6620.85</v>
      </c>
      <c r="S540" s="19">
        <v>0</v>
      </c>
      <c r="T540" s="19">
        <v>3536.29</v>
      </c>
      <c r="U540" s="18">
        <f>Tabla1[[#This Row],[Comprometido]]/Tabla1[[#Totals],[Comprometido]]</f>
        <v>1.6882335455890133E-4</v>
      </c>
      <c r="V540" s="19">
        <v>3536.29</v>
      </c>
      <c r="W540" s="20">
        <f>Tabla1[[#This Row],[Devengado]]/Tabla1[[#Totals],[Devengado]]</f>
        <v>4.1296239549331855E-4</v>
      </c>
      <c r="X540" s="19">
        <v>3084.56</v>
      </c>
      <c r="Y540" s="19">
        <v>3084.56</v>
      </c>
      <c r="Z540" s="19">
        <v>3084.56</v>
      </c>
    </row>
    <row r="541" spans="1:26" hidden="1" x14ac:dyDescent="0.2">
      <c r="A541" t="s">
        <v>62</v>
      </c>
      <c r="B541" t="s">
        <v>80</v>
      </c>
      <c r="C541" t="s">
        <v>94</v>
      </c>
      <c r="D541" t="s">
        <v>95</v>
      </c>
      <c r="E541" t="s">
        <v>4</v>
      </c>
      <c r="F541" t="s">
        <v>5</v>
      </c>
      <c r="G541" t="s">
        <v>19</v>
      </c>
      <c r="H541" t="s">
        <v>20</v>
      </c>
      <c r="I541" t="str">
        <f>MID(Tabla1[[#This Row],[Des.Proyecto]],16,50)</f>
        <v>REMUNERACION PERSONAL</v>
      </c>
      <c r="J541" t="s">
        <v>159</v>
      </c>
      <c r="K541" t="s">
        <v>160</v>
      </c>
      <c r="L541" s="11" t="s">
        <v>938</v>
      </c>
      <c r="M541" t="s">
        <v>10</v>
      </c>
      <c r="N541" t="s">
        <v>11</v>
      </c>
      <c r="O541" s="19">
        <v>5800.8</v>
      </c>
      <c r="P541" s="19">
        <v>0</v>
      </c>
      <c r="Q541" s="19">
        <v>0</v>
      </c>
      <c r="R541" s="19">
        <v>5800.8</v>
      </c>
      <c r="S541" s="19">
        <v>0</v>
      </c>
      <c r="T541" s="19">
        <v>425</v>
      </c>
      <c r="U541" s="18">
        <f>Tabla1[[#This Row],[Comprometido]]/Tabla1[[#Totals],[Comprometido]]</f>
        <v>2.0289604553793116E-5</v>
      </c>
      <c r="V541" s="19">
        <v>425</v>
      </c>
      <c r="W541" s="20">
        <f>Tabla1[[#This Row],[Devengado]]/Tabla1[[#Totals],[Devengado]]</f>
        <v>4.9630832902465684E-5</v>
      </c>
      <c r="X541" s="19">
        <v>5375.8</v>
      </c>
      <c r="Y541" s="19">
        <v>5375.8</v>
      </c>
      <c r="Z541" s="19">
        <v>5375.8</v>
      </c>
    </row>
    <row r="542" spans="1:26" hidden="1" x14ac:dyDescent="0.2">
      <c r="A542" t="s">
        <v>62</v>
      </c>
      <c r="B542" t="s">
        <v>66</v>
      </c>
      <c r="C542" t="s">
        <v>67</v>
      </c>
      <c r="D542" t="s">
        <v>68</v>
      </c>
      <c r="E542" t="s">
        <v>4</v>
      </c>
      <c r="F542" t="s">
        <v>5</v>
      </c>
      <c r="G542" t="s">
        <v>19</v>
      </c>
      <c r="H542" t="s">
        <v>20</v>
      </c>
      <c r="I542" t="str">
        <f>MID(Tabla1[[#This Row],[Des.Proyecto]],16,50)</f>
        <v>REMUNERACION PERSONAL</v>
      </c>
      <c r="J542" t="s">
        <v>159</v>
      </c>
      <c r="K542" t="s">
        <v>160</v>
      </c>
      <c r="L542" s="11" t="s">
        <v>938</v>
      </c>
      <c r="M542" t="s">
        <v>10</v>
      </c>
      <c r="N542" t="s">
        <v>11</v>
      </c>
      <c r="O542" s="19">
        <v>1068.6600000000001</v>
      </c>
      <c r="P542" s="19">
        <v>0</v>
      </c>
      <c r="Q542" s="19">
        <v>0</v>
      </c>
      <c r="R542" s="19">
        <v>1068.6600000000001</v>
      </c>
      <c r="S542" s="19">
        <v>0</v>
      </c>
      <c r="T542" s="19">
        <v>0</v>
      </c>
      <c r="U542" s="18">
        <f>Tabla1[[#This Row],[Comprometido]]/Tabla1[[#Totals],[Comprometido]]</f>
        <v>0</v>
      </c>
      <c r="V542" s="19">
        <v>0</v>
      </c>
      <c r="W542" s="20">
        <f>Tabla1[[#This Row],[Devengado]]/Tabla1[[#Totals],[Devengado]]</f>
        <v>0</v>
      </c>
      <c r="X542" s="19">
        <v>1068.6600000000001</v>
      </c>
      <c r="Y542" s="19">
        <v>1068.6600000000001</v>
      </c>
      <c r="Z542" s="19">
        <v>1068.6600000000001</v>
      </c>
    </row>
    <row r="543" spans="1:26" hidden="1" x14ac:dyDescent="0.2">
      <c r="A543" t="s">
        <v>0</v>
      </c>
      <c r="B543" t="s">
        <v>16</v>
      </c>
      <c r="C543" t="s">
        <v>17</v>
      </c>
      <c r="D543" t="s">
        <v>18</v>
      </c>
      <c r="E543" t="s">
        <v>4</v>
      </c>
      <c r="F543" t="s">
        <v>5</v>
      </c>
      <c r="G543" t="s">
        <v>19</v>
      </c>
      <c r="H543" t="s">
        <v>20</v>
      </c>
      <c r="I543" t="str">
        <f>MID(Tabla1[[#This Row],[Des.Proyecto]],16,50)</f>
        <v>REMUNERACION PERSONAL</v>
      </c>
      <c r="J543" t="s">
        <v>159</v>
      </c>
      <c r="K543" t="s">
        <v>160</v>
      </c>
      <c r="L543" s="11" t="s">
        <v>938</v>
      </c>
      <c r="M543" t="s">
        <v>10</v>
      </c>
      <c r="N543" t="s">
        <v>11</v>
      </c>
      <c r="O543" s="19">
        <v>1936.76</v>
      </c>
      <c r="P543" s="19">
        <v>0</v>
      </c>
      <c r="Q543" s="19">
        <v>0</v>
      </c>
      <c r="R543" s="19">
        <v>1936.76</v>
      </c>
      <c r="S543" s="19">
        <v>0</v>
      </c>
      <c r="T543" s="19">
        <v>66.67</v>
      </c>
      <c r="U543" s="18">
        <f>Tabla1[[#This Row],[Comprometido]]/Tabla1[[#Totals],[Comprometido]]</f>
        <v>3.1828422014150287E-6</v>
      </c>
      <c r="V543" s="19">
        <v>0</v>
      </c>
      <c r="W543" s="20">
        <f>Tabla1[[#This Row],[Devengado]]/Tabla1[[#Totals],[Devengado]]</f>
        <v>0</v>
      </c>
      <c r="X543" s="19">
        <v>1870.09</v>
      </c>
      <c r="Y543" s="19">
        <v>1936.76</v>
      </c>
      <c r="Z543" s="19">
        <v>1870.09</v>
      </c>
    </row>
    <row r="544" spans="1:26" hidden="1" x14ac:dyDescent="0.2">
      <c r="A544" t="s">
        <v>62</v>
      </c>
      <c r="B544" t="s">
        <v>110</v>
      </c>
      <c r="C544" t="s">
        <v>111</v>
      </c>
      <c r="D544" t="s">
        <v>112</v>
      </c>
      <c r="E544" t="s">
        <v>4</v>
      </c>
      <c r="F544" t="s">
        <v>5</v>
      </c>
      <c r="G544" t="s">
        <v>19</v>
      </c>
      <c r="H544" t="s">
        <v>20</v>
      </c>
      <c r="I544" t="str">
        <f>MID(Tabla1[[#This Row],[Des.Proyecto]],16,50)</f>
        <v>REMUNERACION PERSONAL</v>
      </c>
      <c r="J544" t="s">
        <v>159</v>
      </c>
      <c r="K544" t="s">
        <v>160</v>
      </c>
      <c r="L544" s="11" t="s">
        <v>938</v>
      </c>
      <c r="M544" t="s">
        <v>10</v>
      </c>
      <c r="N544" t="s">
        <v>11</v>
      </c>
      <c r="O544" s="19">
        <v>5135.4799999999996</v>
      </c>
      <c r="P544" s="19">
        <v>0</v>
      </c>
      <c r="Q544" s="19">
        <v>0</v>
      </c>
      <c r="R544" s="19">
        <v>5135.4799999999996</v>
      </c>
      <c r="S544" s="19">
        <v>0</v>
      </c>
      <c r="T544" s="19">
        <v>875.6</v>
      </c>
      <c r="U544" s="18">
        <f>Tabla1[[#This Row],[Comprometido]]/Tabla1[[#Totals],[Comprometido]]</f>
        <v>4.1801359405414719E-5</v>
      </c>
      <c r="V544" s="19">
        <v>875.6</v>
      </c>
      <c r="W544" s="20">
        <f>Tabla1[[#This Row],[Devengado]]/Tabla1[[#Totals],[Devengado]]</f>
        <v>1.0225119362211519E-4</v>
      </c>
      <c r="X544" s="19">
        <v>4259.88</v>
      </c>
      <c r="Y544" s="19">
        <v>4259.88</v>
      </c>
      <c r="Z544" s="19">
        <v>4259.88</v>
      </c>
    </row>
    <row r="545" spans="1:26" hidden="1" x14ac:dyDescent="0.2">
      <c r="A545" t="s">
        <v>23</v>
      </c>
      <c r="B545" t="s">
        <v>24</v>
      </c>
      <c r="C545" t="s">
        <v>34</v>
      </c>
      <c r="D545" t="s">
        <v>35</v>
      </c>
      <c r="E545" t="s">
        <v>4</v>
      </c>
      <c r="F545" t="s">
        <v>5</v>
      </c>
      <c r="G545" t="s">
        <v>19</v>
      </c>
      <c r="H545" t="s">
        <v>20</v>
      </c>
      <c r="I545" t="str">
        <f>MID(Tabla1[[#This Row],[Des.Proyecto]],16,50)</f>
        <v>REMUNERACION PERSONAL</v>
      </c>
      <c r="J545" t="s">
        <v>159</v>
      </c>
      <c r="K545" t="s">
        <v>160</v>
      </c>
      <c r="L545" s="11" t="s">
        <v>938</v>
      </c>
      <c r="M545" t="s">
        <v>10</v>
      </c>
      <c r="N545" t="s">
        <v>11</v>
      </c>
      <c r="O545" s="19">
        <v>4522.2700000000004</v>
      </c>
      <c r="P545" s="19">
        <v>0</v>
      </c>
      <c r="Q545" s="19">
        <v>0</v>
      </c>
      <c r="R545" s="19">
        <v>4522.2700000000004</v>
      </c>
      <c r="S545" s="19">
        <v>0</v>
      </c>
      <c r="T545" s="19">
        <v>2938.06</v>
      </c>
      <c r="U545" s="18">
        <f>Tabla1[[#This Row],[Comprometido]]/Tabla1[[#Totals],[Comprometido]]</f>
        <v>1.4026370718898213E-4</v>
      </c>
      <c r="V545" s="19">
        <v>2794.89</v>
      </c>
      <c r="W545" s="20">
        <f>Tabla1[[#This Row],[Devengado]]/Tabla1[[#Totals],[Devengado]]</f>
        <v>3.2638286722534661E-4</v>
      </c>
      <c r="X545" s="19">
        <v>1584.21</v>
      </c>
      <c r="Y545" s="19">
        <v>1727.38</v>
      </c>
      <c r="Z545" s="19">
        <v>1584.21</v>
      </c>
    </row>
    <row r="546" spans="1:26" hidden="1" x14ac:dyDescent="0.2">
      <c r="A546" t="s">
        <v>23</v>
      </c>
      <c r="B546" t="s">
        <v>24</v>
      </c>
      <c r="C546" t="s">
        <v>103</v>
      </c>
      <c r="D546" t="s">
        <v>104</v>
      </c>
      <c r="E546" t="s">
        <v>4</v>
      </c>
      <c r="F546" t="s">
        <v>5</v>
      </c>
      <c r="G546" t="s">
        <v>19</v>
      </c>
      <c r="H546" t="s">
        <v>20</v>
      </c>
      <c r="I546" t="str">
        <f>MID(Tabla1[[#This Row],[Des.Proyecto]],16,50)</f>
        <v>REMUNERACION PERSONAL</v>
      </c>
      <c r="J546" t="s">
        <v>159</v>
      </c>
      <c r="K546" t="s">
        <v>160</v>
      </c>
      <c r="L546" s="11" t="s">
        <v>938</v>
      </c>
      <c r="M546" t="s">
        <v>10</v>
      </c>
      <c r="N546" t="s">
        <v>11</v>
      </c>
      <c r="O546" s="19">
        <v>14212.8</v>
      </c>
      <c r="P546" s="19">
        <v>0</v>
      </c>
      <c r="Q546" s="19">
        <v>0</v>
      </c>
      <c r="R546" s="19">
        <v>14212.8</v>
      </c>
      <c r="S546" s="19">
        <v>0</v>
      </c>
      <c r="T546" s="19">
        <v>336.67</v>
      </c>
      <c r="U546" s="18">
        <f>Tabla1[[#This Row],[Comprometido]]/Tabla1[[#Totals],[Comprometido]]</f>
        <v>1.6072708623824775E-5</v>
      </c>
      <c r="V546" s="19">
        <v>336.67</v>
      </c>
      <c r="W546" s="20">
        <f>Tabla1[[#This Row],[Devengado]]/Tabla1[[#Totals],[Devengado]]</f>
        <v>3.9315794148877937E-5</v>
      </c>
      <c r="X546" s="19">
        <v>13876.13</v>
      </c>
      <c r="Y546" s="19">
        <v>13876.13</v>
      </c>
      <c r="Z546" s="19">
        <v>13876.13</v>
      </c>
    </row>
    <row r="547" spans="1:26" hidden="1" x14ac:dyDescent="0.2">
      <c r="A547" t="s">
        <v>62</v>
      </c>
      <c r="B547" t="s">
        <v>66</v>
      </c>
      <c r="C547" t="s">
        <v>78</v>
      </c>
      <c r="D547" t="s">
        <v>79</v>
      </c>
      <c r="E547" t="s">
        <v>4</v>
      </c>
      <c r="F547" t="s">
        <v>5</v>
      </c>
      <c r="G547" t="s">
        <v>19</v>
      </c>
      <c r="H547" t="s">
        <v>20</v>
      </c>
      <c r="I547" t="str">
        <f>MID(Tabla1[[#This Row],[Des.Proyecto]],16,50)</f>
        <v>REMUNERACION PERSONAL</v>
      </c>
      <c r="J547" t="s">
        <v>159</v>
      </c>
      <c r="K547" t="s">
        <v>160</v>
      </c>
      <c r="L547" s="11" t="s">
        <v>938</v>
      </c>
      <c r="M547" t="s">
        <v>10</v>
      </c>
      <c r="N547" t="s">
        <v>11</v>
      </c>
      <c r="O547" s="19">
        <v>1290.67</v>
      </c>
      <c r="P547" s="19">
        <v>0</v>
      </c>
      <c r="Q547" s="19">
        <v>0</v>
      </c>
      <c r="R547" s="19">
        <v>1290.67</v>
      </c>
      <c r="S547" s="19">
        <v>0</v>
      </c>
      <c r="T547" s="19">
        <v>0</v>
      </c>
      <c r="U547" s="18">
        <f>Tabla1[[#This Row],[Comprometido]]/Tabla1[[#Totals],[Comprometido]]</f>
        <v>0</v>
      </c>
      <c r="V547" s="19">
        <v>0</v>
      </c>
      <c r="W547" s="20">
        <f>Tabla1[[#This Row],[Devengado]]/Tabla1[[#Totals],[Devengado]]</f>
        <v>0</v>
      </c>
      <c r="X547" s="19">
        <v>1290.67</v>
      </c>
      <c r="Y547" s="19">
        <v>1290.67</v>
      </c>
      <c r="Z547" s="19">
        <v>1290.67</v>
      </c>
    </row>
    <row r="548" spans="1:26" hidden="1" x14ac:dyDescent="0.2">
      <c r="A548" t="s">
        <v>23</v>
      </c>
      <c r="B548" t="s">
        <v>49</v>
      </c>
      <c r="C548" t="s">
        <v>56</v>
      </c>
      <c r="D548" t="s">
        <v>57</v>
      </c>
      <c r="E548" t="s">
        <v>4</v>
      </c>
      <c r="F548" t="s">
        <v>5</v>
      </c>
      <c r="G548" t="s">
        <v>19</v>
      </c>
      <c r="H548" t="s">
        <v>20</v>
      </c>
      <c r="I548" t="str">
        <f>MID(Tabla1[[#This Row],[Des.Proyecto]],16,50)</f>
        <v>REMUNERACION PERSONAL</v>
      </c>
      <c r="J548" t="s">
        <v>159</v>
      </c>
      <c r="K548" t="s">
        <v>160</v>
      </c>
      <c r="L548" s="11" t="s">
        <v>938</v>
      </c>
      <c r="M548" t="s">
        <v>10</v>
      </c>
      <c r="N548" t="s">
        <v>11</v>
      </c>
      <c r="O548" s="19">
        <v>40377.879999999997</v>
      </c>
      <c r="P548" s="19">
        <v>0</v>
      </c>
      <c r="Q548" s="19">
        <v>0</v>
      </c>
      <c r="R548" s="19">
        <v>40377.879999999997</v>
      </c>
      <c r="S548" s="19">
        <v>0</v>
      </c>
      <c r="T548" s="19">
        <v>5101.78</v>
      </c>
      <c r="U548" s="18">
        <f>Tabla1[[#This Row],[Comprometido]]/Tabla1[[#Totals],[Comprometido]]</f>
        <v>2.4356023228341329E-4</v>
      </c>
      <c r="V548" s="19">
        <v>5101.78</v>
      </c>
      <c r="W548" s="20">
        <f>Tabla1[[#This Row],[Devengado]]/Tabla1[[#Totals],[Devengado]]</f>
        <v>5.9577786043562674E-4</v>
      </c>
      <c r="X548" s="19">
        <v>35276.1</v>
      </c>
      <c r="Y548" s="19">
        <v>35276.1</v>
      </c>
      <c r="Z548" s="19">
        <v>35276.1</v>
      </c>
    </row>
    <row r="549" spans="1:26" hidden="1" x14ac:dyDescent="0.2">
      <c r="A549" t="s">
        <v>62</v>
      </c>
      <c r="B549" t="s">
        <v>80</v>
      </c>
      <c r="C549" t="s">
        <v>90</v>
      </c>
      <c r="D549" t="s">
        <v>91</v>
      </c>
      <c r="E549" t="s">
        <v>4</v>
      </c>
      <c r="F549" t="s">
        <v>5</v>
      </c>
      <c r="G549" t="s">
        <v>19</v>
      </c>
      <c r="H549" t="s">
        <v>20</v>
      </c>
      <c r="I549" t="str">
        <f>MID(Tabla1[[#This Row],[Des.Proyecto]],16,50)</f>
        <v>REMUNERACION PERSONAL</v>
      </c>
      <c r="J549" t="s">
        <v>161</v>
      </c>
      <c r="K549" t="s">
        <v>162</v>
      </c>
      <c r="L549" s="11" t="s">
        <v>938</v>
      </c>
      <c r="M549" t="s">
        <v>10</v>
      </c>
      <c r="N549" t="s">
        <v>11</v>
      </c>
      <c r="O549" s="19">
        <v>7977.89</v>
      </c>
      <c r="P549" s="19">
        <v>0</v>
      </c>
      <c r="Q549" s="19">
        <v>0</v>
      </c>
      <c r="R549" s="19">
        <v>7977.89</v>
      </c>
      <c r="S549" s="19">
        <v>0</v>
      </c>
      <c r="T549" s="19">
        <v>37</v>
      </c>
      <c r="U549" s="18">
        <f>Tabla1[[#This Row],[Comprometido]]/Tabla1[[#Totals],[Comprometido]]</f>
        <v>1.7663891023302245E-6</v>
      </c>
      <c r="V549" s="19">
        <v>37</v>
      </c>
      <c r="W549" s="20">
        <f>Tabla1[[#This Row],[Devengado]]/Tabla1[[#Totals],[Devengado]]</f>
        <v>4.3208019232734829E-6</v>
      </c>
      <c r="X549" s="19">
        <v>7940.89</v>
      </c>
      <c r="Y549" s="19">
        <v>7940.89</v>
      </c>
      <c r="Z549" s="19">
        <v>7940.89</v>
      </c>
    </row>
    <row r="550" spans="1:26" hidden="1" x14ac:dyDescent="0.2">
      <c r="A550" t="s">
        <v>62</v>
      </c>
      <c r="B550" t="s">
        <v>66</v>
      </c>
      <c r="C550" t="s">
        <v>78</v>
      </c>
      <c r="D550" t="s">
        <v>79</v>
      </c>
      <c r="E550" t="s">
        <v>4</v>
      </c>
      <c r="F550" t="s">
        <v>5</v>
      </c>
      <c r="G550" t="s">
        <v>19</v>
      </c>
      <c r="H550" t="s">
        <v>20</v>
      </c>
      <c r="I550" t="str">
        <f>MID(Tabla1[[#This Row],[Des.Proyecto]],16,50)</f>
        <v>REMUNERACION PERSONAL</v>
      </c>
      <c r="J550" t="s">
        <v>161</v>
      </c>
      <c r="K550" t="s">
        <v>162</v>
      </c>
      <c r="L550" s="11" t="s">
        <v>938</v>
      </c>
      <c r="M550" t="s">
        <v>10</v>
      </c>
      <c r="N550" t="s">
        <v>11</v>
      </c>
      <c r="O550" s="19">
        <v>2581.35</v>
      </c>
      <c r="P550" s="19">
        <v>0</v>
      </c>
      <c r="Q550" s="19">
        <v>0</v>
      </c>
      <c r="R550" s="19">
        <v>2581.35</v>
      </c>
      <c r="S550" s="19">
        <v>0</v>
      </c>
      <c r="T550" s="19">
        <v>0</v>
      </c>
      <c r="U550" s="18">
        <f>Tabla1[[#This Row],[Comprometido]]/Tabla1[[#Totals],[Comprometido]]</f>
        <v>0</v>
      </c>
      <c r="V550" s="19">
        <v>0</v>
      </c>
      <c r="W550" s="20">
        <f>Tabla1[[#This Row],[Devengado]]/Tabla1[[#Totals],[Devengado]]</f>
        <v>0</v>
      </c>
      <c r="X550" s="19">
        <v>2581.35</v>
      </c>
      <c r="Y550" s="19">
        <v>2581.35</v>
      </c>
      <c r="Z550" s="19">
        <v>2581.35</v>
      </c>
    </row>
    <row r="551" spans="1:26" hidden="1" x14ac:dyDescent="0.2">
      <c r="A551" t="s">
        <v>62</v>
      </c>
      <c r="B551" t="s">
        <v>80</v>
      </c>
      <c r="C551" t="s">
        <v>92</v>
      </c>
      <c r="D551" t="s">
        <v>93</v>
      </c>
      <c r="E551" t="s">
        <v>4</v>
      </c>
      <c r="F551" t="s">
        <v>5</v>
      </c>
      <c r="G551" t="s">
        <v>19</v>
      </c>
      <c r="H551" t="s">
        <v>20</v>
      </c>
      <c r="I551" t="str">
        <f>MID(Tabla1[[#This Row],[Des.Proyecto]],16,50)</f>
        <v>REMUNERACION PERSONAL</v>
      </c>
      <c r="J551" t="s">
        <v>161</v>
      </c>
      <c r="K551" t="s">
        <v>162</v>
      </c>
      <c r="L551" s="11" t="s">
        <v>938</v>
      </c>
      <c r="M551" t="s">
        <v>10</v>
      </c>
      <c r="N551" t="s">
        <v>11</v>
      </c>
      <c r="O551" s="19">
        <v>8253</v>
      </c>
      <c r="P551" s="19">
        <v>0</v>
      </c>
      <c r="Q551" s="19">
        <v>0</v>
      </c>
      <c r="R551" s="19">
        <v>8253</v>
      </c>
      <c r="S551" s="19">
        <v>0</v>
      </c>
      <c r="T551" s="19">
        <v>0</v>
      </c>
      <c r="U551" s="18">
        <f>Tabla1[[#This Row],[Comprometido]]/Tabla1[[#Totals],[Comprometido]]</f>
        <v>0</v>
      </c>
      <c r="V551" s="19">
        <v>0</v>
      </c>
      <c r="W551" s="20">
        <f>Tabla1[[#This Row],[Devengado]]/Tabla1[[#Totals],[Devengado]]</f>
        <v>0</v>
      </c>
      <c r="X551" s="19">
        <v>8253</v>
      </c>
      <c r="Y551" s="19">
        <v>8253</v>
      </c>
      <c r="Z551" s="19">
        <v>8253</v>
      </c>
    </row>
    <row r="552" spans="1:26" x14ac:dyDescent="0.2">
      <c r="A552" t="s">
        <v>52</v>
      </c>
      <c r="B552" t="s">
        <v>83</v>
      </c>
      <c r="C552" t="s">
        <v>84</v>
      </c>
      <c r="D552" t="s">
        <v>85</v>
      </c>
      <c r="E552" t="s">
        <v>4</v>
      </c>
      <c r="F552" t="s">
        <v>5</v>
      </c>
      <c r="G552" t="s">
        <v>19</v>
      </c>
      <c r="H552" t="s">
        <v>20</v>
      </c>
      <c r="I552" t="str">
        <f>MID(Tabla1[[#This Row],[Des.Proyecto]],16,50)</f>
        <v>REMUNERACION PERSONAL</v>
      </c>
      <c r="J552" t="s">
        <v>161</v>
      </c>
      <c r="K552" t="s">
        <v>162</v>
      </c>
      <c r="L552" s="11" t="s">
        <v>938</v>
      </c>
      <c r="M552" t="s">
        <v>10</v>
      </c>
      <c r="N552" t="s">
        <v>11</v>
      </c>
      <c r="O552" s="19">
        <v>7596.79</v>
      </c>
      <c r="P552" s="19">
        <v>0</v>
      </c>
      <c r="Q552" s="19">
        <v>0</v>
      </c>
      <c r="R552" s="19">
        <v>7596.79</v>
      </c>
      <c r="S552" s="19">
        <v>0</v>
      </c>
      <c r="T552" s="19">
        <v>3132</v>
      </c>
      <c r="U552" s="18">
        <f>Tabla1[[#This Row],[Comprometido]]/Tabla1[[#Totals],[Comprometido]]</f>
        <v>1.4952245049995304E-4</v>
      </c>
      <c r="V552" s="19">
        <v>3132</v>
      </c>
      <c r="W552" s="20">
        <f>Tabla1[[#This Row],[Devengado]]/Tabla1[[#Totals],[Devengado]]</f>
        <v>3.6575004388358245E-4</v>
      </c>
      <c r="X552" s="19">
        <v>4464.79</v>
      </c>
      <c r="Y552" s="19">
        <v>4464.79</v>
      </c>
      <c r="Z552" s="19">
        <v>4464.79</v>
      </c>
    </row>
    <row r="553" spans="1:26" hidden="1" x14ac:dyDescent="0.2">
      <c r="A553" t="s">
        <v>23</v>
      </c>
      <c r="B553" t="s">
        <v>24</v>
      </c>
      <c r="C553" t="s">
        <v>86</v>
      </c>
      <c r="D553" t="s">
        <v>87</v>
      </c>
      <c r="E553" t="s">
        <v>4</v>
      </c>
      <c r="F553" t="s">
        <v>5</v>
      </c>
      <c r="G553" t="s">
        <v>19</v>
      </c>
      <c r="H553" t="s">
        <v>20</v>
      </c>
      <c r="I553" t="str">
        <f>MID(Tabla1[[#This Row],[Des.Proyecto]],16,50)</f>
        <v>REMUNERACION PERSONAL</v>
      </c>
      <c r="J553" t="s">
        <v>161</v>
      </c>
      <c r="K553" t="s">
        <v>162</v>
      </c>
      <c r="L553" s="11" t="s">
        <v>938</v>
      </c>
      <c r="M553" t="s">
        <v>10</v>
      </c>
      <c r="N553" t="s">
        <v>11</v>
      </c>
      <c r="O553" s="19">
        <v>4877.76</v>
      </c>
      <c r="P553" s="19">
        <v>0</v>
      </c>
      <c r="Q553" s="19">
        <v>6500</v>
      </c>
      <c r="R553" s="19">
        <v>11377.76</v>
      </c>
      <c r="S553" s="19">
        <v>0</v>
      </c>
      <c r="T553" s="19">
        <v>6711.93</v>
      </c>
      <c r="U553" s="18">
        <f>Tabla1[[#This Row],[Comprometido]]/Tabla1[[#Totals],[Comprometido]]</f>
        <v>3.2042918939468386E-4</v>
      </c>
      <c r="V553" s="19">
        <v>6711.93</v>
      </c>
      <c r="W553" s="20">
        <f>Tabla1[[#This Row],[Devengado]]/Tabla1[[#Totals],[Devengado]]</f>
        <v>7.8380865007775659E-4</v>
      </c>
      <c r="X553" s="19">
        <v>4665.83</v>
      </c>
      <c r="Y553" s="19">
        <v>4665.83</v>
      </c>
      <c r="Z553" s="19">
        <v>4665.83</v>
      </c>
    </row>
    <row r="554" spans="1:26" hidden="1" x14ac:dyDescent="0.2">
      <c r="A554" t="s">
        <v>0</v>
      </c>
      <c r="B554" t="s">
        <v>126</v>
      </c>
      <c r="C554" t="s">
        <v>127</v>
      </c>
      <c r="D554" t="s">
        <v>128</v>
      </c>
      <c r="E554" t="s">
        <v>4</v>
      </c>
      <c r="F554" t="s">
        <v>5</v>
      </c>
      <c r="G554" t="s">
        <v>19</v>
      </c>
      <c r="H554" t="s">
        <v>20</v>
      </c>
      <c r="I554" t="str">
        <f>MID(Tabla1[[#This Row],[Des.Proyecto]],16,50)</f>
        <v>REMUNERACION PERSONAL</v>
      </c>
      <c r="J554" t="s">
        <v>161</v>
      </c>
      <c r="K554" t="s">
        <v>162</v>
      </c>
      <c r="L554" s="11" t="s">
        <v>938</v>
      </c>
      <c r="M554" t="s">
        <v>10</v>
      </c>
      <c r="N554" t="s">
        <v>11</v>
      </c>
      <c r="O554" s="19">
        <v>3484.54</v>
      </c>
      <c r="P554" s="19">
        <v>0</v>
      </c>
      <c r="Q554" s="19">
        <v>0</v>
      </c>
      <c r="R554" s="19">
        <v>3484.54</v>
      </c>
      <c r="S554" s="19">
        <v>0</v>
      </c>
      <c r="T554" s="19">
        <v>726.67</v>
      </c>
      <c r="U554" s="18">
        <f>Tabla1[[#This Row],[Comprometido]]/Tabla1[[#Totals],[Comprometido]]</f>
        <v>3.4691404567305516E-5</v>
      </c>
      <c r="V554" s="19">
        <v>726.67</v>
      </c>
      <c r="W554" s="20">
        <f>Tabla1[[#This Row],[Devengado]]/Tabla1[[#Totals],[Devengado]]</f>
        <v>8.4859381988787615E-5</v>
      </c>
      <c r="X554" s="19">
        <v>2757.87</v>
      </c>
      <c r="Y554" s="19">
        <v>2757.87</v>
      </c>
      <c r="Z554" s="19">
        <v>2757.87</v>
      </c>
    </row>
    <row r="555" spans="1:26" hidden="1" x14ac:dyDescent="0.2">
      <c r="A555" t="s">
        <v>62</v>
      </c>
      <c r="B555" t="s">
        <v>66</v>
      </c>
      <c r="C555" t="s">
        <v>74</v>
      </c>
      <c r="D555" t="s">
        <v>75</v>
      </c>
      <c r="E555" t="s">
        <v>4</v>
      </c>
      <c r="F555" t="s">
        <v>5</v>
      </c>
      <c r="G555" t="s">
        <v>19</v>
      </c>
      <c r="H555" t="s">
        <v>20</v>
      </c>
      <c r="I555" t="str">
        <f>MID(Tabla1[[#This Row],[Des.Proyecto]],16,50)</f>
        <v>REMUNERACION PERSONAL</v>
      </c>
      <c r="J555" t="s">
        <v>161</v>
      </c>
      <c r="K555" t="s">
        <v>162</v>
      </c>
      <c r="L555" s="11" t="s">
        <v>938</v>
      </c>
      <c r="M555" t="s">
        <v>10</v>
      </c>
      <c r="N555" t="s">
        <v>11</v>
      </c>
      <c r="O555" s="19">
        <v>3017.01</v>
      </c>
      <c r="P555" s="19">
        <v>0</v>
      </c>
      <c r="Q555" s="19">
        <v>0</v>
      </c>
      <c r="R555" s="19">
        <v>3017.01</v>
      </c>
      <c r="S555" s="19">
        <v>0</v>
      </c>
      <c r="T555" s="19">
        <v>0</v>
      </c>
      <c r="U555" s="18">
        <f>Tabla1[[#This Row],[Comprometido]]/Tabla1[[#Totals],[Comprometido]]</f>
        <v>0</v>
      </c>
      <c r="V555" s="19">
        <v>0</v>
      </c>
      <c r="W555" s="20">
        <f>Tabla1[[#This Row],[Devengado]]/Tabla1[[#Totals],[Devengado]]</f>
        <v>0</v>
      </c>
      <c r="X555" s="19">
        <v>3017.01</v>
      </c>
      <c r="Y555" s="19">
        <v>3017.01</v>
      </c>
      <c r="Z555" s="19">
        <v>3017.01</v>
      </c>
    </row>
    <row r="556" spans="1:26" hidden="1" x14ac:dyDescent="0.2">
      <c r="A556" t="s">
        <v>62</v>
      </c>
      <c r="B556" t="s">
        <v>66</v>
      </c>
      <c r="C556" t="s">
        <v>76</v>
      </c>
      <c r="D556" t="s">
        <v>77</v>
      </c>
      <c r="E556" t="s">
        <v>4</v>
      </c>
      <c r="F556" t="s">
        <v>5</v>
      </c>
      <c r="G556" t="s">
        <v>19</v>
      </c>
      <c r="H556" t="s">
        <v>20</v>
      </c>
      <c r="I556" t="str">
        <f>MID(Tabla1[[#This Row],[Des.Proyecto]],16,50)</f>
        <v>REMUNERACION PERSONAL</v>
      </c>
      <c r="J556" t="s">
        <v>161</v>
      </c>
      <c r="K556" t="s">
        <v>162</v>
      </c>
      <c r="L556" s="11" t="s">
        <v>938</v>
      </c>
      <c r="M556" t="s">
        <v>10</v>
      </c>
      <c r="N556" t="s">
        <v>11</v>
      </c>
      <c r="O556" s="19">
        <v>6092.59</v>
      </c>
      <c r="P556" s="19">
        <v>0</v>
      </c>
      <c r="Q556" s="19">
        <v>0</v>
      </c>
      <c r="R556" s="19">
        <v>6092.59</v>
      </c>
      <c r="S556" s="19">
        <v>0</v>
      </c>
      <c r="T556" s="19">
        <v>0</v>
      </c>
      <c r="U556" s="18">
        <f>Tabla1[[#This Row],[Comprometido]]/Tabla1[[#Totals],[Comprometido]]</f>
        <v>0</v>
      </c>
      <c r="V556" s="19">
        <v>0</v>
      </c>
      <c r="W556" s="20">
        <f>Tabla1[[#This Row],[Devengado]]/Tabla1[[#Totals],[Devengado]]</f>
        <v>0</v>
      </c>
      <c r="X556" s="19">
        <v>6092.59</v>
      </c>
      <c r="Y556" s="19">
        <v>6092.59</v>
      </c>
      <c r="Z556" s="19">
        <v>6092.59</v>
      </c>
    </row>
    <row r="557" spans="1:26" hidden="1" x14ac:dyDescent="0.2">
      <c r="A557" t="s">
        <v>23</v>
      </c>
      <c r="B557" t="s">
        <v>24</v>
      </c>
      <c r="C557" t="s">
        <v>40</v>
      </c>
      <c r="D557" t="s">
        <v>41</v>
      </c>
      <c r="E557" t="s">
        <v>4</v>
      </c>
      <c r="F557" t="s">
        <v>5</v>
      </c>
      <c r="G557" t="s">
        <v>19</v>
      </c>
      <c r="H557" t="s">
        <v>20</v>
      </c>
      <c r="I557" t="str">
        <f>MID(Tabla1[[#This Row],[Des.Proyecto]],16,50)</f>
        <v>REMUNERACION PERSONAL</v>
      </c>
      <c r="J557" t="s">
        <v>161</v>
      </c>
      <c r="K557" t="s">
        <v>162</v>
      </c>
      <c r="L557" s="11" t="s">
        <v>938</v>
      </c>
      <c r="M557" t="s">
        <v>10</v>
      </c>
      <c r="N557" t="s">
        <v>11</v>
      </c>
      <c r="O557" s="19">
        <v>18165.18</v>
      </c>
      <c r="P557" s="19">
        <v>0</v>
      </c>
      <c r="Q557" s="19">
        <v>7000</v>
      </c>
      <c r="R557" s="19">
        <v>25165.18</v>
      </c>
      <c r="S557" s="19">
        <v>0</v>
      </c>
      <c r="T557" s="19">
        <v>23973.53</v>
      </c>
      <c r="U557" s="18">
        <f>Tabla1[[#This Row],[Comprometido]]/Tabla1[[#Totals],[Comprometido]]</f>
        <v>1.1445022199023432E-3</v>
      </c>
      <c r="V557" s="19">
        <v>23973.53</v>
      </c>
      <c r="W557" s="20">
        <f>Tabla1[[#This Row],[Devengado]]/Tabla1[[#Totals],[Devengado]]</f>
        <v>2.7995912035582307E-3</v>
      </c>
      <c r="X557" s="19">
        <v>1191.6500000000001</v>
      </c>
      <c r="Y557" s="19">
        <v>1191.6500000000001</v>
      </c>
      <c r="Z557" s="19">
        <v>1191.6500000000001</v>
      </c>
    </row>
    <row r="558" spans="1:26" hidden="1" x14ac:dyDescent="0.2">
      <c r="A558" t="s">
        <v>23</v>
      </c>
      <c r="B558" t="s">
        <v>24</v>
      </c>
      <c r="C558" t="s">
        <v>44</v>
      </c>
      <c r="D558" t="s">
        <v>45</v>
      </c>
      <c r="E558" t="s">
        <v>4</v>
      </c>
      <c r="F558" t="s">
        <v>5</v>
      </c>
      <c r="G558" t="s">
        <v>19</v>
      </c>
      <c r="H558" t="s">
        <v>20</v>
      </c>
      <c r="I558" t="str">
        <f>MID(Tabla1[[#This Row],[Des.Proyecto]],16,50)</f>
        <v>REMUNERACION PERSONAL</v>
      </c>
      <c r="J558" t="s">
        <v>161</v>
      </c>
      <c r="K558" t="s">
        <v>162</v>
      </c>
      <c r="L558" s="11" t="s">
        <v>938</v>
      </c>
      <c r="M558" t="s">
        <v>10</v>
      </c>
      <c r="N558" t="s">
        <v>11</v>
      </c>
      <c r="O558" s="19">
        <v>13693.46</v>
      </c>
      <c r="P558" s="19">
        <v>0</v>
      </c>
      <c r="Q558" s="19">
        <v>0</v>
      </c>
      <c r="R558" s="19">
        <v>13693.46</v>
      </c>
      <c r="S558" s="19">
        <v>0</v>
      </c>
      <c r="T558" s="19">
        <v>3802.67</v>
      </c>
      <c r="U558" s="18">
        <f>Tabla1[[#This Row],[Comprometido]]/Tabla1[[#Totals],[Comprometido]]</f>
        <v>1.8154040129075876E-4</v>
      </c>
      <c r="V558" s="19">
        <v>3802.67</v>
      </c>
      <c r="W558" s="20">
        <f>Tabla1[[#This Row],[Devengado]]/Tabla1[[#Totals],[Devengado]]</f>
        <v>4.4406983377228045E-4</v>
      </c>
      <c r="X558" s="19">
        <v>9890.7900000000009</v>
      </c>
      <c r="Y558" s="19">
        <v>9890.7900000000009</v>
      </c>
      <c r="Z558" s="19">
        <v>9890.7900000000009</v>
      </c>
    </row>
    <row r="559" spans="1:26" hidden="1" x14ac:dyDescent="0.2">
      <c r="A559" t="s">
        <v>0</v>
      </c>
      <c r="B559" t="s">
        <v>16</v>
      </c>
      <c r="C559" t="s">
        <v>17</v>
      </c>
      <c r="D559" t="s">
        <v>18</v>
      </c>
      <c r="E559" t="s">
        <v>4</v>
      </c>
      <c r="F559" t="s">
        <v>5</v>
      </c>
      <c r="G559" t="s">
        <v>19</v>
      </c>
      <c r="H559" t="s">
        <v>20</v>
      </c>
      <c r="I559" t="str">
        <f>MID(Tabla1[[#This Row],[Des.Proyecto]],16,50)</f>
        <v>REMUNERACION PERSONAL</v>
      </c>
      <c r="J559" t="s">
        <v>161</v>
      </c>
      <c r="K559" t="s">
        <v>162</v>
      </c>
      <c r="L559" s="11" t="s">
        <v>938</v>
      </c>
      <c r="M559" t="s">
        <v>10</v>
      </c>
      <c r="N559" t="s">
        <v>11</v>
      </c>
      <c r="O559" s="19">
        <v>581.76</v>
      </c>
      <c r="P559" s="19">
        <v>0</v>
      </c>
      <c r="Q559" s="19">
        <v>2101.0500000000002</v>
      </c>
      <c r="R559" s="19">
        <v>2682.81</v>
      </c>
      <c r="S559" s="19">
        <v>0</v>
      </c>
      <c r="T559" s="19">
        <v>2682.81</v>
      </c>
      <c r="U559" s="18">
        <f>Tabla1[[#This Row],[Comprometido]]/Tabla1[[#Totals],[Comprometido]]</f>
        <v>1.2807800939520405E-4</v>
      </c>
      <c r="V559" s="19">
        <v>2682.81</v>
      </c>
      <c r="W559" s="20">
        <f>Tabla1[[#This Row],[Devengado]]/Tabla1[[#Totals],[Devengado]]</f>
        <v>3.1329434075073875E-4</v>
      </c>
      <c r="X559" s="19">
        <v>0</v>
      </c>
      <c r="Y559" s="19">
        <v>0</v>
      </c>
      <c r="Z559" s="19">
        <v>0</v>
      </c>
    </row>
    <row r="560" spans="1:26" hidden="1" x14ac:dyDescent="0.2">
      <c r="A560" t="s">
        <v>0</v>
      </c>
      <c r="B560" t="s">
        <v>16</v>
      </c>
      <c r="C560" t="s">
        <v>27</v>
      </c>
      <c r="D560" t="s">
        <v>28</v>
      </c>
      <c r="E560" t="s">
        <v>4</v>
      </c>
      <c r="F560" t="s">
        <v>5</v>
      </c>
      <c r="G560" t="s">
        <v>19</v>
      </c>
      <c r="H560" t="s">
        <v>20</v>
      </c>
      <c r="I560" t="str">
        <f>MID(Tabla1[[#This Row],[Des.Proyecto]],16,50)</f>
        <v>REMUNERACION PERSONAL</v>
      </c>
      <c r="J560" t="s">
        <v>161</v>
      </c>
      <c r="K560" t="s">
        <v>162</v>
      </c>
      <c r="L560" s="11" t="s">
        <v>938</v>
      </c>
      <c r="M560" t="s">
        <v>10</v>
      </c>
      <c r="N560" t="s">
        <v>11</v>
      </c>
      <c r="O560" s="19">
        <v>90852.51</v>
      </c>
      <c r="P560" s="19">
        <v>0</v>
      </c>
      <c r="Q560" s="19">
        <v>0</v>
      </c>
      <c r="R560" s="19">
        <v>90852.51</v>
      </c>
      <c r="S560" s="19">
        <v>0</v>
      </c>
      <c r="T560" s="19">
        <v>9595</v>
      </c>
      <c r="U560" s="18">
        <f>Tabla1[[#This Row],[Comprometido]]/Tabla1[[#Totals],[Comprometido]]</f>
        <v>4.5806766045563521E-4</v>
      </c>
      <c r="V560" s="19">
        <v>9595</v>
      </c>
      <c r="W560" s="20">
        <f>Tabla1[[#This Row],[Devengado]]/Tabla1[[#Totals],[Devengado]]</f>
        <v>1.1204890392921372E-3</v>
      </c>
      <c r="X560" s="19">
        <v>81257.509999999995</v>
      </c>
      <c r="Y560" s="19">
        <v>81257.509999999995</v>
      </c>
      <c r="Z560" s="19">
        <v>81257.509999999995</v>
      </c>
    </row>
    <row r="561" spans="1:26" hidden="1" x14ac:dyDescent="0.2">
      <c r="A561" t="s">
        <v>23</v>
      </c>
      <c r="B561" t="s">
        <v>24</v>
      </c>
      <c r="C561" t="s">
        <v>101</v>
      </c>
      <c r="D561" t="s">
        <v>102</v>
      </c>
      <c r="E561" t="s">
        <v>4</v>
      </c>
      <c r="F561" t="s">
        <v>5</v>
      </c>
      <c r="G561" t="s">
        <v>19</v>
      </c>
      <c r="H561" t="s">
        <v>20</v>
      </c>
      <c r="I561" t="str">
        <f>MID(Tabla1[[#This Row],[Des.Proyecto]],16,50)</f>
        <v>REMUNERACION PERSONAL</v>
      </c>
      <c r="J561" t="s">
        <v>161</v>
      </c>
      <c r="K561" t="s">
        <v>162</v>
      </c>
      <c r="L561" s="11" t="s">
        <v>938</v>
      </c>
      <c r="M561" t="s">
        <v>10</v>
      </c>
      <c r="N561" t="s">
        <v>11</v>
      </c>
      <c r="O561" s="19">
        <v>8129.92</v>
      </c>
      <c r="P561" s="19">
        <v>0</v>
      </c>
      <c r="Q561" s="19">
        <v>0</v>
      </c>
      <c r="R561" s="19">
        <v>8129.92</v>
      </c>
      <c r="S561" s="19">
        <v>0</v>
      </c>
      <c r="T561" s="19">
        <v>2315.6</v>
      </c>
      <c r="U561" s="18">
        <f>Tabla1[[#This Row],[Comprometido]]/Tabla1[[#Totals],[Comprometido]]</f>
        <v>1.1054731365826669E-4</v>
      </c>
      <c r="V561" s="19">
        <v>2315.6</v>
      </c>
      <c r="W561" s="20">
        <f>Tabla1[[#This Row],[Devengado]]/Tabla1[[#Totals],[Devengado]]</f>
        <v>2.7041213333870481E-4</v>
      </c>
      <c r="X561" s="19">
        <v>5814.32</v>
      </c>
      <c r="Y561" s="19">
        <v>5814.32</v>
      </c>
      <c r="Z561" s="19">
        <v>5814.32</v>
      </c>
    </row>
    <row r="562" spans="1:26" hidden="1" x14ac:dyDescent="0.2">
      <c r="A562" t="s">
        <v>0</v>
      </c>
      <c r="B562" t="s">
        <v>16</v>
      </c>
      <c r="C562" t="s">
        <v>36</v>
      </c>
      <c r="D562" t="s">
        <v>37</v>
      </c>
      <c r="E562" t="s">
        <v>4</v>
      </c>
      <c r="F562" t="s">
        <v>5</v>
      </c>
      <c r="G562" t="s">
        <v>19</v>
      </c>
      <c r="H562" t="s">
        <v>20</v>
      </c>
      <c r="I562" t="str">
        <f>MID(Tabla1[[#This Row],[Des.Proyecto]],16,50)</f>
        <v>REMUNERACION PERSONAL</v>
      </c>
      <c r="J562" t="s">
        <v>161</v>
      </c>
      <c r="K562" t="s">
        <v>162</v>
      </c>
      <c r="L562" s="11" t="s">
        <v>938</v>
      </c>
      <c r="M562" t="s">
        <v>10</v>
      </c>
      <c r="N562" t="s">
        <v>11</v>
      </c>
      <c r="O562" s="19">
        <v>11500.97</v>
      </c>
      <c r="P562" s="19">
        <v>0</v>
      </c>
      <c r="Q562" s="19">
        <v>0</v>
      </c>
      <c r="R562" s="19">
        <v>11500.97</v>
      </c>
      <c r="S562" s="19">
        <v>0</v>
      </c>
      <c r="T562" s="19">
        <v>0</v>
      </c>
      <c r="U562" s="18">
        <f>Tabla1[[#This Row],[Comprometido]]/Tabla1[[#Totals],[Comprometido]]</f>
        <v>0</v>
      </c>
      <c r="V562" s="19">
        <v>0</v>
      </c>
      <c r="W562" s="20">
        <f>Tabla1[[#This Row],[Devengado]]/Tabla1[[#Totals],[Devengado]]</f>
        <v>0</v>
      </c>
      <c r="X562" s="19">
        <v>11500.97</v>
      </c>
      <c r="Y562" s="19">
        <v>11500.97</v>
      </c>
      <c r="Z562" s="19">
        <v>11500.97</v>
      </c>
    </row>
    <row r="563" spans="1:26" hidden="1" x14ac:dyDescent="0.2">
      <c r="A563" t="s">
        <v>23</v>
      </c>
      <c r="B563" t="s">
        <v>96</v>
      </c>
      <c r="C563" t="s">
        <v>97</v>
      </c>
      <c r="D563" t="s">
        <v>98</v>
      </c>
      <c r="E563" t="s">
        <v>4</v>
      </c>
      <c r="F563" t="s">
        <v>5</v>
      </c>
      <c r="G563" t="s">
        <v>19</v>
      </c>
      <c r="H563" t="s">
        <v>20</v>
      </c>
      <c r="I563" t="str">
        <f>MID(Tabla1[[#This Row],[Des.Proyecto]],16,50)</f>
        <v>REMUNERACION PERSONAL</v>
      </c>
      <c r="J563" t="s">
        <v>161</v>
      </c>
      <c r="K563" t="s">
        <v>162</v>
      </c>
      <c r="L563" s="11" t="s">
        <v>938</v>
      </c>
      <c r="M563" t="s">
        <v>10</v>
      </c>
      <c r="N563" t="s">
        <v>11</v>
      </c>
      <c r="O563" s="19">
        <v>3649.55</v>
      </c>
      <c r="P563" s="19">
        <v>0</v>
      </c>
      <c r="Q563" s="19">
        <v>10000</v>
      </c>
      <c r="R563" s="19">
        <v>13649.55</v>
      </c>
      <c r="S563" s="19">
        <v>0</v>
      </c>
      <c r="T563" s="19">
        <v>6215.5</v>
      </c>
      <c r="U563" s="18">
        <f>Tabla1[[#This Row],[Comprometido]]/Tabla1[[#Totals],[Comprometido]]</f>
        <v>2.9672949906847326E-4</v>
      </c>
      <c r="V563" s="19">
        <v>6215.5</v>
      </c>
      <c r="W563" s="20">
        <f>Tabla1[[#This Row],[Devengado]]/Tabla1[[#Totals],[Devengado]]</f>
        <v>7.2583633389476578E-4</v>
      </c>
      <c r="X563" s="19">
        <v>7434.05</v>
      </c>
      <c r="Y563" s="19">
        <v>7434.05</v>
      </c>
      <c r="Z563" s="19">
        <v>7434.05</v>
      </c>
    </row>
    <row r="564" spans="1:26" hidden="1" x14ac:dyDescent="0.2">
      <c r="A564" t="s">
        <v>23</v>
      </c>
      <c r="B564" t="s">
        <v>24</v>
      </c>
      <c r="C564" t="s">
        <v>103</v>
      </c>
      <c r="D564" t="s">
        <v>104</v>
      </c>
      <c r="E564" t="s">
        <v>4</v>
      </c>
      <c r="F564" t="s">
        <v>5</v>
      </c>
      <c r="G564" t="s">
        <v>19</v>
      </c>
      <c r="H564" t="s">
        <v>20</v>
      </c>
      <c r="I564" t="str">
        <f>MID(Tabla1[[#This Row],[Des.Proyecto]],16,50)</f>
        <v>REMUNERACION PERSONAL</v>
      </c>
      <c r="J564" t="s">
        <v>161</v>
      </c>
      <c r="K564" t="s">
        <v>162</v>
      </c>
      <c r="L564" s="11" t="s">
        <v>938</v>
      </c>
      <c r="M564" t="s">
        <v>10</v>
      </c>
      <c r="N564" t="s">
        <v>11</v>
      </c>
      <c r="O564" s="19">
        <v>13097.04</v>
      </c>
      <c r="P564" s="19">
        <v>0</v>
      </c>
      <c r="Q564" s="19">
        <v>0</v>
      </c>
      <c r="R564" s="19">
        <v>13097.04</v>
      </c>
      <c r="S564" s="19">
        <v>0</v>
      </c>
      <c r="T564" s="19">
        <v>130</v>
      </c>
      <c r="U564" s="18">
        <f>Tabla1[[#This Row],[Comprometido]]/Tabla1[[#Totals],[Comprometido]]</f>
        <v>6.2062319811602475E-6</v>
      </c>
      <c r="V564" s="19">
        <v>130</v>
      </c>
      <c r="W564" s="20">
        <f>Tabla1[[#This Row],[Devengado]]/Tabla1[[#Totals],[Devengado]]</f>
        <v>1.5181195946636562E-5</v>
      </c>
      <c r="X564" s="19">
        <v>12967.04</v>
      </c>
      <c r="Y564" s="19">
        <v>12967.04</v>
      </c>
      <c r="Z564" s="19">
        <v>12967.04</v>
      </c>
    </row>
    <row r="565" spans="1:26" hidden="1" x14ac:dyDescent="0.2">
      <c r="A565" t="s">
        <v>0</v>
      </c>
      <c r="B565" t="s">
        <v>1</v>
      </c>
      <c r="C565" t="s">
        <v>58</v>
      </c>
      <c r="D565" t="s">
        <v>59</v>
      </c>
      <c r="E565" t="s">
        <v>4</v>
      </c>
      <c r="F565" t="s">
        <v>5</v>
      </c>
      <c r="G565" t="s">
        <v>19</v>
      </c>
      <c r="H565" t="s">
        <v>20</v>
      </c>
      <c r="I565" t="str">
        <f>MID(Tabla1[[#This Row],[Des.Proyecto]],16,50)</f>
        <v>REMUNERACION PERSONAL</v>
      </c>
      <c r="J565" t="s">
        <v>161</v>
      </c>
      <c r="K565" t="s">
        <v>162</v>
      </c>
      <c r="L565" s="11" t="s">
        <v>938</v>
      </c>
      <c r="M565" t="s">
        <v>10</v>
      </c>
      <c r="N565" t="s">
        <v>11</v>
      </c>
      <c r="O565" s="19">
        <v>39656.19</v>
      </c>
      <c r="P565" s="19">
        <v>0</v>
      </c>
      <c r="Q565" s="19">
        <v>0</v>
      </c>
      <c r="R565" s="19">
        <v>39656.19</v>
      </c>
      <c r="S565" s="19">
        <v>0</v>
      </c>
      <c r="T565" s="19">
        <v>22454.13</v>
      </c>
      <c r="U565" s="18">
        <f>Tabla1[[#This Row],[Comprometido]]/Tabla1[[#Totals],[Comprometido]]</f>
        <v>1.0719656901163827E-3</v>
      </c>
      <c r="V565" s="19">
        <v>22454.13</v>
      </c>
      <c r="W565" s="20">
        <f>Tabla1[[#This Row],[Devengado]]/Tabla1[[#Totals],[Devengado]]</f>
        <v>2.6221580564711575E-3</v>
      </c>
      <c r="X565" s="19">
        <v>17202.060000000001</v>
      </c>
      <c r="Y565" s="19">
        <v>17202.060000000001</v>
      </c>
      <c r="Z565" s="19">
        <v>17202.060000000001</v>
      </c>
    </row>
    <row r="566" spans="1:26" hidden="1" x14ac:dyDescent="0.2">
      <c r="A566" t="s">
        <v>23</v>
      </c>
      <c r="B566" t="s">
        <v>49</v>
      </c>
      <c r="C566" t="s">
        <v>56</v>
      </c>
      <c r="D566" t="s">
        <v>57</v>
      </c>
      <c r="E566" t="s">
        <v>4</v>
      </c>
      <c r="F566" t="s">
        <v>5</v>
      </c>
      <c r="G566" t="s">
        <v>19</v>
      </c>
      <c r="H566" t="s">
        <v>20</v>
      </c>
      <c r="I566" t="str">
        <f>MID(Tabla1[[#This Row],[Des.Proyecto]],16,50)</f>
        <v>REMUNERACION PERSONAL</v>
      </c>
      <c r="J566" t="s">
        <v>161</v>
      </c>
      <c r="K566" t="s">
        <v>162</v>
      </c>
      <c r="L566" s="11" t="s">
        <v>938</v>
      </c>
      <c r="M566" t="s">
        <v>10</v>
      </c>
      <c r="N566" t="s">
        <v>11</v>
      </c>
      <c r="O566" s="19">
        <v>77375.22</v>
      </c>
      <c r="P566" s="19">
        <v>0</v>
      </c>
      <c r="Q566" s="19">
        <v>0</v>
      </c>
      <c r="R566" s="19">
        <v>77375.22</v>
      </c>
      <c r="S566" s="19">
        <v>0</v>
      </c>
      <c r="T566" s="19">
        <v>8724.2000000000007</v>
      </c>
      <c r="U566" s="18">
        <f>Tabla1[[#This Row],[Comprometido]]/Tabla1[[#Totals],[Comprometido]]</f>
        <v>4.1649545423106337E-4</v>
      </c>
      <c r="V566" s="19">
        <v>8724.2000000000007</v>
      </c>
      <c r="W566" s="20">
        <f>Tabla1[[#This Row],[Devengado]]/Tabla1[[#Totals],[Devengado]]</f>
        <v>1.0187983821357439E-3</v>
      </c>
      <c r="X566" s="19">
        <v>68651.02</v>
      </c>
      <c r="Y566" s="19">
        <v>68651.02</v>
      </c>
      <c r="Z566" s="19">
        <v>68651.02</v>
      </c>
    </row>
    <row r="567" spans="1:26" hidden="1" x14ac:dyDescent="0.2">
      <c r="A567" t="s">
        <v>62</v>
      </c>
      <c r="B567" t="s">
        <v>110</v>
      </c>
      <c r="C567" t="s">
        <v>111</v>
      </c>
      <c r="D567" t="s">
        <v>112</v>
      </c>
      <c r="E567" t="s">
        <v>4</v>
      </c>
      <c r="F567" t="s">
        <v>5</v>
      </c>
      <c r="G567" t="s">
        <v>19</v>
      </c>
      <c r="H567" t="s">
        <v>20</v>
      </c>
      <c r="I567" t="str">
        <f>MID(Tabla1[[#This Row],[Des.Proyecto]],16,50)</f>
        <v>REMUNERACION PERSONAL</v>
      </c>
      <c r="J567" t="s">
        <v>161</v>
      </c>
      <c r="K567" t="s">
        <v>162</v>
      </c>
      <c r="L567" s="11" t="s">
        <v>938</v>
      </c>
      <c r="M567" t="s">
        <v>10</v>
      </c>
      <c r="N567" t="s">
        <v>11</v>
      </c>
      <c r="O567" s="19">
        <v>3270.96</v>
      </c>
      <c r="P567" s="19">
        <v>0</v>
      </c>
      <c r="Q567" s="19">
        <v>6729.04</v>
      </c>
      <c r="R567" s="19">
        <v>10000</v>
      </c>
      <c r="S567" s="19">
        <v>0</v>
      </c>
      <c r="T567" s="19">
        <v>3383.17</v>
      </c>
      <c r="U567" s="18">
        <f>Tabla1[[#This Row],[Comprometido]]/Tabla1[[#Totals],[Comprometido]]</f>
        <v>1.6151336809001475E-4</v>
      </c>
      <c r="V567" s="19">
        <v>3383.17</v>
      </c>
      <c r="W567" s="20">
        <f>Tabla1[[#This Row],[Devengado]]/Tabla1[[#Totals],[Devengado]]</f>
        <v>3.9508128223678785E-4</v>
      </c>
      <c r="X567" s="19">
        <v>6616.83</v>
      </c>
      <c r="Y567" s="19">
        <v>6616.83</v>
      </c>
      <c r="Z567" s="19">
        <v>6616.83</v>
      </c>
    </row>
    <row r="568" spans="1:26" hidden="1" x14ac:dyDescent="0.2">
      <c r="A568" t="s">
        <v>23</v>
      </c>
      <c r="B568" t="s">
        <v>24</v>
      </c>
      <c r="C568" t="s">
        <v>60</v>
      </c>
      <c r="D568" t="s">
        <v>61</v>
      </c>
      <c r="E568" t="s">
        <v>4</v>
      </c>
      <c r="F568" t="s">
        <v>5</v>
      </c>
      <c r="G568" t="s">
        <v>19</v>
      </c>
      <c r="H568" t="s">
        <v>20</v>
      </c>
      <c r="I568" t="str">
        <f>MID(Tabla1[[#This Row],[Des.Proyecto]],16,50)</f>
        <v>REMUNERACION PERSONAL</v>
      </c>
      <c r="J568" t="s">
        <v>161</v>
      </c>
      <c r="K568" t="s">
        <v>162</v>
      </c>
      <c r="L568" s="11" t="s">
        <v>938</v>
      </c>
      <c r="M568" t="s">
        <v>10</v>
      </c>
      <c r="N568" t="s">
        <v>11</v>
      </c>
      <c r="O568" s="19">
        <v>21124.720000000001</v>
      </c>
      <c r="P568" s="19">
        <v>0</v>
      </c>
      <c r="Q568" s="19">
        <v>0</v>
      </c>
      <c r="R568" s="19">
        <v>21124.720000000001</v>
      </c>
      <c r="S568" s="19">
        <v>0</v>
      </c>
      <c r="T568" s="19">
        <v>0</v>
      </c>
      <c r="U568" s="18">
        <f>Tabla1[[#This Row],[Comprometido]]/Tabla1[[#Totals],[Comprometido]]</f>
        <v>0</v>
      </c>
      <c r="V568" s="19">
        <v>0</v>
      </c>
      <c r="W568" s="20">
        <f>Tabla1[[#This Row],[Devengado]]/Tabla1[[#Totals],[Devengado]]</f>
        <v>0</v>
      </c>
      <c r="X568" s="19">
        <v>21124.720000000001</v>
      </c>
      <c r="Y568" s="19">
        <v>21124.720000000001</v>
      </c>
      <c r="Z568" s="19">
        <v>21124.720000000001</v>
      </c>
    </row>
    <row r="569" spans="1:26" hidden="1" x14ac:dyDescent="0.2">
      <c r="A569" t="s">
        <v>62</v>
      </c>
      <c r="B569" t="s">
        <v>66</v>
      </c>
      <c r="C569" t="s">
        <v>120</v>
      </c>
      <c r="D569" t="s">
        <v>121</v>
      </c>
      <c r="E569" t="s">
        <v>4</v>
      </c>
      <c r="F569" t="s">
        <v>5</v>
      </c>
      <c r="G569" t="s">
        <v>19</v>
      </c>
      <c r="H569" t="s">
        <v>20</v>
      </c>
      <c r="I569" t="str">
        <f>MID(Tabla1[[#This Row],[Des.Proyecto]],16,50)</f>
        <v>REMUNERACION PERSONAL</v>
      </c>
      <c r="J569" t="s">
        <v>161</v>
      </c>
      <c r="K569" t="s">
        <v>162</v>
      </c>
      <c r="L569" s="11" t="s">
        <v>938</v>
      </c>
      <c r="M569" t="s">
        <v>10</v>
      </c>
      <c r="N569" t="s">
        <v>11</v>
      </c>
      <c r="O569" s="19">
        <v>38580.120000000003</v>
      </c>
      <c r="P569" s="19">
        <v>0</v>
      </c>
      <c r="Q569" s="19">
        <v>0</v>
      </c>
      <c r="R569" s="19">
        <v>38580.120000000003</v>
      </c>
      <c r="S569" s="19">
        <v>0</v>
      </c>
      <c r="T569" s="19">
        <v>0</v>
      </c>
      <c r="U569" s="18">
        <f>Tabla1[[#This Row],[Comprometido]]/Tabla1[[#Totals],[Comprometido]]</f>
        <v>0</v>
      </c>
      <c r="V569" s="19">
        <v>0</v>
      </c>
      <c r="W569" s="20">
        <f>Tabla1[[#This Row],[Devengado]]/Tabla1[[#Totals],[Devengado]]</f>
        <v>0</v>
      </c>
      <c r="X569" s="19">
        <v>38580.120000000003</v>
      </c>
      <c r="Y569" s="19">
        <v>38580.120000000003</v>
      </c>
      <c r="Z569" s="19">
        <v>38580.120000000003</v>
      </c>
    </row>
    <row r="570" spans="1:26" hidden="1" x14ac:dyDescent="0.2">
      <c r="A570" t="s">
        <v>23</v>
      </c>
      <c r="B570" t="s">
        <v>46</v>
      </c>
      <c r="C570" t="s">
        <v>47</v>
      </c>
      <c r="D570" t="s">
        <v>48</v>
      </c>
      <c r="E570" t="s">
        <v>4</v>
      </c>
      <c r="F570" t="s">
        <v>5</v>
      </c>
      <c r="G570" t="s">
        <v>19</v>
      </c>
      <c r="H570" t="s">
        <v>20</v>
      </c>
      <c r="I570" t="str">
        <f>MID(Tabla1[[#This Row],[Des.Proyecto]],16,50)</f>
        <v>REMUNERACION PERSONAL</v>
      </c>
      <c r="J570" t="s">
        <v>161</v>
      </c>
      <c r="K570" t="s">
        <v>162</v>
      </c>
      <c r="L570" s="11" t="s">
        <v>938</v>
      </c>
      <c r="M570" t="s">
        <v>10</v>
      </c>
      <c r="N570" t="s">
        <v>11</v>
      </c>
      <c r="O570" s="19">
        <v>6658.2</v>
      </c>
      <c r="P570" s="19">
        <v>0</v>
      </c>
      <c r="Q570" s="19">
        <v>0</v>
      </c>
      <c r="R570" s="19">
        <v>6658.2</v>
      </c>
      <c r="S570" s="19">
        <v>0</v>
      </c>
      <c r="T570" s="19">
        <v>506.67</v>
      </c>
      <c r="U570" s="18">
        <f>Tabla1[[#This Row],[Comprometido]]/Tabla1[[#Totals],[Comprometido]]</f>
        <v>2.4188550445342023E-5</v>
      </c>
      <c r="V570" s="19">
        <v>506.67</v>
      </c>
      <c r="W570" s="20">
        <f>Tabla1[[#This Row],[Devengado]]/Tabla1[[#Totals],[Devengado]]</f>
        <v>5.9168127309864209E-5</v>
      </c>
      <c r="X570" s="19">
        <v>6151.53</v>
      </c>
      <c r="Y570" s="19">
        <v>6151.53</v>
      </c>
      <c r="Z570" s="19">
        <v>6151.53</v>
      </c>
    </row>
    <row r="571" spans="1:26" hidden="1" x14ac:dyDescent="0.2">
      <c r="A571" t="s">
        <v>0</v>
      </c>
      <c r="B571" t="s">
        <v>1</v>
      </c>
      <c r="C571" t="s">
        <v>88</v>
      </c>
      <c r="D571" t="s">
        <v>89</v>
      </c>
      <c r="E571" t="s">
        <v>4</v>
      </c>
      <c r="F571" t="s">
        <v>5</v>
      </c>
      <c r="G571" t="s">
        <v>19</v>
      </c>
      <c r="H571" t="s">
        <v>20</v>
      </c>
      <c r="I571" t="str">
        <f>MID(Tabla1[[#This Row],[Des.Proyecto]],16,50)</f>
        <v>REMUNERACION PERSONAL</v>
      </c>
      <c r="J571" t="s">
        <v>161</v>
      </c>
      <c r="K571" t="s">
        <v>162</v>
      </c>
      <c r="L571" s="11" t="s">
        <v>938</v>
      </c>
      <c r="M571" t="s">
        <v>10</v>
      </c>
      <c r="N571" t="s">
        <v>11</v>
      </c>
      <c r="O571" s="19">
        <v>12992.69</v>
      </c>
      <c r="P571" s="19">
        <v>0</v>
      </c>
      <c r="Q571" s="19">
        <v>0</v>
      </c>
      <c r="R571" s="19">
        <v>12992.69</v>
      </c>
      <c r="S571" s="19">
        <v>0</v>
      </c>
      <c r="T571" s="19">
        <v>5500</v>
      </c>
      <c r="U571" s="18">
        <f>Tabla1[[#This Row],[Comprometido]]/Tabla1[[#Totals],[Comprometido]]</f>
        <v>2.6257135304908743E-4</v>
      </c>
      <c r="V571" s="19">
        <v>5500</v>
      </c>
      <c r="W571" s="20">
        <f>Tabla1[[#This Row],[Devengado]]/Tabla1[[#Totals],[Devengado]]</f>
        <v>6.4228136697308535E-4</v>
      </c>
      <c r="X571" s="19">
        <v>7492.69</v>
      </c>
      <c r="Y571" s="19">
        <v>7492.69</v>
      </c>
      <c r="Z571" s="19">
        <v>7492.69</v>
      </c>
    </row>
    <row r="572" spans="1:26" hidden="1" x14ac:dyDescent="0.2">
      <c r="A572" t="s">
        <v>62</v>
      </c>
      <c r="B572" t="s">
        <v>66</v>
      </c>
      <c r="C572" t="s">
        <v>118</v>
      </c>
      <c r="D572" t="s">
        <v>119</v>
      </c>
      <c r="E572" t="s">
        <v>4</v>
      </c>
      <c r="F572" t="s">
        <v>5</v>
      </c>
      <c r="G572" t="s">
        <v>19</v>
      </c>
      <c r="H572" t="s">
        <v>20</v>
      </c>
      <c r="I572" t="str">
        <f>MID(Tabla1[[#This Row],[Des.Proyecto]],16,50)</f>
        <v>REMUNERACION PERSONAL</v>
      </c>
      <c r="J572" t="s">
        <v>161</v>
      </c>
      <c r="K572" t="s">
        <v>162</v>
      </c>
      <c r="L572" s="11" t="s">
        <v>938</v>
      </c>
      <c r="M572" t="s">
        <v>10</v>
      </c>
      <c r="N572" t="s">
        <v>11</v>
      </c>
      <c r="O572" s="19">
        <v>8570.2000000000007</v>
      </c>
      <c r="P572" s="19">
        <v>0</v>
      </c>
      <c r="Q572" s="19">
        <v>0</v>
      </c>
      <c r="R572" s="19">
        <v>8570.2000000000007</v>
      </c>
      <c r="S572" s="19">
        <v>0</v>
      </c>
      <c r="T572" s="19">
        <v>0</v>
      </c>
      <c r="U572" s="18">
        <f>Tabla1[[#This Row],[Comprometido]]/Tabla1[[#Totals],[Comprometido]]</f>
        <v>0</v>
      </c>
      <c r="V572" s="19">
        <v>0</v>
      </c>
      <c r="W572" s="20">
        <f>Tabla1[[#This Row],[Devengado]]/Tabla1[[#Totals],[Devengado]]</f>
        <v>0</v>
      </c>
      <c r="X572" s="19">
        <v>8570.2000000000007</v>
      </c>
      <c r="Y572" s="19">
        <v>8570.2000000000007</v>
      </c>
      <c r="Z572" s="19">
        <v>8570.2000000000007</v>
      </c>
    </row>
    <row r="573" spans="1:26" hidden="1" x14ac:dyDescent="0.2">
      <c r="A573" t="s">
        <v>62</v>
      </c>
      <c r="B573" t="s">
        <v>66</v>
      </c>
      <c r="C573" t="s">
        <v>113</v>
      </c>
      <c r="D573" t="s">
        <v>114</v>
      </c>
      <c r="E573" t="s">
        <v>4</v>
      </c>
      <c r="F573" t="s">
        <v>5</v>
      </c>
      <c r="G573" t="s">
        <v>19</v>
      </c>
      <c r="H573" t="s">
        <v>20</v>
      </c>
      <c r="I573" t="str">
        <f>MID(Tabla1[[#This Row],[Des.Proyecto]],16,50)</f>
        <v>REMUNERACION PERSONAL</v>
      </c>
      <c r="J573" t="s">
        <v>161</v>
      </c>
      <c r="K573" t="s">
        <v>162</v>
      </c>
      <c r="L573" s="11" t="s">
        <v>938</v>
      </c>
      <c r="M573" t="s">
        <v>10</v>
      </c>
      <c r="N573" t="s">
        <v>11</v>
      </c>
      <c r="O573" s="19">
        <v>33361.15</v>
      </c>
      <c r="P573" s="19">
        <v>0</v>
      </c>
      <c r="Q573" s="19">
        <v>0</v>
      </c>
      <c r="R573" s="19">
        <v>33361.15</v>
      </c>
      <c r="S573" s="19">
        <v>0</v>
      </c>
      <c r="T573" s="19">
        <v>10185.73</v>
      </c>
      <c r="U573" s="18">
        <f>Tabla1[[#This Row],[Comprometido]]/Tabla1[[#Totals],[Comprometido]]</f>
        <v>4.8626925598048746E-4</v>
      </c>
      <c r="V573" s="19">
        <v>10185.73</v>
      </c>
      <c r="W573" s="20">
        <f>Tabla1[[#This Row],[Devengado]]/Tabla1[[#Totals],[Devengado]]</f>
        <v>1.1894735614579571E-3</v>
      </c>
      <c r="X573" s="19">
        <v>23175.42</v>
      </c>
      <c r="Y573" s="19">
        <v>23175.42</v>
      </c>
      <c r="Z573" s="19">
        <v>23175.42</v>
      </c>
    </row>
    <row r="574" spans="1:26" hidden="1" x14ac:dyDescent="0.2">
      <c r="A574" t="s">
        <v>0</v>
      </c>
      <c r="B574" t="s">
        <v>115</v>
      </c>
      <c r="C574" t="s">
        <v>116</v>
      </c>
      <c r="D574" t="s">
        <v>117</v>
      </c>
      <c r="E574" t="s">
        <v>4</v>
      </c>
      <c r="F574" t="s">
        <v>5</v>
      </c>
      <c r="G574" t="s">
        <v>19</v>
      </c>
      <c r="H574" t="s">
        <v>20</v>
      </c>
      <c r="I574" t="str">
        <f>MID(Tabla1[[#This Row],[Des.Proyecto]],16,50)</f>
        <v>REMUNERACION PERSONAL</v>
      </c>
      <c r="J574" t="s">
        <v>161</v>
      </c>
      <c r="K574" t="s">
        <v>162</v>
      </c>
      <c r="L574" s="11" t="s">
        <v>938</v>
      </c>
      <c r="M574" t="s">
        <v>10</v>
      </c>
      <c r="N574" t="s">
        <v>11</v>
      </c>
      <c r="O574" s="19">
        <v>23861.43</v>
      </c>
      <c r="P574" s="19">
        <v>0</v>
      </c>
      <c r="Q574" s="19">
        <v>0</v>
      </c>
      <c r="R574" s="19">
        <v>23861.43</v>
      </c>
      <c r="S574" s="19">
        <v>0</v>
      </c>
      <c r="T574" s="19">
        <v>1194.67</v>
      </c>
      <c r="U574" s="18">
        <f>Tabla1[[#This Row],[Comprometido]]/Tabla1[[#Totals],[Comprometido]]</f>
        <v>5.7033839699482413E-5</v>
      </c>
      <c r="V574" s="19">
        <v>1194.67</v>
      </c>
      <c r="W574" s="20">
        <f>Tabla1[[#This Row],[Devengado]]/Tabla1[[#Totals],[Devengado]]</f>
        <v>1.3951168739667925E-4</v>
      </c>
      <c r="X574" s="19">
        <v>22666.76</v>
      </c>
      <c r="Y574" s="19">
        <v>22666.76</v>
      </c>
      <c r="Z574" s="19">
        <v>22666.76</v>
      </c>
    </row>
    <row r="575" spans="1:26" hidden="1" x14ac:dyDescent="0.2">
      <c r="A575" t="s">
        <v>23</v>
      </c>
      <c r="B575" t="s">
        <v>46</v>
      </c>
      <c r="C575" t="s">
        <v>133</v>
      </c>
      <c r="D575" t="s">
        <v>134</v>
      </c>
      <c r="E575" t="s">
        <v>4</v>
      </c>
      <c r="F575" t="s">
        <v>5</v>
      </c>
      <c r="G575" t="s">
        <v>19</v>
      </c>
      <c r="H575" t="s">
        <v>20</v>
      </c>
      <c r="I575" t="str">
        <f>MID(Tabla1[[#This Row],[Des.Proyecto]],16,50)</f>
        <v>REMUNERACION PERSONAL</v>
      </c>
      <c r="J575" t="s">
        <v>161</v>
      </c>
      <c r="K575" t="s">
        <v>162</v>
      </c>
      <c r="L575" s="11" t="s">
        <v>938</v>
      </c>
      <c r="M575" t="s">
        <v>10</v>
      </c>
      <c r="N575" t="s">
        <v>11</v>
      </c>
      <c r="O575" s="19">
        <v>15422.77</v>
      </c>
      <c r="P575" s="19">
        <v>0</v>
      </c>
      <c r="Q575" s="19">
        <v>0</v>
      </c>
      <c r="R575" s="19">
        <v>15422.77</v>
      </c>
      <c r="S575" s="19">
        <v>0</v>
      </c>
      <c r="T575" s="19">
        <v>1060.67</v>
      </c>
      <c r="U575" s="18">
        <f>Tabla1[[#This Row],[Comprometido]]/Tabla1[[#Totals],[Comprometido]]</f>
        <v>5.0636646734286467E-5</v>
      </c>
      <c r="V575" s="19">
        <v>1060.67</v>
      </c>
      <c r="W575" s="20">
        <f>Tabla1[[#This Row],[Devengado]]/Tabla1[[#Totals],[Devengado]]</f>
        <v>1.2386337772860771E-4</v>
      </c>
      <c r="X575" s="19">
        <v>14362.1</v>
      </c>
      <c r="Y575" s="19">
        <v>14362.1</v>
      </c>
      <c r="Z575" s="19">
        <v>14362.1</v>
      </c>
    </row>
    <row r="576" spans="1:26" hidden="1" x14ac:dyDescent="0.2">
      <c r="A576" t="s">
        <v>62</v>
      </c>
      <c r="B576" t="s">
        <v>66</v>
      </c>
      <c r="C576" t="s">
        <v>108</v>
      </c>
      <c r="D576" t="s">
        <v>109</v>
      </c>
      <c r="E576" t="s">
        <v>4</v>
      </c>
      <c r="F576" t="s">
        <v>5</v>
      </c>
      <c r="G576" t="s">
        <v>19</v>
      </c>
      <c r="H576" t="s">
        <v>20</v>
      </c>
      <c r="I576" t="str">
        <f>MID(Tabla1[[#This Row],[Des.Proyecto]],16,50)</f>
        <v>REMUNERACION PERSONAL</v>
      </c>
      <c r="J576" t="s">
        <v>161</v>
      </c>
      <c r="K576" t="s">
        <v>162</v>
      </c>
      <c r="L576" s="11" t="s">
        <v>938</v>
      </c>
      <c r="M576" t="s">
        <v>10</v>
      </c>
      <c r="N576" t="s">
        <v>11</v>
      </c>
      <c r="O576" s="19">
        <v>6839.37</v>
      </c>
      <c r="P576" s="19">
        <v>0</v>
      </c>
      <c r="Q576" s="19">
        <v>0</v>
      </c>
      <c r="R576" s="19">
        <v>6839.37</v>
      </c>
      <c r="S576" s="19">
        <v>0</v>
      </c>
      <c r="T576" s="19">
        <v>0</v>
      </c>
      <c r="U576" s="18">
        <f>Tabla1[[#This Row],[Comprometido]]/Tabla1[[#Totals],[Comprometido]]</f>
        <v>0</v>
      </c>
      <c r="V576" s="19">
        <v>0</v>
      </c>
      <c r="W576" s="20">
        <f>Tabla1[[#This Row],[Devengado]]/Tabla1[[#Totals],[Devengado]]</f>
        <v>0</v>
      </c>
      <c r="X576" s="19">
        <v>6839.37</v>
      </c>
      <c r="Y576" s="19">
        <v>6839.37</v>
      </c>
      <c r="Z576" s="19">
        <v>6839.37</v>
      </c>
    </row>
    <row r="577" spans="1:26" hidden="1" x14ac:dyDescent="0.2">
      <c r="A577" t="s">
        <v>23</v>
      </c>
      <c r="B577" t="s">
        <v>24</v>
      </c>
      <c r="C577" t="s">
        <v>42</v>
      </c>
      <c r="D577" t="s">
        <v>43</v>
      </c>
      <c r="E577" t="s">
        <v>4</v>
      </c>
      <c r="F577" t="s">
        <v>5</v>
      </c>
      <c r="G577" t="s">
        <v>19</v>
      </c>
      <c r="H577" t="s">
        <v>20</v>
      </c>
      <c r="I577" t="str">
        <f>MID(Tabla1[[#This Row],[Des.Proyecto]],16,50)</f>
        <v>REMUNERACION PERSONAL</v>
      </c>
      <c r="J577" t="s">
        <v>161</v>
      </c>
      <c r="K577" t="s">
        <v>162</v>
      </c>
      <c r="L577" s="11" t="s">
        <v>938</v>
      </c>
      <c r="M577" t="s">
        <v>10</v>
      </c>
      <c r="N577" t="s">
        <v>11</v>
      </c>
      <c r="O577" s="19">
        <v>21063.119999999999</v>
      </c>
      <c r="P577" s="19">
        <v>0</v>
      </c>
      <c r="Q577" s="19">
        <v>-5000</v>
      </c>
      <c r="R577" s="19">
        <v>16063.12</v>
      </c>
      <c r="S577" s="19">
        <v>0</v>
      </c>
      <c r="T577" s="19">
        <v>1171.33</v>
      </c>
      <c r="U577" s="18">
        <f>Tabla1[[#This Row],[Comprometido]]/Tabla1[[#Totals],[Comprometido]]</f>
        <v>5.5919582357634098E-5</v>
      </c>
      <c r="V577" s="19">
        <v>1171.33</v>
      </c>
      <c r="W577" s="20">
        <f>Tabla1[[#This Row],[Devengado]]/Tabla1[[#Totals],[Devengado]]</f>
        <v>1.367860788321062E-4</v>
      </c>
      <c r="X577" s="19">
        <v>14891.79</v>
      </c>
      <c r="Y577" s="19">
        <v>14891.79</v>
      </c>
      <c r="Z577" s="19">
        <v>14891.79</v>
      </c>
    </row>
    <row r="578" spans="1:26" hidden="1" x14ac:dyDescent="0.2">
      <c r="A578" t="s">
        <v>0</v>
      </c>
      <c r="B578" t="s">
        <v>105</v>
      </c>
      <c r="C578" t="s">
        <v>106</v>
      </c>
      <c r="D578" t="s">
        <v>107</v>
      </c>
      <c r="E578" t="s">
        <v>4</v>
      </c>
      <c r="F578" t="s">
        <v>5</v>
      </c>
      <c r="G578" t="s">
        <v>19</v>
      </c>
      <c r="H578" t="s">
        <v>20</v>
      </c>
      <c r="I578" t="str">
        <f>MID(Tabla1[[#This Row],[Des.Proyecto]],16,50)</f>
        <v>REMUNERACION PERSONAL</v>
      </c>
      <c r="J578" t="s">
        <v>161</v>
      </c>
      <c r="K578" t="s">
        <v>162</v>
      </c>
      <c r="L578" s="11" t="s">
        <v>938</v>
      </c>
      <c r="M578" t="s">
        <v>10</v>
      </c>
      <c r="N578" t="s">
        <v>11</v>
      </c>
      <c r="O578" s="19">
        <v>30794.560000000001</v>
      </c>
      <c r="P578" s="19">
        <v>0</v>
      </c>
      <c r="Q578" s="19">
        <v>0</v>
      </c>
      <c r="R578" s="19">
        <v>30794.560000000001</v>
      </c>
      <c r="S578" s="19">
        <v>0</v>
      </c>
      <c r="T578" s="19">
        <v>2635.3</v>
      </c>
      <c r="U578" s="18">
        <f>Tabla1[[#This Row],[Comprometido]]/Tabla1[[#Totals],[Comprometido]]</f>
        <v>1.2580987030732003E-4</v>
      </c>
      <c r="V578" s="19">
        <v>2635.3</v>
      </c>
      <c r="W578" s="20">
        <f>Tabla1[[#This Row],[Devengado]]/Tabla1[[#Totals],[Devengado]]</f>
        <v>3.0774619752439492E-4</v>
      </c>
      <c r="X578" s="19">
        <v>28159.26</v>
      </c>
      <c r="Y578" s="19">
        <v>28159.26</v>
      </c>
      <c r="Z578" s="19">
        <v>28159.26</v>
      </c>
    </row>
    <row r="579" spans="1:26" hidden="1" x14ac:dyDescent="0.2">
      <c r="A579" t="s">
        <v>23</v>
      </c>
      <c r="B579" t="s">
        <v>24</v>
      </c>
      <c r="C579" t="s">
        <v>25</v>
      </c>
      <c r="D579" t="s">
        <v>26</v>
      </c>
      <c r="E579" t="s">
        <v>4</v>
      </c>
      <c r="F579" t="s">
        <v>5</v>
      </c>
      <c r="G579" t="s">
        <v>19</v>
      </c>
      <c r="H579" t="s">
        <v>20</v>
      </c>
      <c r="I579" t="str">
        <f>MID(Tabla1[[#This Row],[Des.Proyecto]],16,50)</f>
        <v>REMUNERACION PERSONAL</v>
      </c>
      <c r="J579" t="s">
        <v>161</v>
      </c>
      <c r="K579" t="s">
        <v>162</v>
      </c>
      <c r="L579" s="11" t="s">
        <v>938</v>
      </c>
      <c r="M579" t="s">
        <v>10</v>
      </c>
      <c r="N579" t="s">
        <v>11</v>
      </c>
      <c r="O579" s="19">
        <v>0</v>
      </c>
      <c r="P579" s="19">
        <v>0</v>
      </c>
      <c r="Q579" s="19">
        <v>1000</v>
      </c>
      <c r="R579" s="19">
        <v>1000</v>
      </c>
      <c r="S579" s="19">
        <v>0</v>
      </c>
      <c r="T579" s="19">
        <v>500</v>
      </c>
      <c r="U579" s="18">
        <f>Tabla1[[#This Row],[Comprometido]]/Tabla1[[#Totals],[Comprometido]]</f>
        <v>2.3870123004462491E-5</v>
      </c>
      <c r="V579" s="19">
        <v>500</v>
      </c>
      <c r="W579" s="20">
        <f>Tabla1[[#This Row],[Devengado]]/Tabla1[[#Totals],[Devengado]]</f>
        <v>5.8389215179371398E-5</v>
      </c>
      <c r="X579" s="19">
        <v>500</v>
      </c>
      <c r="Y579" s="19">
        <v>500</v>
      </c>
      <c r="Z579" s="19">
        <v>500</v>
      </c>
    </row>
    <row r="580" spans="1:26" hidden="1" x14ac:dyDescent="0.2">
      <c r="A580" t="s">
        <v>62</v>
      </c>
      <c r="B580" t="s">
        <v>80</v>
      </c>
      <c r="C580" t="s">
        <v>122</v>
      </c>
      <c r="D580" t="s">
        <v>123</v>
      </c>
      <c r="E580" t="s">
        <v>4</v>
      </c>
      <c r="F580" t="s">
        <v>5</v>
      </c>
      <c r="G580" t="s">
        <v>19</v>
      </c>
      <c r="H580" t="s">
        <v>20</v>
      </c>
      <c r="I580" t="str">
        <f>MID(Tabla1[[#This Row],[Des.Proyecto]],16,50)</f>
        <v>REMUNERACION PERSONAL</v>
      </c>
      <c r="J580" t="s">
        <v>161</v>
      </c>
      <c r="K580" t="s">
        <v>162</v>
      </c>
      <c r="L580" s="11" t="s">
        <v>938</v>
      </c>
      <c r="M580" t="s">
        <v>10</v>
      </c>
      <c r="N580" t="s">
        <v>11</v>
      </c>
      <c r="O580" s="19">
        <v>10652.09</v>
      </c>
      <c r="P580" s="19">
        <v>0</v>
      </c>
      <c r="Q580" s="19">
        <v>0</v>
      </c>
      <c r="R580" s="19">
        <v>10652.09</v>
      </c>
      <c r="S580" s="19">
        <v>0</v>
      </c>
      <c r="T580" s="19">
        <v>0</v>
      </c>
      <c r="U580" s="18">
        <f>Tabla1[[#This Row],[Comprometido]]/Tabla1[[#Totals],[Comprometido]]</f>
        <v>0</v>
      </c>
      <c r="V580" s="19">
        <v>0</v>
      </c>
      <c r="W580" s="20">
        <f>Tabla1[[#This Row],[Devengado]]/Tabla1[[#Totals],[Devengado]]</f>
        <v>0</v>
      </c>
      <c r="X580" s="19">
        <v>10652.09</v>
      </c>
      <c r="Y580" s="19">
        <v>10652.09</v>
      </c>
      <c r="Z580" s="19">
        <v>10652.09</v>
      </c>
    </row>
    <row r="581" spans="1:26" hidden="1" x14ac:dyDescent="0.2">
      <c r="A581" t="s">
        <v>62</v>
      </c>
      <c r="B581" t="s">
        <v>66</v>
      </c>
      <c r="C581" t="s">
        <v>124</v>
      </c>
      <c r="D581" t="s">
        <v>125</v>
      </c>
      <c r="E581" t="s">
        <v>4</v>
      </c>
      <c r="F581" t="s">
        <v>5</v>
      </c>
      <c r="G581" t="s">
        <v>19</v>
      </c>
      <c r="H581" t="s">
        <v>20</v>
      </c>
      <c r="I581" t="str">
        <f>MID(Tabla1[[#This Row],[Des.Proyecto]],16,50)</f>
        <v>REMUNERACION PERSONAL</v>
      </c>
      <c r="J581" t="s">
        <v>161</v>
      </c>
      <c r="K581" t="s">
        <v>162</v>
      </c>
      <c r="L581" s="11" t="s">
        <v>938</v>
      </c>
      <c r="M581" t="s">
        <v>10</v>
      </c>
      <c r="N581" t="s">
        <v>11</v>
      </c>
      <c r="O581" s="19">
        <v>15461.14</v>
      </c>
      <c r="P581" s="19">
        <v>0</v>
      </c>
      <c r="Q581" s="19">
        <v>0</v>
      </c>
      <c r="R581" s="19">
        <v>15461.14</v>
      </c>
      <c r="S581" s="19">
        <v>0</v>
      </c>
      <c r="T581" s="19">
        <v>0</v>
      </c>
      <c r="U581" s="18">
        <f>Tabla1[[#This Row],[Comprometido]]/Tabla1[[#Totals],[Comprometido]]</f>
        <v>0</v>
      </c>
      <c r="V581" s="19">
        <v>0</v>
      </c>
      <c r="W581" s="20">
        <f>Tabla1[[#This Row],[Devengado]]/Tabla1[[#Totals],[Devengado]]</f>
        <v>0</v>
      </c>
      <c r="X581" s="19">
        <v>15461.14</v>
      </c>
      <c r="Y581" s="19">
        <v>15461.14</v>
      </c>
      <c r="Z581" s="19">
        <v>15461.14</v>
      </c>
    </row>
    <row r="582" spans="1:26" hidden="1" x14ac:dyDescent="0.2">
      <c r="A582" t="s">
        <v>23</v>
      </c>
      <c r="B582" t="s">
        <v>24</v>
      </c>
      <c r="C582" t="s">
        <v>29</v>
      </c>
      <c r="D582" t="s">
        <v>30</v>
      </c>
      <c r="E582" t="s">
        <v>4</v>
      </c>
      <c r="F582" t="s">
        <v>5</v>
      </c>
      <c r="G582" t="s">
        <v>19</v>
      </c>
      <c r="H582" t="s">
        <v>20</v>
      </c>
      <c r="I582" t="str">
        <f>MID(Tabla1[[#This Row],[Des.Proyecto]],16,50)</f>
        <v>REMUNERACION PERSONAL</v>
      </c>
      <c r="J582" t="s">
        <v>161</v>
      </c>
      <c r="K582" t="s">
        <v>162</v>
      </c>
      <c r="L582" s="11" t="s">
        <v>938</v>
      </c>
      <c r="M582" t="s">
        <v>10</v>
      </c>
      <c r="N582" t="s">
        <v>11</v>
      </c>
      <c r="O582" s="19">
        <v>6043.47</v>
      </c>
      <c r="P582" s="19">
        <v>0</v>
      </c>
      <c r="Q582" s="19">
        <v>0</v>
      </c>
      <c r="R582" s="19">
        <v>6043.47</v>
      </c>
      <c r="S582" s="19">
        <v>0</v>
      </c>
      <c r="T582" s="19">
        <v>1207</v>
      </c>
      <c r="U582" s="18">
        <f>Tabla1[[#This Row],[Comprometido]]/Tabla1[[#Totals],[Comprometido]]</f>
        <v>5.7622476932772455E-5</v>
      </c>
      <c r="V582" s="19">
        <v>1207</v>
      </c>
      <c r="W582" s="20">
        <f>Tabla1[[#This Row],[Devengado]]/Tabla1[[#Totals],[Devengado]]</f>
        <v>1.4095156544300256E-4</v>
      </c>
      <c r="X582" s="19">
        <v>4836.47</v>
      </c>
      <c r="Y582" s="19">
        <v>4836.47</v>
      </c>
      <c r="Z582" s="19">
        <v>4836.47</v>
      </c>
    </row>
    <row r="583" spans="1:26" hidden="1" x14ac:dyDescent="0.2">
      <c r="A583" t="s">
        <v>23</v>
      </c>
      <c r="B583" t="s">
        <v>24</v>
      </c>
      <c r="C583" t="s">
        <v>34</v>
      </c>
      <c r="D583" t="s">
        <v>35</v>
      </c>
      <c r="E583" t="s">
        <v>4</v>
      </c>
      <c r="F583" t="s">
        <v>5</v>
      </c>
      <c r="G583" t="s">
        <v>19</v>
      </c>
      <c r="H583" t="s">
        <v>20</v>
      </c>
      <c r="I583" t="str">
        <f>MID(Tabla1[[#This Row],[Des.Proyecto]],16,50)</f>
        <v>REMUNERACION PERSONAL</v>
      </c>
      <c r="J583" t="s">
        <v>161</v>
      </c>
      <c r="K583" t="s">
        <v>162</v>
      </c>
      <c r="L583" s="11" t="s">
        <v>938</v>
      </c>
      <c r="M583" t="s">
        <v>10</v>
      </c>
      <c r="N583" t="s">
        <v>11</v>
      </c>
      <c r="O583" s="19">
        <v>10141.799999999999</v>
      </c>
      <c r="P583" s="19">
        <v>0</v>
      </c>
      <c r="Q583" s="19">
        <v>0</v>
      </c>
      <c r="R583" s="19">
        <v>10141.799999999999</v>
      </c>
      <c r="S583" s="19">
        <v>0</v>
      </c>
      <c r="T583" s="19">
        <v>2310.86</v>
      </c>
      <c r="U583" s="18">
        <f>Tabla1[[#This Row],[Comprometido]]/Tabla1[[#Totals],[Comprometido]]</f>
        <v>1.103210248921844E-4</v>
      </c>
      <c r="V583" s="19">
        <v>2310.86</v>
      </c>
      <c r="W583" s="20">
        <f>Tabla1[[#This Row],[Devengado]]/Tabla1[[#Totals],[Devengado]]</f>
        <v>2.6985860357880439E-4</v>
      </c>
      <c r="X583" s="19">
        <v>7830.94</v>
      </c>
      <c r="Y583" s="19">
        <v>7830.94</v>
      </c>
      <c r="Z583" s="19">
        <v>7830.94</v>
      </c>
    </row>
    <row r="584" spans="1:26" hidden="1" x14ac:dyDescent="0.2">
      <c r="A584" t="s">
        <v>62</v>
      </c>
      <c r="B584" t="s">
        <v>66</v>
      </c>
      <c r="C584" t="s">
        <v>129</v>
      </c>
      <c r="D584" t="s">
        <v>130</v>
      </c>
      <c r="E584" t="s">
        <v>4</v>
      </c>
      <c r="F584" t="s">
        <v>5</v>
      </c>
      <c r="G584" t="s">
        <v>19</v>
      </c>
      <c r="H584" t="s">
        <v>20</v>
      </c>
      <c r="I584" t="str">
        <f>MID(Tabla1[[#This Row],[Des.Proyecto]],16,50)</f>
        <v>REMUNERACION PERSONAL</v>
      </c>
      <c r="J584" t="s">
        <v>161</v>
      </c>
      <c r="K584" t="s">
        <v>162</v>
      </c>
      <c r="L584" s="11" t="s">
        <v>938</v>
      </c>
      <c r="M584" t="s">
        <v>10</v>
      </c>
      <c r="N584" t="s">
        <v>11</v>
      </c>
      <c r="O584" s="19">
        <v>14101.78</v>
      </c>
      <c r="P584" s="19">
        <v>0</v>
      </c>
      <c r="Q584" s="19">
        <v>-3133.91</v>
      </c>
      <c r="R584" s="19">
        <v>10967.87</v>
      </c>
      <c r="S584" s="19">
        <v>0</v>
      </c>
      <c r="T584" s="19">
        <v>0</v>
      </c>
      <c r="U584" s="18">
        <f>Tabla1[[#This Row],[Comprometido]]/Tabla1[[#Totals],[Comprometido]]</f>
        <v>0</v>
      </c>
      <c r="V584" s="19">
        <v>0</v>
      </c>
      <c r="W584" s="20">
        <f>Tabla1[[#This Row],[Devengado]]/Tabla1[[#Totals],[Devengado]]</f>
        <v>0</v>
      </c>
      <c r="X584" s="19">
        <v>10967.87</v>
      </c>
      <c r="Y584" s="19">
        <v>10967.87</v>
      </c>
      <c r="Z584" s="19">
        <v>10967.87</v>
      </c>
    </row>
    <row r="585" spans="1:26" hidden="1" x14ac:dyDescent="0.2">
      <c r="A585" t="s">
        <v>0</v>
      </c>
      <c r="B585" t="s">
        <v>16</v>
      </c>
      <c r="C585" t="s">
        <v>38</v>
      </c>
      <c r="D585" t="s">
        <v>39</v>
      </c>
      <c r="E585" t="s">
        <v>4</v>
      </c>
      <c r="F585" t="s">
        <v>5</v>
      </c>
      <c r="G585" t="s">
        <v>19</v>
      </c>
      <c r="H585" t="s">
        <v>20</v>
      </c>
      <c r="I585" t="str">
        <f>MID(Tabla1[[#This Row],[Des.Proyecto]],16,50)</f>
        <v>REMUNERACION PERSONAL</v>
      </c>
      <c r="J585" t="s">
        <v>161</v>
      </c>
      <c r="K585" t="s">
        <v>162</v>
      </c>
      <c r="L585" s="11" t="s">
        <v>938</v>
      </c>
      <c r="M585" t="s">
        <v>10</v>
      </c>
      <c r="N585" t="s">
        <v>11</v>
      </c>
      <c r="O585" s="19">
        <v>964.1</v>
      </c>
      <c r="P585" s="19">
        <v>0</v>
      </c>
      <c r="Q585" s="19">
        <v>0</v>
      </c>
      <c r="R585" s="19">
        <v>964.1</v>
      </c>
      <c r="S585" s="19">
        <v>0</v>
      </c>
      <c r="T585" s="19">
        <v>0</v>
      </c>
      <c r="U585" s="18">
        <f>Tabla1[[#This Row],[Comprometido]]/Tabla1[[#Totals],[Comprometido]]</f>
        <v>0</v>
      </c>
      <c r="V585" s="19">
        <v>0</v>
      </c>
      <c r="W585" s="20">
        <f>Tabla1[[#This Row],[Devengado]]/Tabla1[[#Totals],[Devengado]]</f>
        <v>0</v>
      </c>
      <c r="X585" s="19">
        <v>964.1</v>
      </c>
      <c r="Y585" s="19">
        <v>964.1</v>
      </c>
      <c r="Z585" s="19">
        <v>964.1</v>
      </c>
    </row>
    <row r="586" spans="1:26" hidden="1" x14ac:dyDescent="0.2">
      <c r="A586" t="s">
        <v>62</v>
      </c>
      <c r="B586" t="s">
        <v>63</v>
      </c>
      <c r="C586" t="s">
        <v>99</v>
      </c>
      <c r="D586" t="s">
        <v>100</v>
      </c>
      <c r="E586" t="s">
        <v>4</v>
      </c>
      <c r="F586" t="s">
        <v>5</v>
      </c>
      <c r="G586" t="s">
        <v>19</v>
      </c>
      <c r="H586" t="s">
        <v>20</v>
      </c>
      <c r="I586" t="str">
        <f>MID(Tabla1[[#This Row],[Des.Proyecto]],16,50)</f>
        <v>REMUNERACION PERSONAL</v>
      </c>
      <c r="J586" t="s">
        <v>161</v>
      </c>
      <c r="K586" t="s">
        <v>162</v>
      </c>
      <c r="L586" s="11" t="s">
        <v>938</v>
      </c>
      <c r="M586" t="s">
        <v>10</v>
      </c>
      <c r="N586" t="s">
        <v>11</v>
      </c>
      <c r="O586" s="19">
        <v>1897.96</v>
      </c>
      <c r="P586" s="19">
        <v>0</v>
      </c>
      <c r="Q586" s="19">
        <v>5093.5600000000004</v>
      </c>
      <c r="R586" s="19">
        <v>6991.52</v>
      </c>
      <c r="S586" s="19">
        <v>0</v>
      </c>
      <c r="T586" s="19">
        <v>6991.52</v>
      </c>
      <c r="U586" s="18">
        <f>Tabla1[[#This Row],[Comprometido]]/Tabla1[[#Totals],[Comprometido]]</f>
        <v>3.337768847763192E-4</v>
      </c>
      <c r="V586" s="19">
        <v>6991.52</v>
      </c>
      <c r="W586" s="20">
        <f>Tabla1[[#This Row],[Devengado]]/Tabla1[[#Totals],[Devengado]]</f>
        <v>8.1645873142175741E-4</v>
      </c>
      <c r="X586" s="19">
        <v>0</v>
      </c>
      <c r="Y586" s="19">
        <v>0</v>
      </c>
      <c r="Z586" s="19">
        <v>0</v>
      </c>
    </row>
    <row r="587" spans="1:26" x14ac:dyDescent="0.2">
      <c r="A587" t="s">
        <v>52</v>
      </c>
      <c r="B587" t="s">
        <v>53</v>
      </c>
      <c r="C587" t="s">
        <v>54</v>
      </c>
      <c r="D587" t="s">
        <v>55</v>
      </c>
      <c r="E587" t="s">
        <v>4</v>
      </c>
      <c r="F587" t="s">
        <v>5</v>
      </c>
      <c r="G587" t="s">
        <v>19</v>
      </c>
      <c r="H587" t="s">
        <v>20</v>
      </c>
      <c r="I587" t="str">
        <f>MID(Tabla1[[#This Row],[Des.Proyecto]],16,50)</f>
        <v>REMUNERACION PERSONAL</v>
      </c>
      <c r="J587" t="s">
        <v>161</v>
      </c>
      <c r="K587" t="s">
        <v>162</v>
      </c>
      <c r="L587" s="11" t="s">
        <v>938</v>
      </c>
      <c r="M587" t="s">
        <v>10</v>
      </c>
      <c r="N587" t="s">
        <v>11</v>
      </c>
      <c r="O587" s="19">
        <v>1814.06</v>
      </c>
      <c r="P587" s="19">
        <v>0</v>
      </c>
      <c r="Q587" s="19">
        <v>0</v>
      </c>
      <c r="R587" s="19">
        <v>1814.06</v>
      </c>
      <c r="S587" s="19">
        <v>0</v>
      </c>
      <c r="T587" s="19">
        <v>0</v>
      </c>
      <c r="U587" s="18">
        <f>Tabla1[[#This Row],[Comprometido]]/Tabla1[[#Totals],[Comprometido]]</f>
        <v>0</v>
      </c>
      <c r="V587" s="19">
        <v>0</v>
      </c>
      <c r="W587" s="20">
        <f>Tabla1[[#This Row],[Devengado]]/Tabla1[[#Totals],[Devengado]]</f>
        <v>0</v>
      </c>
      <c r="X587" s="19">
        <v>1814.06</v>
      </c>
      <c r="Y587" s="19">
        <v>1814.06</v>
      </c>
      <c r="Z587" s="19">
        <v>1814.06</v>
      </c>
    </row>
    <row r="588" spans="1:26" hidden="1" x14ac:dyDescent="0.2">
      <c r="A588" t="s">
        <v>62</v>
      </c>
      <c r="B588" t="s">
        <v>66</v>
      </c>
      <c r="C588" t="s">
        <v>67</v>
      </c>
      <c r="D588" t="s">
        <v>68</v>
      </c>
      <c r="E588" t="s">
        <v>4</v>
      </c>
      <c r="F588" t="s">
        <v>5</v>
      </c>
      <c r="G588" t="s">
        <v>19</v>
      </c>
      <c r="H588" t="s">
        <v>20</v>
      </c>
      <c r="I588" t="str">
        <f>MID(Tabla1[[#This Row],[Des.Proyecto]],16,50)</f>
        <v>REMUNERACION PERSONAL</v>
      </c>
      <c r="J588" t="s">
        <v>161</v>
      </c>
      <c r="K588" t="s">
        <v>162</v>
      </c>
      <c r="L588" s="11" t="s">
        <v>938</v>
      </c>
      <c r="M588" t="s">
        <v>10</v>
      </c>
      <c r="N588" t="s">
        <v>11</v>
      </c>
      <c r="O588" s="19">
        <v>4331.8</v>
      </c>
      <c r="P588" s="19">
        <v>0</v>
      </c>
      <c r="Q588" s="19">
        <v>0</v>
      </c>
      <c r="R588" s="19">
        <v>4331.8</v>
      </c>
      <c r="S588" s="19">
        <v>0</v>
      </c>
      <c r="T588" s="19">
        <v>405</v>
      </c>
      <c r="U588" s="18">
        <f>Tabla1[[#This Row],[Comprometido]]/Tabla1[[#Totals],[Comprometido]]</f>
        <v>1.9334799633614618E-5</v>
      </c>
      <c r="V588" s="19">
        <v>405</v>
      </c>
      <c r="W588" s="20">
        <f>Tabla1[[#This Row],[Devengado]]/Tabla1[[#Totals],[Devengado]]</f>
        <v>4.7295264295290833E-5</v>
      </c>
      <c r="X588" s="19">
        <v>3926.8</v>
      </c>
      <c r="Y588" s="19">
        <v>3926.8</v>
      </c>
      <c r="Z588" s="19">
        <v>3926.8</v>
      </c>
    </row>
    <row r="589" spans="1:26" hidden="1" x14ac:dyDescent="0.2">
      <c r="A589" t="s">
        <v>23</v>
      </c>
      <c r="B589" t="s">
        <v>49</v>
      </c>
      <c r="C589" t="s">
        <v>50</v>
      </c>
      <c r="D589" t="s">
        <v>51</v>
      </c>
      <c r="E589" t="s">
        <v>4</v>
      </c>
      <c r="F589" t="s">
        <v>5</v>
      </c>
      <c r="G589" t="s">
        <v>19</v>
      </c>
      <c r="H589" t="s">
        <v>20</v>
      </c>
      <c r="I589" t="str">
        <f>MID(Tabla1[[#This Row],[Des.Proyecto]],16,50)</f>
        <v>REMUNERACION PERSONAL</v>
      </c>
      <c r="J589" t="s">
        <v>161</v>
      </c>
      <c r="K589" t="s">
        <v>162</v>
      </c>
      <c r="L589" s="11" t="s">
        <v>938</v>
      </c>
      <c r="M589" t="s">
        <v>10</v>
      </c>
      <c r="N589" t="s">
        <v>11</v>
      </c>
      <c r="O589" s="19">
        <v>5235.12</v>
      </c>
      <c r="P589" s="19">
        <v>0</v>
      </c>
      <c r="Q589" s="19">
        <v>0</v>
      </c>
      <c r="R589" s="19">
        <v>5235.12</v>
      </c>
      <c r="S589" s="19">
        <v>0</v>
      </c>
      <c r="T589" s="19">
        <v>411.67</v>
      </c>
      <c r="U589" s="18">
        <f>Tabla1[[#This Row],[Comprometido]]/Tabla1[[#Totals],[Comprometido]]</f>
        <v>1.965322707449415E-5</v>
      </c>
      <c r="V589" s="19">
        <v>411.67</v>
      </c>
      <c r="W589" s="20">
        <f>Tabla1[[#This Row],[Devengado]]/Tabla1[[#Totals],[Devengado]]</f>
        <v>4.8074176425783644E-5</v>
      </c>
      <c r="X589" s="19">
        <v>4823.45</v>
      </c>
      <c r="Y589" s="19">
        <v>4823.45</v>
      </c>
      <c r="Z589" s="19">
        <v>4823.45</v>
      </c>
    </row>
    <row r="590" spans="1:26" hidden="1" x14ac:dyDescent="0.2">
      <c r="A590" t="s">
        <v>23</v>
      </c>
      <c r="B590" t="s">
        <v>24</v>
      </c>
      <c r="C590" t="s">
        <v>72</v>
      </c>
      <c r="D590" t="s">
        <v>73</v>
      </c>
      <c r="E590" t="s">
        <v>4</v>
      </c>
      <c r="F590" t="s">
        <v>5</v>
      </c>
      <c r="G590" t="s">
        <v>19</v>
      </c>
      <c r="H590" t="s">
        <v>20</v>
      </c>
      <c r="I590" t="str">
        <f>MID(Tabla1[[#This Row],[Des.Proyecto]],16,50)</f>
        <v>REMUNERACION PERSONAL</v>
      </c>
      <c r="J590" t="s">
        <v>161</v>
      </c>
      <c r="K590" t="s">
        <v>162</v>
      </c>
      <c r="L590" s="11" t="s">
        <v>938</v>
      </c>
      <c r="M590" t="s">
        <v>10</v>
      </c>
      <c r="N590" t="s">
        <v>11</v>
      </c>
      <c r="O590" s="19">
        <v>6328.55</v>
      </c>
      <c r="P590" s="19">
        <v>0</v>
      </c>
      <c r="Q590" s="19">
        <v>0</v>
      </c>
      <c r="R590" s="19">
        <v>6328.55</v>
      </c>
      <c r="S590" s="19">
        <v>0</v>
      </c>
      <c r="T590" s="19">
        <v>1989.56</v>
      </c>
      <c r="U590" s="18">
        <f>Tabla1[[#This Row],[Comprometido]]/Tabla1[[#Totals],[Comprometido]]</f>
        <v>9.4982083849516787E-5</v>
      </c>
      <c r="V590" s="19">
        <v>1989.56</v>
      </c>
      <c r="W590" s="20">
        <f>Tabla1[[#This Row],[Devengado]]/Tabla1[[#Totals],[Devengado]]</f>
        <v>2.3233769390454029E-4</v>
      </c>
      <c r="X590" s="19">
        <v>4338.99</v>
      </c>
      <c r="Y590" s="19">
        <v>4338.99</v>
      </c>
      <c r="Z590" s="19">
        <v>4338.99</v>
      </c>
    </row>
    <row r="591" spans="1:26" hidden="1" x14ac:dyDescent="0.2">
      <c r="A591" t="s">
        <v>62</v>
      </c>
      <c r="B591" t="s">
        <v>80</v>
      </c>
      <c r="C591" t="s">
        <v>94</v>
      </c>
      <c r="D591" t="s">
        <v>95</v>
      </c>
      <c r="E591" t="s">
        <v>4</v>
      </c>
      <c r="F591" t="s">
        <v>5</v>
      </c>
      <c r="G591" t="s">
        <v>19</v>
      </c>
      <c r="H591" t="s">
        <v>20</v>
      </c>
      <c r="I591" t="str">
        <f>MID(Tabla1[[#This Row],[Des.Proyecto]],16,50)</f>
        <v>REMUNERACION PERSONAL</v>
      </c>
      <c r="J591" t="s">
        <v>161</v>
      </c>
      <c r="K591" t="s">
        <v>162</v>
      </c>
      <c r="L591" s="11" t="s">
        <v>938</v>
      </c>
      <c r="M591" t="s">
        <v>10</v>
      </c>
      <c r="N591" t="s">
        <v>11</v>
      </c>
      <c r="O591" s="19">
        <v>11601.61</v>
      </c>
      <c r="P591" s="19">
        <v>0</v>
      </c>
      <c r="Q591" s="19">
        <v>0</v>
      </c>
      <c r="R591" s="19">
        <v>11601.61</v>
      </c>
      <c r="S591" s="19">
        <v>0</v>
      </c>
      <c r="T591" s="19">
        <v>0</v>
      </c>
      <c r="U591" s="18">
        <f>Tabla1[[#This Row],[Comprometido]]/Tabla1[[#Totals],[Comprometido]]</f>
        <v>0</v>
      </c>
      <c r="V591" s="19">
        <v>0</v>
      </c>
      <c r="W591" s="20">
        <f>Tabla1[[#This Row],[Devengado]]/Tabla1[[#Totals],[Devengado]]</f>
        <v>0</v>
      </c>
      <c r="X591" s="19">
        <v>11601.61</v>
      </c>
      <c r="Y591" s="19">
        <v>11601.61</v>
      </c>
      <c r="Z591" s="19">
        <v>11601.61</v>
      </c>
    </row>
    <row r="592" spans="1:26" hidden="1" x14ac:dyDescent="0.2">
      <c r="A592" t="s">
        <v>0</v>
      </c>
      <c r="B592" t="s">
        <v>31</v>
      </c>
      <c r="C592" t="s">
        <v>32</v>
      </c>
      <c r="D592" t="s">
        <v>33</v>
      </c>
      <c r="E592" t="s">
        <v>4</v>
      </c>
      <c r="F592" t="s">
        <v>5</v>
      </c>
      <c r="G592" t="s">
        <v>19</v>
      </c>
      <c r="H592" t="s">
        <v>20</v>
      </c>
      <c r="I592" t="str">
        <f>MID(Tabla1[[#This Row],[Des.Proyecto]],16,50)</f>
        <v>REMUNERACION PERSONAL</v>
      </c>
      <c r="J592" t="s">
        <v>161</v>
      </c>
      <c r="K592" t="s">
        <v>162</v>
      </c>
      <c r="L592" s="11" t="s">
        <v>938</v>
      </c>
      <c r="M592" t="s">
        <v>10</v>
      </c>
      <c r="N592" t="s">
        <v>11</v>
      </c>
      <c r="O592" s="19">
        <v>1500</v>
      </c>
      <c r="P592" s="19">
        <v>0</v>
      </c>
      <c r="Q592" s="19">
        <v>0</v>
      </c>
      <c r="R592" s="19">
        <v>1500</v>
      </c>
      <c r="S592" s="19">
        <v>0</v>
      </c>
      <c r="T592" s="19">
        <v>1364</v>
      </c>
      <c r="U592" s="18">
        <f>Tabla1[[#This Row],[Comprometido]]/Tabla1[[#Totals],[Comprometido]]</f>
        <v>6.5117695556173673E-5</v>
      </c>
      <c r="V592" s="19">
        <v>1364</v>
      </c>
      <c r="W592" s="20">
        <f>Tabla1[[#This Row],[Devengado]]/Tabla1[[#Totals],[Devengado]]</f>
        <v>1.5928577900932518E-4</v>
      </c>
      <c r="X592" s="19">
        <v>136</v>
      </c>
      <c r="Y592" s="19">
        <v>136</v>
      </c>
      <c r="Z592" s="19">
        <v>136</v>
      </c>
    </row>
    <row r="593" spans="1:26" hidden="1" x14ac:dyDescent="0.2">
      <c r="A593" t="s">
        <v>23</v>
      </c>
      <c r="B593" t="s">
        <v>69</v>
      </c>
      <c r="C593" t="s">
        <v>131</v>
      </c>
      <c r="D593" t="s">
        <v>132</v>
      </c>
      <c r="E593" t="s">
        <v>4</v>
      </c>
      <c r="F593" t="s">
        <v>5</v>
      </c>
      <c r="G593" t="s">
        <v>19</v>
      </c>
      <c r="H593" t="s">
        <v>20</v>
      </c>
      <c r="I593" t="str">
        <f>MID(Tabla1[[#This Row],[Des.Proyecto]],16,50)</f>
        <v>REMUNERACION PERSONAL</v>
      </c>
      <c r="J593" t="s">
        <v>161</v>
      </c>
      <c r="K593" t="s">
        <v>162</v>
      </c>
      <c r="L593" s="11" t="s">
        <v>938</v>
      </c>
      <c r="M593" t="s">
        <v>10</v>
      </c>
      <c r="N593" t="s">
        <v>11</v>
      </c>
      <c r="O593" s="19">
        <v>9563.1</v>
      </c>
      <c r="P593" s="19">
        <v>0</v>
      </c>
      <c r="Q593" s="19">
        <v>0</v>
      </c>
      <c r="R593" s="19">
        <v>9563.1</v>
      </c>
      <c r="S593" s="19">
        <v>0</v>
      </c>
      <c r="T593" s="19">
        <v>9563.1</v>
      </c>
      <c r="U593" s="18">
        <f>Tabla1[[#This Row],[Comprometido]]/Tabla1[[#Totals],[Comprometido]]</f>
        <v>4.5654474660795051E-4</v>
      </c>
      <c r="V593" s="19">
        <v>9563.1</v>
      </c>
      <c r="W593" s="20">
        <f>Tabla1[[#This Row],[Devengado]]/Tabla1[[#Totals],[Devengado]]</f>
        <v>1.1167638073636933E-3</v>
      </c>
      <c r="X593" s="19">
        <v>0</v>
      </c>
      <c r="Y593" s="19">
        <v>0</v>
      </c>
      <c r="Z593" s="19">
        <v>0</v>
      </c>
    </row>
    <row r="594" spans="1:26" hidden="1" x14ac:dyDescent="0.2">
      <c r="A594" t="s">
        <v>62</v>
      </c>
      <c r="B594" t="s">
        <v>80</v>
      </c>
      <c r="C594" t="s">
        <v>81</v>
      </c>
      <c r="D594" t="s">
        <v>82</v>
      </c>
      <c r="E594" t="s">
        <v>4</v>
      </c>
      <c r="F594" t="s">
        <v>5</v>
      </c>
      <c r="G594" t="s">
        <v>19</v>
      </c>
      <c r="H594" t="s">
        <v>20</v>
      </c>
      <c r="I594" t="str">
        <f>MID(Tabla1[[#This Row],[Des.Proyecto]],16,50)</f>
        <v>REMUNERACION PERSONAL</v>
      </c>
      <c r="J594" t="s">
        <v>161</v>
      </c>
      <c r="K594" t="s">
        <v>162</v>
      </c>
      <c r="L594" s="11" t="s">
        <v>938</v>
      </c>
      <c r="M594" t="s">
        <v>10</v>
      </c>
      <c r="N594" t="s">
        <v>11</v>
      </c>
      <c r="O594" s="19">
        <v>906.67</v>
      </c>
      <c r="P594" s="19">
        <v>0</v>
      </c>
      <c r="Q594" s="19">
        <v>2878.33</v>
      </c>
      <c r="R594" s="19">
        <v>3785</v>
      </c>
      <c r="S594" s="19">
        <v>0</v>
      </c>
      <c r="T594" s="19">
        <v>3719.07</v>
      </c>
      <c r="U594" s="18">
        <f>Tabla1[[#This Row],[Comprometido]]/Tabla1[[#Totals],[Comprometido]]</f>
        <v>1.7754931672441264E-4</v>
      </c>
      <c r="V594" s="19">
        <v>3719.07</v>
      </c>
      <c r="W594" s="20">
        <f>Tabla1[[#This Row],[Devengado]]/Tabla1[[#Totals],[Devengado]]</f>
        <v>4.3430715699428957E-4</v>
      </c>
      <c r="X594" s="19">
        <v>65.930000000000007</v>
      </c>
      <c r="Y594" s="19">
        <v>65.930000000000007</v>
      </c>
      <c r="Z594" s="19">
        <v>65.930000000000007</v>
      </c>
    </row>
    <row r="595" spans="1:26" hidden="1" x14ac:dyDescent="0.2">
      <c r="A595" t="s">
        <v>62</v>
      </c>
      <c r="B595" t="s">
        <v>63</v>
      </c>
      <c r="C595" t="s">
        <v>64</v>
      </c>
      <c r="D595" t="s">
        <v>65</v>
      </c>
      <c r="E595" t="s">
        <v>4</v>
      </c>
      <c r="F595" t="s">
        <v>5</v>
      </c>
      <c r="G595" t="s">
        <v>19</v>
      </c>
      <c r="H595" t="s">
        <v>20</v>
      </c>
      <c r="I595" t="str">
        <f>MID(Tabla1[[#This Row],[Des.Proyecto]],16,50)</f>
        <v>REMUNERACION PERSONAL</v>
      </c>
      <c r="J595" t="s">
        <v>161</v>
      </c>
      <c r="K595" t="s">
        <v>162</v>
      </c>
      <c r="L595" s="11" t="s">
        <v>938</v>
      </c>
      <c r="M595" t="s">
        <v>10</v>
      </c>
      <c r="N595" t="s">
        <v>11</v>
      </c>
      <c r="O595" s="19">
        <v>17819.05</v>
      </c>
      <c r="P595" s="19">
        <v>0</v>
      </c>
      <c r="Q595" s="19">
        <v>0</v>
      </c>
      <c r="R595" s="19">
        <v>17819.05</v>
      </c>
      <c r="S595" s="19">
        <v>0</v>
      </c>
      <c r="T595" s="19">
        <v>1533.33</v>
      </c>
      <c r="U595" s="18">
        <f>Tabla1[[#This Row],[Comprometido]]/Tabla1[[#Totals],[Comprometido]]</f>
        <v>7.3201551412864946E-5</v>
      </c>
      <c r="V595" s="19">
        <v>1533.33</v>
      </c>
      <c r="W595" s="20">
        <f>Tabla1[[#This Row],[Devengado]]/Tabla1[[#Totals],[Devengado]]</f>
        <v>1.7905987062197108E-4</v>
      </c>
      <c r="X595" s="19">
        <v>16285.72</v>
      </c>
      <c r="Y595" s="19">
        <v>16285.72</v>
      </c>
      <c r="Z595" s="19">
        <v>16285.72</v>
      </c>
    </row>
    <row r="596" spans="1:26" hidden="1" x14ac:dyDescent="0.2">
      <c r="A596" t="s">
        <v>23</v>
      </c>
      <c r="B596" t="s">
        <v>24</v>
      </c>
      <c r="C596" t="s">
        <v>42</v>
      </c>
      <c r="D596" t="s">
        <v>43</v>
      </c>
      <c r="E596" t="s">
        <v>4</v>
      </c>
      <c r="F596" t="s">
        <v>5</v>
      </c>
      <c r="G596" t="s">
        <v>19</v>
      </c>
      <c r="H596" t="s">
        <v>20</v>
      </c>
      <c r="I596" t="str">
        <f>MID(Tabla1[[#This Row],[Des.Proyecto]],16,50)</f>
        <v>REMUNERACION PERSONAL</v>
      </c>
      <c r="J596" t="s">
        <v>163</v>
      </c>
      <c r="K596" t="s">
        <v>164</v>
      </c>
      <c r="L596" s="11" t="s">
        <v>938</v>
      </c>
      <c r="M596" t="s">
        <v>10</v>
      </c>
      <c r="N596" t="s">
        <v>11</v>
      </c>
      <c r="O596" s="19">
        <v>122554.06</v>
      </c>
      <c r="P596" s="19">
        <v>0</v>
      </c>
      <c r="Q596" s="19">
        <v>-793.09</v>
      </c>
      <c r="R596" s="19">
        <v>121760.97</v>
      </c>
      <c r="S596" s="19">
        <v>18184.88</v>
      </c>
      <c r="T596" s="19">
        <v>50512.36</v>
      </c>
      <c r="U596" s="18">
        <f>Tabla1[[#This Row],[Comprometido]]/Tabla1[[#Totals],[Comprometido]]</f>
        <v>2.4114724928913818E-3</v>
      </c>
      <c r="V596" s="19">
        <v>50512.36</v>
      </c>
      <c r="W596" s="20">
        <f>Tabla1[[#This Row],[Devengado]]/Tabla1[[#Totals],[Devengado]]</f>
        <v>5.898754114515745E-3</v>
      </c>
      <c r="X596" s="19">
        <v>71248.61</v>
      </c>
      <c r="Y596" s="19">
        <v>71248.61</v>
      </c>
      <c r="Z596" s="19">
        <v>53063.73</v>
      </c>
    </row>
    <row r="597" spans="1:26" hidden="1" x14ac:dyDescent="0.2">
      <c r="A597" t="s">
        <v>0</v>
      </c>
      <c r="B597" t="s">
        <v>16</v>
      </c>
      <c r="C597" t="s">
        <v>38</v>
      </c>
      <c r="D597" t="s">
        <v>39</v>
      </c>
      <c r="E597" t="s">
        <v>4</v>
      </c>
      <c r="F597" t="s">
        <v>5</v>
      </c>
      <c r="G597" t="s">
        <v>19</v>
      </c>
      <c r="H597" t="s">
        <v>20</v>
      </c>
      <c r="I597" t="str">
        <f>MID(Tabla1[[#This Row],[Des.Proyecto]],16,50)</f>
        <v>REMUNERACION PERSONAL</v>
      </c>
      <c r="J597" t="s">
        <v>163</v>
      </c>
      <c r="K597" t="s">
        <v>164</v>
      </c>
      <c r="L597" s="11" t="s">
        <v>938</v>
      </c>
      <c r="M597" t="s">
        <v>10</v>
      </c>
      <c r="N597" t="s">
        <v>11</v>
      </c>
      <c r="O597" s="19">
        <v>46713.24</v>
      </c>
      <c r="P597" s="19">
        <v>0</v>
      </c>
      <c r="Q597" s="19">
        <v>0</v>
      </c>
      <c r="R597" s="19">
        <v>46713.24</v>
      </c>
      <c r="S597" s="19">
        <v>0</v>
      </c>
      <c r="T597" s="19">
        <v>14677.8</v>
      </c>
      <c r="U597" s="18">
        <f>Tabla1[[#This Row],[Comprometido]]/Tabla1[[#Totals],[Comprometido]]</f>
        <v>7.0072178286979911E-4</v>
      </c>
      <c r="V597" s="19">
        <v>14677.8</v>
      </c>
      <c r="W597" s="20">
        <f>Tabla1[[#This Row],[Devengado]]/Tabla1[[#Totals],[Devengado]]</f>
        <v>1.7140504451195549E-3</v>
      </c>
      <c r="X597" s="19">
        <v>32035.439999999999</v>
      </c>
      <c r="Y597" s="19">
        <v>32035.439999999999</v>
      </c>
      <c r="Z597" s="19">
        <v>32035.439999999999</v>
      </c>
    </row>
    <row r="598" spans="1:26" hidden="1" x14ac:dyDescent="0.2">
      <c r="A598" t="s">
        <v>23</v>
      </c>
      <c r="B598" t="s">
        <v>24</v>
      </c>
      <c r="C598" t="s">
        <v>25</v>
      </c>
      <c r="D598" t="s">
        <v>26</v>
      </c>
      <c r="E598" t="s">
        <v>4</v>
      </c>
      <c r="F598" t="s">
        <v>5</v>
      </c>
      <c r="G598" t="s">
        <v>19</v>
      </c>
      <c r="H598" t="s">
        <v>20</v>
      </c>
      <c r="I598" t="str">
        <f>MID(Tabla1[[#This Row],[Des.Proyecto]],16,50)</f>
        <v>REMUNERACION PERSONAL</v>
      </c>
      <c r="J598" t="s">
        <v>163</v>
      </c>
      <c r="K598" t="s">
        <v>164</v>
      </c>
      <c r="L598" s="11" t="s">
        <v>938</v>
      </c>
      <c r="M598" t="s">
        <v>10</v>
      </c>
      <c r="N598" t="s">
        <v>11</v>
      </c>
      <c r="O598" s="19">
        <v>207389.56</v>
      </c>
      <c r="P598" s="19">
        <v>0</v>
      </c>
      <c r="Q598" s="19">
        <v>-24578.25</v>
      </c>
      <c r="R598" s="19">
        <v>182811.31</v>
      </c>
      <c r="S598" s="19">
        <v>22318.69</v>
      </c>
      <c r="T598" s="19">
        <v>69649.86</v>
      </c>
      <c r="U598" s="18">
        <f>Tabla1[[#This Row],[Comprometido]]/Tabla1[[#Totals],[Comprometido]]</f>
        <v>3.3251014508871839E-3</v>
      </c>
      <c r="V598" s="19">
        <v>69649.86</v>
      </c>
      <c r="W598" s="20">
        <f>Tabla1[[#This Row],[Devengado]]/Tabla1[[#Totals],[Devengado]]</f>
        <v>8.1336013255061852E-3</v>
      </c>
      <c r="X598" s="19">
        <v>113161.45</v>
      </c>
      <c r="Y598" s="19">
        <v>113161.45</v>
      </c>
      <c r="Z598" s="19">
        <v>90842.76</v>
      </c>
    </row>
    <row r="599" spans="1:26" hidden="1" x14ac:dyDescent="0.2">
      <c r="A599" t="s">
        <v>62</v>
      </c>
      <c r="B599" t="s">
        <v>110</v>
      </c>
      <c r="C599" t="s">
        <v>111</v>
      </c>
      <c r="D599" t="s">
        <v>112</v>
      </c>
      <c r="E599" t="s">
        <v>4</v>
      </c>
      <c r="F599" t="s">
        <v>5</v>
      </c>
      <c r="G599" t="s">
        <v>19</v>
      </c>
      <c r="H599" t="s">
        <v>20</v>
      </c>
      <c r="I599" t="str">
        <f>MID(Tabla1[[#This Row],[Des.Proyecto]],16,50)</f>
        <v>REMUNERACION PERSONAL</v>
      </c>
      <c r="J599" t="s">
        <v>163</v>
      </c>
      <c r="K599" t="s">
        <v>164</v>
      </c>
      <c r="L599" s="11" t="s">
        <v>938</v>
      </c>
      <c r="M599" t="s">
        <v>10</v>
      </c>
      <c r="N599" t="s">
        <v>11</v>
      </c>
      <c r="O599" s="19">
        <v>440100.44</v>
      </c>
      <c r="P599" s="19">
        <v>0</v>
      </c>
      <c r="Q599" s="19">
        <v>2421.21</v>
      </c>
      <c r="R599" s="19">
        <v>442521.65</v>
      </c>
      <c r="S599" s="19">
        <v>89094.54</v>
      </c>
      <c r="T599" s="19">
        <v>161121.92000000001</v>
      </c>
      <c r="U599" s="18">
        <f>Tabla1[[#This Row],[Comprometido]]/Tabla1[[#Totals],[Comprometido]]</f>
        <v>7.692000098230331E-3</v>
      </c>
      <c r="V599" s="19">
        <v>161121.92000000001</v>
      </c>
      <c r="W599" s="20">
        <f>Tabla1[[#This Row],[Devengado]]/Tabla1[[#Totals],[Devengado]]</f>
        <v>1.8815564913986928E-2</v>
      </c>
      <c r="X599" s="19">
        <v>281399.73</v>
      </c>
      <c r="Y599" s="19">
        <v>281399.73</v>
      </c>
      <c r="Z599" s="19">
        <v>192305.19</v>
      </c>
    </row>
    <row r="600" spans="1:26" hidden="1" x14ac:dyDescent="0.2">
      <c r="A600" t="s">
        <v>23</v>
      </c>
      <c r="B600" t="s">
        <v>24</v>
      </c>
      <c r="C600" t="s">
        <v>29</v>
      </c>
      <c r="D600" t="s">
        <v>30</v>
      </c>
      <c r="E600" t="s">
        <v>4</v>
      </c>
      <c r="F600" t="s">
        <v>5</v>
      </c>
      <c r="G600" t="s">
        <v>19</v>
      </c>
      <c r="H600" t="s">
        <v>20</v>
      </c>
      <c r="I600" t="str">
        <f>MID(Tabla1[[#This Row],[Des.Proyecto]],16,50)</f>
        <v>REMUNERACION PERSONAL</v>
      </c>
      <c r="J600" t="s">
        <v>163</v>
      </c>
      <c r="K600" t="s">
        <v>164</v>
      </c>
      <c r="L600" s="11" t="s">
        <v>938</v>
      </c>
      <c r="M600" t="s">
        <v>10</v>
      </c>
      <c r="N600" t="s">
        <v>11</v>
      </c>
      <c r="O600" s="19">
        <v>186578.69</v>
      </c>
      <c r="P600" s="19">
        <v>0</v>
      </c>
      <c r="Q600" s="19">
        <v>-744.43</v>
      </c>
      <c r="R600" s="19">
        <v>185834.26</v>
      </c>
      <c r="S600" s="19">
        <v>30319.32</v>
      </c>
      <c r="T600" s="19">
        <v>66923.360000000001</v>
      </c>
      <c r="U600" s="18">
        <f>Tabla1[[#This Row],[Comprometido]]/Tabla1[[#Totals],[Comprometido]]</f>
        <v>3.1949376701438498E-3</v>
      </c>
      <c r="V600" s="19">
        <v>66923.360000000001</v>
      </c>
      <c r="W600" s="20">
        <f>Tabla1[[#This Row],[Devengado]]/Tabla1[[#Totals],[Devengado]]</f>
        <v>7.8152049351330726E-3</v>
      </c>
      <c r="X600" s="19">
        <v>118910.9</v>
      </c>
      <c r="Y600" s="19">
        <v>118910.9</v>
      </c>
      <c r="Z600" s="19">
        <v>88591.58</v>
      </c>
    </row>
    <row r="601" spans="1:26" hidden="1" x14ac:dyDescent="0.2">
      <c r="A601" t="s">
        <v>23</v>
      </c>
      <c r="B601" t="s">
        <v>24</v>
      </c>
      <c r="C601" t="s">
        <v>34</v>
      </c>
      <c r="D601" t="s">
        <v>35</v>
      </c>
      <c r="E601" t="s">
        <v>4</v>
      </c>
      <c r="F601" t="s">
        <v>5</v>
      </c>
      <c r="G601" t="s">
        <v>19</v>
      </c>
      <c r="H601" t="s">
        <v>20</v>
      </c>
      <c r="I601" t="str">
        <f>MID(Tabla1[[#This Row],[Des.Proyecto]],16,50)</f>
        <v>REMUNERACION PERSONAL</v>
      </c>
      <c r="J601" t="s">
        <v>163</v>
      </c>
      <c r="K601" t="s">
        <v>164</v>
      </c>
      <c r="L601" s="11" t="s">
        <v>938</v>
      </c>
      <c r="M601" t="s">
        <v>10</v>
      </c>
      <c r="N601" t="s">
        <v>11</v>
      </c>
      <c r="O601" s="19">
        <v>269144.13</v>
      </c>
      <c r="P601" s="19">
        <v>0</v>
      </c>
      <c r="Q601" s="19">
        <v>-25152.23</v>
      </c>
      <c r="R601" s="19">
        <v>243991.9</v>
      </c>
      <c r="S601" s="19">
        <v>24131.88</v>
      </c>
      <c r="T601" s="19">
        <v>98990.27</v>
      </c>
      <c r="U601" s="18">
        <f>Tabla1[[#This Row],[Comprometido]]/Tabla1[[#Totals],[Comprometido]]</f>
        <v>4.7258198422899071E-3</v>
      </c>
      <c r="V601" s="19">
        <v>98972.160000000003</v>
      </c>
      <c r="W601" s="20">
        <f>Tabla1[[#This Row],[Devengado]]/Tabla1[[#Totals],[Devengado]]</f>
        <v>1.1557813494014349E-2</v>
      </c>
      <c r="X601" s="19">
        <v>145001.63</v>
      </c>
      <c r="Y601" s="19">
        <v>145019.74</v>
      </c>
      <c r="Z601" s="19">
        <v>120869.75</v>
      </c>
    </row>
    <row r="602" spans="1:26" hidden="1" x14ac:dyDescent="0.2">
      <c r="A602" t="s">
        <v>0</v>
      </c>
      <c r="B602" t="s">
        <v>16</v>
      </c>
      <c r="C602" t="s">
        <v>36</v>
      </c>
      <c r="D602" t="s">
        <v>37</v>
      </c>
      <c r="E602" t="s">
        <v>4</v>
      </c>
      <c r="F602" t="s">
        <v>5</v>
      </c>
      <c r="G602" t="s">
        <v>19</v>
      </c>
      <c r="H602" t="s">
        <v>20</v>
      </c>
      <c r="I602" t="str">
        <f>MID(Tabla1[[#This Row],[Des.Proyecto]],16,50)</f>
        <v>REMUNERACION PERSONAL</v>
      </c>
      <c r="J602" t="s">
        <v>163</v>
      </c>
      <c r="K602" t="s">
        <v>164</v>
      </c>
      <c r="L602" s="11" t="s">
        <v>938</v>
      </c>
      <c r="M602" t="s">
        <v>10</v>
      </c>
      <c r="N602" t="s">
        <v>11</v>
      </c>
      <c r="O602" s="19">
        <v>483330.33</v>
      </c>
      <c r="P602" s="19">
        <v>0</v>
      </c>
      <c r="Q602" s="19">
        <v>1137.4100000000001</v>
      </c>
      <c r="R602" s="19">
        <v>484467.74</v>
      </c>
      <c r="S602" s="19">
        <v>83321.53</v>
      </c>
      <c r="T602" s="19">
        <v>174410.94</v>
      </c>
      <c r="U602" s="18">
        <f>Tabla1[[#This Row],[Comprometido]]/Tabla1[[#Totals],[Comprometido]]</f>
        <v>8.3264211822478545E-3</v>
      </c>
      <c r="V602" s="19">
        <v>174320.71</v>
      </c>
      <c r="W602" s="20">
        <f>Tabla1[[#This Row],[Devengado]]/Tabla1[[#Totals],[Devengado]]</f>
        <v>2.0356898892821596E-2</v>
      </c>
      <c r="X602" s="19">
        <v>310056.8</v>
      </c>
      <c r="Y602" s="19">
        <v>310147.03000000003</v>
      </c>
      <c r="Z602" s="19">
        <v>226735.27</v>
      </c>
    </row>
    <row r="603" spans="1:26" hidden="1" x14ac:dyDescent="0.2">
      <c r="A603" t="s">
        <v>23</v>
      </c>
      <c r="B603" t="s">
        <v>24</v>
      </c>
      <c r="C603" t="s">
        <v>72</v>
      </c>
      <c r="D603" t="s">
        <v>73</v>
      </c>
      <c r="E603" t="s">
        <v>4</v>
      </c>
      <c r="F603" t="s">
        <v>5</v>
      </c>
      <c r="G603" t="s">
        <v>19</v>
      </c>
      <c r="H603" t="s">
        <v>20</v>
      </c>
      <c r="I603" t="str">
        <f>MID(Tabla1[[#This Row],[Des.Proyecto]],16,50)</f>
        <v>REMUNERACION PERSONAL</v>
      </c>
      <c r="J603" t="s">
        <v>163</v>
      </c>
      <c r="K603" t="s">
        <v>164</v>
      </c>
      <c r="L603" s="11" t="s">
        <v>938</v>
      </c>
      <c r="M603" t="s">
        <v>10</v>
      </c>
      <c r="N603" t="s">
        <v>11</v>
      </c>
      <c r="O603" s="19">
        <v>155536.76999999999</v>
      </c>
      <c r="P603" s="19">
        <v>0</v>
      </c>
      <c r="Q603" s="19">
        <v>4562</v>
      </c>
      <c r="R603" s="19">
        <v>160098.76999999999</v>
      </c>
      <c r="S603" s="19">
        <v>14181.81</v>
      </c>
      <c r="T603" s="19">
        <v>63805.95</v>
      </c>
      <c r="U603" s="18">
        <f>Tabla1[[#This Row],[Comprometido]]/Tabla1[[#Totals],[Comprometido]]</f>
        <v>3.0461117498331667E-3</v>
      </c>
      <c r="V603" s="19">
        <v>63805.95</v>
      </c>
      <c r="W603" s="20">
        <f>Tabla1[[#This Row],[Devengado]]/Tabla1[[#Totals],[Devengado]]</f>
        <v>7.4511586885484243E-3</v>
      </c>
      <c r="X603" s="19">
        <v>96292.82</v>
      </c>
      <c r="Y603" s="19">
        <v>96292.82</v>
      </c>
      <c r="Z603" s="19">
        <v>82111.009999999995</v>
      </c>
    </row>
    <row r="604" spans="1:26" x14ac:dyDescent="0.2">
      <c r="A604" t="s">
        <v>52</v>
      </c>
      <c r="B604" t="s">
        <v>53</v>
      </c>
      <c r="C604" t="s">
        <v>54</v>
      </c>
      <c r="D604" t="s">
        <v>55</v>
      </c>
      <c r="E604" t="s">
        <v>4</v>
      </c>
      <c r="F604" t="s">
        <v>5</v>
      </c>
      <c r="G604" t="s">
        <v>19</v>
      </c>
      <c r="H604" t="s">
        <v>20</v>
      </c>
      <c r="I604" t="str">
        <f>MID(Tabla1[[#This Row],[Des.Proyecto]],16,50)</f>
        <v>REMUNERACION PERSONAL</v>
      </c>
      <c r="J604" t="s">
        <v>163</v>
      </c>
      <c r="K604" t="s">
        <v>164</v>
      </c>
      <c r="L604" s="11" t="s">
        <v>938</v>
      </c>
      <c r="M604" t="s">
        <v>10</v>
      </c>
      <c r="N604" t="s">
        <v>11</v>
      </c>
      <c r="O604" s="19">
        <v>59965.55</v>
      </c>
      <c r="P604" s="19">
        <v>0</v>
      </c>
      <c r="Q604" s="19">
        <v>0</v>
      </c>
      <c r="R604" s="19">
        <v>59965.55</v>
      </c>
      <c r="S604" s="19">
        <v>1913.89</v>
      </c>
      <c r="T604" s="19">
        <v>21441.77</v>
      </c>
      <c r="U604" s="18">
        <f>Tabla1[[#This Row],[Comprometido]]/Tabla1[[#Totals],[Comprometido]]</f>
        <v>1.0236353746667876E-3</v>
      </c>
      <c r="V604" s="19">
        <v>21441.77</v>
      </c>
      <c r="W604" s="20">
        <f>Tabla1[[#This Row],[Devengado]]/Tabla1[[#Totals],[Devengado]]</f>
        <v>2.5039362447131803E-3</v>
      </c>
      <c r="X604" s="19">
        <v>38523.78</v>
      </c>
      <c r="Y604" s="19">
        <v>38523.78</v>
      </c>
      <c r="Z604" s="19">
        <v>36609.89</v>
      </c>
    </row>
    <row r="605" spans="1:26" hidden="1" x14ac:dyDescent="0.2">
      <c r="A605" t="s">
        <v>62</v>
      </c>
      <c r="B605" t="s">
        <v>80</v>
      </c>
      <c r="C605" t="s">
        <v>94</v>
      </c>
      <c r="D605" t="s">
        <v>95</v>
      </c>
      <c r="E605" t="s">
        <v>4</v>
      </c>
      <c r="F605" t="s">
        <v>5</v>
      </c>
      <c r="G605" t="s">
        <v>19</v>
      </c>
      <c r="H605" t="s">
        <v>20</v>
      </c>
      <c r="I605" t="str">
        <f>MID(Tabla1[[#This Row],[Des.Proyecto]],16,50)</f>
        <v>REMUNERACION PERSONAL</v>
      </c>
      <c r="J605" t="s">
        <v>163</v>
      </c>
      <c r="K605" t="s">
        <v>164</v>
      </c>
      <c r="L605" s="11" t="s">
        <v>938</v>
      </c>
      <c r="M605" t="s">
        <v>10</v>
      </c>
      <c r="N605" t="s">
        <v>11</v>
      </c>
      <c r="O605" s="19">
        <v>963604.61</v>
      </c>
      <c r="P605" s="19">
        <v>0</v>
      </c>
      <c r="Q605" s="19">
        <v>-24000</v>
      </c>
      <c r="R605" s="19">
        <v>939604.61</v>
      </c>
      <c r="S605" s="19">
        <v>363727.27</v>
      </c>
      <c r="T605" s="19">
        <v>315353.37</v>
      </c>
      <c r="U605" s="18">
        <f>Tabla1[[#This Row],[Comprometido]]/Tabla1[[#Totals],[Comprometido]]</f>
        <v>1.5055047463543544E-2</v>
      </c>
      <c r="V605" s="19">
        <v>315353.37</v>
      </c>
      <c r="W605" s="20">
        <f>Tabla1[[#This Row],[Devengado]]/Tabla1[[#Totals],[Devengado]]</f>
        <v>3.6826471556939848E-2</v>
      </c>
      <c r="X605" s="19">
        <v>624251.24</v>
      </c>
      <c r="Y605" s="19">
        <v>624251.24</v>
      </c>
      <c r="Z605" s="19">
        <v>260523.97</v>
      </c>
    </row>
    <row r="606" spans="1:26" hidden="1" x14ac:dyDescent="0.2">
      <c r="A606" t="s">
        <v>62</v>
      </c>
      <c r="B606" t="s">
        <v>80</v>
      </c>
      <c r="C606" t="s">
        <v>92</v>
      </c>
      <c r="D606" t="s">
        <v>93</v>
      </c>
      <c r="E606" t="s">
        <v>4</v>
      </c>
      <c r="F606" t="s">
        <v>5</v>
      </c>
      <c r="G606" t="s">
        <v>19</v>
      </c>
      <c r="H606" t="s">
        <v>20</v>
      </c>
      <c r="I606" t="str">
        <f>MID(Tabla1[[#This Row],[Des.Proyecto]],16,50)</f>
        <v>REMUNERACION PERSONAL</v>
      </c>
      <c r="J606" t="s">
        <v>163</v>
      </c>
      <c r="K606" t="s">
        <v>164</v>
      </c>
      <c r="L606" s="11" t="s">
        <v>938</v>
      </c>
      <c r="M606" t="s">
        <v>10</v>
      </c>
      <c r="N606" t="s">
        <v>11</v>
      </c>
      <c r="O606" s="19">
        <v>482199.59</v>
      </c>
      <c r="P606" s="19">
        <v>0</v>
      </c>
      <c r="Q606" s="19">
        <v>0</v>
      </c>
      <c r="R606" s="19">
        <v>482199.59</v>
      </c>
      <c r="S606" s="19">
        <v>108471.28</v>
      </c>
      <c r="T606" s="19">
        <v>164371.96</v>
      </c>
      <c r="U606" s="18">
        <f>Tabla1[[#This Row],[Comprometido]]/Tabla1[[#Totals],[Comprometido]]</f>
        <v>7.8471578073691772E-3</v>
      </c>
      <c r="V606" s="19">
        <v>164371.96</v>
      </c>
      <c r="W606" s="20">
        <f>Tabla1[[#This Row],[Devengado]]/Tabla1[[#Totals],[Devengado]]</f>
        <v>1.9195099483790053E-2</v>
      </c>
      <c r="X606" s="19">
        <v>317827.63</v>
      </c>
      <c r="Y606" s="19">
        <v>317827.63</v>
      </c>
      <c r="Z606" s="19">
        <v>209356.35</v>
      </c>
    </row>
    <row r="607" spans="1:26" hidden="1" x14ac:dyDescent="0.2">
      <c r="A607" t="s">
        <v>62</v>
      </c>
      <c r="B607" t="s">
        <v>80</v>
      </c>
      <c r="C607" t="s">
        <v>90</v>
      </c>
      <c r="D607" t="s">
        <v>91</v>
      </c>
      <c r="E607" t="s">
        <v>4</v>
      </c>
      <c r="F607" t="s">
        <v>5</v>
      </c>
      <c r="G607" t="s">
        <v>19</v>
      </c>
      <c r="H607" t="s">
        <v>20</v>
      </c>
      <c r="I607" t="str">
        <f>MID(Tabla1[[#This Row],[Des.Proyecto]],16,50)</f>
        <v>REMUNERACION PERSONAL</v>
      </c>
      <c r="J607" t="s">
        <v>163</v>
      </c>
      <c r="K607" t="s">
        <v>164</v>
      </c>
      <c r="L607" s="11" t="s">
        <v>938</v>
      </c>
      <c r="M607" t="s">
        <v>10</v>
      </c>
      <c r="N607" t="s">
        <v>11</v>
      </c>
      <c r="O607" s="19">
        <v>273791.71000000002</v>
      </c>
      <c r="P607" s="19">
        <v>0</v>
      </c>
      <c r="Q607" s="19">
        <v>0</v>
      </c>
      <c r="R607" s="19">
        <v>273791.71000000002</v>
      </c>
      <c r="S607" s="19">
        <v>61834.68</v>
      </c>
      <c r="T607" s="19">
        <v>97263.54</v>
      </c>
      <c r="U607" s="18">
        <f>Tabla1[[#This Row],[Comprometido]]/Tabla1[[#Totals],[Comprometido]]</f>
        <v>4.6433853272989153E-3</v>
      </c>
      <c r="V607" s="19">
        <v>97263.54</v>
      </c>
      <c r="W607" s="20">
        <f>Tabla1[[#This Row],[Devengado]]/Tabla1[[#Totals],[Devengado]]</f>
        <v>1.1358283532334793E-2</v>
      </c>
      <c r="X607" s="19">
        <v>176528.17</v>
      </c>
      <c r="Y607" s="19">
        <v>176528.17</v>
      </c>
      <c r="Z607" s="19">
        <v>114693.49</v>
      </c>
    </row>
    <row r="608" spans="1:26" hidden="1" x14ac:dyDescent="0.2">
      <c r="A608" t="s">
        <v>23</v>
      </c>
      <c r="B608" t="s">
        <v>69</v>
      </c>
      <c r="C608" t="s">
        <v>70</v>
      </c>
      <c r="D608" t="s">
        <v>71</v>
      </c>
      <c r="E608" t="s">
        <v>4</v>
      </c>
      <c r="F608" t="s">
        <v>5</v>
      </c>
      <c r="G608" t="s">
        <v>19</v>
      </c>
      <c r="H608" t="s">
        <v>20</v>
      </c>
      <c r="I608" t="str">
        <f>MID(Tabla1[[#This Row],[Des.Proyecto]],16,50)</f>
        <v>REMUNERACION PERSONAL</v>
      </c>
      <c r="J608" t="s">
        <v>163</v>
      </c>
      <c r="K608" t="s">
        <v>164</v>
      </c>
      <c r="L608" s="11" t="s">
        <v>938</v>
      </c>
      <c r="M608" t="s">
        <v>10</v>
      </c>
      <c r="N608" t="s">
        <v>11</v>
      </c>
      <c r="O608" s="19">
        <v>1954000.64</v>
      </c>
      <c r="P608" s="19">
        <v>0</v>
      </c>
      <c r="Q608" s="19">
        <v>49646.52</v>
      </c>
      <c r="R608" s="19">
        <v>2003647.16</v>
      </c>
      <c r="S608" s="19">
        <v>182252.52</v>
      </c>
      <c r="T608" s="19">
        <v>757698.04</v>
      </c>
      <c r="U608" s="18">
        <f>Tabla1[[#This Row],[Comprometido]]/Tabla1[[#Totals],[Comprometido]]</f>
        <v>3.6172690830080283E-2</v>
      </c>
      <c r="V608" s="19">
        <v>757698.04</v>
      </c>
      <c r="W608" s="20">
        <f>Tabla1[[#This Row],[Devengado]]/Tabla1[[#Totals],[Devengado]]</f>
        <v>8.848278779709591E-2</v>
      </c>
      <c r="X608" s="19">
        <v>1245949.1200000001</v>
      </c>
      <c r="Y608" s="19">
        <v>1245949.1200000001</v>
      </c>
      <c r="Z608" s="19">
        <v>1063696.6000000001</v>
      </c>
    </row>
    <row r="609" spans="1:26" hidden="1" x14ac:dyDescent="0.2">
      <c r="A609" t="s">
        <v>62</v>
      </c>
      <c r="B609" t="s">
        <v>66</v>
      </c>
      <c r="C609" t="s">
        <v>76</v>
      </c>
      <c r="D609" t="s">
        <v>77</v>
      </c>
      <c r="E609" t="s">
        <v>4</v>
      </c>
      <c r="F609" t="s">
        <v>5</v>
      </c>
      <c r="G609" t="s">
        <v>19</v>
      </c>
      <c r="H609" t="s">
        <v>20</v>
      </c>
      <c r="I609" t="str">
        <f>MID(Tabla1[[#This Row],[Des.Proyecto]],16,50)</f>
        <v>REMUNERACION PERSONAL</v>
      </c>
      <c r="J609" t="s">
        <v>163</v>
      </c>
      <c r="K609" t="s">
        <v>164</v>
      </c>
      <c r="L609" s="11" t="s">
        <v>938</v>
      </c>
      <c r="M609" t="s">
        <v>10</v>
      </c>
      <c r="N609" t="s">
        <v>11</v>
      </c>
      <c r="O609" s="19">
        <v>109625.35</v>
      </c>
      <c r="P609" s="19">
        <v>0</v>
      </c>
      <c r="Q609" s="19">
        <v>13007.28</v>
      </c>
      <c r="R609" s="19">
        <v>122632.63</v>
      </c>
      <c r="S609" s="19">
        <v>631.38</v>
      </c>
      <c r="T609" s="19">
        <v>45376.800000000003</v>
      </c>
      <c r="U609" s="18">
        <f>Tabla1[[#This Row],[Comprometido]]/Tabla1[[#Totals],[Comprometido]]</f>
        <v>2.1662995950977875E-3</v>
      </c>
      <c r="V609" s="19">
        <v>45376.800000000003</v>
      </c>
      <c r="W609" s="20">
        <f>Tabla1[[#This Row],[Devengado]]/Tabla1[[#Totals],[Devengado]]</f>
        <v>5.2990314787026002E-3</v>
      </c>
      <c r="X609" s="19">
        <v>77255.83</v>
      </c>
      <c r="Y609" s="19">
        <v>77255.83</v>
      </c>
      <c r="Z609" s="19">
        <v>76624.45</v>
      </c>
    </row>
    <row r="610" spans="1:26" hidden="1" x14ac:dyDescent="0.2">
      <c r="A610" t="s">
        <v>23</v>
      </c>
      <c r="B610" t="s">
        <v>24</v>
      </c>
      <c r="C610" t="s">
        <v>86</v>
      </c>
      <c r="D610" t="s">
        <v>87</v>
      </c>
      <c r="E610" t="s">
        <v>4</v>
      </c>
      <c r="F610" t="s">
        <v>5</v>
      </c>
      <c r="G610" t="s">
        <v>19</v>
      </c>
      <c r="H610" t="s">
        <v>20</v>
      </c>
      <c r="I610" t="str">
        <f>MID(Tabla1[[#This Row],[Des.Proyecto]],16,50)</f>
        <v>REMUNERACION PERSONAL</v>
      </c>
      <c r="J610" t="s">
        <v>163</v>
      </c>
      <c r="K610" t="s">
        <v>164</v>
      </c>
      <c r="L610" s="11" t="s">
        <v>938</v>
      </c>
      <c r="M610" t="s">
        <v>10</v>
      </c>
      <c r="N610" t="s">
        <v>11</v>
      </c>
      <c r="O610" s="19">
        <v>197381.88</v>
      </c>
      <c r="P610" s="19">
        <v>0</v>
      </c>
      <c r="Q610" s="19">
        <v>-10660.28</v>
      </c>
      <c r="R610" s="19">
        <v>186721.6</v>
      </c>
      <c r="S610" s="19">
        <v>20737.900000000001</v>
      </c>
      <c r="T610" s="19">
        <v>75479.039999999994</v>
      </c>
      <c r="U610" s="18">
        <f>Tabla1[[#This Row],[Comprometido]]/Tabla1[[#Totals],[Comprometido]]</f>
        <v>3.6033879381174891E-3</v>
      </c>
      <c r="V610" s="19">
        <v>75479.039999999994</v>
      </c>
      <c r="W610" s="20">
        <f>Tabla1[[#This Row],[Devengado]]/Tabla1[[#Totals],[Devengado]]</f>
        <v>8.814323816184761E-3</v>
      </c>
      <c r="X610" s="19">
        <v>111242.56</v>
      </c>
      <c r="Y610" s="19">
        <v>111242.56</v>
      </c>
      <c r="Z610" s="19">
        <v>90504.66</v>
      </c>
    </row>
    <row r="611" spans="1:26" hidden="1" x14ac:dyDescent="0.2">
      <c r="A611" t="s">
        <v>62</v>
      </c>
      <c r="B611" t="s">
        <v>66</v>
      </c>
      <c r="C611" t="s">
        <v>67</v>
      </c>
      <c r="D611" t="s">
        <v>68</v>
      </c>
      <c r="E611" t="s">
        <v>4</v>
      </c>
      <c r="F611" t="s">
        <v>5</v>
      </c>
      <c r="G611" t="s">
        <v>19</v>
      </c>
      <c r="H611" t="s">
        <v>20</v>
      </c>
      <c r="I611" t="str">
        <f>MID(Tabla1[[#This Row],[Des.Proyecto]],16,50)</f>
        <v>REMUNERACION PERSONAL</v>
      </c>
      <c r="J611" t="s">
        <v>163</v>
      </c>
      <c r="K611" t="s">
        <v>164</v>
      </c>
      <c r="L611" s="11" t="s">
        <v>938</v>
      </c>
      <c r="M611" t="s">
        <v>10</v>
      </c>
      <c r="N611" t="s">
        <v>11</v>
      </c>
      <c r="O611" s="19">
        <v>91005</v>
      </c>
      <c r="P611" s="19">
        <v>0</v>
      </c>
      <c r="Q611" s="19">
        <v>10258.33</v>
      </c>
      <c r="R611" s="19">
        <v>101263.33</v>
      </c>
      <c r="S611" s="19">
        <v>3161.17</v>
      </c>
      <c r="T611" s="19">
        <v>39469.160000000003</v>
      </c>
      <c r="U611" s="18">
        <f>Tabla1[[#This Row],[Comprometido]]/Tabla1[[#Totals],[Comprometido]]</f>
        <v>1.8842674081656218E-3</v>
      </c>
      <c r="V611" s="19">
        <v>39469.160000000003</v>
      </c>
      <c r="W611" s="20">
        <f>Tabla1[[#This Row],[Devengado]]/Tabla1[[#Totals],[Devengado]]</f>
        <v>4.609146552378077E-3</v>
      </c>
      <c r="X611" s="19">
        <v>61794.17</v>
      </c>
      <c r="Y611" s="19">
        <v>61794.17</v>
      </c>
      <c r="Z611" s="19">
        <v>58633</v>
      </c>
    </row>
    <row r="612" spans="1:26" hidden="1" x14ac:dyDescent="0.2">
      <c r="A612" t="s">
        <v>23</v>
      </c>
      <c r="B612" t="s">
        <v>24</v>
      </c>
      <c r="C612" t="s">
        <v>44</v>
      </c>
      <c r="D612" t="s">
        <v>45</v>
      </c>
      <c r="E612" t="s">
        <v>4</v>
      </c>
      <c r="F612" t="s">
        <v>5</v>
      </c>
      <c r="G612" t="s">
        <v>19</v>
      </c>
      <c r="H612" t="s">
        <v>20</v>
      </c>
      <c r="I612" t="str">
        <f>MID(Tabla1[[#This Row],[Des.Proyecto]],16,50)</f>
        <v>REMUNERACION PERSONAL</v>
      </c>
      <c r="J612" t="s">
        <v>163</v>
      </c>
      <c r="K612" t="s">
        <v>164</v>
      </c>
      <c r="L612" s="11" t="s">
        <v>938</v>
      </c>
      <c r="M612" t="s">
        <v>10</v>
      </c>
      <c r="N612" t="s">
        <v>11</v>
      </c>
      <c r="O612" s="19">
        <v>165651.69</v>
      </c>
      <c r="P612" s="19">
        <v>0</v>
      </c>
      <c r="Q612" s="19">
        <v>3595.13</v>
      </c>
      <c r="R612" s="19">
        <v>169246.82</v>
      </c>
      <c r="S612" s="19">
        <v>24476.77</v>
      </c>
      <c r="T612" s="19">
        <v>65593.679999999993</v>
      </c>
      <c r="U612" s="18">
        <f>Tabla1[[#This Row],[Comprometido]]/Tabla1[[#Totals],[Comprometido]]</f>
        <v>3.131458419830702E-3</v>
      </c>
      <c r="V612" s="19">
        <v>65593.679999999993</v>
      </c>
      <c r="W612" s="20">
        <f>Tabla1[[#This Row],[Devengado]]/Tabla1[[#Totals],[Devengado]]</f>
        <v>7.6599269918536592E-3</v>
      </c>
      <c r="X612" s="19">
        <v>103653.14</v>
      </c>
      <c r="Y612" s="19">
        <v>103653.14</v>
      </c>
      <c r="Z612" s="19">
        <v>79176.37</v>
      </c>
    </row>
    <row r="613" spans="1:26" hidden="1" x14ac:dyDescent="0.2">
      <c r="A613" t="s">
        <v>23</v>
      </c>
      <c r="B613" t="s">
        <v>49</v>
      </c>
      <c r="C613" t="s">
        <v>50</v>
      </c>
      <c r="D613" t="s">
        <v>51</v>
      </c>
      <c r="E613" t="s">
        <v>4</v>
      </c>
      <c r="F613" t="s">
        <v>5</v>
      </c>
      <c r="G613" t="s">
        <v>19</v>
      </c>
      <c r="H613" t="s">
        <v>20</v>
      </c>
      <c r="I613" t="str">
        <f>MID(Tabla1[[#This Row],[Des.Proyecto]],16,50)</f>
        <v>REMUNERACION PERSONAL</v>
      </c>
      <c r="J613" t="s">
        <v>163</v>
      </c>
      <c r="K613" t="s">
        <v>164</v>
      </c>
      <c r="L613" s="11" t="s">
        <v>938</v>
      </c>
      <c r="M613" t="s">
        <v>10</v>
      </c>
      <c r="N613" t="s">
        <v>11</v>
      </c>
      <c r="O613" s="19">
        <v>166993.57</v>
      </c>
      <c r="P613" s="19">
        <v>0</v>
      </c>
      <c r="Q613" s="19">
        <v>0</v>
      </c>
      <c r="R613" s="19">
        <v>166993.57</v>
      </c>
      <c r="S613" s="19">
        <v>21030.85</v>
      </c>
      <c r="T613" s="19">
        <v>61732.81</v>
      </c>
      <c r="U613" s="18">
        <f>Tabla1[[#This Row],[Comprometido]]/Tabla1[[#Totals],[Comprometido]]</f>
        <v>2.9471395362222243E-3</v>
      </c>
      <c r="V613" s="19">
        <v>61732.81</v>
      </c>
      <c r="W613" s="20">
        <f>Tabla1[[#This Row],[Devengado]]/Tabla1[[#Totals],[Devengado]]</f>
        <v>7.2090606534345007E-3</v>
      </c>
      <c r="X613" s="19">
        <v>105260.76</v>
      </c>
      <c r="Y613" s="19">
        <v>105260.76</v>
      </c>
      <c r="Z613" s="19">
        <v>84229.91</v>
      </c>
    </row>
    <row r="614" spans="1:26" hidden="1" x14ac:dyDescent="0.2">
      <c r="A614" t="s">
        <v>0</v>
      </c>
      <c r="B614" t="s">
        <v>31</v>
      </c>
      <c r="C614" t="s">
        <v>32</v>
      </c>
      <c r="D614" t="s">
        <v>33</v>
      </c>
      <c r="E614" t="s">
        <v>4</v>
      </c>
      <c r="F614" t="s">
        <v>5</v>
      </c>
      <c r="G614" t="s">
        <v>19</v>
      </c>
      <c r="H614" t="s">
        <v>20</v>
      </c>
      <c r="I614" t="str">
        <f>MID(Tabla1[[#This Row],[Des.Proyecto]],16,50)</f>
        <v>REMUNERACION PERSONAL</v>
      </c>
      <c r="J614" t="s">
        <v>163</v>
      </c>
      <c r="K614" t="s">
        <v>164</v>
      </c>
      <c r="L614" s="11" t="s">
        <v>938</v>
      </c>
      <c r="M614" t="s">
        <v>10</v>
      </c>
      <c r="N614" t="s">
        <v>11</v>
      </c>
      <c r="O614" s="19">
        <v>38990.75</v>
      </c>
      <c r="P614" s="19">
        <v>0</v>
      </c>
      <c r="Q614" s="19">
        <v>195636.84</v>
      </c>
      <c r="R614" s="19">
        <v>234627.59</v>
      </c>
      <c r="S614" s="19">
        <v>24092.52</v>
      </c>
      <c r="T614" s="19">
        <v>82521.78</v>
      </c>
      <c r="U614" s="18">
        <f>Tabla1[[#This Row],[Comprometido]]/Tabla1[[#Totals],[Comprometido]]</f>
        <v>3.9396100782943854E-3</v>
      </c>
      <c r="V614" s="19">
        <v>82521.78</v>
      </c>
      <c r="W614" s="20">
        <f>Tabla1[[#This Row],[Devengado]]/Tabla1[[#Totals],[Devengado]]</f>
        <v>9.6367639388094933E-3</v>
      </c>
      <c r="X614" s="19">
        <v>152105.81</v>
      </c>
      <c r="Y614" s="19">
        <v>152105.81</v>
      </c>
      <c r="Z614" s="19">
        <v>128013.29</v>
      </c>
    </row>
    <row r="615" spans="1:26" hidden="1" x14ac:dyDescent="0.2">
      <c r="A615" t="s">
        <v>23</v>
      </c>
      <c r="B615" t="s">
        <v>24</v>
      </c>
      <c r="C615" t="s">
        <v>60</v>
      </c>
      <c r="D615" t="s">
        <v>61</v>
      </c>
      <c r="E615" t="s">
        <v>4</v>
      </c>
      <c r="F615" t="s">
        <v>5</v>
      </c>
      <c r="G615" t="s">
        <v>19</v>
      </c>
      <c r="H615" t="s">
        <v>20</v>
      </c>
      <c r="I615" t="str">
        <f>MID(Tabla1[[#This Row],[Des.Proyecto]],16,50)</f>
        <v>REMUNERACION PERSONAL</v>
      </c>
      <c r="J615" t="s">
        <v>163</v>
      </c>
      <c r="K615" t="s">
        <v>164</v>
      </c>
      <c r="L615" s="11" t="s">
        <v>938</v>
      </c>
      <c r="M615" t="s">
        <v>10</v>
      </c>
      <c r="N615" t="s">
        <v>11</v>
      </c>
      <c r="O615" s="19">
        <v>85905.14</v>
      </c>
      <c r="P615" s="19">
        <v>0</v>
      </c>
      <c r="Q615" s="19">
        <v>0</v>
      </c>
      <c r="R615" s="19">
        <v>85905.14</v>
      </c>
      <c r="S615" s="19">
        <v>19689.95</v>
      </c>
      <c r="T615" s="19">
        <v>30926.36</v>
      </c>
      <c r="U615" s="18">
        <f>Tabla1[[#This Row],[Comprometido]]/Tabla1[[#Totals],[Comprometido]]</f>
        <v>1.4764320345605772E-3</v>
      </c>
      <c r="V615" s="19">
        <v>30926.36</v>
      </c>
      <c r="W615" s="20">
        <f>Tabla1[[#This Row],[Devengado]]/Tabla1[[#Totals],[Devengado]]</f>
        <v>3.6115317775094087E-3</v>
      </c>
      <c r="X615" s="19">
        <v>54978.78</v>
      </c>
      <c r="Y615" s="19">
        <v>54978.78</v>
      </c>
      <c r="Z615" s="19">
        <v>35288.83</v>
      </c>
    </row>
    <row r="616" spans="1:26" hidden="1" x14ac:dyDescent="0.2">
      <c r="A616" t="s">
        <v>23</v>
      </c>
      <c r="B616" t="s">
        <v>24</v>
      </c>
      <c r="C616" t="s">
        <v>40</v>
      </c>
      <c r="D616" t="s">
        <v>41</v>
      </c>
      <c r="E616" t="s">
        <v>4</v>
      </c>
      <c r="F616" t="s">
        <v>5</v>
      </c>
      <c r="G616" t="s">
        <v>19</v>
      </c>
      <c r="H616" t="s">
        <v>20</v>
      </c>
      <c r="I616" t="str">
        <f>MID(Tabla1[[#This Row],[Des.Proyecto]],16,50)</f>
        <v>REMUNERACION PERSONAL</v>
      </c>
      <c r="J616" t="s">
        <v>163</v>
      </c>
      <c r="K616" t="s">
        <v>164</v>
      </c>
      <c r="L616" s="11" t="s">
        <v>938</v>
      </c>
      <c r="M616" t="s">
        <v>10</v>
      </c>
      <c r="N616" t="s">
        <v>11</v>
      </c>
      <c r="O616" s="19">
        <v>169847.29</v>
      </c>
      <c r="P616" s="19">
        <v>0</v>
      </c>
      <c r="Q616" s="19">
        <v>1666.43</v>
      </c>
      <c r="R616" s="19">
        <v>171513.72</v>
      </c>
      <c r="S616" s="19">
        <v>24733.05</v>
      </c>
      <c r="T616" s="19">
        <v>55842.48</v>
      </c>
      <c r="U616" s="18">
        <f>Tabla1[[#This Row],[Comprometido]]/Tabla1[[#Totals],[Comprometido]]</f>
        <v>2.6659337329484733E-3</v>
      </c>
      <c r="V616" s="19">
        <v>55842.48</v>
      </c>
      <c r="W616" s="20">
        <f>Tabla1[[#This Row],[Devengado]]/Tabla1[[#Totals],[Devengado]]</f>
        <v>6.5211971617394875E-3</v>
      </c>
      <c r="X616" s="19">
        <v>115671.24</v>
      </c>
      <c r="Y616" s="19">
        <v>115671.24</v>
      </c>
      <c r="Z616" s="19">
        <v>90938.19</v>
      </c>
    </row>
    <row r="617" spans="1:26" hidden="1" x14ac:dyDescent="0.2">
      <c r="A617" t="s">
        <v>23</v>
      </c>
      <c r="B617" t="s">
        <v>96</v>
      </c>
      <c r="C617" t="s">
        <v>97</v>
      </c>
      <c r="D617" t="s">
        <v>98</v>
      </c>
      <c r="E617" t="s">
        <v>4</v>
      </c>
      <c r="F617" t="s">
        <v>5</v>
      </c>
      <c r="G617" t="s">
        <v>19</v>
      </c>
      <c r="H617" t="s">
        <v>20</v>
      </c>
      <c r="I617" t="str">
        <f>MID(Tabla1[[#This Row],[Des.Proyecto]],16,50)</f>
        <v>REMUNERACION PERSONAL</v>
      </c>
      <c r="J617" t="s">
        <v>163</v>
      </c>
      <c r="K617" t="s">
        <v>164</v>
      </c>
      <c r="L617" s="11" t="s">
        <v>938</v>
      </c>
      <c r="M617" t="s">
        <v>10</v>
      </c>
      <c r="N617" t="s">
        <v>11</v>
      </c>
      <c r="O617" s="19">
        <v>154923.03</v>
      </c>
      <c r="P617" s="19">
        <v>0</v>
      </c>
      <c r="Q617" s="19">
        <v>0</v>
      </c>
      <c r="R617" s="19">
        <v>154923.03</v>
      </c>
      <c r="S617" s="19">
        <v>1368.89</v>
      </c>
      <c r="T617" s="19">
        <v>58614.71</v>
      </c>
      <c r="U617" s="18">
        <f>Tabla1[[#This Row],[Comprometido]]/Tabla1[[#Totals],[Comprometido]]</f>
        <v>2.7982806751417951E-3</v>
      </c>
      <c r="V617" s="19">
        <v>58614.71</v>
      </c>
      <c r="W617" s="20">
        <f>Tabla1[[#This Row],[Devengado]]/Tabla1[[#Totals],[Devengado]]</f>
        <v>6.8449338297329049E-3</v>
      </c>
      <c r="X617" s="19">
        <v>96308.32</v>
      </c>
      <c r="Y617" s="19">
        <v>96308.32</v>
      </c>
      <c r="Z617" s="19">
        <v>94939.43</v>
      </c>
    </row>
    <row r="618" spans="1:26" hidden="1" x14ac:dyDescent="0.2">
      <c r="A618" t="s">
        <v>23</v>
      </c>
      <c r="B618" t="s">
        <v>24</v>
      </c>
      <c r="C618" t="s">
        <v>103</v>
      </c>
      <c r="D618" t="s">
        <v>104</v>
      </c>
      <c r="E618" t="s">
        <v>4</v>
      </c>
      <c r="F618" t="s">
        <v>5</v>
      </c>
      <c r="G618" t="s">
        <v>19</v>
      </c>
      <c r="H618" t="s">
        <v>20</v>
      </c>
      <c r="I618" t="str">
        <f>MID(Tabla1[[#This Row],[Des.Proyecto]],16,50)</f>
        <v>REMUNERACION PERSONAL</v>
      </c>
      <c r="J618" t="s">
        <v>163</v>
      </c>
      <c r="K618" t="s">
        <v>164</v>
      </c>
      <c r="L618" s="11" t="s">
        <v>938</v>
      </c>
      <c r="M618" t="s">
        <v>10</v>
      </c>
      <c r="N618" t="s">
        <v>11</v>
      </c>
      <c r="O618" s="19">
        <v>85997.74</v>
      </c>
      <c r="P618" s="19">
        <v>0</v>
      </c>
      <c r="Q618" s="19">
        <v>607.20000000000005</v>
      </c>
      <c r="R618" s="19">
        <v>86604.94</v>
      </c>
      <c r="S618" s="19">
        <v>19196.03</v>
      </c>
      <c r="T618" s="19">
        <v>33652.449999999997</v>
      </c>
      <c r="U618" s="18">
        <f>Tabla1[[#This Row],[Comprometido]]/Tabla1[[#Totals],[Comprometido]]</f>
        <v>1.6065762418030474E-3</v>
      </c>
      <c r="V618" s="19">
        <v>33652.449999999997</v>
      </c>
      <c r="W618" s="20">
        <f>Tabla1[[#This Row],[Devengado]]/Tabla1[[#Totals],[Devengado]]</f>
        <v>3.9298802887260736E-3</v>
      </c>
      <c r="X618" s="19">
        <v>52952.49</v>
      </c>
      <c r="Y618" s="19">
        <v>52952.49</v>
      </c>
      <c r="Z618" s="19">
        <v>33756.46</v>
      </c>
    </row>
    <row r="619" spans="1:26" hidden="1" x14ac:dyDescent="0.2">
      <c r="A619" t="s">
        <v>23</v>
      </c>
      <c r="B619" t="s">
        <v>24</v>
      </c>
      <c r="C619" t="s">
        <v>101</v>
      </c>
      <c r="D619" t="s">
        <v>102</v>
      </c>
      <c r="E619" t="s">
        <v>4</v>
      </c>
      <c r="F619" t="s">
        <v>5</v>
      </c>
      <c r="G619" t="s">
        <v>19</v>
      </c>
      <c r="H619" t="s">
        <v>20</v>
      </c>
      <c r="I619" t="str">
        <f>MID(Tabla1[[#This Row],[Des.Proyecto]],16,50)</f>
        <v>REMUNERACION PERSONAL</v>
      </c>
      <c r="J619" t="s">
        <v>163</v>
      </c>
      <c r="K619" t="s">
        <v>164</v>
      </c>
      <c r="L619" s="11" t="s">
        <v>938</v>
      </c>
      <c r="M619" t="s">
        <v>10</v>
      </c>
      <c r="N619" t="s">
        <v>11</v>
      </c>
      <c r="O619" s="19">
        <v>60435.45</v>
      </c>
      <c r="P619" s="19">
        <v>0</v>
      </c>
      <c r="Q619" s="19">
        <v>1653.61</v>
      </c>
      <c r="R619" s="19">
        <v>62089.06</v>
      </c>
      <c r="S619" s="19">
        <v>4365.7700000000004</v>
      </c>
      <c r="T619" s="19">
        <v>24108.55</v>
      </c>
      <c r="U619" s="18">
        <f>Tabla1[[#This Row],[Comprometido]]/Tabla1[[#Totals],[Comprometido]]</f>
        <v>1.1509481079184684E-3</v>
      </c>
      <c r="V619" s="19">
        <v>24108.55</v>
      </c>
      <c r="W619" s="20">
        <f>Tabla1[[#This Row],[Devengado]]/Tabla1[[#Totals],[Devengado]]</f>
        <v>2.8153586272252683E-3</v>
      </c>
      <c r="X619" s="19">
        <v>37980.51</v>
      </c>
      <c r="Y619" s="19">
        <v>37980.51</v>
      </c>
      <c r="Z619" s="19">
        <v>33614.74</v>
      </c>
    </row>
    <row r="620" spans="1:26" hidden="1" x14ac:dyDescent="0.2">
      <c r="A620" t="s">
        <v>0</v>
      </c>
      <c r="B620" t="s">
        <v>16</v>
      </c>
      <c r="C620" t="s">
        <v>27</v>
      </c>
      <c r="D620" t="s">
        <v>28</v>
      </c>
      <c r="E620" t="s">
        <v>4</v>
      </c>
      <c r="F620" t="s">
        <v>5</v>
      </c>
      <c r="G620" t="s">
        <v>19</v>
      </c>
      <c r="H620" t="s">
        <v>20</v>
      </c>
      <c r="I620" t="str">
        <f>MID(Tabla1[[#This Row],[Des.Proyecto]],16,50)</f>
        <v>REMUNERACION PERSONAL</v>
      </c>
      <c r="J620" t="s">
        <v>163</v>
      </c>
      <c r="K620" t="s">
        <v>164</v>
      </c>
      <c r="L620" s="11" t="s">
        <v>938</v>
      </c>
      <c r="M620" t="s">
        <v>10</v>
      </c>
      <c r="N620" t="s">
        <v>11</v>
      </c>
      <c r="O620" s="19">
        <v>345903.1</v>
      </c>
      <c r="P620" s="19">
        <v>0</v>
      </c>
      <c r="Q620" s="19">
        <v>2047.44</v>
      </c>
      <c r="R620" s="19">
        <v>347950.54</v>
      </c>
      <c r="S620" s="19">
        <v>47620.81</v>
      </c>
      <c r="T620" s="19">
        <v>126452.17</v>
      </c>
      <c r="U620" s="18">
        <f>Tabla1[[#This Row],[Comprometido]]/Tabla1[[#Totals],[Comprometido]]</f>
        <v>6.0368577041624034E-3</v>
      </c>
      <c r="V620" s="19">
        <v>126452.17</v>
      </c>
      <c r="W620" s="20">
        <f>Tabla1[[#This Row],[Devengado]]/Tabla1[[#Totals],[Devengado]]</f>
        <v>1.4766885928056904E-2</v>
      </c>
      <c r="X620" s="19">
        <v>221498.37</v>
      </c>
      <c r="Y620" s="19">
        <v>221498.37</v>
      </c>
      <c r="Z620" s="19">
        <v>173877.56</v>
      </c>
    </row>
    <row r="621" spans="1:26" hidden="1" x14ac:dyDescent="0.2">
      <c r="A621" t="s">
        <v>0</v>
      </c>
      <c r="B621" t="s">
        <v>115</v>
      </c>
      <c r="C621" t="s">
        <v>116</v>
      </c>
      <c r="D621" t="s">
        <v>117</v>
      </c>
      <c r="E621" t="s">
        <v>4</v>
      </c>
      <c r="F621" t="s">
        <v>5</v>
      </c>
      <c r="G621" t="s">
        <v>19</v>
      </c>
      <c r="H621" t="s">
        <v>20</v>
      </c>
      <c r="I621" t="str">
        <f>MID(Tabla1[[#This Row],[Des.Proyecto]],16,50)</f>
        <v>REMUNERACION PERSONAL</v>
      </c>
      <c r="J621" t="s">
        <v>163</v>
      </c>
      <c r="K621" t="s">
        <v>164</v>
      </c>
      <c r="L621" s="11" t="s">
        <v>938</v>
      </c>
      <c r="M621" t="s">
        <v>10</v>
      </c>
      <c r="N621" t="s">
        <v>11</v>
      </c>
      <c r="O621" s="19">
        <v>117966.99</v>
      </c>
      <c r="P621" s="19">
        <v>0</v>
      </c>
      <c r="Q621" s="19">
        <v>0</v>
      </c>
      <c r="R621" s="19">
        <v>117966.99</v>
      </c>
      <c r="S621" s="19">
        <v>24458</v>
      </c>
      <c r="T621" s="19">
        <v>45719.839999999997</v>
      </c>
      <c r="U621" s="18">
        <f>Tabla1[[#This Row],[Comprometido]]/Tabla1[[#Totals],[Comprometido]]</f>
        <v>2.1826764090886889E-3</v>
      </c>
      <c r="V621" s="19">
        <v>45719.839999999997</v>
      </c>
      <c r="W621" s="20">
        <f>Tabla1[[#This Row],[Devengado]]/Tabla1[[#Totals],[Devengado]]</f>
        <v>5.3390911514528622E-3</v>
      </c>
      <c r="X621" s="19">
        <v>72247.149999999994</v>
      </c>
      <c r="Y621" s="19">
        <v>72247.149999999994</v>
      </c>
      <c r="Z621" s="19">
        <v>47789.15</v>
      </c>
    </row>
    <row r="622" spans="1:26" hidden="1" x14ac:dyDescent="0.2">
      <c r="A622" t="s">
        <v>62</v>
      </c>
      <c r="B622" t="s">
        <v>66</v>
      </c>
      <c r="C622" t="s">
        <v>74</v>
      </c>
      <c r="D622" t="s">
        <v>75</v>
      </c>
      <c r="E622" t="s">
        <v>4</v>
      </c>
      <c r="F622" t="s">
        <v>5</v>
      </c>
      <c r="G622" t="s">
        <v>19</v>
      </c>
      <c r="H622" t="s">
        <v>20</v>
      </c>
      <c r="I622" t="str">
        <f>MID(Tabla1[[#This Row],[Des.Proyecto]],16,50)</f>
        <v>REMUNERACION PERSONAL</v>
      </c>
      <c r="J622" t="s">
        <v>163</v>
      </c>
      <c r="K622" t="s">
        <v>164</v>
      </c>
      <c r="L622" s="11" t="s">
        <v>938</v>
      </c>
      <c r="M622" t="s">
        <v>10</v>
      </c>
      <c r="N622" t="s">
        <v>11</v>
      </c>
      <c r="O622" s="19">
        <v>141299.97</v>
      </c>
      <c r="P622" s="19">
        <v>0</v>
      </c>
      <c r="Q622" s="19">
        <v>17192.97</v>
      </c>
      <c r="R622" s="19">
        <v>158492.94</v>
      </c>
      <c r="S622" s="19">
        <v>3619.08</v>
      </c>
      <c r="T622" s="19">
        <v>61440.95</v>
      </c>
      <c r="U622" s="18">
        <f>Tabla1[[#This Row],[Comprometido]]/Tabla1[[#Totals],[Comprometido]]</f>
        <v>2.9332060680220592E-3</v>
      </c>
      <c r="V622" s="19">
        <v>61440.95</v>
      </c>
      <c r="W622" s="20">
        <f>Tabla1[[#This Row],[Devengado]]/Tabla1[[#Totals],[Devengado]]</f>
        <v>7.1749777007499979E-3</v>
      </c>
      <c r="X622" s="19">
        <v>97051.99</v>
      </c>
      <c r="Y622" s="19">
        <v>97051.99</v>
      </c>
      <c r="Z622" s="19">
        <v>93432.91</v>
      </c>
    </row>
    <row r="623" spans="1:26" hidden="1" x14ac:dyDescent="0.2">
      <c r="A623" t="s">
        <v>62</v>
      </c>
      <c r="B623" t="s">
        <v>66</v>
      </c>
      <c r="C623" t="s">
        <v>78</v>
      </c>
      <c r="D623" t="s">
        <v>79</v>
      </c>
      <c r="E623" t="s">
        <v>4</v>
      </c>
      <c r="F623" t="s">
        <v>5</v>
      </c>
      <c r="G623" t="s">
        <v>19</v>
      </c>
      <c r="H623" t="s">
        <v>20</v>
      </c>
      <c r="I623" t="str">
        <f>MID(Tabla1[[#This Row],[Des.Proyecto]],16,50)</f>
        <v>REMUNERACION PERSONAL</v>
      </c>
      <c r="J623" t="s">
        <v>163</v>
      </c>
      <c r="K623" t="s">
        <v>164</v>
      </c>
      <c r="L623" s="11" t="s">
        <v>938</v>
      </c>
      <c r="M623" t="s">
        <v>10</v>
      </c>
      <c r="N623" t="s">
        <v>11</v>
      </c>
      <c r="O623" s="19">
        <v>98074.21</v>
      </c>
      <c r="P623" s="19">
        <v>0</v>
      </c>
      <c r="Q623" s="19">
        <v>10630.53</v>
      </c>
      <c r="R623" s="19">
        <v>108704.74</v>
      </c>
      <c r="S623" s="19">
        <v>1949.43</v>
      </c>
      <c r="T623" s="19">
        <v>41651.760000000002</v>
      </c>
      <c r="U623" s="18">
        <f>Tabla1[[#This Row],[Comprometido]]/Tabla1[[#Totals],[Comprometido]]</f>
        <v>1.9884652691047012E-3</v>
      </c>
      <c r="V623" s="19">
        <v>41651.760000000002</v>
      </c>
      <c r="W623" s="20">
        <f>Tabla1[[#This Row],[Devengado]]/Tabla1[[#Totals],[Devengado]]</f>
        <v>4.8640271544790692E-3</v>
      </c>
      <c r="X623" s="19">
        <v>67052.98</v>
      </c>
      <c r="Y623" s="19">
        <v>67052.98</v>
      </c>
      <c r="Z623" s="19">
        <v>65103.55</v>
      </c>
    </row>
    <row r="624" spans="1:26" hidden="1" x14ac:dyDescent="0.2">
      <c r="A624" t="s">
        <v>0</v>
      </c>
      <c r="B624" t="s">
        <v>105</v>
      </c>
      <c r="C624" t="s">
        <v>106</v>
      </c>
      <c r="D624" t="s">
        <v>107</v>
      </c>
      <c r="E624" t="s">
        <v>4</v>
      </c>
      <c r="F624" t="s">
        <v>5</v>
      </c>
      <c r="G624" t="s">
        <v>19</v>
      </c>
      <c r="H624" t="s">
        <v>20</v>
      </c>
      <c r="I624" t="str">
        <f>MID(Tabla1[[#This Row],[Des.Proyecto]],16,50)</f>
        <v>REMUNERACION PERSONAL</v>
      </c>
      <c r="J624" t="s">
        <v>163</v>
      </c>
      <c r="K624" t="s">
        <v>164</v>
      </c>
      <c r="L624" s="11" t="s">
        <v>938</v>
      </c>
      <c r="M624" t="s">
        <v>10</v>
      </c>
      <c r="N624" t="s">
        <v>11</v>
      </c>
      <c r="O624" s="19">
        <v>689993.49</v>
      </c>
      <c r="P624" s="19">
        <v>0</v>
      </c>
      <c r="Q624" s="19">
        <v>0</v>
      </c>
      <c r="R624" s="19">
        <v>689993.49</v>
      </c>
      <c r="S624" s="19">
        <v>229567.21</v>
      </c>
      <c r="T624" s="19">
        <v>278711.34000000003</v>
      </c>
      <c r="U624" s="18">
        <f>Tabla1[[#This Row],[Comprometido]]/Tabla1[[#Totals],[Comprometido]]</f>
        <v>1.3305747937077136E-2</v>
      </c>
      <c r="V624" s="19">
        <v>278711.34000000003</v>
      </c>
      <c r="W624" s="20">
        <f>Tabla1[[#This Row],[Devengado]]/Tabla1[[#Totals],[Devengado]]</f>
        <v>3.254747280838189E-2</v>
      </c>
      <c r="X624" s="19">
        <v>411282.15</v>
      </c>
      <c r="Y624" s="19">
        <v>411282.15</v>
      </c>
      <c r="Z624" s="19">
        <v>181714.94</v>
      </c>
    </row>
    <row r="625" spans="1:26" hidden="1" x14ac:dyDescent="0.2">
      <c r="A625" t="s">
        <v>62</v>
      </c>
      <c r="B625" t="s">
        <v>66</v>
      </c>
      <c r="C625" t="s">
        <v>108</v>
      </c>
      <c r="D625" t="s">
        <v>109</v>
      </c>
      <c r="E625" t="s">
        <v>4</v>
      </c>
      <c r="F625" t="s">
        <v>5</v>
      </c>
      <c r="G625" t="s">
        <v>19</v>
      </c>
      <c r="H625" t="s">
        <v>20</v>
      </c>
      <c r="I625" t="str">
        <f>MID(Tabla1[[#This Row],[Des.Proyecto]],16,50)</f>
        <v>REMUNERACION PERSONAL</v>
      </c>
      <c r="J625" t="s">
        <v>163</v>
      </c>
      <c r="K625" t="s">
        <v>164</v>
      </c>
      <c r="L625" s="11" t="s">
        <v>938</v>
      </c>
      <c r="M625" t="s">
        <v>10</v>
      </c>
      <c r="N625" t="s">
        <v>11</v>
      </c>
      <c r="O625" s="19">
        <v>124122.4</v>
      </c>
      <c r="P625" s="19">
        <v>0</v>
      </c>
      <c r="Q625" s="19">
        <v>17002.09</v>
      </c>
      <c r="R625" s="19">
        <v>141124.49</v>
      </c>
      <c r="S625" s="19">
        <v>7924.69</v>
      </c>
      <c r="T625" s="19">
        <v>50507.77</v>
      </c>
      <c r="U625" s="18">
        <f>Tabla1[[#This Row],[Comprometido]]/Tabla1[[#Totals],[Comprometido]]</f>
        <v>2.4112533651622007E-3</v>
      </c>
      <c r="V625" s="19">
        <v>50507.77</v>
      </c>
      <c r="W625" s="20">
        <f>Tabla1[[#This Row],[Devengado]]/Tabla1[[#Totals],[Devengado]]</f>
        <v>5.8982181015203982E-3</v>
      </c>
      <c r="X625" s="19">
        <v>90616.72</v>
      </c>
      <c r="Y625" s="19">
        <v>90616.72</v>
      </c>
      <c r="Z625" s="19">
        <v>82692.03</v>
      </c>
    </row>
    <row r="626" spans="1:26" hidden="1" x14ac:dyDescent="0.2">
      <c r="A626" t="s">
        <v>23</v>
      </c>
      <c r="B626" t="s">
        <v>46</v>
      </c>
      <c r="C626" t="s">
        <v>133</v>
      </c>
      <c r="D626" t="s">
        <v>134</v>
      </c>
      <c r="E626" t="s">
        <v>4</v>
      </c>
      <c r="F626" t="s">
        <v>5</v>
      </c>
      <c r="G626" t="s">
        <v>19</v>
      </c>
      <c r="H626" t="s">
        <v>20</v>
      </c>
      <c r="I626" t="str">
        <f>MID(Tabla1[[#This Row],[Des.Proyecto]],16,50)</f>
        <v>REMUNERACION PERSONAL</v>
      </c>
      <c r="J626" t="s">
        <v>163</v>
      </c>
      <c r="K626" t="s">
        <v>164</v>
      </c>
      <c r="L626" s="11" t="s">
        <v>938</v>
      </c>
      <c r="M626" t="s">
        <v>10</v>
      </c>
      <c r="N626" t="s">
        <v>11</v>
      </c>
      <c r="O626" s="19">
        <v>624391.53</v>
      </c>
      <c r="P626" s="19">
        <v>0</v>
      </c>
      <c r="Q626" s="19">
        <v>0</v>
      </c>
      <c r="R626" s="19">
        <v>624391.53</v>
      </c>
      <c r="S626" s="19">
        <v>189668.66</v>
      </c>
      <c r="T626" s="19">
        <v>242163.21</v>
      </c>
      <c r="U626" s="18">
        <f>Tabla1[[#This Row],[Comprometido]]/Tabla1[[#Totals],[Comprometido]]</f>
        <v>1.1560931219710963E-2</v>
      </c>
      <c r="V626" s="19">
        <v>242163.21</v>
      </c>
      <c r="W626" s="20">
        <f>Tabla1[[#This Row],[Devengado]]/Tabla1[[#Totals],[Devengado]]</f>
        <v>2.8279439554434606E-2</v>
      </c>
      <c r="X626" s="19">
        <v>382228.32</v>
      </c>
      <c r="Y626" s="19">
        <v>382228.32</v>
      </c>
      <c r="Z626" s="19">
        <v>192559.66</v>
      </c>
    </row>
    <row r="627" spans="1:26" hidden="1" x14ac:dyDescent="0.2">
      <c r="A627" t="s">
        <v>62</v>
      </c>
      <c r="B627" t="s">
        <v>66</v>
      </c>
      <c r="C627" t="s">
        <v>129</v>
      </c>
      <c r="D627" t="s">
        <v>130</v>
      </c>
      <c r="E627" t="s">
        <v>4</v>
      </c>
      <c r="F627" t="s">
        <v>5</v>
      </c>
      <c r="G627" t="s">
        <v>19</v>
      </c>
      <c r="H627" t="s">
        <v>20</v>
      </c>
      <c r="I627" t="str">
        <f>MID(Tabla1[[#This Row],[Des.Proyecto]],16,50)</f>
        <v>REMUNERACION PERSONAL</v>
      </c>
      <c r="J627" t="s">
        <v>163</v>
      </c>
      <c r="K627" t="s">
        <v>164</v>
      </c>
      <c r="L627" s="11" t="s">
        <v>938</v>
      </c>
      <c r="M627" t="s">
        <v>10</v>
      </c>
      <c r="N627" t="s">
        <v>11</v>
      </c>
      <c r="O627" s="19">
        <v>237655.02</v>
      </c>
      <c r="P627" s="19">
        <v>0</v>
      </c>
      <c r="Q627" s="19">
        <v>20820.79</v>
      </c>
      <c r="R627" s="19">
        <v>258475.81</v>
      </c>
      <c r="S627" s="19">
        <v>3632.32</v>
      </c>
      <c r="T627" s="19">
        <v>90074.43</v>
      </c>
      <c r="U627" s="18">
        <f>Tabla1[[#This Row],[Comprometido]]/Tabla1[[#Totals],[Comprometido]]</f>
        <v>4.3001754473136929E-3</v>
      </c>
      <c r="V627" s="19">
        <v>90074.43</v>
      </c>
      <c r="W627" s="20">
        <f>Tabla1[[#This Row],[Devengado]]/Tabla1[[#Totals],[Devengado]]</f>
        <v>1.0518750550858451E-2</v>
      </c>
      <c r="X627" s="19">
        <v>168401.38</v>
      </c>
      <c r="Y627" s="19">
        <v>168401.38</v>
      </c>
      <c r="Z627" s="19">
        <v>164769.06</v>
      </c>
    </row>
    <row r="628" spans="1:26" hidden="1" x14ac:dyDescent="0.2">
      <c r="A628" t="s">
        <v>62</v>
      </c>
      <c r="B628" t="s">
        <v>66</v>
      </c>
      <c r="C628" t="s">
        <v>118</v>
      </c>
      <c r="D628" t="s">
        <v>119</v>
      </c>
      <c r="E628" t="s">
        <v>4</v>
      </c>
      <c r="F628" t="s">
        <v>5</v>
      </c>
      <c r="G628" t="s">
        <v>19</v>
      </c>
      <c r="H628" t="s">
        <v>20</v>
      </c>
      <c r="I628" t="str">
        <f>MID(Tabla1[[#This Row],[Des.Proyecto]],16,50)</f>
        <v>REMUNERACION PERSONAL</v>
      </c>
      <c r="J628" t="s">
        <v>163</v>
      </c>
      <c r="K628" t="s">
        <v>164</v>
      </c>
      <c r="L628" s="11" t="s">
        <v>938</v>
      </c>
      <c r="M628" t="s">
        <v>10</v>
      </c>
      <c r="N628" t="s">
        <v>11</v>
      </c>
      <c r="O628" s="19">
        <v>149421.07</v>
      </c>
      <c r="P628" s="19">
        <v>0</v>
      </c>
      <c r="Q628" s="19">
        <v>5156.1099999999997</v>
      </c>
      <c r="R628" s="19">
        <v>154577.18</v>
      </c>
      <c r="S628" s="19">
        <v>5733.39</v>
      </c>
      <c r="T628" s="19">
        <v>52678.18</v>
      </c>
      <c r="U628" s="18">
        <f>Tabla1[[#This Row],[Comprometido]]/Tabla1[[#Totals],[Comprometido]]</f>
        <v>2.5148692725024319E-3</v>
      </c>
      <c r="V628" s="19">
        <v>52678.18</v>
      </c>
      <c r="W628" s="20">
        <f>Tabla1[[#This Row],[Devengado]]/Tabla1[[#Totals],[Devengado]]</f>
        <v>6.1516751745553178E-3</v>
      </c>
      <c r="X628" s="19">
        <v>101899</v>
      </c>
      <c r="Y628" s="19">
        <v>101899</v>
      </c>
      <c r="Z628" s="19">
        <v>96165.61</v>
      </c>
    </row>
    <row r="629" spans="1:26" hidden="1" x14ac:dyDescent="0.2">
      <c r="A629" t="s">
        <v>62</v>
      </c>
      <c r="B629" t="s">
        <v>66</v>
      </c>
      <c r="C629" t="s">
        <v>124</v>
      </c>
      <c r="D629" t="s">
        <v>125</v>
      </c>
      <c r="E629" t="s">
        <v>4</v>
      </c>
      <c r="F629" t="s">
        <v>5</v>
      </c>
      <c r="G629" t="s">
        <v>19</v>
      </c>
      <c r="H629" t="s">
        <v>20</v>
      </c>
      <c r="I629" t="str">
        <f>MID(Tabla1[[#This Row],[Des.Proyecto]],16,50)</f>
        <v>REMUNERACION PERSONAL</v>
      </c>
      <c r="J629" t="s">
        <v>163</v>
      </c>
      <c r="K629" t="s">
        <v>164</v>
      </c>
      <c r="L629" s="11" t="s">
        <v>938</v>
      </c>
      <c r="M629" t="s">
        <v>10</v>
      </c>
      <c r="N629" t="s">
        <v>11</v>
      </c>
      <c r="O629" s="19">
        <v>142908.26</v>
      </c>
      <c r="P629" s="19">
        <v>0</v>
      </c>
      <c r="Q629" s="19">
        <v>12347.38</v>
      </c>
      <c r="R629" s="19">
        <v>155255.64000000001</v>
      </c>
      <c r="S629" s="19">
        <v>5087.26</v>
      </c>
      <c r="T629" s="19">
        <v>58482.77</v>
      </c>
      <c r="U629" s="18">
        <f>Tabla1[[#This Row],[Comprometido]]/Tabla1[[#Totals],[Comprometido]]</f>
        <v>2.7919818270833777E-3</v>
      </c>
      <c r="V629" s="19">
        <v>58482.77</v>
      </c>
      <c r="W629" s="20">
        <f>Tabla1[[#This Row],[Devengado]]/Tabla1[[#Totals],[Devengado]]</f>
        <v>6.8295260836313716E-3</v>
      </c>
      <c r="X629" s="19">
        <v>96772.87</v>
      </c>
      <c r="Y629" s="19">
        <v>96772.87</v>
      </c>
      <c r="Z629" s="19">
        <v>91685.61</v>
      </c>
    </row>
    <row r="630" spans="1:26" hidden="1" x14ac:dyDescent="0.2">
      <c r="A630" t="s">
        <v>62</v>
      </c>
      <c r="B630" t="s">
        <v>66</v>
      </c>
      <c r="C630" t="s">
        <v>120</v>
      </c>
      <c r="D630" t="s">
        <v>121</v>
      </c>
      <c r="E630" t="s">
        <v>4</v>
      </c>
      <c r="F630" t="s">
        <v>5</v>
      </c>
      <c r="G630" t="s">
        <v>19</v>
      </c>
      <c r="H630" t="s">
        <v>20</v>
      </c>
      <c r="I630" t="str">
        <f>MID(Tabla1[[#This Row],[Des.Proyecto]],16,50)</f>
        <v>REMUNERACION PERSONAL</v>
      </c>
      <c r="J630" t="s">
        <v>163</v>
      </c>
      <c r="K630" t="s">
        <v>164</v>
      </c>
      <c r="L630" s="11" t="s">
        <v>938</v>
      </c>
      <c r="M630" t="s">
        <v>10</v>
      </c>
      <c r="N630" t="s">
        <v>11</v>
      </c>
      <c r="O630" s="19">
        <v>210586.55</v>
      </c>
      <c r="P630" s="19">
        <v>0</v>
      </c>
      <c r="Q630" s="19">
        <v>24570.94</v>
      </c>
      <c r="R630" s="19">
        <v>235157.49</v>
      </c>
      <c r="S630" s="19">
        <v>6433</v>
      </c>
      <c r="T630" s="19">
        <v>84928.05</v>
      </c>
      <c r="U630" s="18">
        <f>Tabla1[[#This Row],[Comprometido]]/Tabla1[[#Totals],[Comprometido]]</f>
        <v>4.0544860000582819E-3</v>
      </c>
      <c r="V630" s="19">
        <v>84928.05</v>
      </c>
      <c r="W630" s="20">
        <f>Tabla1[[#This Row],[Devengado]]/Tabla1[[#Totals],[Devengado]]</f>
        <v>9.9177643724288264E-3</v>
      </c>
      <c r="X630" s="19">
        <v>150229.44</v>
      </c>
      <c r="Y630" s="19">
        <v>150229.44</v>
      </c>
      <c r="Z630" s="19">
        <v>143796.44</v>
      </c>
    </row>
    <row r="631" spans="1:26" hidden="1" x14ac:dyDescent="0.2">
      <c r="A631" t="s">
        <v>62</v>
      </c>
      <c r="B631" t="s">
        <v>80</v>
      </c>
      <c r="C631" t="s">
        <v>81</v>
      </c>
      <c r="D631" t="s">
        <v>82</v>
      </c>
      <c r="E631" t="s">
        <v>4</v>
      </c>
      <c r="F631" t="s">
        <v>5</v>
      </c>
      <c r="G631" t="s">
        <v>19</v>
      </c>
      <c r="H631" t="s">
        <v>20</v>
      </c>
      <c r="I631" t="str">
        <f>MID(Tabla1[[#This Row],[Des.Proyecto]],16,50)</f>
        <v>REMUNERACION PERSONAL</v>
      </c>
      <c r="J631" t="s">
        <v>163</v>
      </c>
      <c r="K631" t="s">
        <v>164</v>
      </c>
      <c r="L631" s="11" t="s">
        <v>938</v>
      </c>
      <c r="M631" t="s">
        <v>10</v>
      </c>
      <c r="N631" t="s">
        <v>11</v>
      </c>
      <c r="O631" s="19">
        <v>142097.70000000001</v>
      </c>
      <c r="P631" s="19">
        <v>0</v>
      </c>
      <c r="Q631" s="19">
        <v>73162.289999999994</v>
      </c>
      <c r="R631" s="19">
        <v>215259.99</v>
      </c>
      <c r="S631" s="19">
        <v>119982.3</v>
      </c>
      <c r="T631" s="19">
        <v>74604.89</v>
      </c>
      <c r="U631" s="18">
        <f>Tabla1[[#This Row],[Comprometido]]/Tabla1[[#Totals],[Comprometido]]</f>
        <v>3.5616558020687872E-3</v>
      </c>
      <c r="V631" s="19">
        <v>74604.89</v>
      </c>
      <c r="W631" s="20">
        <f>Tabla1[[#This Row],[Devengado]]/Tabla1[[#Totals],[Devengado]]</f>
        <v>8.7122419512866665E-3</v>
      </c>
      <c r="X631" s="19">
        <v>140655.1</v>
      </c>
      <c r="Y631" s="19">
        <v>140655.1</v>
      </c>
      <c r="Z631" s="19">
        <v>20672.8</v>
      </c>
    </row>
    <row r="632" spans="1:26" hidden="1" x14ac:dyDescent="0.2">
      <c r="A632" t="s">
        <v>62</v>
      </c>
      <c r="B632" t="s">
        <v>66</v>
      </c>
      <c r="C632" t="s">
        <v>113</v>
      </c>
      <c r="D632" t="s">
        <v>114</v>
      </c>
      <c r="E632" t="s">
        <v>4</v>
      </c>
      <c r="F632" t="s">
        <v>5</v>
      </c>
      <c r="G632" t="s">
        <v>19</v>
      </c>
      <c r="H632" t="s">
        <v>20</v>
      </c>
      <c r="I632" t="str">
        <f>MID(Tabla1[[#This Row],[Des.Proyecto]],16,50)</f>
        <v>REMUNERACION PERSONAL</v>
      </c>
      <c r="J632" t="s">
        <v>163</v>
      </c>
      <c r="K632" t="s">
        <v>164</v>
      </c>
      <c r="L632" s="11" t="s">
        <v>938</v>
      </c>
      <c r="M632" t="s">
        <v>10</v>
      </c>
      <c r="N632" t="s">
        <v>11</v>
      </c>
      <c r="O632" s="19">
        <v>1235838.5</v>
      </c>
      <c r="P632" s="19">
        <v>0</v>
      </c>
      <c r="Q632" s="19">
        <v>-130986.42</v>
      </c>
      <c r="R632" s="19">
        <v>1104852.08</v>
      </c>
      <c r="S632" s="19">
        <v>212953.28</v>
      </c>
      <c r="T632" s="19">
        <v>390389.34</v>
      </c>
      <c r="U632" s="18">
        <f>Tabla1[[#This Row],[Comprometido]]/Tabla1[[#Totals],[Comprometido]]</f>
        <v>1.8637283130861861E-2</v>
      </c>
      <c r="V632" s="19">
        <v>390389.34</v>
      </c>
      <c r="W632" s="20">
        <f>Tabla1[[#This Row],[Devengado]]/Tabla1[[#Totals],[Devengado]]</f>
        <v>4.5589054353985567E-2</v>
      </c>
      <c r="X632" s="19">
        <v>714462.74</v>
      </c>
      <c r="Y632" s="19">
        <v>714462.74</v>
      </c>
      <c r="Z632" s="19">
        <v>501509.46</v>
      </c>
    </row>
    <row r="633" spans="1:26" hidden="1" x14ac:dyDescent="0.2">
      <c r="A633" t="s">
        <v>62</v>
      </c>
      <c r="B633" t="s">
        <v>80</v>
      </c>
      <c r="C633" t="s">
        <v>122</v>
      </c>
      <c r="D633" t="s">
        <v>123</v>
      </c>
      <c r="E633" t="s">
        <v>4</v>
      </c>
      <c r="F633" t="s">
        <v>5</v>
      </c>
      <c r="G633" t="s">
        <v>19</v>
      </c>
      <c r="H633" t="s">
        <v>20</v>
      </c>
      <c r="I633" t="str">
        <f>MID(Tabla1[[#This Row],[Des.Proyecto]],16,50)</f>
        <v>REMUNERACION PERSONAL</v>
      </c>
      <c r="J633" t="s">
        <v>163</v>
      </c>
      <c r="K633" t="s">
        <v>164</v>
      </c>
      <c r="L633" s="11" t="s">
        <v>938</v>
      </c>
      <c r="M633" t="s">
        <v>10</v>
      </c>
      <c r="N633" t="s">
        <v>11</v>
      </c>
      <c r="O633" s="19">
        <v>213260.34</v>
      </c>
      <c r="P633" s="19">
        <v>0</v>
      </c>
      <c r="Q633" s="19">
        <v>0</v>
      </c>
      <c r="R633" s="19">
        <v>213260.34</v>
      </c>
      <c r="S633" s="19">
        <v>43305.05</v>
      </c>
      <c r="T633" s="19">
        <v>58339.97</v>
      </c>
      <c r="U633" s="18">
        <f>Tabla1[[#This Row],[Comprometido]]/Tabla1[[#Totals],[Comprometido]]</f>
        <v>2.7851645199533032E-3</v>
      </c>
      <c r="V633" s="19">
        <v>58339.97</v>
      </c>
      <c r="W633" s="20">
        <f>Tabla1[[#This Row],[Devengado]]/Tabla1[[#Totals],[Devengado]]</f>
        <v>6.8128501237761435E-3</v>
      </c>
      <c r="X633" s="19">
        <v>154920.37</v>
      </c>
      <c r="Y633" s="19">
        <v>154920.37</v>
      </c>
      <c r="Z633" s="19">
        <v>111615.32</v>
      </c>
    </row>
    <row r="634" spans="1:26" hidden="1" x14ac:dyDescent="0.2">
      <c r="A634" t="s">
        <v>0</v>
      </c>
      <c r="B634" t="s">
        <v>126</v>
      </c>
      <c r="C634" t="s">
        <v>127</v>
      </c>
      <c r="D634" t="s">
        <v>128</v>
      </c>
      <c r="E634" t="s">
        <v>4</v>
      </c>
      <c r="F634" t="s">
        <v>5</v>
      </c>
      <c r="G634" t="s">
        <v>19</v>
      </c>
      <c r="H634" t="s">
        <v>20</v>
      </c>
      <c r="I634" t="str">
        <f>MID(Tabla1[[#This Row],[Des.Proyecto]],16,50)</f>
        <v>REMUNERACION PERSONAL</v>
      </c>
      <c r="J634" t="s">
        <v>163</v>
      </c>
      <c r="K634" t="s">
        <v>164</v>
      </c>
      <c r="L634" s="11" t="s">
        <v>938</v>
      </c>
      <c r="M634" t="s">
        <v>10</v>
      </c>
      <c r="N634" t="s">
        <v>11</v>
      </c>
      <c r="O634" s="19">
        <v>155700.93</v>
      </c>
      <c r="P634" s="19">
        <v>0</v>
      </c>
      <c r="Q634" s="19">
        <v>0</v>
      </c>
      <c r="R634" s="19">
        <v>155700.93</v>
      </c>
      <c r="S634" s="19">
        <v>28911.99</v>
      </c>
      <c r="T634" s="19">
        <v>58993.47</v>
      </c>
      <c r="U634" s="18">
        <f>Tabla1[[#This Row],[Comprometido]]/Tabla1[[#Totals],[Comprometido]]</f>
        <v>2.8163627707201359E-3</v>
      </c>
      <c r="V634" s="19">
        <v>58993.47</v>
      </c>
      <c r="W634" s="20">
        <f>Tabla1[[#This Row],[Devengado]]/Tabla1[[#Totals],[Devengado]]</f>
        <v>6.889164828015582E-3</v>
      </c>
      <c r="X634" s="19">
        <v>96707.46</v>
      </c>
      <c r="Y634" s="19">
        <v>96707.46</v>
      </c>
      <c r="Z634" s="19">
        <v>67795.47</v>
      </c>
    </row>
    <row r="635" spans="1:26" hidden="1" x14ac:dyDescent="0.2">
      <c r="A635" t="s">
        <v>23</v>
      </c>
      <c r="B635" t="s">
        <v>46</v>
      </c>
      <c r="C635" t="s">
        <v>47</v>
      </c>
      <c r="D635" t="s">
        <v>48</v>
      </c>
      <c r="E635" t="s">
        <v>4</v>
      </c>
      <c r="F635" t="s">
        <v>5</v>
      </c>
      <c r="G635" t="s">
        <v>19</v>
      </c>
      <c r="H635" t="s">
        <v>20</v>
      </c>
      <c r="I635" t="str">
        <f>MID(Tabla1[[#This Row],[Des.Proyecto]],16,50)</f>
        <v>REMUNERACION PERSONAL</v>
      </c>
      <c r="J635" t="s">
        <v>163</v>
      </c>
      <c r="K635" t="s">
        <v>164</v>
      </c>
      <c r="L635" s="11" t="s">
        <v>938</v>
      </c>
      <c r="M635" t="s">
        <v>10</v>
      </c>
      <c r="N635" t="s">
        <v>11</v>
      </c>
      <c r="O635" s="19">
        <v>271637.69</v>
      </c>
      <c r="P635" s="19">
        <v>0</v>
      </c>
      <c r="Q635" s="19">
        <v>-9139.74</v>
      </c>
      <c r="R635" s="19">
        <v>262497.95</v>
      </c>
      <c r="S635" s="19">
        <v>19628.21</v>
      </c>
      <c r="T635" s="19">
        <v>98090.34</v>
      </c>
      <c r="U635" s="18">
        <f>Tabla1[[#This Row],[Comprometido]]/Tabla1[[#Totals],[Comprometido]]</f>
        <v>4.6828569626990949E-3</v>
      </c>
      <c r="V635" s="19">
        <v>98090.34</v>
      </c>
      <c r="W635" s="20">
        <f>Tabla1[[#This Row],[Devengado]]/Tabla1[[#Totals],[Devengado]]</f>
        <v>1.1454835938555402E-2</v>
      </c>
      <c r="X635" s="19">
        <v>164407.60999999999</v>
      </c>
      <c r="Y635" s="19">
        <v>164407.60999999999</v>
      </c>
      <c r="Z635" s="19">
        <v>144779.4</v>
      </c>
    </row>
    <row r="636" spans="1:26" hidden="1" x14ac:dyDescent="0.2">
      <c r="A636" t="s">
        <v>0</v>
      </c>
      <c r="B636" t="s">
        <v>1</v>
      </c>
      <c r="C636" t="s">
        <v>58</v>
      </c>
      <c r="D636" t="s">
        <v>59</v>
      </c>
      <c r="E636" t="s">
        <v>4</v>
      </c>
      <c r="F636" t="s">
        <v>5</v>
      </c>
      <c r="G636" t="s">
        <v>19</v>
      </c>
      <c r="H636" t="s">
        <v>20</v>
      </c>
      <c r="I636" t="str">
        <f>MID(Tabla1[[#This Row],[Des.Proyecto]],16,50)</f>
        <v>REMUNERACION PERSONAL</v>
      </c>
      <c r="J636" t="s">
        <v>163</v>
      </c>
      <c r="K636" t="s">
        <v>164</v>
      </c>
      <c r="L636" s="11" t="s">
        <v>938</v>
      </c>
      <c r="M636" t="s">
        <v>10</v>
      </c>
      <c r="N636" t="s">
        <v>11</v>
      </c>
      <c r="O636" s="19">
        <v>1168496.67</v>
      </c>
      <c r="P636" s="19">
        <v>0</v>
      </c>
      <c r="Q636" s="19">
        <v>-169434.34</v>
      </c>
      <c r="R636" s="19">
        <v>999062.33</v>
      </c>
      <c r="S636" s="19">
        <v>163264.38</v>
      </c>
      <c r="T636" s="19">
        <v>366587.84</v>
      </c>
      <c r="U636" s="18">
        <f>Tabla1[[#This Row],[Comprometido]]/Tabla1[[#Totals],[Comprometido]]</f>
        <v>1.7500993665480431E-2</v>
      </c>
      <c r="V636" s="19">
        <v>366587.84</v>
      </c>
      <c r="W636" s="20">
        <f>Tabla1[[#This Row],[Devengado]]/Tabla1[[#Totals],[Devengado]]</f>
        <v>4.2809552543801949E-2</v>
      </c>
      <c r="X636" s="19">
        <v>632474.49</v>
      </c>
      <c r="Y636" s="19">
        <v>632474.49</v>
      </c>
      <c r="Z636" s="19">
        <v>469210.11</v>
      </c>
    </row>
    <row r="637" spans="1:26" hidden="1" x14ac:dyDescent="0.2">
      <c r="A637" t="s">
        <v>62</v>
      </c>
      <c r="B637" t="s">
        <v>63</v>
      </c>
      <c r="C637" t="s">
        <v>64</v>
      </c>
      <c r="D637" t="s">
        <v>65</v>
      </c>
      <c r="E637" t="s">
        <v>4</v>
      </c>
      <c r="F637" t="s">
        <v>5</v>
      </c>
      <c r="G637" t="s">
        <v>19</v>
      </c>
      <c r="H637" t="s">
        <v>20</v>
      </c>
      <c r="I637" t="str">
        <f>MID(Tabla1[[#This Row],[Des.Proyecto]],16,50)</f>
        <v>REMUNERACION PERSONAL</v>
      </c>
      <c r="J637" t="s">
        <v>163</v>
      </c>
      <c r="K637" t="s">
        <v>164</v>
      </c>
      <c r="L637" s="11" t="s">
        <v>938</v>
      </c>
      <c r="M637" t="s">
        <v>10</v>
      </c>
      <c r="N637" t="s">
        <v>11</v>
      </c>
      <c r="O637" s="19">
        <v>877237.15</v>
      </c>
      <c r="P637" s="19">
        <v>0</v>
      </c>
      <c r="Q637" s="19">
        <v>16150.08</v>
      </c>
      <c r="R637" s="19">
        <v>893387.23</v>
      </c>
      <c r="S637" s="19">
        <v>416596.95</v>
      </c>
      <c r="T637" s="19">
        <v>363611.74</v>
      </c>
      <c r="U637" s="18">
        <f>Tabla1[[#This Row],[Comprometido]]/Tabla1[[#Totals],[Comprometido]]</f>
        <v>1.7358913919333269E-2</v>
      </c>
      <c r="V637" s="19">
        <v>363611.74</v>
      </c>
      <c r="W637" s="20">
        <f>Tabla1[[#This Row],[Devengado]]/Tabla1[[#Totals],[Devengado]]</f>
        <v>4.2462008257211289E-2</v>
      </c>
      <c r="X637" s="19">
        <v>529775.49</v>
      </c>
      <c r="Y637" s="19">
        <v>529775.49</v>
      </c>
      <c r="Z637" s="19">
        <v>113178.54</v>
      </c>
    </row>
    <row r="638" spans="1:26" hidden="1" x14ac:dyDescent="0.2">
      <c r="A638" t="s">
        <v>62</v>
      </c>
      <c r="B638" t="s">
        <v>63</v>
      </c>
      <c r="C638" t="s">
        <v>99</v>
      </c>
      <c r="D638" t="s">
        <v>100</v>
      </c>
      <c r="E638" t="s">
        <v>4</v>
      </c>
      <c r="F638" t="s">
        <v>5</v>
      </c>
      <c r="G638" t="s">
        <v>19</v>
      </c>
      <c r="H638" t="s">
        <v>20</v>
      </c>
      <c r="I638" t="str">
        <f>MID(Tabla1[[#This Row],[Des.Proyecto]],16,50)</f>
        <v>REMUNERACION PERSONAL</v>
      </c>
      <c r="J638" t="s">
        <v>163</v>
      </c>
      <c r="K638" t="s">
        <v>164</v>
      </c>
      <c r="L638" s="11" t="s">
        <v>938</v>
      </c>
      <c r="M638" t="s">
        <v>10</v>
      </c>
      <c r="N638" t="s">
        <v>11</v>
      </c>
      <c r="O638" s="19">
        <v>303877.78999999998</v>
      </c>
      <c r="P638" s="19">
        <v>0</v>
      </c>
      <c r="Q638" s="19">
        <v>-1517.62</v>
      </c>
      <c r="R638" s="19">
        <v>302360.17</v>
      </c>
      <c r="S638" s="19">
        <v>46634.27</v>
      </c>
      <c r="T638" s="19">
        <v>107993.39</v>
      </c>
      <c r="U638" s="18">
        <f>Tabla1[[#This Row],[Comprometido]]/Tabla1[[#Totals],[Comprometido]]</f>
        <v>5.1556310059377788E-3</v>
      </c>
      <c r="V638" s="19">
        <v>107993.39</v>
      </c>
      <c r="W638" s="20">
        <f>Tabla1[[#This Row],[Devengado]]/Tabla1[[#Totals],[Devengado]]</f>
        <v>1.261129857331955E-2</v>
      </c>
      <c r="X638" s="19">
        <v>194366.78</v>
      </c>
      <c r="Y638" s="19">
        <v>194366.78</v>
      </c>
      <c r="Z638" s="19">
        <v>147732.51</v>
      </c>
    </row>
    <row r="639" spans="1:26" hidden="1" x14ac:dyDescent="0.2">
      <c r="A639" t="s">
        <v>23</v>
      </c>
      <c r="B639" t="s">
        <v>49</v>
      </c>
      <c r="C639" t="s">
        <v>56</v>
      </c>
      <c r="D639" t="s">
        <v>57</v>
      </c>
      <c r="E639" t="s">
        <v>4</v>
      </c>
      <c r="F639" t="s">
        <v>5</v>
      </c>
      <c r="G639" t="s">
        <v>19</v>
      </c>
      <c r="H639" t="s">
        <v>20</v>
      </c>
      <c r="I639" t="str">
        <f>MID(Tabla1[[#This Row],[Des.Proyecto]],16,50)</f>
        <v>REMUNERACION PERSONAL</v>
      </c>
      <c r="J639" t="s">
        <v>163</v>
      </c>
      <c r="K639" t="s">
        <v>164</v>
      </c>
      <c r="L639" s="11" t="s">
        <v>938</v>
      </c>
      <c r="M639" t="s">
        <v>10</v>
      </c>
      <c r="N639" t="s">
        <v>11</v>
      </c>
      <c r="O639" s="19">
        <v>3484034.43</v>
      </c>
      <c r="P639" s="19">
        <v>0</v>
      </c>
      <c r="Q639" s="19">
        <v>27161.1</v>
      </c>
      <c r="R639" s="19">
        <v>3511195.53</v>
      </c>
      <c r="S639" s="19">
        <v>36072.99</v>
      </c>
      <c r="T639" s="19">
        <v>1446329.44</v>
      </c>
      <c r="U639" s="18">
        <f>Tabla1[[#This Row],[Comprometido]]/Tabla1[[#Totals],[Comprometido]]</f>
        <v>6.904812327555071E-2</v>
      </c>
      <c r="V639" s="19">
        <v>1446329.44</v>
      </c>
      <c r="W639" s="20">
        <f>Tabla1[[#This Row],[Devengado]]/Tabla1[[#Totals],[Devengado]]</f>
        <v>0.16890008178483945</v>
      </c>
      <c r="X639" s="19">
        <v>2064866.09</v>
      </c>
      <c r="Y639" s="19">
        <v>2064866.09</v>
      </c>
      <c r="Z639" s="19">
        <v>2028793.1</v>
      </c>
    </row>
    <row r="640" spans="1:26" hidden="1" x14ac:dyDescent="0.2">
      <c r="A640" t="s">
        <v>23</v>
      </c>
      <c r="B640" t="s">
        <v>69</v>
      </c>
      <c r="C640" t="s">
        <v>131</v>
      </c>
      <c r="D640" t="s">
        <v>132</v>
      </c>
      <c r="E640" t="s">
        <v>4</v>
      </c>
      <c r="F640" t="s">
        <v>5</v>
      </c>
      <c r="G640" t="s">
        <v>19</v>
      </c>
      <c r="H640" t="s">
        <v>20</v>
      </c>
      <c r="I640" t="str">
        <f>MID(Tabla1[[#This Row],[Des.Proyecto]],16,50)</f>
        <v>REMUNERACION PERSONAL</v>
      </c>
      <c r="J640" t="s">
        <v>163</v>
      </c>
      <c r="K640" t="s">
        <v>164</v>
      </c>
      <c r="L640" s="11" t="s">
        <v>938</v>
      </c>
      <c r="M640" t="s">
        <v>10</v>
      </c>
      <c r="N640" t="s">
        <v>11</v>
      </c>
      <c r="O640" s="19">
        <v>256658.69</v>
      </c>
      <c r="P640" s="19">
        <v>0</v>
      </c>
      <c r="Q640" s="19">
        <v>0</v>
      </c>
      <c r="R640" s="19">
        <v>256658.69</v>
      </c>
      <c r="S640" s="19">
        <v>28140.81</v>
      </c>
      <c r="T640" s="19">
        <v>98353.49</v>
      </c>
      <c r="U640" s="18">
        <f>Tabla1[[#This Row],[Comprometido]]/Tabla1[[#Totals],[Comprometido]]</f>
        <v>4.6954198084363432E-3</v>
      </c>
      <c r="V640" s="19">
        <v>98353.49</v>
      </c>
      <c r="W640" s="20">
        <f>Tabla1[[#This Row],[Devengado]]/Tabla1[[#Totals],[Devengado]]</f>
        <v>1.1485566182504306E-2</v>
      </c>
      <c r="X640" s="19">
        <v>158305.20000000001</v>
      </c>
      <c r="Y640" s="19">
        <v>158305.20000000001</v>
      </c>
      <c r="Z640" s="19">
        <v>130164.39</v>
      </c>
    </row>
    <row r="641" spans="1:26" x14ac:dyDescent="0.2">
      <c r="A641" t="s">
        <v>52</v>
      </c>
      <c r="B641" t="s">
        <v>83</v>
      </c>
      <c r="C641" t="s">
        <v>84</v>
      </c>
      <c r="D641" t="s">
        <v>85</v>
      </c>
      <c r="E641" t="s">
        <v>4</v>
      </c>
      <c r="F641" t="s">
        <v>5</v>
      </c>
      <c r="G641" t="s">
        <v>19</v>
      </c>
      <c r="H641" t="s">
        <v>20</v>
      </c>
      <c r="I641" t="str">
        <f>MID(Tabla1[[#This Row],[Des.Proyecto]],16,50)</f>
        <v>REMUNERACION PERSONAL</v>
      </c>
      <c r="J641" t="s">
        <v>163</v>
      </c>
      <c r="K641" t="s">
        <v>164</v>
      </c>
      <c r="L641" s="11" t="s">
        <v>938</v>
      </c>
      <c r="M641" t="s">
        <v>10</v>
      </c>
      <c r="N641" t="s">
        <v>11</v>
      </c>
      <c r="O641" s="19">
        <v>179593.24</v>
      </c>
      <c r="P641" s="19">
        <v>0</v>
      </c>
      <c r="Q641" s="19">
        <v>0</v>
      </c>
      <c r="R641" s="19">
        <v>179593.24</v>
      </c>
      <c r="S641" s="19">
        <v>11472.48</v>
      </c>
      <c r="T641" s="19">
        <v>73646.53</v>
      </c>
      <c r="U641" s="18">
        <f>Tabla1[[#This Row],[Comprometido]]/Tabla1[[#Totals],[Comprometido]]</f>
        <v>3.5159034599036741E-3</v>
      </c>
      <c r="V641" s="19">
        <v>73646.53</v>
      </c>
      <c r="W641" s="20">
        <f>Tabla1[[#This Row],[Devengado]]/Tabla1[[#Totals],[Devengado]]</f>
        <v>8.6003261747680613E-3</v>
      </c>
      <c r="X641" s="19">
        <v>105946.71</v>
      </c>
      <c r="Y641" s="19">
        <v>105946.71</v>
      </c>
      <c r="Z641" s="19">
        <v>94474.23</v>
      </c>
    </row>
    <row r="642" spans="1:26" hidden="1" x14ac:dyDescent="0.2">
      <c r="A642" t="s">
        <v>0</v>
      </c>
      <c r="B642" t="s">
        <v>1</v>
      </c>
      <c r="C642" t="s">
        <v>88</v>
      </c>
      <c r="D642" t="s">
        <v>89</v>
      </c>
      <c r="E642" t="s">
        <v>4</v>
      </c>
      <c r="F642" t="s">
        <v>5</v>
      </c>
      <c r="G642" t="s">
        <v>19</v>
      </c>
      <c r="H642" t="s">
        <v>20</v>
      </c>
      <c r="I642" t="str">
        <f>MID(Tabla1[[#This Row],[Des.Proyecto]],16,50)</f>
        <v>REMUNERACION PERSONAL</v>
      </c>
      <c r="J642" t="s">
        <v>163</v>
      </c>
      <c r="K642" t="s">
        <v>164</v>
      </c>
      <c r="L642" s="11" t="s">
        <v>938</v>
      </c>
      <c r="M642" t="s">
        <v>10</v>
      </c>
      <c r="N642" t="s">
        <v>11</v>
      </c>
      <c r="O642" s="19">
        <v>433089.24</v>
      </c>
      <c r="P642" s="19">
        <v>0</v>
      </c>
      <c r="Q642" s="19">
        <v>0</v>
      </c>
      <c r="R642" s="19">
        <v>433089.24</v>
      </c>
      <c r="S642" s="19">
        <v>17327.009999999998</v>
      </c>
      <c r="T642" s="19">
        <v>175331.11</v>
      </c>
      <c r="U642" s="18">
        <f>Tabla1[[#This Row],[Comprometido]]/Tabla1[[#Totals],[Comprometido]]</f>
        <v>8.370350324417887E-3</v>
      </c>
      <c r="V642" s="19">
        <v>175331.11</v>
      </c>
      <c r="W642" s="20">
        <f>Tabla1[[#This Row],[Devengado]]/Tabla1[[#Totals],[Devengado]]</f>
        <v>2.0474891818856072E-2</v>
      </c>
      <c r="X642" s="19">
        <v>257758.13</v>
      </c>
      <c r="Y642" s="19">
        <v>257758.13</v>
      </c>
      <c r="Z642" s="19">
        <v>240431.12</v>
      </c>
    </row>
    <row r="643" spans="1:26" hidden="1" x14ac:dyDescent="0.2">
      <c r="A643" t="s">
        <v>0</v>
      </c>
      <c r="B643" t="s">
        <v>16</v>
      </c>
      <c r="C643" t="s">
        <v>17</v>
      </c>
      <c r="D643" t="s">
        <v>18</v>
      </c>
      <c r="E643" t="s">
        <v>4</v>
      </c>
      <c r="F643" t="s">
        <v>5</v>
      </c>
      <c r="G643" t="s">
        <v>19</v>
      </c>
      <c r="H643" t="s">
        <v>20</v>
      </c>
      <c r="I643" t="str">
        <f>MID(Tabla1[[#This Row],[Des.Proyecto]],16,50)</f>
        <v>REMUNERACION PERSONAL</v>
      </c>
      <c r="J643" t="s">
        <v>163</v>
      </c>
      <c r="K643" t="s">
        <v>164</v>
      </c>
      <c r="L643" s="11" t="s">
        <v>938</v>
      </c>
      <c r="M643" t="s">
        <v>10</v>
      </c>
      <c r="N643" t="s">
        <v>11</v>
      </c>
      <c r="O643" s="19">
        <v>22931.83</v>
      </c>
      <c r="P643" s="19">
        <v>0</v>
      </c>
      <c r="Q643" s="19">
        <v>0</v>
      </c>
      <c r="R643" s="19">
        <v>22931.83</v>
      </c>
      <c r="S643" s="19">
        <v>5673.3</v>
      </c>
      <c r="T643" s="19">
        <v>8534.44</v>
      </c>
      <c r="U643" s="18">
        <f>Tabla1[[#This Row],[Comprometido]]/Tabla1[[#Totals],[Comprometido]]</f>
        <v>4.0743626514840975E-4</v>
      </c>
      <c r="V643" s="19">
        <v>8355.23</v>
      </c>
      <c r="W643" s="20">
        <f>Tabla1[[#This Row],[Devengado]]/Tabla1[[#Totals],[Devengado]]</f>
        <v>9.757106446862785E-4</v>
      </c>
      <c r="X643" s="19">
        <v>14397.39</v>
      </c>
      <c r="Y643" s="19">
        <v>14576.6</v>
      </c>
      <c r="Z643" s="19">
        <v>8724.09</v>
      </c>
    </row>
    <row r="644" spans="1:26" hidden="1" x14ac:dyDescent="0.2">
      <c r="A644" t="s">
        <v>62</v>
      </c>
      <c r="B644" t="s">
        <v>66</v>
      </c>
      <c r="C644" t="s">
        <v>67</v>
      </c>
      <c r="D644" t="s">
        <v>68</v>
      </c>
      <c r="E644" t="s">
        <v>4</v>
      </c>
      <c r="F644" t="s">
        <v>5</v>
      </c>
      <c r="G644" t="s">
        <v>19</v>
      </c>
      <c r="H644" t="s">
        <v>20</v>
      </c>
      <c r="I644" t="str">
        <f>MID(Tabla1[[#This Row],[Des.Proyecto]],16,50)</f>
        <v>REMUNERACION PERSONAL</v>
      </c>
      <c r="J644" t="s">
        <v>165</v>
      </c>
      <c r="K644" t="s">
        <v>166</v>
      </c>
      <c r="L644" s="11" t="s">
        <v>938</v>
      </c>
      <c r="M644" t="s">
        <v>10</v>
      </c>
      <c r="N644" t="s">
        <v>11</v>
      </c>
      <c r="O644" s="19">
        <v>66591.44</v>
      </c>
      <c r="P644" s="19">
        <v>0</v>
      </c>
      <c r="Q644" s="19">
        <v>7710.42</v>
      </c>
      <c r="R644" s="19">
        <v>74301.86</v>
      </c>
      <c r="S644" s="19">
        <v>2798.7</v>
      </c>
      <c r="T644" s="19">
        <v>28272.93</v>
      </c>
      <c r="U644" s="18">
        <f>Tabla1[[#This Row],[Comprometido]]/Tabla1[[#Totals],[Comprometido]]</f>
        <v>1.3497566335931154E-3</v>
      </c>
      <c r="V644" s="19">
        <v>28272.93</v>
      </c>
      <c r="W644" s="20">
        <f>Tabla1[[#This Row],[Devengado]]/Tabla1[[#Totals],[Devengado]]</f>
        <v>3.30166838704261E-3</v>
      </c>
      <c r="X644" s="19">
        <v>46028.93</v>
      </c>
      <c r="Y644" s="19">
        <v>46028.93</v>
      </c>
      <c r="Z644" s="19">
        <v>43230.23</v>
      </c>
    </row>
    <row r="645" spans="1:26" hidden="1" x14ac:dyDescent="0.2">
      <c r="A645" t="s">
        <v>0</v>
      </c>
      <c r="B645" t="s">
        <v>105</v>
      </c>
      <c r="C645" t="s">
        <v>106</v>
      </c>
      <c r="D645" t="s">
        <v>107</v>
      </c>
      <c r="E645" t="s">
        <v>4</v>
      </c>
      <c r="F645" t="s">
        <v>5</v>
      </c>
      <c r="G645" t="s">
        <v>19</v>
      </c>
      <c r="H645" t="s">
        <v>20</v>
      </c>
      <c r="I645" t="str">
        <f>MID(Tabla1[[#This Row],[Des.Proyecto]],16,50)</f>
        <v>REMUNERACION PERSONAL</v>
      </c>
      <c r="J645" t="s">
        <v>165</v>
      </c>
      <c r="K645" t="s">
        <v>166</v>
      </c>
      <c r="L645" s="11" t="s">
        <v>938</v>
      </c>
      <c r="M645" t="s">
        <v>10</v>
      </c>
      <c r="N645" t="s">
        <v>11</v>
      </c>
      <c r="O645" s="19">
        <v>454662.86</v>
      </c>
      <c r="P645" s="19">
        <v>0</v>
      </c>
      <c r="Q645" s="19">
        <v>0</v>
      </c>
      <c r="R645" s="19">
        <v>454662.86</v>
      </c>
      <c r="S645" s="19">
        <v>167588.82999999999</v>
      </c>
      <c r="T645" s="19">
        <v>156580.25</v>
      </c>
      <c r="U645" s="18">
        <f>Tabla1[[#This Row],[Comprometido]]/Tabla1[[#Totals],[Comprometido]]</f>
        <v>7.4751796551389763E-3</v>
      </c>
      <c r="V645" s="19">
        <v>156580.25</v>
      </c>
      <c r="W645" s="20">
        <f>Tabla1[[#This Row],[Devengado]]/Tabla1[[#Totals],[Devengado]]</f>
        <v>1.8285195820179536E-2</v>
      </c>
      <c r="X645" s="19">
        <v>298082.61</v>
      </c>
      <c r="Y645" s="19">
        <v>298082.61</v>
      </c>
      <c r="Z645" s="19">
        <v>130493.78</v>
      </c>
    </row>
    <row r="646" spans="1:26" hidden="1" x14ac:dyDescent="0.2">
      <c r="A646" t="s">
        <v>23</v>
      </c>
      <c r="B646" t="s">
        <v>24</v>
      </c>
      <c r="C646" t="s">
        <v>86</v>
      </c>
      <c r="D646" t="s">
        <v>87</v>
      </c>
      <c r="E646" t="s">
        <v>4</v>
      </c>
      <c r="F646" t="s">
        <v>5</v>
      </c>
      <c r="G646" t="s">
        <v>19</v>
      </c>
      <c r="H646" t="s">
        <v>20</v>
      </c>
      <c r="I646" t="str">
        <f>MID(Tabla1[[#This Row],[Des.Proyecto]],16,50)</f>
        <v>REMUNERACION PERSONAL</v>
      </c>
      <c r="J646" t="s">
        <v>165</v>
      </c>
      <c r="K646" t="s">
        <v>166</v>
      </c>
      <c r="L646" s="11" t="s">
        <v>938</v>
      </c>
      <c r="M646" t="s">
        <v>10</v>
      </c>
      <c r="N646" t="s">
        <v>11</v>
      </c>
      <c r="O646" s="19">
        <v>130663.25</v>
      </c>
      <c r="P646" s="19">
        <v>0</v>
      </c>
      <c r="Q646" s="19">
        <v>-7698.16</v>
      </c>
      <c r="R646" s="19">
        <v>122965.09</v>
      </c>
      <c r="S646" s="19">
        <v>17492.05</v>
      </c>
      <c r="T646" s="19">
        <v>42420.08</v>
      </c>
      <c r="U646" s="18">
        <f>Tabla1[[#This Row],[Comprometido]]/Tabla1[[#Totals],[Comprometido]]</f>
        <v>2.0251450549182786E-3</v>
      </c>
      <c r="V646" s="19">
        <v>42420.08</v>
      </c>
      <c r="W646" s="20">
        <f>Tabla1[[#This Row],[Devengado]]/Tabla1[[#Totals],[Devengado]]</f>
        <v>4.9537503580922978E-3</v>
      </c>
      <c r="X646" s="19">
        <v>80545.009999999995</v>
      </c>
      <c r="Y646" s="19">
        <v>80545.009999999995</v>
      </c>
      <c r="Z646" s="19">
        <v>63052.959999999999</v>
      </c>
    </row>
    <row r="647" spans="1:26" hidden="1" x14ac:dyDescent="0.2">
      <c r="A647" t="s">
        <v>0</v>
      </c>
      <c r="B647" t="s">
        <v>16</v>
      </c>
      <c r="C647" t="s">
        <v>17</v>
      </c>
      <c r="D647" t="s">
        <v>18</v>
      </c>
      <c r="E647" t="s">
        <v>4</v>
      </c>
      <c r="F647" t="s">
        <v>5</v>
      </c>
      <c r="G647" t="s">
        <v>19</v>
      </c>
      <c r="H647" t="s">
        <v>20</v>
      </c>
      <c r="I647" t="str">
        <f>MID(Tabla1[[#This Row],[Des.Proyecto]],16,50)</f>
        <v>REMUNERACION PERSONAL</v>
      </c>
      <c r="J647" t="s">
        <v>165</v>
      </c>
      <c r="K647" t="s">
        <v>166</v>
      </c>
      <c r="L647" s="11" t="s">
        <v>938</v>
      </c>
      <c r="M647" t="s">
        <v>10</v>
      </c>
      <c r="N647" t="s">
        <v>11</v>
      </c>
      <c r="O647" s="19">
        <v>15131.53</v>
      </c>
      <c r="P647" s="19">
        <v>0</v>
      </c>
      <c r="Q647" s="19">
        <v>0</v>
      </c>
      <c r="R647" s="19">
        <v>15131.53</v>
      </c>
      <c r="S647" s="19">
        <v>4154.72</v>
      </c>
      <c r="T647" s="19">
        <v>5145.6099999999997</v>
      </c>
      <c r="U647" s="18">
        <f>Tabla1[[#This Row],[Comprometido]]/Tabla1[[#Totals],[Comprometido]]</f>
        <v>2.4565268726598448E-4</v>
      </c>
      <c r="V647" s="19">
        <v>5027.6000000000004</v>
      </c>
      <c r="W647" s="20">
        <f>Tabla1[[#This Row],[Devengado]]/Tabla1[[#Totals],[Devengado]]</f>
        <v>5.8711523647161533E-4</v>
      </c>
      <c r="X647" s="19">
        <v>9985.92</v>
      </c>
      <c r="Y647" s="19">
        <v>10103.93</v>
      </c>
      <c r="Z647" s="19">
        <v>5831.2</v>
      </c>
    </row>
    <row r="648" spans="1:26" hidden="1" x14ac:dyDescent="0.2">
      <c r="A648" t="s">
        <v>62</v>
      </c>
      <c r="B648" t="s">
        <v>66</v>
      </c>
      <c r="C648" t="s">
        <v>129</v>
      </c>
      <c r="D648" t="s">
        <v>130</v>
      </c>
      <c r="E648" t="s">
        <v>4</v>
      </c>
      <c r="F648" t="s">
        <v>5</v>
      </c>
      <c r="G648" t="s">
        <v>19</v>
      </c>
      <c r="H648" t="s">
        <v>20</v>
      </c>
      <c r="I648" t="str">
        <f>MID(Tabla1[[#This Row],[Des.Proyecto]],16,50)</f>
        <v>REMUNERACION PERSONAL</v>
      </c>
      <c r="J648" t="s">
        <v>165</v>
      </c>
      <c r="K648" t="s">
        <v>166</v>
      </c>
      <c r="L648" s="11" t="s">
        <v>938</v>
      </c>
      <c r="M648" t="s">
        <v>10</v>
      </c>
      <c r="N648" t="s">
        <v>11</v>
      </c>
      <c r="O648" s="19">
        <v>175074.55</v>
      </c>
      <c r="P648" s="19">
        <v>0</v>
      </c>
      <c r="Q648" s="19">
        <v>15635.25</v>
      </c>
      <c r="R648" s="19">
        <v>190709.8</v>
      </c>
      <c r="S648" s="19">
        <v>3212</v>
      </c>
      <c r="T648" s="19">
        <v>64785.84</v>
      </c>
      <c r="U648" s="18">
        <f>Tabla1[[#This Row],[Comprometido]]/Tabla1[[#Totals],[Comprometido]]</f>
        <v>3.0928919394948525E-3</v>
      </c>
      <c r="V648" s="19">
        <v>64785.84</v>
      </c>
      <c r="W648" s="20">
        <f>Tabla1[[#This Row],[Devengado]]/Tabla1[[#Totals],[Devengado]]</f>
        <v>7.5655887046726525E-3</v>
      </c>
      <c r="X648" s="19">
        <v>125923.96</v>
      </c>
      <c r="Y648" s="19">
        <v>125923.96</v>
      </c>
      <c r="Z648" s="19">
        <v>122711.96</v>
      </c>
    </row>
    <row r="649" spans="1:26" hidden="1" x14ac:dyDescent="0.2">
      <c r="A649" t="s">
        <v>23</v>
      </c>
      <c r="B649" t="s">
        <v>49</v>
      </c>
      <c r="C649" t="s">
        <v>50</v>
      </c>
      <c r="D649" t="s">
        <v>51</v>
      </c>
      <c r="E649" t="s">
        <v>4</v>
      </c>
      <c r="F649" t="s">
        <v>5</v>
      </c>
      <c r="G649" t="s">
        <v>19</v>
      </c>
      <c r="H649" t="s">
        <v>20</v>
      </c>
      <c r="I649" t="str">
        <f>MID(Tabla1[[#This Row],[Des.Proyecto]],16,50)</f>
        <v>REMUNERACION PERSONAL</v>
      </c>
      <c r="J649" t="s">
        <v>165</v>
      </c>
      <c r="K649" t="s">
        <v>166</v>
      </c>
      <c r="L649" s="11" t="s">
        <v>938</v>
      </c>
      <c r="M649" t="s">
        <v>10</v>
      </c>
      <c r="N649" t="s">
        <v>11</v>
      </c>
      <c r="O649" s="19">
        <v>110104.34</v>
      </c>
      <c r="P649" s="19">
        <v>0</v>
      </c>
      <c r="Q649" s="19">
        <v>0</v>
      </c>
      <c r="R649" s="19">
        <v>110104.34</v>
      </c>
      <c r="S649" s="19">
        <v>16769.09</v>
      </c>
      <c r="T649" s="19">
        <v>35199.360000000001</v>
      </c>
      <c r="U649" s="18">
        <f>Tabla1[[#This Row],[Comprometido]]/Tabla1[[#Totals],[Comprometido]]</f>
        <v>1.6804261057567138E-3</v>
      </c>
      <c r="V649" s="19">
        <v>35199.360000000001</v>
      </c>
      <c r="W649" s="20">
        <f>Tabla1[[#This Row],[Devengado]]/Tabla1[[#Totals],[Devengado]]</f>
        <v>4.1105260104323171E-3</v>
      </c>
      <c r="X649" s="19">
        <v>74904.98</v>
      </c>
      <c r="Y649" s="19">
        <v>74904.98</v>
      </c>
      <c r="Z649" s="19">
        <v>58135.89</v>
      </c>
    </row>
    <row r="650" spans="1:26" hidden="1" x14ac:dyDescent="0.2">
      <c r="A650" t="s">
        <v>62</v>
      </c>
      <c r="B650" t="s">
        <v>66</v>
      </c>
      <c r="C650" t="s">
        <v>108</v>
      </c>
      <c r="D650" t="s">
        <v>109</v>
      </c>
      <c r="E650" t="s">
        <v>4</v>
      </c>
      <c r="F650" t="s">
        <v>5</v>
      </c>
      <c r="G650" t="s">
        <v>19</v>
      </c>
      <c r="H650" t="s">
        <v>20</v>
      </c>
      <c r="I650" t="str">
        <f>MID(Tabla1[[#This Row],[Des.Proyecto]],16,50)</f>
        <v>REMUNERACION PERSONAL</v>
      </c>
      <c r="J650" t="s">
        <v>165</v>
      </c>
      <c r="K650" t="s">
        <v>166</v>
      </c>
      <c r="L650" s="11" t="s">
        <v>938</v>
      </c>
      <c r="M650" t="s">
        <v>10</v>
      </c>
      <c r="N650" t="s">
        <v>11</v>
      </c>
      <c r="O650" s="19">
        <v>90296.53</v>
      </c>
      <c r="P650" s="19">
        <v>0</v>
      </c>
      <c r="Q650" s="19">
        <v>12708.07</v>
      </c>
      <c r="R650" s="19">
        <v>103004.6</v>
      </c>
      <c r="S650" s="19">
        <v>6815.38</v>
      </c>
      <c r="T650" s="19">
        <v>35400.800000000003</v>
      </c>
      <c r="U650" s="18">
        <f>Tabla1[[#This Row],[Comprometido]]/Tabla1[[#Totals],[Comprometido]]</f>
        <v>1.6900429009127516E-3</v>
      </c>
      <c r="V650" s="19">
        <v>35400.800000000003</v>
      </c>
      <c r="W650" s="20">
        <f>Tabla1[[#This Row],[Devengado]]/Tabla1[[#Totals],[Devengado]]</f>
        <v>4.1340498574437825E-3</v>
      </c>
      <c r="X650" s="19">
        <v>67603.8</v>
      </c>
      <c r="Y650" s="19">
        <v>67603.8</v>
      </c>
      <c r="Z650" s="19">
        <v>60788.42</v>
      </c>
    </row>
    <row r="651" spans="1:26" hidden="1" x14ac:dyDescent="0.2">
      <c r="A651" t="s">
        <v>0</v>
      </c>
      <c r="B651" t="s">
        <v>31</v>
      </c>
      <c r="C651" t="s">
        <v>32</v>
      </c>
      <c r="D651" t="s">
        <v>33</v>
      </c>
      <c r="E651" t="s">
        <v>4</v>
      </c>
      <c r="F651" t="s">
        <v>5</v>
      </c>
      <c r="G651" t="s">
        <v>19</v>
      </c>
      <c r="H651" t="s">
        <v>20</v>
      </c>
      <c r="I651" t="str">
        <f>MID(Tabla1[[#This Row],[Des.Proyecto]],16,50)</f>
        <v>REMUNERACION PERSONAL</v>
      </c>
      <c r="J651" t="s">
        <v>165</v>
      </c>
      <c r="K651" t="s">
        <v>166</v>
      </c>
      <c r="L651" s="11" t="s">
        <v>938</v>
      </c>
      <c r="M651" t="s">
        <v>10</v>
      </c>
      <c r="N651" t="s">
        <v>11</v>
      </c>
      <c r="O651" s="19">
        <v>25697.83</v>
      </c>
      <c r="P651" s="19">
        <v>0</v>
      </c>
      <c r="Q651" s="19">
        <v>128939.2</v>
      </c>
      <c r="R651" s="19">
        <v>154637.03</v>
      </c>
      <c r="S651" s="19">
        <v>17322.849999999999</v>
      </c>
      <c r="T651" s="19">
        <v>47079.83</v>
      </c>
      <c r="U651" s="18">
        <f>Tabla1[[#This Row],[Comprometido]]/Tabla1[[#Totals],[Comprometido]]</f>
        <v>2.2476026662583666E-3</v>
      </c>
      <c r="V651" s="19">
        <v>47079.83</v>
      </c>
      <c r="W651" s="20">
        <f>Tabla1[[#This Row],[Devengado]]/Tabla1[[#Totals],[Devengado]]</f>
        <v>5.4979086489564495E-3</v>
      </c>
      <c r="X651" s="19">
        <v>107557.2</v>
      </c>
      <c r="Y651" s="19">
        <v>107557.2</v>
      </c>
      <c r="Z651" s="19">
        <v>90234.35</v>
      </c>
    </row>
    <row r="652" spans="1:26" hidden="1" x14ac:dyDescent="0.2">
      <c r="A652" t="s">
        <v>23</v>
      </c>
      <c r="B652" t="s">
        <v>24</v>
      </c>
      <c r="C652" t="s">
        <v>60</v>
      </c>
      <c r="D652" t="s">
        <v>61</v>
      </c>
      <c r="E652" t="s">
        <v>4</v>
      </c>
      <c r="F652" t="s">
        <v>5</v>
      </c>
      <c r="G652" t="s">
        <v>19</v>
      </c>
      <c r="H652" t="s">
        <v>20</v>
      </c>
      <c r="I652" t="str">
        <f>MID(Tabla1[[#This Row],[Des.Proyecto]],16,50)</f>
        <v>REMUNERACION PERSONAL</v>
      </c>
      <c r="J652" t="s">
        <v>165</v>
      </c>
      <c r="K652" t="s">
        <v>166</v>
      </c>
      <c r="L652" s="11" t="s">
        <v>938</v>
      </c>
      <c r="M652" t="s">
        <v>10</v>
      </c>
      <c r="N652" t="s">
        <v>11</v>
      </c>
      <c r="O652" s="19">
        <v>56591</v>
      </c>
      <c r="P652" s="19">
        <v>0</v>
      </c>
      <c r="Q652" s="19">
        <v>0</v>
      </c>
      <c r="R652" s="19">
        <v>56591</v>
      </c>
      <c r="S652" s="19">
        <v>14639.54</v>
      </c>
      <c r="T652" s="19">
        <v>16486.22</v>
      </c>
      <c r="U652" s="18">
        <f>Tabla1[[#This Row],[Comprometido]]/Tabla1[[#Totals],[Comprometido]]</f>
        <v>7.8705619855725935E-4</v>
      </c>
      <c r="V652" s="19">
        <v>16486.22</v>
      </c>
      <c r="W652" s="20">
        <f>Tabla1[[#This Row],[Devengado]]/Tabla1[[#Totals],[Devengado]]</f>
        <v>1.9252348941489127E-3</v>
      </c>
      <c r="X652" s="19">
        <v>40104.78</v>
      </c>
      <c r="Y652" s="19">
        <v>40104.78</v>
      </c>
      <c r="Z652" s="19">
        <v>25465.24</v>
      </c>
    </row>
    <row r="653" spans="1:26" hidden="1" x14ac:dyDescent="0.2">
      <c r="A653" t="s">
        <v>23</v>
      </c>
      <c r="B653" t="s">
        <v>24</v>
      </c>
      <c r="C653" t="s">
        <v>44</v>
      </c>
      <c r="D653" t="s">
        <v>45</v>
      </c>
      <c r="E653" t="s">
        <v>4</v>
      </c>
      <c r="F653" t="s">
        <v>5</v>
      </c>
      <c r="G653" t="s">
        <v>19</v>
      </c>
      <c r="H653" t="s">
        <v>20</v>
      </c>
      <c r="I653" t="str">
        <f>MID(Tabla1[[#This Row],[Des.Proyecto]],16,50)</f>
        <v>REMUNERACION PERSONAL</v>
      </c>
      <c r="J653" t="s">
        <v>165</v>
      </c>
      <c r="K653" t="s">
        <v>166</v>
      </c>
      <c r="L653" s="11" t="s">
        <v>938</v>
      </c>
      <c r="M653" t="s">
        <v>10</v>
      </c>
      <c r="N653" t="s">
        <v>11</v>
      </c>
      <c r="O653" s="19">
        <v>79465.22</v>
      </c>
      <c r="P653" s="19">
        <v>0</v>
      </c>
      <c r="Q653" s="19">
        <v>30115.3</v>
      </c>
      <c r="R653" s="19">
        <v>109580.52</v>
      </c>
      <c r="S653" s="19">
        <v>19467.189999999999</v>
      </c>
      <c r="T653" s="19">
        <v>36411.06</v>
      </c>
      <c r="U653" s="18">
        <f>Tabla1[[#This Row],[Comprometido]]/Tabla1[[#Totals],[Comprometido]]</f>
        <v>1.738272961845728E-3</v>
      </c>
      <c r="V653" s="19">
        <v>36411.06</v>
      </c>
      <c r="W653" s="20">
        <f>Tabla1[[#This Row],[Devengado]]/Tabla1[[#Totals],[Devengado]]</f>
        <v>4.2520264344980052E-3</v>
      </c>
      <c r="X653" s="19">
        <v>73169.460000000006</v>
      </c>
      <c r="Y653" s="19">
        <v>73169.460000000006</v>
      </c>
      <c r="Z653" s="19">
        <v>53702.27</v>
      </c>
    </row>
    <row r="654" spans="1:26" x14ac:dyDescent="0.2">
      <c r="A654" t="s">
        <v>52</v>
      </c>
      <c r="B654" t="s">
        <v>83</v>
      </c>
      <c r="C654" t="s">
        <v>84</v>
      </c>
      <c r="D654" t="s">
        <v>85</v>
      </c>
      <c r="E654" t="s">
        <v>4</v>
      </c>
      <c r="F654" t="s">
        <v>5</v>
      </c>
      <c r="G654" t="s">
        <v>19</v>
      </c>
      <c r="H654" t="s">
        <v>20</v>
      </c>
      <c r="I654" t="str">
        <f>MID(Tabla1[[#This Row],[Des.Proyecto]],16,50)</f>
        <v>REMUNERACION PERSONAL</v>
      </c>
      <c r="J654" t="s">
        <v>165</v>
      </c>
      <c r="K654" t="s">
        <v>166</v>
      </c>
      <c r="L654" s="11" t="s">
        <v>938</v>
      </c>
      <c r="M654" t="s">
        <v>10</v>
      </c>
      <c r="N654" t="s">
        <v>11</v>
      </c>
      <c r="O654" s="19">
        <v>118993.8</v>
      </c>
      <c r="P654" s="19">
        <v>0</v>
      </c>
      <c r="Q654" s="19">
        <v>0</v>
      </c>
      <c r="R654" s="19">
        <v>118993.8</v>
      </c>
      <c r="S654" s="19">
        <v>9063.4699999999993</v>
      </c>
      <c r="T654" s="19">
        <v>43630.57</v>
      </c>
      <c r="U654" s="18">
        <f>Tabla1[[#This Row],[Comprometido]]/Tabla1[[#Totals],[Comprometido]]</f>
        <v>2.0829341453096222E-3</v>
      </c>
      <c r="V654" s="19">
        <v>43630.57</v>
      </c>
      <c r="W654" s="20">
        <f>Tabla1[[#This Row],[Devengado]]/Tabla1[[#Totals],[Devengado]]</f>
        <v>5.0951094802572528E-3</v>
      </c>
      <c r="X654" s="19">
        <v>75363.23</v>
      </c>
      <c r="Y654" s="19">
        <v>75363.23</v>
      </c>
      <c r="Z654" s="19">
        <v>66299.759999999995</v>
      </c>
    </row>
    <row r="655" spans="1:26" hidden="1" x14ac:dyDescent="0.2">
      <c r="A655" t="s">
        <v>23</v>
      </c>
      <c r="B655" t="s">
        <v>24</v>
      </c>
      <c r="C655" t="s">
        <v>40</v>
      </c>
      <c r="D655" t="s">
        <v>41</v>
      </c>
      <c r="E655" t="s">
        <v>4</v>
      </c>
      <c r="F655" t="s">
        <v>5</v>
      </c>
      <c r="G655" t="s">
        <v>19</v>
      </c>
      <c r="H655" t="s">
        <v>20</v>
      </c>
      <c r="I655" t="str">
        <f>MID(Tabla1[[#This Row],[Des.Proyecto]],16,50)</f>
        <v>REMUNERACION PERSONAL</v>
      </c>
      <c r="J655" t="s">
        <v>165</v>
      </c>
      <c r="K655" t="s">
        <v>166</v>
      </c>
      <c r="L655" s="11" t="s">
        <v>938</v>
      </c>
      <c r="M655" t="s">
        <v>10</v>
      </c>
      <c r="N655" t="s">
        <v>11</v>
      </c>
      <c r="O655" s="19">
        <v>112373.32</v>
      </c>
      <c r="P655" s="19">
        <v>0</v>
      </c>
      <c r="Q655" s="19">
        <v>1076.97</v>
      </c>
      <c r="R655" s="19">
        <v>113450.29</v>
      </c>
      <c r="S655" s="19">
        <v>20359.830000000002</v>
      </c>
      <c r="T655" s="19">
        <v>31460.400000000001</v>
      </c>
      <c r="U655" s="18">
        <f>Tabla1[[#This Row],[Comprometido]]/Tabla1[[#Totals],[Comprometido]]</f>
        <v>1.5019272355391835E-3</v>
      </c>
      <c r="V655" s="19">
        <v>31460.400000000001</v>
      </c>
      <c r="W655" s="20">
        <f>Tabla1[[#This Row],[Devengado]]/Tabla1[[#Totals],[Devengado]]</f>
        <v>3.6738961304581918E-3</v>
      </c>
      <c r="X655" s="19">
        <v>81989.89</v>
      </c>
      <c r="Y655" s="19">
        <v>81989.89</v>
      </c>
      <c r="Z655" s="19">
        <v>61630.06</v>
      </c>
    </row>
    <row r="656" spans="1:26" hidden="1" x14ac:dyDescent="0.2">
      <c r="A656" t="s">
        <v>23</v>
      </c>
      <c r="B656" t="s">
        <v>96</v>
      </c>
      <c r="C656" t="s">
        <v>97</v>
      </c>
      <c r="D656" t="s">
        <v>98</v>
      </c>
      <c r="E656" t="s">
        <v>4</v>
      </c>
      <c r="F656" t="s">
        <v>5</v>
      </c>
      <c r="G656" t="s">
        <v>19</v>
      </c>
      <c r="H656" t="s">
        <v>20</v>
      </c>
      <c r="I656" t="str">
        <f>MID(Tabla1[[#This Row],[Des.Proyecto]],16,50)</f>
        <v>REMUNERACION PERSONAL</v>
      </c>
      <c r="J656" t="s">
        <v>165</v>
      </c>
      <c r="K656" t="s">
        <v>166</v>
      </c>
      <c r="L656" s="11" t="s">
        <v>938</v>
      </c>
      <c r="M656" t="s">
        <v>10</v>
      </c>
      <c r="N656" t="s">
        <v>11</v>
      </c>
      <c r="O656" s="19">
        <v>102150.43</v>
      </c>
      <c r="P656" s="19">
        <v>0</v>
      </c>
      <c r="Q656" s="19">
        <v>0</v>
      </c>
      <c r="R656" s="19">
        <v>102150.43</v>
      </c>
      <c r="S656" s="19">
        <v>1199.17</v>
      </c>
      <c r="T656" s="19">
        <v>36962.51</v>
      </c>
      <c r="U656" s="18">
        <f>Tabla1[[#This Row],[Comprometido]]/Tabla1[[#Totals],[Comprometido]]</f>
        <v>1.76459932050735E-3</v>
      </c>
      <c r="V656" s="19">
        <v>36962.51</v>
      </c>
      <c r="W656" s="20">
        <f>Tabla1[[#This Row],[Devengado]]/Tabla1[[#Totals],[Devengado]]</f>
        <v>4.3164238999193342E-3</v>
      </c>
      <c r="X656" s="19">
        <v>65187.92</v>
      </c>
      <c r="Y656" s="19">
        <v>65187.92</v>
      </c>
      <c r="Z656" s="19">
        <v>63988.75</v>
      </c>
    </row>
    <row r="657" spans="1:26" hidden="1" x14ac:dyDescent="0.2">
      <c r="A657" t="s">
        <v>23</v>
      </c>
      <c r="B657" t="s">
        <v>46</v>
      </c>
      <c r="C657" t="s">
        <v>133</v>
      </c>
      <c r="D657" t="s">
        <v>134</v>
      </c>
      <c r="E657" t="s">
        <v>4</v>
      </c>
      <c r="F657" t="s">
        <v>5</v>
      </c>
      <c r="G657" t="s">
        <v>19</v>
      </c>
      <c r="H657" t="s">
        <v>20</v>
      </c>
      <c r="I657" t="str">
        <f>MID(Tabla1[[#This Row],[Des.Proyecto]],16,50)</f>
        <v>REMUNERACION PERSONAL</v>
      </c>
      <c r="J657" t="s">
        <v>165</v>
      </c>
      <c r="K657" t="s">
        <v>166</v>
      </c>
      <c r="L657" s="11" t="s">
        <v>938</v>
      </c>
      <c r="M657" t="s">
        <v>10</v>
      </c>
      <c r="N657" t="s">
        <v>11</v>
      </c>
      <c r="O657" s="19">
        <v>413468.84</v>
      </c>
      <c r="P657" s="19">
        <v>0</v>
      </c>
      <c r="Q657" s="19">
        <v>0</v>
      </c>
      <c r="R657" s="19">
        <v>413468.84</v>
      </c>
      <c r="S657" s="19">
        <v>141563.5</v>
      </c>
      <c r="T657" s="19">
        <v>138922.56</v>
      </c>
      <c r="U657" s="18">
        <f>Tabla1[[#This Row],[Comprometido]]/Tabla1[[#Totals],[Comprometido]]</f>
        <v>6.6321971905896416E-3</v>
      </c>
      <c r="V657" s="19">
        <v>138922.56</v>
      </c>
      <c r="W657" s="20">
        <f>Tabla1[[#This Row],[Devengado]]/Tabla1[[#Totals],[Devengado]]</f>
        <v>1.6223158498218267E-2</v>
      </c>
      <c r="X657" s="19">
        <v>274546.28000000003</v>
      </c>
      <c r="Y657" s="19">
        <v>274546.28000000003</v>
      </c>
      <c r="Z657" s="19">
        <v>132982.78</v>
      </c>
    </row>
    <row r="658" spans="1:26" x14ac:dyDescent="0.2">
      <c r="A658" t="s">
        <v>52</v>
      </c>
      <c r="B658" t="s">
        <v>53</v>
      </c>
      <c r="C658" t="s">
        <v>54</v>
      </c>
      <c r="D658" t="s">
        <v>55</v>
      </c>
      <c r="E658" t="s">
        <v>4</v>
      </c>
      <c r="F658" t="s">
        <v>5</v>
      </c>
      <c r="G658" t="s">
        <v>19</v>
      </c>
      <c r="H658" t="s">
        <v>20</v>
      </c>
      <c r="I658" t="str">
        <f>MID(Tabla1[[#This Row],[Des.Proyecto]],16,50)</f>
        <v>REMUNERACION PERSONAL</v>
      </c>
      <c r="J658" t="s">
        <v>165</v>
      </c>
      <c r="K658" t="s">
        <v>166</v>
      </c>
      <c r="L658" s="11" t="s">
        <v>938</v>
      </c>
      <c r="M658" t="s">
        <v>10</v>
      </c>
      <c r="N658" t="s">
        <v>11</v>
      </c>
      <c r="O658" s="19">
        <v>39503</v>
      </c>
      <c r="P658" s="19">
        <v>0</v>
      </c>
      <c r="Q658" s="19">
        <v>0</v>
      </c>
      <c r="R658" s="19">
        <v>39503</v>
      </c>
      <c r="S658" s="19">
        <v>1431.88</v>
      </c>
      <c r="T658" s="19">
        <v>13658.89</v>
      </c>
      <c r="U658" s="18">
        <f>Tabla1[[#This Row],[Comprometido]]/Tabla1[[#Totals],[Comprometido]]</f>
        <v>6.5207876880884531E-4</v>
      </c>
      <c r="V658" s="19">
        <v>13658.89</v>
      </c>
      <c r="W658" s="20">
        <f>Tabla1[[#This Row],[Devengado]]/Tabla1[[#Totals],[Devengado]]</f>
        <v>1.5950637346427282E-3</v>
      </c>
      <c r="X658" s="19">
        <v>25844.11</v>
      </c>
      <c r="Y658" s="19">
        <v>25844.11</v>
      </c>
      <c r="Z658" s="19">
        <v>24412.23</v>
      </c>
    </row>
    <row r="659" spans="1:26" hidden="1" x14ac:dyDescent="0.2">
      <c r="A659" t="s">
        <v>23</v>
      </c>
      <c r="B659" t="s">
        <v>24</v>
      </c>
      <c r="C659" t="s">
        <v>103</v>
      </c>
      <c r="D659" t="s">
        <v>104</v>
      </c>
      <c r="E659" t="s">
        <v>4</v>
      </c>
      <c r="F659" t="s">
        <v>5</v>
      </c>
      <c r="G659" t="s">
        <v>19</v>
      </c>
      <c r="H659" t="s">
        <v>20</v>
      </c>
      <c r="I659" t="str">
        <f>MID(Tabla1[[#This Row],[Des.Proyecto]],16,50)</f>
        <v>REMUNERACION PERSONAL</v>
      </c>
      <c r="J659" t="s">
        <v>165</v>
      </c>
      <c r="K659" t="s">
        <v>166</v>
      </c>
      <c r="L659" s="11" t="s">
        <v>938</v>
      </c>
      <c r="M659" t="s">
        <v>10</v>
      </c>
      <c r="N659" t="s">
        <v>11</v>
      </c>
      <c r="O659" s="19">
        <v>56652</v>
      </c>
      <c r="P659" s="19">
        <v>0</v>
      </c>
      <c r="Q659" s="19">
        <v>400</v>
      </c>
      <c r="R659" s="19">
        <v>57052</v>
      </c>
      <c r="S659" s="19">
        <v>13376.03</v>
      </c>
      <c r="T659" s="19">
        <v>21016.43</v>
      </c>
      <c r="U659" s="18">
        <f>Tabla1[[#This Row],[Comprometido]]/Tabla1[[#Totals],[Comprometido]]</f>
        <v>1.0033295384293513E-3</v>
      </c>
      <c r="V659" s="19">
        <v>21016.43</v>
      </c>
      <c r="W659" s="20">
        <f>Tabla1[[#This Row],[Devengado]]/Tabla1[[#Totals],[Devengado]]</f>
        <v>2.4542657071443927E-3</v>
      </c>
      <c r="X659" s="19">
        <v>36035.57</v>
      </c>
      <c r="Y659" s="19">
        <v>36035.57</v>
      </c>
      <c r="Z659" s="19">
        <v>22659.54</v>
      </c>
    </row>
    <row r="660" spans="1:26" hidden="1" x14ac:dyDescent="0.2">
      <c r="A660" t="s">
        <v>0</v>
      </c>
      <c r="B660" t="s">
        <v>1</v>
      </c>
      <c r="C660" t="s">
        <v>88</v>
      </c>
      <c r="D660" t="s">
        <v>89</v>
      </c>
      <c r="E660" t="s">
        <v>4</v>
      </c>
      <c r="F660" t="s">
        <v>5</v>
      </c>
      <c r="G660" t="s">
        <v>19</v>
      </c>
      <c r="H660" t="s">
        <v>20</v>
      </c>
      <c r="I660" t="str">
        <f>MID(Tabla1[[#This Row],[Des.Proyecto]],16,50)</f>
        <v>REMUNERACION PERSONAL</v>
      </c>
      <c r="J660" t="s">
        <v>165</v>
      </c>
      <c r="K660" t="s">
        <v>166</v>
      </c>
      <c r="L660" s="11" t="s">
        <v>938</v>
      </c>
      <c r="M660" t="s">
        <v>10</v>
      </c>
      <c r="N660" t="s">
        <v>11</v>
      </c>
      <c r="O660" s="19">
        <v>285302.53000000003</v>
      </c>
      <c r="P660" s="19">
        <v>0</v>
      </c>
      <c r="Q660" s="19">
        <v>0</v>
      </c>
      <c r="R660" s="19">
        <v>285302.53000000003</v>
      </c>
      <c r="S660" s="19">
        <v>13035.55</v>
      </c>
      <c r="T660" s="19">
        <v>110471.56</v>
      </c>
      <c r="U660" s="18">
        <f>Tabla1[[#This Row],[Comprometido]]/Tabla1[[#Totals],[Comprometido]]</f>
        <v>5.2739394513897165E-3</v>
      </c>
      <c r="V660" s="19">
        <v>110471.56</v>
      </c>
      <c r="W660" s="20">
        <f>Tabla1[[#This Row],[Devengado]]/Tabla1[[#Totals],[Devengado]]</f>
        <v>1.2900695376081676E-2</v>
      </c>
      <c r="X660" s="19">
        <v>174830.97</v>
      </c>
      <c r="Y660" s="19">
        <v>174830.97</v>
      </c>
      <c r="Z660" s="19">
        <v>161795.42000000001</v>
      </c>
    </row>
    <row r="661" spans="1:26" hidden="1" x14ac:dyDescent="0.2">
      <c r="A661" t="s">
        <v>23</v>
      </c>
      <c r="B661" t="s">
        <v>49</v>
      </c>
      <c r="C661" t="s">
        <v>56</v>
      </c>
      <c r="D661" t="s">
        <v>57</v>
      </c>
      <c r="E661" t="s">
        <v>4</v>
      </c>
      <c r="F661" t="s">
        <v>5</v>
      </c>
      <c r="G661" t="s">
        <v>19</v>
      </c>
      <c r="H661" t="s">
        <v>20</v>
      </c>
      <c r="I661" t="str">
        <f>MID(Tabla1[[#This Row],[Des.Proyecto]],16,50)</f>
        <v>REMUNERACION PERSONAL</v>
      </c>
      <c r="J661" t="s">
        <v>165</v>
      </c>
      <c r="K661" t="s">
        <v>166</v>
      </c>
      <c r="L661" s="11" t="s">
        <v>938</v>
      </c>
      <c r="M661" t="s">
        <v>10</v>
      </c>
      <c r="N661" t="s">
        <v>11</v>
      </c>
      <c r="O661" s="19">
        <v>2295195.66</v>
      </c>
      <c r="P661" s="19">
        <v>0</v>
      </c>
      <c r="Q661" s="19">
        <v>17654.919999999998</v>
      </c>
      <c r="R661" s="19">
        <v>2312850.58</v>
      </c>
      <c r="S661" s="19">
        <v>40089.71</v>
      </c>
      <c r="T661" s="19">
        <v>918578.87</v>
      </c>
      <c r="U661" s="18">
        <f>Tabla1[[#This Row],[Comprometido]]/Tabla1[[#Totals],[Comprometido]]</f>
        <v>4.3853181232400319E-2</v>
      </c>
      <c r="V661" s="19">
        <v>918578.87</v>
      </c>
      <c r="W661" s="20">
        <f>Tabla1[[#This Row],[Devengado]]/Tabla1[[#Totals],[Devengado]]</f>
        <v>0.10727019859930764</v>
      </c>
      <c r="X661" s="19">
        <v>1394271.71</v>
      </c>
      <c r="Y661" s="19">
        <v>1394271.71</v>
      </c>
      <c r="Z661" s="19">
        <v>1354182</v>
      </c>
    </row>
    <row r="662" spans="1:26" hidden="1" x14ac:dyDescent="0.2">
      <c r="A662" t="s">
        <v>23</v>
      </c>
      <c r="B662" t="s">
        <v>24</v>
      </c>
      <c r="C662" t="s">
        <v>101</v>
      </c>
      <c r="D662" t="s">
        <v>102</v>
      </c>
      <c r="E662" t="s">
        <v>4</v>
      </c>
      <c r="F662" t="s">
        <v>5</v>
      </c>
      <c r="G662" t="s">
        <v>19</v>
      </c>
      <c r="H662" t="s">
        <v>20</v>
      </c>
      <c r="I662" t="str">
        <f>MID(Tabla1[[#This Row],[Des.Proyecto]],16,50)</f>
        <v>REMUNERACION PERSONAL</v>
      </c>
      <c r="J662" t="s">
        <v>165</v>
      </c>
      <c r="K662" t="s">
        <v>166</v>
      </c>
      <c r="L662" s="11" t="s">
        <v>938</v>
      </c>
      <c r="M662" t="s">
        <v>10</v>
      </c>
      <c r="N662" t="s">
        <v>11</v>
      </c>
      <c r="O662" s="19">
        <v>39859.67</v>
      </c>
      <c r="P662" s="19">
        <v>0</v>
      </c>
      <c r="Q662" s="19">
        <v>1089.33</v>
      </c>
      <c r="R662" s="19">
        <v>40949</v>
      </c>
      <c r="S662" s="19">
        <v>3608.06</v>
      </c>
      <c r="T662" s="19">
        <v>11516.63</v>
      </c>
      <c r="U662" s="18">
        <f>Tabla1[[#This Row],[Comprometido]]/Tabla1[[#Totals],[Comprometido]]</f>
        <v>5.498067493937657E-4</v>
      </c>
      <c r="V662" s="19">
        <v>11516.63</v>
      </c>
      <c r="W662" s="20">
        <f>Tabla1[[#This Row],[Devengado]]/Tabla1[[#Totals],[Devengado]]</f>
        <v>1.344893974422408E-3</v>
      </c>
      <c r="X662" s="19">
        <v>29432.37</v>
      </c>
      <c r="Y662" s="19">
        <v>29432.37</v>
      </c>
      <c r="Z662" s="19">
        <v>25824.31</v>
      </c>
    </row>
    <row r="663" spans="1:26" hidden="1" x14ac:dyDescent="0.2">
      <c r="A663" t="s">
        <v>0</v>
      </c>
      <c r="B663" t="s">
        <v>115</v>
      </c>
      <c r="C663" t="s">
        <v>116</v>
      </c>
      <c r="D663" t="s">
        <v>117</v>
      </c>
      <c r="E663" t="s">
        <v>4</v>
      </c>
      <c r="F663" t="s">
        <v>5</v>
      </c>
      <c r="G663" t="s">
        <v>19</v>
      </c>
      <c r="H663" t="s">
        <v>20</v>
      </c>
      <c r="I663" t="str">
        <f>MID(Tabla1[[#This Row],[Des.Proyecto]],16,50)</f>
        <v>REMUNERACION PERSONAL</v>
      </c>
      <c r="J663" t="s">
        <v>165</v>
      </c>
      <c r="K663" t="s">
        <v>166</v>
      </c>
      <c r="L663" s="11" t="s">
        <v>938</v>
      </c>
      <c r="M663" t="s">
        <v>10</v>
      </c>
      <c r="N663" t="s">
        <v>11</v>
      </c>
      <c r="O663" s="19">
        <v>77760.42</v>
      </c>
      <c r="P663" s="19">
        <v>0</v>
      </c>
      <c r="Q663" s="19">
        <v>0</v>
      </c>
      <c r="R663" s="19">
        <v>77760.42</v>
      </c>
      <c r="S663" s="19">
        <v>20566.150000000001</v>
      </c>
      <c r="T663" s="19">
        <v>24460.49</v>
      </c>
      <c r="U663" s="18">
        <f>Tabla1[[#This Row],[Comprometido]]/Tabla1[[#Totals],[Comprometido]]</f>
        <v>1.1677498100988496E-3</v>
      </c>
      <c r="V663" s="19">
        <v>24460.49</v>
      </c>
      <c r="W663" s="20">
        <f>Tabla1[[#This Row],[Devengado]]/Tabla1[[#Totals],[Devengado]]</f>
        <v>2.8564576280057249E-3</v>
      </c>
      <c r="X663" s="19">
        <v>53299.93</v>
      </c>
      <c r="Y663" s="19">
        <v>53299.93</v>
      </c>
      <c r="Z663" s="19">
        <v>32733.78</v>
      </c>
    </row>
    <row r="664" spans="1:26" hidden="1" x14ac:dyDescent="0.2">
      <c r="A664" t="s">
        <v>62</v>
      </c>
      <c r="B664" t="s">
        <v>66</v>
      </c>
      <c r="C664" t="s">
        <v>74</v>
      </c>
      <c r="D664" t="s">
        <v>75</v>
      </c>
      <c r="E664" t="s">
        <v>4</v>
      </c>
      <c r="F664" t="s">
        <v>5</v>
      </c>
      <c r="G664" t="s">
        <v>19</v>
      </c>
      <c r="H664" t="s">
        <v>20</v>
      </c>
      <c r="I664" t="str">
        <f>MID(Tabla1[[#This Row],[Des.Proyecto]],16,50)</f>
        <v>REMUNERACION PERSONAL</v>
      </c>
      <c r="J664" t="s">
        <v>165</v>
      </c>
      <c r="K664" t="s">
        <v>166</v>
      </c>
      <c r="L664" s="11" t="s">
        <v>938</v>
      </c>
      <c r="M664" t="s">
        <v>10</v>
      </c>
      <c r="N664" t="s">
        <v>11</v>
      </c>
      <c r="O664" s="19">
        <v>103849.81</v>
      </c>
      <c r="P664" s="19">
        <v>0</v>
      </c>
      <c r="Q664" s="19">
        <v>12789</v>
      </c>
      <c r="R664" s="19">
        <v>116638.81</v>
      </c>
      <c r="S664" s="19">
        <v>2842</v>
      </c>
      <c r="T664" s="19">
        <v>43948.22</v>
      </c>
      <c r="U664" s="18">
        <f>Tabla1[[#This Row],[Comprometido]]/Tabla1[[#Totals],[Comprometido]]</f>
        <v>2.0980988344543572E-3</v>
      </c>
      <c r="V664" s="19">
        <v>43948.22</v>
      </c>
      <c r="W664" s="20">
        <f>Tabla1[[#This Row],[Devengado]]/Tabla1[[#Totals],[Devengado]]</f>
        <v>5.1322041486607075E-3</v>
      </c>
      <c r="X664" s="19">
        <v>72690.59</v>
      </c>
      <c r="Y664" s="19">
        <v>72690.59</v>
      </c>
      <c r="Z664" s="19">
        <v>69848.59</v>
      </c>
    </row>
    <row r="665" spans="1:26" hidden="1" x14ac:dyDescent="0.2">
      <c r="A665" t="s">
        <v>62</v>
      </c>
      <c r="B665" t="s">
        <v>66</v>
      </c>
      <c r="C665" t="s">
        <v>78</v>
      </c>
      <c r="D665" t="s">
        <v>79</v>
      </c>
      <c r="E665" t="s">
        <v>4</v>
      </c>
      <c r="F665" t="s">
        <v>5</v>
      </c>
      <c r="G665" t="s">
        <v>19</v>
      </c>
      <c r="H665" t="s">
        <v>20</v>
      </c>
      <c r="I665" t="str">
        <f>MID(Tabla1[[#This Row],[Des.Proyecto]],16,50)</f>
        <v>REMUNERACION PERSONAL</v>
      </c>
      <c r="J665" t="s">
        <v>165</v>
      </c>
      <c r="K665" t="s">
        <v>166</v>
      </c>
      <c r="L665" s="11" t="s">
        <v>938</v>
      </c>
      <c r="M665" t="s">
        <v>10</v>
      </c>
      <c r="N665" t="s">
        <v>11</v>
      </c>
      <c r="O665" s="19">
        <v>72459.350000000006</v>
      </c>
      <c r="P665" s="19">
        <v>0</v>
      </c>
      <c r="Q665" s="19">
        <v>7945.08</v>
      </c>
      <c r="R665" s="19">
        <v>80404.429999999993</v>
      </c>
      <c r="S665" s="19">
        <v>1634</v>
      </c>
      <c r="T665" s="19">
        <v>30590.45</v>
      </c>
      <c r="U665" s="18">
        <f>Tabla1[[#This Row],[Comprometido]]/Tabla1[[#Totals],[Comprometido]]</f>
        <v>1.4603956085237192E-3</v>
      </c>
      <c r="V665" s="19">
        <v>30590.45</v>
      </c>
      <c r="W665" s="20">
        <f>Tabla1[[#This Row],[Devengado]]/Tabla1[[#Totals],[Devengado]]</f>
        <v>3.5723047349676034E-3</v>
      </c>
      <c r="X665" s="19">
        <v>49813.98</v>
      </c>
      <c r="Y665" s="19">
        <v>49813.98</v>
      </c>
      <c r="Z665" s="19">
        <v>48179.98</v>
      </c>
    </row>
    <row r="666" spans="1:26" hidden="1" x14ac:dyDescent="0.2">
      <c r="A666" t="s">
        <v>23</v>
      </c>
      <c r="B666" t="s">
        <v>46</v>
      </c>
      <c r="C666" t="s">
        <v>47</v>
      </c>
      <c r="D666" t="s">
        <v>48</v>
      </c>
      <c r="E666" t="s">
        <v>4</v>
      </c>
      <c r="F666" t="s">
        <v>5</v>
      </c>
      <c r="G666" t="s">
        <v>19</v>
      </c>
      <c r="H666" t="s">
        <v>20</v>
      </c>
      <c r="I666" t="str">
        <f>MID(Tabla1[[#This Row],[Des.Proyecto]],16,50)</f>
        <v>REMUNERACION PERSONAL</v>
      </c>
      <c r="J666" t="s">
        <v>165</v>
      </c>
      <c r="K666" t="s">
        <v>166</v>
      </c>
      <c r="L666" s="11" t="s">
        <v>938</v>
      </c>
      <c r="M666" t="s">
        <v>10</v>
      </c>
      <c r="N666" t="s">
        <v>11</v>
      </c>
      <c r="O666" s="19">
        <v>167370.29999999999</v>
      </c>
      <c r="P666" s="19">
        <v>0</v>
      </c>
      <c r="Q666" s="19">
        <v>4124.7</v>
      </c>
      <c r="R666" s="19">
        <v>171495</v>
      </c>
      <c r="S666" s="19">
        <v>14757.32</v>
      </c>
      <c r="T666" s="19">
        <v>60367.44</v>
      </c>
      <c r="U666" s="18">
        <f>Tabla1[[#This Row],[Comprometido]]/Tabla1[[#Totals],[Comprometido]]</f>
        <v>2.8819564365290184E-3</v>
      </c>
      <c r="V666" s="19">
        <v>60367.44</v>
      </c>
      <c r="W666" s="20">
        <f>Tabla1[[#This Row],[Devengado]]/Tabla1[[#Totals],[Devengado]]</f>
        <v>7.0496148879755846E-3</v>
      </c>
      <c r="X666" s="19">
        <v>111127.56</v>
      </c>
      <c r="Y666" s="19">
        <v>111127.56</v>
      </c>
      <c r="Z666" s="19">
        <v>96370.240000000005</v>
      </c>
    </row>
    <row r="667" spans="1:26" hidden="1" x14ac:dyDescent="0.2">
      <c r="A667" t="s">
        <v>62</v>
      </c>
      <c r="B667" t="s">
        <v>80</v>
      </c>
      <c r="C667" t="s">
        <v>81</v>
      </c>
      <c r="D667" t="s">
        <v>82</v>
      </c>
      <c r="E667" t="s">
        <v>4</v>
      </c>
      <c r="F667" t="s">
        <v>5</v>
      </c>
      <c r="G667" t="s">
        <v>19</v>
      </c>
      <c r="H667" t="s">
        <v>20</v>
      </c>
      <c r="I667" t="str">
        <f>MID(Tabla1[[#This Row],[Des.Proyecto]],16,50)</f>
        <v>REMUNERACION PERSONAL</v>
      </c>
      <c r="J667" t="s">
        <v>165</v>
      </c>
      <c r="K667" t="s">
        <v>166</v>
      </c>
      <c r="L667" s="11" t="s">
        <v>938</v>
      </c>
      <c r="M667" t="s">
        <v>10</v>
      </c>
      <c r="N667" t="s">
        <v>11</v>
      </c>
      <c r="O667" s="19">
        <v>77732.350000000006</v>
      </c>
      <c r="P667" s="19">
        <v>0</v>
      </c>
      <c r="Q667" s="19">
        <v>53398.73</v>
      </c>
      <c r="R667" s="19">
        <v>131131.07999999999</v>
      </c>
      <c r="S667" s="19">
        <v>100958.45</v>
      </c>
      <c r="T667" s="19">
        <v>26673.1</v>
      </c>
      <c r="U667" s="18">
        <f>Tabla1[[#This Row],[Comprometido]]/Tabla1[[#Totals],[Comprometido]]</f>
        <v>1.273380355820657E-3</v>
      </c>
      <c r="V667" s="19">
        <v>26673.1</v>
      </c>
      <c r="W667" s="20">
        <f>Tabla1[[#This Row],[Devengado]]/Tabla1[[#Totals],[Devengado]]</f>
        <v>3.1148427508017823E-3</v>
      </c>
      <c r="X667" s="19">
        <v>104457.98</v>
      </c>
      <c r="Y667" s="19">
        <v>104457.98</v>
      </c>
      <c r="Z667" s="19">
        <v>3499.53</v>
      </c>
    </row>
    <row r="668" spans="1:26" hidden="1" x14ac:dyDescent="0.2">
      <c r="A668" t="s">
        <v>62</v>
      </c>
      <c r="B668" t="s">
        <v>66</v>
      </c>
      <c r="C668" t="s">
        <v>113</v>
      </c>
      <c r="D668" t="s">
        <v>114</v>
      </c>
      <c r="E668" t="s">
        <v>4</v>
      </c>
      <c r="F668" t="s">
        <v>5</v>
      </c>
      <c r="G668" t="s">
        <v>19</v>
      </c>
      <c r="H668" t="s">
        <v>20</v>
      </c>
      <c r="I668" t="str">
        <f>MID(Tabla1[[#This Row],[Des.Proyecto]],16,50)</f>
        <v>REMUNERACION PERSONAL</v>
      </c>
      <c r="J668" t="s">
        <v>165</v>
      </c>
      <c r="K668" t="s">
        <v>166</v>
      </c>
      <c r="L668" s="11" t="s">
        <v>938</v>
      </c>
      <c r="M668" t="s">
        <v>10</v>
      </c>
      <c r="N668" t="s">
        <v>11</v>
      </c>
      <c r="O668" s="19">
        <v>878720.1</v>
      </c>
      <c r="P668" s="19">
        <v>0</v>
      </c>
      <c r="Q668" s="19">
        <v>-98059.42</v>
      </c>
      <c r="R668" s="19">
        <v>780660.68</v>
      </c>
      <c r="S668" s="19">
        <v>183461.08</v>
      </c>
      <c r="T668" s="19">
        <v>237951.95</v>
      </c>
      <c r="U668" s="18">
        <f>Tabla1[[#This Row],[Comprometido]]/Tabla1[[#Totals],[Comprometido]]</f>
        <v>1.1359884631303418E-2</v>
      </c>
      <c r="V668" s="19">
        <v>237951.95</v>
      </c>
      <c r="W668" s="20">
        <f>Tabla1[[#This Row],[Devengado]]/Tabla1[[#Totals],[Devengado]]</f>
        <v>2.7787655221802047E-2</v>
      </c>
      <c r="X668" s="19">
        <v>542708.73</v>
      </c>
      <c r="Y668" s="19">
        <v>542708.73</v>
      </c>
      <c r="Z668" s="19">
        <v>359247.65</v>
      </c>
    </row>
    <row r="669" spans="1:26" hidden="1" x14ac:dyDescent="0.2">
      <c r="A669" t="s">
        <v>23</v>
      </c>
      <c r="B669" t="s">
        <v>24</v>
      </c>
      <c r="C669" t="s">
        <v>42</v>
      </c>
      <c r="D669" t="s">
        <v>43</v>
      </c>
      <c r="E669" t="s">
        <v>4</v>
      </c>
      <c r="F669" t="s">
        <v>5</v>
      </c>
      <c r="G669" t="s">
        <v>19</v>
      </c>
      <c r="H669" t="s">
        <v>20</v>
      </c>
      <c r="I669" t="str">
        <f>MID(Tabla1[[#This Row],[Des.Proyecto]],16,50)</f>
        <v>REMUNERACION PERSONAL</v>
      </c>
      <c r="J669" t="s">
        <v>165</v>
      </c>
      <c r="K669" t="s">
        <v>166</v>
      </c>
      <c r="L669" s="11" t="s">
        <v>938</v>
      </c>
      <c r="M669" t="s">
        <v>10</v>
      </c>
      <c r="N669" t="s">
        <v>11</v>
      </c>
      <c r="O669" s="19">
        <v>80967.39</v>
      </c>
      <c r="P669" s="19">
        <v>0</v>
      </c>
      <c r="Q669" s="19">
        <v>-543.96</v>
      </c>
      <c r="R669" s="19">
        <v>80423.429999999993</v>
      </c>
      <c r="S669" s="19">
        <v>15467.76</v>
      </c>
      <c r="T669" s="19">
        <v>28816.720000000001</v>
      </c>
      <c r="U669" s="18">
        <f>Tabla1[[#This Row],[Comprometido]]/Tabla1[[#Totals],[Comprometido]]</f>
        <v>1.3757173019703088E-3</v>
      </c>
      <c r="V669" s="19">
        <v>28816.720000000001</v>
      </c>
      <c r="W669" s="20">
        <f>Tabla1[[#This Row],[Devengado]]/Tabla1[[#Totals],[Devengado]]</f>
        <v>3.3651713296873908E-3</v>
      </c>
      <c r="X669" s="19">
        <v>51606.71</v>
      </c>
      <c r="Y669" s="19">
        <v>51606.71</v>
      </c>
      <c r="Z669" s="19">
        <v>36138.949999999997</v>
      </c>
    </row>
    <row r="670" spans="1:26" hidden="1" x14ac:dyDescent="0.2">
      <c r="A670" t="s">
        <v>62</v>
      </c>
      <c r="B670" t="s">
        <v>66</v>
      </c>
      <c r="C670" t="s">
        <v>120</v>
      </c>
      <c r="D670" t="s">
        <v>121</v>
      </c>
      <c r="E670" t="s">
        <v>4</v>
      </c>
      <c r="F670" t="s">
        <v>5</v>
      </c>
      <c r="G670" t="s">
        <v>19</v>
      </c>
      <c r="H670" t="s">
        <v>20</v>
      </c>
      <c r="I670" t="str">
        <f>MID(Tabla1[[#This Row],[Des.Proyecto]],16,50)</f>
        <v>REMUNERACION PERSONAL</v>
      </c>
      <c r="J670" t="s">
        <v>165</v>
      </c>
      <c r="K670" t="s">
        <v>166</v>
      </c>
      <c r="L670" s="11" t="s">
        <v>938</v>
      </c>
      <c r="M670" t="s">
        <v>10</v>
      </c>
      <c r="N670" t="s">
        <v>11</v>
      </c>
      <c r="O670" s="19">
        <v>155296.46</v>
      </c>
      <c r="P670" s="19">
        <v>0</v>
      </c>
      <c r="Q670" s="19">
        <v>18248.09</v>
      </c>
      <c r="R670" s="19">
        <v>173544.55</v>
      </c>
      <c r="S670" s="19">
        <v>6013.96</v>
      </c>
      <c r="T670" s="19">
        <v>60137.48</v>
      </c>
      <c r="U670" s="18">
        <f>Tabla1[[#This Row],[Comprometido]]/Tabla1[[#Totals],[Comprometido]]</f>
        <v>2.8709780895568061E-3</v>
      </c>
      <c r="V670" s="19">
        <v>60137.48</v>
      </c>
      <c r="W670" s="20">
        <f>Tabla1[[#This Row],[Devengado]]/Tabla1[[#Totals],[Devengado]]</f>
        <v>7.0227605201302881E-3</v>
      </c>
      <c r="X670" s="19">
        <v>113407.07</v>
      </c>
      <c r="Y670" s="19">
        <v>113407.07</v>
      </c>
      <c r="Z670" s="19">
        <v>107393.11</v>
      </c>
    </row>
    <row r="671" spans="1:26" hidden="1" x14ac:dyDescent="0.2">
      <c r="A671" t="s">
        <v>62</v>
      </c>
      <c r="B671" t="s">
        <v>110</v>
      </c>
      <c r="C671" t="s">
        <v>111</v>
      </c>
      <c r="D671" t="s">
        <v>112</v>
      </c>
      <c r="E671" t="s">
        <v>4</v>
      </c>
      <c r="F671" t="s">
        <v>5</v>
      </c>
      <c r="G671" t="s">
        <v>19</v>
      </c>
      <c r="H671" t="s">
        <v>20</v>
      </c>
      <c r="I671" t="str">
        <f>MID(Tabla1[[#This Row],[Des.Proyecto]],16,50)</f>
        <v>REMUNERACION PERSONAL</v>
      </c>
      <c r="J671" t="s">
        <v>165</v>
      </c>
      <c r="K671" t="s">
        <v>166</v>
      </c>
      <c r="L671" s="11" t="s">
        <v>938</v>
      </c>
      <c r="M671" t="s">
        <v>10</v>
      </c>
      <c r="N671" t="s">
        <v>11</v>
      </c>
      <c r="O671" s="19">
        <v>290164.7</v>
      </c>
      <c r="P671" s="19">
        <v>0</v>
      </c>
      <c r="Q671" s="19">
        <v>1595</v>
      </c>
      <c r="R671" s="19">
        <v>291759.7</v>
      </c>
      <c r="S671" s="19">
        <v>69938.009999999995</v>
      </c>
      <c r="T671" s="19">
        <v>92220.13</v>
      </c>
      <c r="U671" s="18">
        <f>Tabla1[[#This Row],[Comprometido]]/Tabla1[[#Totals],[Comprometido]]</f>
        <v>4.4026116931750433E-3</v>
      </c>
      <c r="V671" s="19">
        <v>92220.13</v>
      </c>
      <c r="W671" s="20">
        <f>Tabla1[[#This Row],[Devengado]]/Tabla1[[#Totals],[Devengado]]</f>
        <v>1.0769322028879208E-2</v>
      </c>
      <c r="X671" s="19">
        <v>199539.57</v>
      </c>
      <c r="Y671" s="19">
        <v>199539.57</v>
      </c>
      <c r="Z671" s="19">
        <v>129601.56</v>
      </c>
    </row>
    <row r="672" spans="1:26" hidden="1" x14ac:dyDescent="0.2">
      <c r="A672" t="s">
        <v>23</v>
      </c>
      <c r="B672" t="s">
        <v>24</v>
      </c>
      <c r="C672" t="s">
        <v>25</v>
      </c>
      <c r="D672" t="s">
        <v>26</v>
      </c>
      <c r="E672" t="s">
        <v>4</v>
      </c>
      <c r="F672" t="s">
        <v>5</v>
      </c>
      <c r="G672" t="s">
        <v>19</v>
      </c>
      <c r="H672" t="s">
        <v>20</v>
      </c>
      <c r="I672" t="str">
        <f>MID(Tabla1[[#This Row],[Des.Proyecto]],16,50)</f>
        <v>REMUNERACION PERSONAL</v>
      </c>
      <c r="J672" t="s">
        <v>165</v>
      </c>
      <c r="K672" t="s">
        <v>166</v>
      </c>
      <c r="L672" s="11" t="s">
        <v>938</v>
      </c>
      <c r="M672" t="s">
        <v>10</v>
      </c>
      <c r="N672" t="s">
        <v>11</v>
      </c>
      <c r="O672" s="19">
        <v>136973.99</v>
      </c>
      <c r="P672" s="19">
        <v>0</v>
      </c>
      <c r="Q672" s="19">
        <v>-10448.07</v>
      </c>
      <c r="R672" s="19">
        <v>126525.92</v>
      </c>
      <c r="S672" s="19">
        <v>16885.740000000002</v>
      </c>
      <c r="T672" s="19">
        <v>40899.82</v>
      </c>
      <c r="U672" s="18">
        <f>Tabla1[[#This Row],[Comprometido]]/Tabla1[[#Totals],[Comprometido]]</f>
        <v>1.9525674685207503E-3</v>
      </c>
      <c r="V672" s="19">
        <v>40899.82</v>
      </c>
      <c r="W672" s="20">
        <f>Tabla1[[#This Row],[Devengado]]/Tabla1[[#Totals],[Devengado]]</f>
        <v>4.7762167815551156E-3</v>
      </c>
      <c r="X672" s="19">
        <v>85626.1</v>
      </c>
      <c r="Y672" s="19">
        <v>85626.1</v>
      </c>
      <c r="Z672" s="19">
        <v>68740.36</v>
      </c>
    </row>
    <row r="673" spans="1:26" hidden="1" x14ac:dyDescent="0.2">
      <c r="A673" t="s">
        <v>0</v>
      </c>
      <c r="B673" t="s">
        <v>1</v>
      </c>
      <c r="C673" t="s">
        <v>58</v>
      </c>
      <c r="D673" t="s">
        <v>59</v>
      </c>
      <c r="E673" t="s">
        <v>4</v>
      </c>
      <c r="F673" t="s">
        <v>5</v>
      </c>
      <c r="G673" t="s">
        <v>19</v>
      </c>
      <c r="H673" t="s">
        <v>20</v>
      </c>
      <c r="I673" t="str">
        <f>MID(Tabla1[[#This Row],[Des.Proyecto]],16,50)</f>
        <v>REMUNERACION PERSONAL</v>
      </c>
      <c r="J673" t="s">
        <v>165</v>
      </c>
      <c r="K673" t="s">
        <v>166</v>
      </c>
      <c r="L673" s="11" t="s">
        <v>938</v>
      </c>
      <c r="M673" t="s">
        <v>10</v>
      </c>
      <c r="N673" t="s">
        <v>11</v>
      </c>
      <c r="O673" s="19">
        <v>772183.09</v>
      </c>
      <c r="P673" s="19">
        <v>0</v>
      </c>
      <c r="Q673" s="19">
        <v>-111845.72</v>
      </c>
      <c r="R673" s="19">
        <v>660337.37</v>
      </c>
      <c r="S673" s="19">
        <v>136268.88</v>
      </c>
      <c r="T673" s="19">
        <v>202422.58</v>
      </c>
      <c r="U673" s="18">
        <f>Tabla1[[#This Row],[Comprometido]]/Tabla1[[#Totals],[Comprometido]]</f>
        <v>9.6637037669612975E-3</v>
      </c>
      <c r="V673" s="19">
        <v>202422.58</v>
      </c>
      <c r="W673" s="20">
        <f>Tabla1[[#This Row],[Devengado]]/Tabla1[[#Totals],[Devengado]]</f>
        <v>2.3638591161567041E-2</v>
      </c>
      <c r="X673" s="19">
        <v>457914.79</v>
      </c>
      <c r="Y673" s="19">
        <v>457914.79</v>
      </c>
      <c r="Z673" s="19">
        <v>321645.90999999997</v>
      </c>
    </row>
    <row r="674" spans="1:26" hidden="1" x14ac:dyDescent="0.2">
      <c r="A674" t="s">
        <v>62</v>
      </c>
      <c r="B674" t="s">
        <v>80</v>
      </c>
      <c r="C674" t="s">
        <v>122</v>
      </c>
      <c r="D674" t="s">
        <v>123</v>
      </c>
      <c r="E674" t="s">
        <v>4</v>
      </c>
      <c r="F674" t="s">
        <v>5</v>
      </c>
      <c r="G674" t="s">
        <v>19</v>
      </c>
      <c r="H674" t="s">
        <v>20</v>
      </c>
      <c r="I674" t="str">
        <f>MID(Tabla1[[#This Row],[Des.Proyecto]],16,50)</f>
        <v>REMUNERACION PERSONAL</v>
      </c>
      <c r="J674" t="s">
        <v>165</v>
      </c>
      <c r="K674" t="s">
        <v>166</v>
      </c>
      <c r="L674" s="11" t="s">
        <v>938</v>
      </c>
      <c r="M674" t="s">
        <v>10</v>
      </c>
      <c r="N674" t="s">
        <v>11</v>
      </c>
      <c r="O674" s="19">
        <v>140668.29999999999</v>
      </c>
      <c r="P674" s="19">
        <v>0</v>
      </c>
      <c r="Q674" s="19">
        <v>0</v>
      </c>
      <c r="R674" s="19">
        <v>140668.29999999999</v>
      </c>
      <c r="S674" s="19">
        <v>31524.53</v>
      </c>
      <c r="T674" s="19">
        <v>33718.93</v>
      </c>
      <c r="U674" s="18">
        <f>Tabla1[[#This Row],[Comprometido]]/Tabla1[[#Totals],[Comprometido]]</f>
        <v>1.6097500133577208E-3</v>
      </c>
      <c r="V674" s="19">
        <v>33718.93</v>
      </c>
      <c r="W674" s="20">
        <f>Tabla1[[#This Row],[Devengado]]/Tabla1[[#Totals],[Devengado]]</f>
        <v>3.9376437187763234E-3</v>
      </c>
      <c r="X674" s="19">
        <v>106949.37</v>
      </c>
      <c r="Y674" s="19">
        <v>106949.37</v>
      </c>
      <c r="Z674" s="19">
        <v>75424.84</v>
      </c>
    </row>
    <row r="675" spans="1:26" hidden="1" x14ac:dyDescent="0.2">
      <c r="A675" t="s">
        <v>23</v>
      </c>
      <c r="B675" t="s">
        <v>24</v>
      </c>
      <c r="C675" t="s">
        <v>29</v>
      </c>
      <c r="D675" t="s">
        <v>30</v>
      </c>
      <c r="E675" t="s">
        <v>4</v>
      </c>
      <c r="F675" t="s">
        <v>5</v>
      </c>
      <c r="G675" t="s">
        <v>19</v>
      </c>
      <c r="H675" t="s">
        <v>20</v>
      </c>
      <c r="I675" t="str">
        <f>MID(Tabla1[[#This Row],[Des.Proyecto]],16,50)</f>
        <v>REMUNERACION PERSONAL</v>
      </c>
      <c r="J675" t="s">
        <v>165</v>
      </c>
      <c r="K675" t="s">
        <v>166</v>
      </c>
      <c r="L675" s="11" t="s">
        <v>938</v>
      </c>
      <c r="M675" t="s">
        <v>10</v>
      </c>
      <c r="N675" t="s">
        <v>11</v>
      </c>
      <c r="O675" s="19">
        <v>123220.89</v>
      </c>
      <c r="P675" s="19">
        <v>0</v>
      </c>
      <c r="Q675" s="19">
        <v>0</v>
      </c>
      <c r="R675" s="19">
        <v>123220.89</v>
      </c>
      <c r="S675" s="19">
        <v>25193.08</v>
      </c>
      <c r="T675" s="19">
        <v>35840.370000000003</v>
      </c>
      <c r="U675" s="18">
        <f>Tabla1[[#This Row],[Comprometido]]/Tabla1[[#Totals],[Comprometido]]</f>
        <v>1.7110280808508948E-3</v>
      </c>
      <c r="V675" s="19">
        <v>35840.370000000003</v>
      </c>
      <c r="W675" s="20">
        <f>Tabla1[[#This Row],[Devengado]]/Tabla1[[#Totals],[Devengado]]</f>
        <v>4.1853821520765749E-3</v>
      </c>
      <c r="X675" s="19">
        <v>87380.52</v>
      </c>
      <c r="Y675" s="19">
        <v>87380.52</v>
      </c>
      <c r="Z675" s="19">
        <v>62187.44</v>
      </c>
    </row>
    <row r="676" spans="1:26" hidden="1" x14ac:dyDescent="0.2">
      <c r="A676" t="s">
        <v>62</v>
      </c>
      <c r="B676" t="s">
        <v>63</v>
      </c>
      <c r="C676" t="s">
        <v>99</v>
      </c>
      <c r="D676" t="s">
        <v>100</v>
      </c>
      <c r="E676" t="s">
        <v>4</v>
      </c>
      <c r="F676" t="s">
        <v>5</v>
      </c>
      <c r="G676" t="s">
        <v>19</v>
      </c>
      <c r="H676" t="s">
        <v>20</v>
      </c>
      <c r="I676" t="str">
        <f>MID(Tabla1[[#This Row],[Des.Proyecto]],16,50)</f>
        <v>REMUNERACION PERSONAL</v>
      </c>
      <c r="J676" t="s">
        <v>165</v>
      </c>
      <c r="K676" t="s">
        <v>166</v>
      </c>
      <c r="L676" s="11" t="s">
        <v>938</v>
      </c>
      <c r="M676" t="s">
        <v>10</v>
      </c>
      <c r="N676" t="s">
        <v>11</v>
      </c>
      <c r="O676" s="19">
        <v>200256.02</v>
      </c>
      <c r="P676" s="19">
        <v>0</v>
      </c>
      <c r="Q676" s="19">
        <v>-999.75</v>
      </c>
      <c r="R676" s="19">
        <v>199256.27</v>
      </c>
      <c r="S676" s="19">
        <v>40160.93</v>
      </c>
      <c r="T676" s="19">
        <v>58827.69</v>
      </c>
      <c r="U676" s="18">
        <f>Tabla1[[#This Row],[Comprometido]]/Tabla1[[#Totals],[Comprometido]]</f>
        <v>2.8084483927367761E-3</v>
      </c>
      <c r="V676" s="19">
        <v>58827.69</v>
      </c>
      <c r="W676" s="20">
        <f>Tabla1[[#This Row],[Devengado]]/Tabla1[[#Totals],[Devengado]]</f>
        <v>6.8698052998307103E-3</v>
      </c>
      <c r="X676" s="19">
        <v>140428.57999999999</v>
      </c>
      <c r="Y676" s="19">
        <v>140428.57999999999</v>
      </c>
      <c r="Z676" s="19">
        <v>100267.65</v>
      </c>
    </row>
    <row r="677" spans="1:26" hidden="1" x14ac:dyDescent="0.2">
      <c r="A677" t="s">
        <v>62</v>
      </c>
      <c r="B677" t="s">
        <v>66</v>
      </c>
      <c r="C677" t="s">
        <v>118</v>
      </c>
      <c r="D677" t="s">
        <v>119</v>
      </c>
      <c r="E677" t="s">
        <v>4</v>
      </c>
      <c r="F677" t="s">
        <v>5</v>
      </c>
      <c r="G677" t="s">
        <v>19</v>
      </c>
      <c r="H677" t="s">
        <v>20</v>
      </c>
      <c r="I677" t="str">
        <f>MID(Tabla1[[#This Row],[Des.Proyecto]],16,50)</f>
        <v>REMUNERACION PERSONAL</v>
      </c>
      <c r="J677" t="s">
        <v>165</v>
      </c>
      <c r="K677" t="s">
        <v>166</v>
      </c>
      <c r="L677" s="11" t="s">
        <v>938</v>
      </c>
      <c r="M677" t="s">
        <v>10</v>
      </c>
      <c r="N677" t="s">
        <v>11</v>
      </c>
      <c r="O677" s="19">
        <v>108583.09</v>
      </c>
      <c r="P677" s="19">
        <v>0</v>
      </c>
      <c r="Q677" s="19">
        <v>4098.57</v>
      </c>
      <c r="R677" s="19">
        <v>112681.66</v>
      </c>
      <c r="S677" s="19">
        <v>4565</v>
      </c>
      <c r="T677" s="19">
        <v>37524.519999999997</v>
      </c>
      <c r="U677" s="18">
        <f>Tabla1[[#This Row],[Comprometido]]/Tabla1[[#Totals],[Comprometido]]</f>
        <v>1.7914298161668255E-3</v>
      </c>
      <c r="V677" s="19">
        <v>37524.519999999997</v>
      </c>
      <c r="W677" s="20">
        <f>Tabla1[[#This Row],[Devengado]]/Tabla1[[#Totals],[Devengado]]</f>
        <v>4.3820545455652508E-3</v>
      </c>
      <c r="X677" s="19">
        <v>75157.14</v>
      </c>
      <c r="Y677" s="19">
        <v>75157.14</v>
      </c>
      <c r="Z677" s="19">
        <v>70592.14</v>
      </c>
    </row>
    <row r="678" spans="1:26" hidden="1" x14ac:dyDescent="0.2">
      <c r="A678" t="s">
        <v>23</v>
      </c>
      <c r="B678" t="s">
        <v>24</v>
      </c>
      <c r="C678" t="s">
        <v>34</v>
      </c>
      <c r="D678" t="s">
        <v>35</v>
      </c>
      <c r="E678" t="s">
        <v>4</v>
      </c>
      <c r="F678" t="s">
        <v>5</v>
      </c>
      <c r="G678" t="s">
        <v>19</v>
      </c>
      <c r="H678" t="s">
        <v>20</v>
      </c>
      <c r="I678" t="str">
        <f>MID(Tabla1[[#This Row],[Des.Proyecto]],16,50)</f>
        <v>REMUNERACION PERSONAL</v>
      </c>
      <c r="J678" t="s">
        <v>165</v>
      </c>
      <c r="K678" t="s">
        <v>166</v>
      </c>
      <c r="L678" s="11" t="s">
        <v>938</v>
      </c>
      <c r="M678" t="s">
        <v>10</v>
      </c>
      <c r="N678" t="s">
        <v>11</v>
      </c>
      <c r="O678" s="19">
        <v>178556.57</v>
      </c>
      <c r="P678" s="19">
        <v>0</v>
      </c>
      <c r="Q678" s="19">
        <v>-16608.11</v>
      </c>
      <c r="R678" s="19">
        <v>161948.46</v>
      </c>
      <c r="S678" s="19">
        <v>19128.95</v>
      </c>
      <c r="T678" s="19">
        <v>60809.75</v>
      </c>
      <c r="U678" s="18">
        <f>Tabla1[[#This Row],[Comprometido]]/Tabla1[[#Totals],[Comprometido]]</f>
        <v>2.9030724247412262E-3</v>
      </c>
      <c r="V678" s="19">
        <v>60809.75</v>
      </c>
      <c r="W678" s="20">
        <f>Tabla1[[#This Row],[Devengado]]/Tabla1[[#Totals],[Devengado]]</f>
        <v>7.1012671555075596E-3</v>
      </c>
      <c r="X678" s="19">
        <v>101138.71</v>
      </c>
      <c r="Y678" s="19">
        <v>101138.71</v>
      </c>
      <c r="Z678" s="19">
        <v>82009.759999999995</v>
      </c>
    </row>
    <row r="679" spans="1:26" hidden="1" x14ac:dyDescent="0.2">
      <c r="A679" t="s">
        <v>0</v>
      </c>
      <c r="B679" t="s">
        <v>16</v>
      </c>
      <c r="C679" t="s">
        <v>38</v>
      </c>
      <c r="D679" t="s">
        <v>39</v>
      </c>
      <c r="E679" t="s">
        <v>4</v>
      </c>
      <c r="F679" t="s">
        <v>5</v>
      </c>
      <c r="G679" t="s">
        <v>19</v>
      </c>
      <c r="H679" t="s">
        <v>20</v>
      </c>
      <c r="I679" t="str">
        <f>MID(Tabla1[[#This Row],[Des.Proyecto]],16,50)</f>
        <v>REMUNERACION PERSONAL</v>
      </c>
      <c r="J679" t="s">
        <v>165</v>
      </c>
      <c r="K679" t="s">
        <v>166</v>
      </c>
      <c r="L679" s="11" t="s">
        <v>938</v>
      </c>
      <c r="M679" t="s">
        <v>10</v>
      </c>
      <c r="N679" t="s">
        <v>11</v>
      </c>
      <c r="O679" s="19">
        <v>30796.71</v>
      </c>
      <c r="P679" s="19">
        <v>0</v>
      </c>
      <c r="Q679" s="19">
        <v>0</v>
      </c>
      <c r="R679" s="19">
        <v>30796.71</v>
      </c>
      <c r="S679" s="19">
        <v>0</v>
      </c>
      <c r="T679" s="19">
        <v>8104.76</v>
      </c>
      <c r="U679" s="18">
        <f>Tabla1[[#This Row],[Comprometido]]/Tabla1[[#Totals],[Comprometido]]</f>
        <v>3.8692323624329485E-4</v>
      </c>
      <c r="V679" s="19">
        <v>8104.76</v>
      </c>
      <c r="W679" s="20">
        <f>Tabla1[[#This Row],[Devengado]]/Tabla1[[#Totals],[Devengado]]</f>
        <v>9.4646115123432422E-4</v>
      </c>
      <c r="X679" s="19">
        <v>22691.95</v>
      </c>
      <c r="Y679" s="19">
        <v>22691.95</v>
      </c>
      <c r="Z679" s="19">
        <v>22691.95</v>
      </c>
    </row>
    <row r="680" spans="1:26" hidden="1" x14ac:dyDescent="0.2">
      <c r="A680" t="s">
        <v>62</v>
      </c>
      <c r="B680" t="s">
        <v>80</v>
      </c>
      <c r="C680" t="s">
        <v>94</v>
      </c>
      <c r="D680" t="s">
        <v>95</v>
      </c>
      <c r="E680" t="s">
        <v>4</v>
      </c>
      <c r="F680" t="s">
        <v>5</v>
      </c>
      <c r="G680" t="s">
        <v>19</v>
      </c>
      <c r="H680" t="s">
        <v>20</v>
      </c>
      <c r="I680" t="str">
        <f>MID(Tabla1[[#This Row],[Des.Proyecto]],16,50)</f>
        <v>REMUNERACION PERSONAL</v>
      </c>
      <c r="J680" t="s">
        <v>165</v>
      </c>
      <c r="K680" t="s">
        <v>166</v>
      </c>
      <c r="L680" s="11" t="s">
        <v>938</v>
      </c>
      <c r="M680" t="s">
        <v>10</v>
      </c>
      <c r="N680" t="s">
        <v>11</v>
      </c>
      <c r="O680" s="19">
        <v>637388.85</v>
      </c>
      <c r="P680" s="19">
        <v>0</v>
      </c>
      <c r="Q680" s="19">
        <v>-17500</v>
      </c>
      <c r="R680" s="19">
        <v>619888.85</v>
      </c>
      <c r="S680" s="19">
        <v>286276.56</v>
      </c>
      <c r="T680" s="19">
        <v>155693.45000000001</v>
      </c>
      <c r="U680" s="18">
        <f>Tabla1[[#This Row],[Comprometido]]/Tabla1[[#Totals],[Comprometido]]</f>
        <v>7.4328436049782617E-3</v>
      </c>
      <c r="V680" s="19">
        <v>155693.45000000001</v>
      </c>
      <c r="W680" s="20">
        <f>Tabla1[[#This Row],[Devengado]]/Tabla1[[#Totals],[Devengado]]</f>
        <v>1.8181636708137404E-2</v>
      </c>
      <c r="X680" s="19">
        <v>464195.4</v>
      </c>
      <c r="Y680" s="19">
        <v>464195.4</v>
      </c>
      <c r="Z680" s="19">
        <v>177918.84</v>
      </c>
    </row>
    <row r="681" spans="1:26" hidden="1" x14ac:dyDescent="0.2">
      <c r="A681" t="s">
        <v>62</v>
      </c>
      <c r="B681" t="s">
        <v>63</v>
      </c>
      <c r="C681" t="s">
        <v>64</v>
      </c>
      <c r="D681" t="s">
        <v>65</v>
      </c>
      <c r="E681" t="s">
        <v>4</v>
      </c>
      <c r="F681" t="s">
        <v>5</v>
      </c>
      <c r="G681" t="s">
        <v>19</v>
      </c>
      <c r="H681" t="s">
        <v>20</v>
      </c>
      <c r="I681" t="str">
        <f>MID(Tabla1[[#This Row],[Des.Proyecto]],16,50)</f>
        <v>REMUNERACION PERSONAL</v>
      </c>
      <c r="J681" t="s">
        <v>165</v>
      </c>
      <c r="K681" t="s">
        <v>166</v>
      </c>
      <c r="L681" s="11" t="s">
        <v>938</v>
      </c>
      <c r="M681" t="s">
        <v>10</v>
      </c>
      <c r="N681" t="s">
        <v>11</v>
      </c>
      <c r="O681" s="19">
        <v>579745.27</v>
      </c>
      <c r="P681" s="19">
        <v>0</v>
      </c>
      <c r="Q681" s="19">
        <v>10656.22</v>
      </c>
      <c r="R681" s="19">
        <v>590401.49</v>
      </c>
      <c r="S681" s="19">
        <v>351489.48</v>
      </c>
      <c r="T681" s="19">
        <v>155939.35999999999</v>
      </c>
      <c r="U681" s="18">
        <f>Tabla1[[#This Row],[Comprometido]]/Tabla1[[#Totals],[Comprometido]]</f>
        <v>7.4445834088743158E-3</v>
      </c>
      <c r="V681" s="19">
        <v>155939.35999999999</v>
      </c>
      <c r="W681" s="20">
        <f>Tabla1[[#This Row],[Devengado]]/Tabla1[[#Totals],[Devengado]]</f>
        <v>1.8210353691946918E-2</v>
      </c>
      <c r="X681" s="19">
        <v>434462.13</v>
      </c>
      <c r="Y681" s="19">
        <v>434462.13</v>
      </c>
      <c r="Z681" s="19">
        <v>82972.649999999994</v>
      </c>
    </row>
    <row r="682" spans="1:26" hidden="1" x14ac:dyDescent="0.2">
      <c r="A682" t="s">
        <v>62</v>
      </c>
      <c r="B682" t="s">
        <v>66</v>
      </c>
      <c r="C682" t="s">
        <v>76</v>
      </c>
      <c r="D682" t="s">
        <v>77</v>
      </c>
      <c r="E682" t="s">
        <v>4</v>
      </c>
      <c r="F682" t="s">
        <v>5</v>
      </c>
      <c r="G682" t="s">
        <v>19</v>
      </c>
      <c r="H682" t="s">
        <v>20</v>
      </c>
      <c r="I682" t="str">
        <f>MID(Tabla1[[#This Row],[Des.Proyecto]],16,50)</f>
        <v>REMUNERACION PERSONAL</v>
      </c>
      <c r="J682" t="s">
        <v>165</v>
      </c>
      <c r="K682" t="s">
        <v>166</v>
      </c>
      <c r="L682" s="11" t="s">
        <v>938</v>
      </c>
      <c r="M682" t="s">
        <v>10</v>
      </c>
      <c r="N682" t="s">
        <v>11</v>
      </c>
      <c r="O682" s="19">
        <v>80928.91</v>
      </c>
      <c r="P682" s="19">
        <v>0</v>
      </c>
      <c r="Q682" s="19">
        <v>9744.39</v>
      </c>
      <c r="R682" s="19">
        <v>90673.3</v>
      </c>
      <c r="S682" s="19">
        <v>713</v>
      </c>
      <c r="T682" s="19">
        <v>33218.65</v>
      </c>
      <c r="U682" s="18">
        <f>Tabla1[[#This Row],[Comprometido]]/Tabla1[[#Totals],[Comprometido]]</f>
        <v>1.585866523084376E-3</v>
      </c>
      <c r="V682" s="19">
        <v>33218.65</v>
      </c>
      <c r="W682" s="20">
        <f>Tabla1[[#This Row],[Devengado]]/Tabla1[[#Totals],[Devengado]]</f>
        <v>3.8792218056364516E-3</v>
      </c>
      <c r="X682" s="19">
        <v>57454.65</v>
      </c>
      <c r="Y682" s="19">
        <v>57454.65</v>
      </c>
      <c r="Z682" s="19">
        <v>56741.65</v>
      </c>
    </row>
    <row r="683" spans="1:26" hidden="1" x14ac:dyDescent="0.2">
      <c r="A683" t="s">
        <v>62</v>
      </c>
      <c r="B683" t="s">
        <v>66</v>
      </c>
      <c r="C683" t="s">
        <v>124</v>
      </c>
      <c r="D683" t="s">
        <v>125</v>
      </c>
      <c r="E683" t="s">
        <v>4</v>
      </c>
      <c r="F683" t="s">
        <v>5</v>
      </c>
      <c r="G683" t="s">
        <v>19</v>
      </c>
      <c r="H683" t="s">
        <v>20</v>
      </c>
      <c r="I683" t="str">
        <f>MID(Tabla1[[#This Row],[Des.Proyecto]],16,50)</f>
        <v>REMUNERACION PERSONAL</v>
      </c>
      <c r="J683" t="s">
        <v>165</v>
      </c>
      <c r="K683" t="s">
        <v>166</v>
      </c>
      <c r="L683" s="11" t="s">
        <v>938</v>
      </c>
      <c r="M683" t="s">
        <v>10</v>
      </c>
      <c r="N683" t="s">
        <v>11</v>
      </c>
      <c r="O683" s="19">
        <v>104231.55</v>
      </c>
      <c r="P683" s="19">
        <v>0</v>
      </c>
      <c r="Q683" s="19">
        <v>9180.5499999999993</v>
      </c>
      <c r="R683" s="19">
        <v>113412.1</v>
      </c>
      <c r="S683" s="19">
        <v>3949.25</v>
      </c>
      <c r="T683" s="19">
        <v>42266.26</v>
      </c>
      <c r="U683" s="18">
        <f>Tabla1[[#This Row],[Comprometido]]/Tabla1[[#Totals],[Comprometido]]</f>
        <v>2.0178016502771859E-3</v>
      </c>
      <c r="V683" s="19">
        <v>42266.26</v>
      </c>
      <c r="W683" s="20">
        <f>Tabla1[[#This Row],[Devengado]]/Tabla1[[#Totals],[Devengado]]</f>
        <v>4.9357874999345162E-3</v>
      </c>
      <c r="X683" s="19">
        <v>71145.84</v>
      </c>
      <c r="Y683" s="19">
        <v>71145.84</v>
      </c>
      <c r="Z683" s="19">
        <v>67196.59</v>
      </c>
    </row>
    <row r="684" spans="1:26" hidden="1" x14ac:dyDescent="0.2">
      <c r="A684" t="s">
        <v>23</v>
      </c>
      <c r="B684" t="s">
        <v>69</v>
      </c>
      <c r="C684" t="s">
        <v>70</v>
      </c>
      <c r="D684" t="s">
        <v>71</v>
      </c>
      <c r="E684" t="s">
        <v>4</v>
      </c>
      <c r="F684" t="s">
        <v>5</v>
      </c>
      <c r="G684" t="s">
        <v>19</v>
      </c>
      <c r="H684" t="s">
        <v>20</v>
      </c>
      <c r="I684" t="str">
        <f>MID(Tabla1[[#This Row],[Des.Proyecto]],16,50)</f>
        <v>REMUNERACION PERSONAL</v>
      </c>
      <c r="J684" t="s">
        <v>165</v>
      </c>
      <c r="K684" t="s">
        <v>166</v>
      </c>
      <c r="L684" s="11" t="s">
        <v>938</v>
      </c>
      <c r="M684" t="s">
        <v>10</v>
      </c>
      <c r="N684" t="s">
        <v>11</v>
      </c>
      <c r="O684" s="19">
        <v>1287343.1599999999</v>
      </c>
      <c r="P684" s="19">
        <v>0</v>
      </c>
      <c r="Q684" s="19">
        <v>32689.279999999999</v>
      </c>
      <c r="R684" s="19">
        <v>1320032.44</v>
      </c>
      <c r="S684" s="19">
        <v>120066.75</v>
      </c>
      <c r="T684" s="19">
        <v>498729.65</v>
      </c>
      <c r="U684" s="18">
        <f>Tabla1[[#This Row],[Comprometido]]/Tabla1[[#Totals],[Comprometido]]</f>
        <v>2.3809476182945054E-2</v>
      </c>
      <c r="V684" s="19">
        <v>498729.65</v>
      </c>
      <c r="W684" s="20">
        <f>Tabla1[[#This Row],[Devengado]]/Tabla1[[#Totals],[Devengado]]</f>
        <v>5.8240865700365171E-2</v>
      </c>
      <c r="X684" s="19">
        <v>821302.79</v>
      </c>
      <c r="Y684" s="19">
        <v>821302.79</v>
      </c>
      <c r="Z684" s="19">
        <v>701236.04</v>
      </c>
    </row>
    <row r="685" spans="1:26" hidden="1" x14ac:dyDescent="0.2">
      <c r="A685" t="s">
        <v>23</v>
      </c>
      <c r="B685" t="s">
        <v>24</v>
      </c>
      <c r="C685" t="s">
        <v>72</v>
      </c>
      <c r="D685" t="s">
        <v>73</v>
      </c>
      <c r="E685" t="s">
        <v>4</v>
      </c>
      <c r="F685" t="s">
        <v>5</v>
      </c>
      <c r="G685" t="s">
        <v>19</v>
      </c>
      <c r="H685" t="s">
        <v>20</v>
      </c>
      <c r="I685" t="str">
        <f>MID(Tabla1[[#This Row],[Des.Proyecto]],16,50)</f>
        <v>REMUNERACION PERSONAL</v>
      </c>
      <c r="J685" t="s">
        <v>165</v>
      </c>
      <c r="K685" t="s">
        <v>166</v>
      </c>
      <c r="L685" s="11" t="s">
        <v>938</v>
      </c>
      <c r="M685" t="s">
        <v>10</v>
      </c>
      <c r="N685" t="s">
        <v>11</v>
      </c>
      <c r="O685" s="19">
        <v>102878.03</v>
      </c>
      <c r="P685" s="19">
        <v>0</v>
      </c>
      <c r="Q685" s="19">
        <v>2954.68</v>
      </c>
      <c r="R685" s="19">
        <v>105832.71</v>
      </c>
      <c r="S685" s="19">
        <v>11002.47</v>
      </c>
      <c r="T685" s="19">
        <v>38330.14</v>
      </c>
      <c r="U685" s="18">
        <f>Tabla1[[#This Row],[Comprometido]]/Tabla1[[#Totals],[Comprometido]]</f>
        <v>1.8298903131565359E-3</v>
      </c>
      <c r="V685" s="19">
        <v>38330.14</v>
      </c>
      <c r="W685" s="20">
        <f>Tabla1[[#This Row],[Devengado]]/Tabla1[[#Totals],[Devengado]]</f>
        <v>4.4761335846308613E-3</v>
      </c>
      <c r="X685" s="19">
        <v>67502.570000000007</v>
      </c>
      <c r="Y685" s="19">
        <v>67502.570000000007</v>
      </c>
      <c r="Z685" s="19">
        <v>56500.1</v>
      </c>
    </row>
    <row r="686" spans="1:26" hidden="1" x14ac:dyDescent="0.2">
      <c r="A686" t="s">
        <v>62</v>
      </c>
      <c r="B686" t="s">
        <v>80</v>
      </c>
      <c r="C686" t="s">
        <v>90</v>
      </c>
      <c r="D686" t="s">
        <v>91</v>
      </c>
      <c r="E686" t="s">
        <v>4</v>
      </c>
      <c r="F686" t="s">
        <v>5</v>
      </c>
      <c r="G686" t="s">
        <v>19</v>
      </c>
      <c r="H686" t="s">
        <v>20</v>
      </c>
      <c r="I686" t="str">
        <f>MID(Tabla1[[#This Row],[Des.Proyecto]],16,50)</f>
        <v>REMUNERACION PERSONAL</v>
      </c>
      <c r="J686" t="s">
        <v>165</v>
      </c>
      <c r="K686" t="s">
        <v>166</v>
      </c>
      <c r="L686" s="11" t="s">
        <v>938</v>
      </c>
      <c r="M686" t="s">
        <v>10</v>
      </c>
      <c r="N686" t="s">
        <v>11</v>
      </c>
      <c r="O686" s="19">
        <v>180730.91</v>
      </c>
      <c r="P686" s="19">
        <v>0</v>
      </c>
      <c r="Q686" s="19">
        <v>0</v>
      </c>
      <c r="R686" s="19">
        <v>180730.91</v>
      </c>
      <c r="S686" s="19">
        <v>49934.58</v>
      </c>
      <c r="T686" s="19">
        <v>53908.08</v>
      </c>
      <c r="U686" s="18">
        <f>Tabla1[[#This Row],[Comprometido]]/Tabla1[[#Totals],[Comprometido]]</f>
        <v>2.5735850010688089E-3</v>
      </c>
      <c r="V686" s="19">
        <v>53908.08</v>
      </c>
      <c r="W686" s="20">
        <f>Tabla1[[#This Row],[Devengado]]/Tabla1[[#Totals],[Devengado]]</f>
        <v>6.2953009660535351E-3</v>
      </c>
      <c r="X686" s="19">
        <v>126822.83</v>
      </c>
      <c r="Y686" s="19">
        <v>126822.83</v>
      </c>
      <c r="Z686" s="19">
        <v>76888.25</v>
      </c>
    </row>
    <row r="687" spans="1:26" hidden="1" x14ac:dyDescent="0.2">
      <c r="A687" t="s">
        <v>0</v>
      </c>
      <c r="B687" t="s">
        <v>16</v>
      </c>
      <c r="C687" t="s">
        <v>36</v>
      </c>
      <c r="D687" t="s">
        <v>37</v>
      </c>
      <c r="E687" t="s">
        <v>4</v>
      </c>
      <c r="F687" t="s">
        <v>5</v>
      </c>
      <c r="G687" t="s">
        <v>19</v>
      </c>
      <c r="H687" t="s">
        <v>20</v>
      </c>
      <c r="I687" t="str">
        <f>MID(Tabla1[[#This Row],[Des.Proyecto]],16,50)</f>
        <v>REMUNERACION PERSONAL</v>
      </c>
      <c r="J687" t="s">
        <v>165</v>
      </c>
      <c r="K687" t="s">
        <v>166</v>
      </c>
      <c r="L687" s="11" t="s">
        <v>938</v>
      </c>
      <c r="M687" t="s">
        <v>10</v>
      </c>
      <c r="N687" t="s">
        <v>11</v>
      </c>
      <c r="O687" s="19">
        <v>318886.63</v>
      </c>
      <c r="P687" s="19">
        <v>0</v>
      </c>
      <c r="Q687" s="19">
        <v>765.22</v>
      </c>
      <c r="R687" s="19">
        <v>319651.84999999998</v>
      </c>
      <c r="S687" s="19">
        <v>59734.21</v>
      </c>
      <c r="T687" s="19">
        <v>97023.13</v>
      </c>
      <c r="U687" s="18">
        <f>Tabla1[[#This Row],[Comprometido]]/Tabla1[[#Totals],[Comprometido]]</f>
        <v>4.6319080947559103E-3</v>
      </c>
      <c r="V687" s="19">
        <v>97006.47</v>
      </c>
      <c r="W687" s="20">
        <f>Tabla1[[#This Row],[Devengado]]/Tabla1[[#Totals],[Devengado]]</f>
        <v>1.1328263301242472E-2</v>
      </c>
      <c r="X687" s="19">
        <v>222628.72</v>
      </c>
      <c r="Y687" s="19">
        <v>222645.38</v>
      </c>
      <c r="Z687" s="19">
        <v>162894.51</v>
      </c>
    </row>
    <row r="688" spans="1:26" hidden="1" x14ac:dyDescent="0.2">
      <c r="A688" t="s">
        <v>0</v>
      </c>
      <c r="B688" t="s">
        <v>16</v>
      </c>
      <c r="C688" t="s">
        <v>27</v>
      </c>
      <c r="D688" t="s">
        <v>28</v>
      </c>
      <c r="E688" t="s">
        <v>4</v>
      </c>
      <c r="F688" t="s">
        <v>5</v>
      </c>
      <c r="G688" t="s">
        <v>19</v>
      </c>
      <c r="H688" t="s">
        <v>20</v>
      </c>
      <c r="I688" t="str">
        <f>MID(Tabla1[[#This Row],[Des.Proyecto]],16,50)</f>
        <v>REMUNERACION PERSONAL</v>
      </c>
      <c r="J688" t="s">
        <v>165</v>
      </c>
      <c r="K688" t="s">
        <v>166</v>
      </c>
      <c r="L688" s="11" t="s">
        <v>938</v>
      </c>
      <c r="M688" t="s">
        <v>10</v>
      </c>
      <c r="N688" t="s">
        <v>11</v>
      </c>
      <c r="O688" s="19">
        <v>228263.32</v>
      </c>
      <c r="P688" s="19">
        <v>0</v>
      </c>
      <c r="Q688" s="19">
        <v>1122.8800000000001</v>
      </c>
      <c r="R688" s="19">
        <v>229386.2</v>
      </c>
      <c r="S688" s="19">
        <v>35942.400000000001</v>
      </c>
      <c r="T688" s="19">
        <v>77594.039999999994</v>
      </c>
      <c r="U688" s="18">
        <f>Tabla1[[#This Row],[Comprometido]]/Tabla1[[#Totals],[Comprometido]]</f>
        <v>3.7043585584263651E-3</v>
      </c>
      <c r="V688" s="19">
        <v>77594.039999999994</v>
      </c>
      <c r="W688" s="20">
        <f>Tabla1[[#This Row],[Devengado]]/Tabla1[[#Totals],[Devengado]]</f>
        <v>9.0613101963935017E-3</v>
      </c>
      <c r="X688" s="19">
        <v>151792.16</v>
      </c>
      <c r="Y688" s="19">
        <v>151792.16</v>
      </c>
      <c r="Z688" s="19">
        <v>115849.76</v>
      </c>
    </row>
    <row r="689" spans="1:26" hidden="1" x14ac:dyDescent="0.2">
      <c r="A689" t="s">
        <v>23</v>
      </c>
      <c r="B689" t="s">
        <v>69</v>
      </c>
      <c r="C689" t="s">
        <v>131</v>
      </c>
      <c r="D689" t="s">
        <v>132</v>
      </c>
      <c r="E689" t="s">
        <v>4</v>
      </c>
      <c r="F689" t="s">
        <v>5</v>
      </c>
      <c r="G689" t="s">
        <v>19</v>
      </c>
      <c r="H689" t="s">
        <v>20</v>
      </c>
      <c r="I689" t="str">
        <f>MID(Tabla1[[#This Row],[Des.Proyecto]],16,50)</f>
        <v>REMUNERACION PERSONAL</v>
      </c>
      <c r="J689" t="s">
        <v>165</v>
      </c>
      <c r="K689" t="s">
        <v>166</v>
      </c>
      <c r="L689" s="11" t="s">
        <v>938</v>
      </c>
      <c r="M689" t="s">
        <v>10</v>
      </c>
      <c r="N689" t="s">
        <v>11</v>
      </c>
      <c r="O689" s="19">
        <v>169435.35</v>
      </c>
      <c r="P689" s="19">
        <v>0</v>
      </c>
      <c r="Q689" s="19">
        <v>0</v>
      </c>
      <c r="R689" s="19">
        <v>169435.35</v>
      </c>
      <c r="S689" s="19">
        <v>23762.71</v>
      </c>
      <c r="T689" s="19">
        <v>57596.95</v>
      </c>
      <c r="U689" s="18">
        <f>Tabla1[[#This Row],[Comprometido]]/Tabla1[[#Totals],[Comprometido]]</f>
        <v>2.7496925623637517E-3</v>
      </c>
      <c r="V689" s="19">
        <v>57596.95</v>
      </c>
      <c r="W689" s="20">
        <f>Tabla1[[#This Row],[Devengado]]/Tabla1[[#Totals],[Devengado]]</f>
        <v>6.7260814144509901E-3</v>
      </c>
      <c r="X689" s="19">
        <v>111838.39999999999</v>
      </c>
      <c r="Y689" s="19">
        <v>111838.39999999999</v>
      </c>
      <c r="Z689" s="19">
        <v>88075.69</v>
      </c>
    </row>
    <row r="690" spans="1:26" hidden="1" x14ac:dyDescent="0.2">
      <c r="A690" t="s">
        <v>62</v>
      </c>
      <c r="B690" t="s">
        <v>80</v>
      </c>
      <c r="C690" t="s">
        <v>92</v>
      </c>
      <c r="D690" t="s">
        <v>93</v>
      </c>
      <c r="E690" t="s">
        <v>4</v>
      </c>
      <c r="F690" t="s">
        <v>5</v>
      </c>
      <c r="G690" t="s">
        <v>19</v>
      </c>
      <c r="H690" t="s">
        <v>20</v>
      </c>
      <c r="I690" t="str">
        <f>MID(Tabla1[[#This Row],[Des.Proyecto]],16,50)</f>
        <v>REMUNERACION PERSONAL</v>
      </c>
      <c r="J690" t="s">
        <v>165</v>
      </c>
      <c r="K690" t="s">
        <v>166</v>
      </c>
      <c r="L690" s="11" t="s">
        <v>938</v>
      </c>
      <c r="M690" t="s">
        <v>10</v>
      </c>
      <c r="N690" t="s">
        <v>11</v>
      </c>
      <c r="O690" s="19">
        <v>318171.38</v>
      </c>
      <c r="P690" s="19">
        <v>0</v>
      </c>
      <c r="Q690" s="19">
        <v>0</v>
      </c>
      <c r="R690" s="19">
        <v>318171.38</v>
      </c>
      <c r="S690" s="19">
        <v>85436.67</v>
      </c>
      <c r="T690" s="19">
        <v>89148.85</v>
      </c>
      <c r="U690" s="18">
        <f>Tabla1[[#This Row],[Comprometido]]/Tabla1[[#Totals],[Comprometido]]</f>
        <v>4.2559880304127527E-3</v>
      </c>
      <c r="V690" s="19">
        <v>89148.85</v>
      </c>
      <c r="W690" s="20">
        <f>Tabla1[[#This Row],[Devengado]]/Tabla1[[#Totals],[Devengado]]</f>
        <v>1.0410662771287008E-2</v>
      </c>
      <c r="X690" s="19">
        <v>229022.53</v>
      </c>
      <c r="Y690" s="19">
        <v>229022.53</v>
      </c>
      <c r="Z690" s="19">
        <v>143585.85999999999</v>
      </c>
    </row>
    <row r="691" spans="1:26" hidden="1" x14ac:dyDescent="0.2">
      <c r="A691" t="s">
        <v>0</v>
      </c>
      <c r="B691" t="s">
        <v>126</v>
      </c>
      <c r="C691" t="s">
        <v>127</v>
      </c>
      <c r="D691" t="s">
        <v>128</v>
      </c>
      <c r="E691" t="s">
        <v>4</v>
      </c>
      <c r="F691" t="s">
        <v>5</v>
      </c>
      <c r="G691" t="s">
        <v>19</v>
      </c>
      <c r="H691" t="s">
        <v>20</v>
      </c>
      <c r="I691" t="str">
        <f>MID(Tabla1[[#This Row],[Des.Proyecto]],16,50)</f>
        <v>REMUNERACION PERSONAL</v>
      </c>
      <c r="J691" t="s">
        <v>165</v>
      </c>
      <c r="K691" t="s">
        <v>166</v>
      </c>
      <c r="L691" s="11" t="s">
        <v>938</v>
      </c>
      <c r="M691" t="s">
        <v>10</v>
      </c>
      <c r="N691" t="s">
        <v>11</v>
      </c>
      <c r="O691" s="19">
        <v>102656.15</v>
      </c>
      <c r="P691" s="19">
        <v>0</v>
      </c>
      <c r="Q691" s="19">
        <v>0</v>
      </c>
      <c r="R691" s="19">
        <v>102656.15</v>
      </c>
      <c r="S691" s="19">
        <v>22348.89</v>
      </c>
      <c r="T691" s="19">
        <v>33582.239999999998</v>
      </c>
      <c r="U691" s="18">
        <f>Tabla1[[#This Row],[Comprometido]]/Tabla1[[#Totals],[Comprometido]]</f>
        <v>1.6032243991307609E-3</v>
      </c>
      <c r="V691" s="19">
        <v>33582.239999999998</v>
      </c>
      <c r="W691" s="20">
        <f>Tabla1[[#This Row],[Devengado]]/Tabla1[[#Totals],[Devengado]]</f>
        <v>3.9216812751305865E-3</v>
      </c>
      <c r="X691" s="19">
        <v>69073.91</v>
      </c>
      <c r="Y691" s="19">
        <v>69073.91</v>
      </c>
      <c r="Z691" s="19">
        <v>46725.02</v>
      </c>
    </row>
    <row r="692" spans="1:26" hidden="1" x14ac:dyDescent="0.2">
      <c r="A692" t="s">
        <v>62</v>
      </c>
      <c r="B692" t="s">
        <v>63</v>
      </c>
      <c r="C692" t="s">
        <v>64</v>
      </c>
      <c r="D692" t="s">
        <v>65</v>
      </c>
      <c r="E692" t="s">
        <v>4</v>
      </c>
      <c r="F692" t="s">
        <v>5</v>
      </c>
      <c r="G692" t="s">
        <v>19</v>
      </c>
      <c r="H692" t="s">
        <v>20</v>
      </c>
      <c r="I692" t="str">
        <f>MID(Tabla1[[#This Row],[Des.Proyecto]],16,50)</f>
        <v>REMUNERACION PERSONAL</v>
      </c>
      <c r="J692" t="s">
        <v>167</v>
      </c>
      <c r="K692" t="s">
        <v>168</v>
      </c>
      <c r="L692" s="11" t="s">
        <v>938</v>
      </c>
      <c r="M692" t="s">
        <v>10</v>
      </c>
      <c r="N692" t="s">
        <v>11</v>
      </c>
      <c r="O692" s="19">
        <v>1356.25</v>
      </c>
      <c r="P692" s="19">
        <v>0</v>
      </c>
      <c r="Q692" s="19">
        <v>0</v>
      </c>
      <c r="R692" s="19">
        <v>1356.25</v>
      </c>
      <c r="S692" s="19">
        <v>0</v>
      </c>
      <c r="T692" s="19">
        <v>0</v>
      </c>
      <c r="U692" s="18">
        <f>Tabla1[[#This Row],[Comprometido]]/Tabla1[[#Totals],[Comprometido]]</f>
        <v>0</v>
      </c>
      <c r="V692" s="19">
        <v>0</v>
      </c>
      <c r="W692" s="20">
        <f>Tabla1[[#This Row],[Devengado]]/Tabla1[[#Totals],[Devengado]]</f>
        <v>0</v>
      </c>
      <c r="X692" s="19">
        <v>1356.25</v>
      </c>
      <c r="Y692" s="19">
        <v>1356.25</v>
      </c>
      <c r="Z692" s="19">
        <v>1356.25</v>
      </c>
    </row>
    <row r="693" spans="1:26" hidden="1" x14ac:dyDescent="0.2">
      <c r="A693" t="s">
        <v>0</v>
      </c>
      <c r="B693" t="s">
        <v>1</v>
      </c>
      <c r="C693" t="s">
        <v>88</v>
      </c>
      <c r="D693" t="s">
        <v>89</v>
      </c>
      <c r="E693" t="s">
        <v>4</v>
      </c>
      <c r="F693" t="s">
        <v>5</v>
      </c>
      <c r="G693" t="s">
        <v>19</v>
      </c>
      <c r="H693" t="s">
        <v>20</v>
      </c>
      <c r="I693" t="str">
        <f>MID(Tabla1[[#This Row],[Des.Proyecto]],16,50)</f>
        <v>REMUNERACION PERSONAL</v>
      </c>
      <c r="J693" t="s">
        <v>167</v>
      </c>
      <c r="K693" t="s">
        <v>168</v>
      </c>
      <c r="L693" s="11" t="s">
        <v>938</v>
      </c>
      <c r="M693" t="s">
        <v>10</v>
      </c>
      <c r="N693" t="s">
        <v>11</v>
      </c>
      <c r="O693" s="19">
        <v>4498.17</v>
      </c>
      <c r="P693" s="19">
        <v>0</v>
      </c>
      <c r="Q693" s="19">
        <v>-4498.17</v>
      </c>
      <c r="R693" s="19">
        <v>0</v>
      </c>
      <c r="S693" s="19">
        <v>0</v>
      </c>
      <c r="T693" s="19">
        <v>0</v>
      </c>
      <c r="U693" s="18">
        <f>Tabla1[[#This Row],[Comprometido]]/Tabla1[[#Totals],[Comprometido]]</f>
        <v>0</v>
      </c>
      <c r="V693" s="19">
        <v>0</v>
      </c>
      <c r="W693" s="20">
        <f>Tabla1[[#This Row],[Devengado]]/Tabla1[[#Totals],[Devengado]]</f>
        <v>0</v>
      </c>
      <c r="X693" s="19">
        <v>0</v>
      </c>
      <c r="Y693" s="19">
        <v>0</v>
      </c>
      <c r="Z693" s="19">
        <v>0</v>
      </c>
    </row>
    <row r="694" spans="1:26" hidden="1" x14ac:dyDescent="0.2">
      <c r="A694" t="s">
        <v>62</v>
      </c>
      <c r="B694" t="s">
        <v>66</v>
      </c>
      <c r="C694" t="s">
        <v>76</v>
      </c>
      <c r="D694" t="s">
        <v>77</v>
      </c>
      <c r="E694" t="s">
        <v>4</v>
      </c>
      <c r="F694" t="s">
        <v>5</v>
      </c>
      <c r="G694" t="s">
        <v>19</v>
      </c>
      <c r="H694" t="s">
        <v>20</v>
      </c>
      <c r="I694" t="str">
        <f>MID(Tabla1[[#This Row],[Des.Proyecto]],16,50)</f>
        <v>REMUNERACION PERSONAL</v>
      </c>
      <c r="J694" t="s">
        <v>169</v>
      </c>
      <c r="K694" t="s">
        <v>170</v>
      </c>
      <c r="L694" s="11" t="s">
        <v>938</v>
      </c>
      <c r="M694" t="s">
        <v>10</v>
      </c>
      <c r="N694" t="s">
        <v>11</v>
      </c>
      <c r="O694" s="19">
        <v>8898.26</v>
      </c>
      <c r="P694" s="19">
        <v>0</v>
      </c>
      <c r="Q694" s="19">
        <v>0</v>
      </c>
      <c r="R694" s="19">
        <v>8898.26</v>
      </c>
      <c r="S694" s="19">
        <v>0</v>
      </c>
      <c r="T694" s="19">
        <v>0</v>
      </c>
      <c r="U694" s="18">
        <f>Tabla1[[#This Row],[Comprometido]]/Tabla1[[#Totals],[Comprometido]]</f>
        <v>0</v>
      </c>
      <c r="V694" s="19">
        <v>0</v>
      </c>
      <c r="W694" s="20">
        <f>Tabla1[[#This Row],[Devengado]]/Tabla1[[#Totals],[Devengado]]</f>
        <v>0</v>
      </c>
      <c r="X694" s="19">
        <v>8898.26</v>
      </c>
      <c r="Y694" s="19">
        <v>8898.26</v>
      </c>
      <c r="Z694" s="19">
        <v>8898.26</v>
      </c>
    </row>
    <row r="695" spans="1:26" hidden="1" x14ac:dyDescent="0.2">
      <c r="A695" t="s">
        <v>0</v>
      </c>
      <c r="B695" t="s">
        <v>115</v>
      </c>
      <c r="C695" t="s">
        <v>116</v>
      </c>
      <c r="D695" t="s">
        <v>117</v>
      </c>
      <c r="E695" t="s">
        <v>4</v>
      </c>
      <c r="F695" t="s">
        <v>5</v>
      </c>
      <c r="G695" t="s">
        <v>19</v>
      </c>
      <c r="H695" t="s">
        <v>20</v>
      </c>
      <c r="I695" t="str">
        <f>MID(Tabla1[[#This Row],[Des.Proyecto]],16,50)</f>
        <v>REMUNERACION PERSONAL</v>
      </c>
      <c r="J695" t="s">
        <v>169</v>
      </c>
      <c r="K695" t="s">
        <v>170</v>
      </c>
      <c r="L695" s="11" t="s">
        <v>938</v>
      </c>
      <c r="M695" t="s">
        <v>10</v>
      </c>
      <c r="N695" t="s">
        <v>11</v>
      </c>
      <c r="O695" s="19">
        <v>10676.91</v>
      </c>
      <c r="P695" s="19">
        <v>0</v>
      </c>
      <c r="Q695" s="19">
        <v>0</v>
      </c>
      <c r="R695" s="19">
        <v>10676.91</v>
      </c>
      <c r="S695" s="19">
        <v>0</v>
      </c>
      <c r="T695" s="19">
        <v>3560.67</v>
      </c>
      <c r="U695" s="18">
        <f>Tabla1[[#This Row],[Comprometido]]/Tabla1[[#Totals],[Comprometido]]</f>
        <v>1.6998726175659892E-4</v>
      </c>
      <c r="V695" s="19">
        <v>3560.67</v>
      </c>
      <c r="W695" s="20">
        <f>Tabla1[[#This Row],[Devengado]]/Tabla1[[#Totals],[Devengado]]</f>
        <v>4.1580945362546472E-4</v>
      </c>
      <c r="X695" s="19">
        <v>7116.24</v>
      </c>
      <c r="Y695" s="19">
        <v>7116.24</v>
      </c>
      <c r="Z695" s="19">
        <v>7116.24</v>
      </c>
    </row>
    <row r="696" spans="1:26" hidden="1" x14ac:dyDescent="0.2">
      <c r="A696" t="s">
        <v>23</v>
      </c>
      <c r="B696" t="s">
        <v>24</v>
      </c>
      <c r="C696" t="s">
        <v>72</v>
      </c>
      <c r="D696" t="s">
        <v>73</v>
      </c>
      <c r="E696" t="s">
        <v>4</v>
      </c>
      <c r="F696" t="s">
        <v>5</v>
      </c>
      <c r="G696" t="s">
        <v>19</v>
      </c>
      <c r="H696" t="s">
        <v>20</v>
      </c>
      <c r="I696" t="str">
        <f>MID(Tabla1[[#This Row],[Des.Proyecto]],16,50)</f>
        <v>REMUNERACION PERSONAL</v>
      </c>
      <c r="J696" t="s">
        <v>169</v>
      </c>
      <c r="K696" t="s">
        <v>170</v>
      </c>
      <c r="L696" s="11" t="s">
        <v>938</v>
      </c>
      <c r="M696" t="s">
        <v>10</v>
      </c>
      <c r="N696" t="s">
        <v>11</v>
      </c>
      <c r="O696" s="19">
        <v>20026.080000000002</v>
      </c>
      <c r="P696" s="19">
        <v>0</v>
      </c>
      <c r="Q696" s="19">
        <v>0</v>
      </c>
      <c r="R696" s="19">
        <v>20026.080000000002</v>
      </c>
      <c r="S696" s="19">
        <v>0</v>
      </c>
      <c r="T696" s="19">
        <v>0</v>
      </c>
      <c r="U696" s="18">
        <f>Tabla1[[#This Row],[Comprometido]]/Tabla1[[#Totals],[Comprometido]]</f>
        <v>0</v>
      </c>
      <c r="V696" s="19">
        <v>0</v>
      </c>
      <c r="W696" s="20">
        <f>Tabla1[[#This Row],[Devengado]]/Tabla1[[#Totals],[Devengado]]</f>
        <v>0</v>
      </c>
      <c r="X696" s="19">
        <v>20026.080000000002</v>
      </c>
      <c r="Y696" s="19">
        <v>20026.080000000002</v>
      </c>
      <c r="Z696" s="19">
        <v>20026.080000000002</v>
      </c>
    </row>
    <row r="697" spans="1:26" hidden="1" x14ac:dyDescent="0.2">
      <c r="A697" t="s">
        <v>62</v>
      </c>
      <c r="B697" t="s">
        <v>80</v>
      </c>
      <c r="C697" t="s">
        <v>90</v>
      </c>
      <c r="D697" t="s">
        <v>91</v>
      </c>
      <c r="E697" t="s">
        <v>4</v>
      </c>
      <c r="F697" t="s">
        <v>5</v>
      </c>
      <c r="G697" t="s">
        <v>19</v>
      </c>
      <c r="H697" t="s">
        <v>20</v>
      </c>
      <c r="I697" t="str">
        <f>MID(Tabla1[[#This Row],[Des.Proyecto]],16,50)</f>
        <v>REMUNERACION PERSONAL</v>
      </c>
      <c r="J697" t="s">
        <v>169</v>
      </c>
      <c r="K697" t="s">
        <v>170</v>
      </c>
      <c r="L697" s="11" t="s">
        <v>938</v>
      </c>
      <c r="M697" t="s">
        <v>10</v>
      </c>
      <c r="N697" t="s">
        <v>11</v>
      </c>
      <c r="O697" s="19">
        <v>32401.09</v>
      </c>
      <c r="P697" s="19">
        <v>0</v>
      </c>
      <c r="Q697" s="19">
        <v>-22347</v>
      </c>
      <c r="R697" s="19">
        <v>10054.09</v>
      </c>
      <c r="S697" s="19">
        <v>0</v>
      </c>
      <c r="T697" s="19">
        <v>0</v>
      </c>
      <c r="U697" s="18">
        <f>Tabla1[[#This Row],[Comprometido]]/Tabla1[[#Totals],[Comprometido]]</f>
        <v>0</v>
      </c>
      <c r="V697" s="19">
        <v>0</v>
      </c>
      <c r="W697" s="20">
        <f>Tabla1[[#This Row],[Devengado]]/Tabla1[[#Totals],[Devengado]]</f>
        <v>0</v>
      </c>
      <c r="X697" s="19">
        <v>10054.09</v>
      </c>
      <c r="Y697" s="19">
        <v>10054.09</v>
      </c>
      <c r="Z697" s="19">
        <v>10054.09</v>
      </c>
    </row>
    <row r="698" spans="1:26" hidden="1" x14ac:dyDescent="0.2">
      <c r="A698" t="s">
        <v>0</v>
      </c>
      <c r="B698" t="s">
        <v>1</v>
      </c>
      <c r="C698" t="s">
        <v>88</v>
      </c>
      <c r="D698" t="s">
        <v>89</v>
      </c>
      <c r="E698" t="s">
        <v>4</v>
      </c>
      <c r="F698" t="s">
        <v>5</v>
      </c>
      <c r="G698" t="s">
        <v>19</v>
      </c>
      <c r="H698" t="s">
        <v>20</v>
      </c>
      <c r="I698" t="str">
        <f>MID(Tabla1[[#This Row],[Des.Proyecto]],16,50)</f>
        <v>REMUNERACION PERSONAL</v>
      </c>
      <c r="J698" t="s">
        <v>169</v>
      </c>
      <c r="K698" t="s">
        <v>170</v>
      </c>
      <c r="L698" s="11" t="s">
        <v>938</v>
      </c>
      <c r="M698" t="s">
        <v>10</v>
      </c>
      <c r="N698" t="s">
        <v>11</v>
      </c>
      <c r="O698" s="19">
        <v>30267.759999999998</v>
      </c>
      <c r="P698" s="19">
        <v>0</v>
      </c>
      <c r="Q698" s="19">
        <v>-7501.83</v>
      </c>
      <c r="R698" s="19">
        <v>22765.93</v>
      </c>
      <c r="S698" s="19">
        <v>0</v>
      </c>
      <c r="T698" s="19">
        <v>1378.01</v>
      </c>
      <c r="U698" s="18">
        <f>Tabla1[[#This Row],[Comprometido]]/Tabla1[[#Totals],[Comprometido]]</f>
        <v>6.5786536402758714E-5</v>
      </c>
      <c r="V698" s="19">
        <v>1378.01</v>
      </c>
      <c r="W698" s="20">
        <f>Tabla1[[#This Row],[Devengado]]/Tabla1[[#Totals],[Devengado]]</f>
        <v>1.6092184481865117E-4</v>
      </c>
      <c r="X698" s="19">
        <v>21387.919999999998</v>
      </c>
      <c r="Y698" s="19">
        <v>21387.919999999998</v>
      </c>
      <c r="Z698" s="19">
        <v>21387.919999999998</v>
      </c>
    </row>
    <row r="699" spans="1:26" x14ac:dyDescent="0.2">
      <c r="A699" t="s">
        <v>52</v>
      </c>
      <c r="B699" t="s">
        <v>53</v>
      </c>
      <c r="C699" t="s">
        <v>54</v>
      </c>
      <c r="D699" t="s">
        <v>55</v>
      </c>
      <c r="E699" t="s">
        <v>4</v>
      </c>
      <c r="F699" t="s">
        <v>5</v>
      </c>
      <c r="G699" t="s">
        <v>19</v>
      </c>
      <c r="H699" t="s">
        <v>20</v>
      </c>
      <c r="I699" t="str">
        <f>MID(Tabla1[[#This Row],[Des.Proyecto]],16,50)</f>
        <v>REMUNERACION PERSONAL</v>
      </c>
      <c r="J699" t="s">
        <v>169</v>
      </c>
      <c r="K699" t="s">
        <v>170</v>
      </c>
      <c r="L699" s="11" t="s">
        <v>938</v>
      </c>
      <c r="M699" t="s">
        <v>10</v>
      </c>
      <c r="N699" t="s">
        <v>11</v>
      </c>
      <c r="O699" s="19">
        <v>33895.699999999997</v>
      </c>
      <c r="P699" s="19">
        <v>0</v>
      </c>
      <c r="Q699" s="19">
        <v>-5824.54</v>
      </c>
      <c r="R699" s="19">
        <v>28071.16</v>
      </c>
      <c r="S699" s="19">
        <v>0</v>
      </c>
      <c r="T699" s="19">
        <v>1987.13</v>
      </c>
      <c r="U699" s="18">
        <f>Tabla1[[#This Row],[Comprometido]]/Tabla1[[#Totals],[Comprometido]]</f>
        <v>9.486607505171511E-5</v>
      </c>
      <c r="V699" s="19">
        <v>1987.13</v>
      </c>
      <c r="W699" s="20">
        <f>Tabla1[[#This Row],[Devengado]]/Tabla1[[#Totals],[Devengado]]</f>
        <v>2.3205392231876858E-4</v>
      </c>
      <c r="X699" s="19">
        <v>26084.03</v>
      </c>
      <c r="Y699" s="19">
        <v>26084.03</v>
      </c>
      <c r="Z699" s="19">
        <v>26084.03</v>
      </c>
    </row>
    <row r="700" spans="1:26" hidden="1" x14ac:dyDescent="0.2">
      <c r="A700" t="s">
        <v>0</v>
      </c>
      <c r="B700" t="s">
        <v>1</v>
      </c>
      <c r="C700" t="s">
        <v>58</v>
      </c>
      <c r="D700" t="s">
        <v>59</v>
      </c>
      <c r="E700" t="s">
        <v>4</v>
      </c>
      <c r="F700" t="s">
        <v>5</v>
      </c>
      <c r="G700" t="s">
        <v>19</v>
      </c>
      <c r="H700" t="s">
        <v>20</v>
      </c>
      <c r="I700" t="str">
        <f>MID(Tabla1[[#This Row],[Des.Proyecto]],16,50)</f>
        <v>REMUNERACION PERSONAL</v>
      </c>
      <c r="J700" t="s">
        <v>169</v>
      </c>
      <c r="K700" t="s">
        <v>170</v>
      </c>
      <c r="L700" s="11" t="s">
        <v>938</v>
      </c>
      <c r="M700" t="s">
        <v>10</v>
      </c>
      <c r="N700" t="s">
        <v>11</v>
      </c>
      <c r="O700" s="19">
        <v>102443.07</v>
      </c>
      <c r="P700" s="19">
        <v>0</v>
      </c>
      <c r="Q700" s="19">
        <v>0</v>
      </c>
      <c r="R700" s="19">
        <v>102443.07</v>
      </c>
      <c r="S700" s="19">
        <v>0</v>
      </c>
      <c r="T700" s="19">
        <v>24025.57</v>
      </c>
      <c r="U700" s="18">
        <f>Tabla1[[#This Row],[Comprometido]]/Tabla1[[#Totals],[Comprometido]]</f>
        <v>1.1469866223046477E-3</v>
      </c>
      <c r="V700" s="19">
        <v>24025.57</v>
      </c>
      <c r="W700" s="20">
        <f>Tabla1[[#This Row],[Devengado]]/Tabla1[[#Totals],[Devengado]]</f>
        <v>2.8056683530741002E-3</v>
      </c>
      <c r="X700" s="19">
        <v>78417.5</v>
      </c>
      <c r="Y700" s="19">
        <v>78417.5</v>
      </c>
      <c r="Z700" s="19">
        <v>78417.5</v>
      </c>
    </row>
    <row r="701" spans="1:26" hidden="1" x14ac:dyDescent="0.2">
      <c r="A701" t="s">
        <v>62</v>
      </c>
      <c r="B701" t="s">
        <v>66</v>
      </c>
      <c r="C701" t="s">
        <v>124</v>
      </c>
      <c r="D701" t="s">
        <v>125</v>
      </c>
      <c r="E701" t="s">
        <v>4</v>
      </c>
      <c r="F701" t="s">
        <v>5</v>
      </c>
      <c r="G701" t="s">
        <v>19</v>
      </c>
      <c r="H701" t="s">
        <v>20</v>
      </c>
      <c r="I701" t="str">
        <f>MID(Tabla1[[#This Row],[Des.Proyecto]],16,50)</f>
        <v>REMUNERACION PERSONAL</v>
      </c>
      <c r="J701" t="s">
        <v>169</v>
      </c>
      <c r="K701" t="s">
        <v>170</v>
      </c>
      <c r="L701" s="11" t="s">
        <v>938</v>
      </c>
      <c r="M701" t="s">
        <v>10</v>
      </c>
      <c r="N701" t="s">
        <v>11</v>
      </c>
      <c r="O701" s="19">
        <v>11641.65</v>
      </c>
      <c r="P701" s="19">
        <v>0</v>
      </c>
      <c r="Q701" s="19">
        <v>0</v>
      </c>
      <c r="R701" s="19">
        <v>11641.65</v>
      </c>
      <c r="S701" s="19">
        <v>0</v>
      </c>
      <c r="T701" s="19">
        <v>2678.4</v>
      </c>
      <c r="U701" s="18">
        <f>Tabla1[[#This Row],[Comprometido]]/Tabla1[[#Totals],[Comprometido]]</f>
        <v>1.2786747491030467E-4</v>
      </c>
      <c r="V701" s="19">
        <v>2678.4</v>
      </c>
      <c r="W701" s="20">
        <f>Tabla1[[#This Row],[Devengado]]/Tabla1[[#Totals],[Devengado]]</f>
        <v>3.1277934787285672E-4</v>
      </c>
      <c r="X701" s="19">
        <v>8963.25</v>
      </c>
      <c r="Y701" s="19">
        <v>8963.25</v>
      </c>
      <c r="Z701" s="19">
        <v>8963.25</v>
      </c>
    </row>
    <row r="702" spans="1:26" hidden="1" x14ac:dyDescent="0.2">
      <c r="A702" t="s">
        <v>23</v>
      </c>
      <c r="B702" t="s">
        <v>24</v>
      </c>
      <c r="C702" t="s">
        <v>103</v>
      </c>
      <c r="D702" t="s">
        <v>104</v>
      </c>
      <c r="E702" t="s">
        <v>4</v>
      </c>
      <c r="F702" t="s">
        <v>5</v>
      </c>
      <c r="G702" t="s">
        <v>19</v>
      </c>
      <c r="H702" t="s">
        <v>20</v>
      </c>
      <c r="I702" t="str">
        <f>MID(Tabla1[[#This Row],[Des.Proyecto]],16,50)</f>
        <v>REMUNERACION PERSONAL</v>
      </c>
      <c r="J702" t="s">
        <v>169</v>
      </c>
      <c r="K702" t="s">
        <v>170</v>
      </c>
      <c r="L702" s="11" t="s">
        <v>938</v>
      </c>
      <c r="M702" t="s">
        <v>10</v>
      </c>
      <c r="N702" t="s">
        <v>11</v>
      </c>
      <c r="O702" s="19">
        <v>25810.12</v>
      </c>
      <c r="P702" s="19">
        <v>0</v>
      </c>
      <c r="Q702" s="19">
        <v>0</v>
      </c>
      <c r="R702" s="19">
        <v>25810.12</v>
      </c>
      <c r="S702" s="19">
        <v>0</v>
      </c>
      <c r="T702" s="19">
        <v>0</v>
      </c>
      <c r="U702" s="18">
        <f>Tabla1[[#This Row],[Comprometido]]/Tabla1[[#Totals],[Comprometido]]</f>
        <v>0</v>
      </c>
      <c r="V702" s="19">
        <v>0</v>
      </c>
      <c r="W702" s="20">
        <f>Tabla1[[#This Row],[Devengado]]/Tabla1[[#Totals],[Devengado]]</f>
        <v>0</v>
      </c>
      <c r="X702" s="19">
        <v>25810.12</v>
      </c>
      <c r="Y702" s="19">
        <v>25810.12</v>
      </c>
      <c r="Z702" s="19">
        <v>25810.12</v>
      </c>
    </row>
    <row r="703" spans="1:26" hidden="1" x14ac:dyDescent="0.2">
      <c r="A703" t="s">
        <v>62</v>
      </c>
      <c r="B703" t="s">
        <v>66</v>
      </c>
      <c r="C703" t="s">
        <v>120</v>
      </c>
      <c r="D703" t="s">
        <v>121</v>
      </c>
      <c r="E703" t="s">
        <v>4</v>
      </c>
      <c r="F703" t="s">
        <v>5</v>
      </c>
      <c r="G703" t="s">
        <v>19</v>
      </c>
      <c r="H703" t="s">
        <v>20</v>
      </c>
      <c r="I703" t="str">
        <f>MID(Tabla1[[#This Row],[Des.Proyecto]],16,50)</f>
        <v>REMUNERACION PERSONAL</v>
      </c>
      <c r="J703" t="s">
        <v>169</v>
      </c>
      <c r="K703" t="s">
        <v>170</v>
      </c>
      <c r="L703" s="11" t="s">
        <v>938</v>
      </c>
      <c r="M703" t="s">
        <v>10</v>
      </c>
      <c r="N703" t="s">
        <v>11</v>
      </c>
      <c r="O703" s="19">
        <v>14951.26</v>
      </c>
      <c r="P703" s="19">
        <v>0</v>
      </c>
      <c r="Q703" s="19">
        <v>0</v>
      </c>
      <c r="R703" s="19">
        <v>14951.26</v>
      </c>
      <c r="S703" s="19">
        <v>0</v>
      </c>
      <c r="T703" s="19">
        <v>1750.03</v>
      </c>
      <c r="U703" s="18">
        <f>Tabla1[[#This Row],[Comprometido]]/Tabla1[[#Totals],[Comprometido]]</f>
        <v>8.3546862722998986E-5</v>
      </c>
      <c r="V703" s="19">
        <v>1750.03</v>
      </c>
      <c r="W703" s="20">
        <f>Tabla1[[#This Row],[Devengado]]/Tabla1[[#Totals],[Devengado]]</f>
        <v>2.0436575648071065E-4</v>
      </c>
      <c r="X703" s="19">
        <v>13201.23</v>
      </c>
      <c r="Y703" s="19">
        <v>13201.23</v>
      </c>
      <c r="Z703" s="19">
        <v>13201.23</v>
      </c>
    </row>
    <row r="704" spans="1:26" hidden="1" x14ac:dyDescent="0.2">
      <c r="A704" t="s">
        <v>62</v>
      </c>
      <c r="B704" t="s">
        <v>66</v>
      </c>
      <c r="C704" t="s">
        <v>118</v>
      </c>
      <c r="D704" t="s">
        <v>119</v>
      </c>
      <c r="E704" t="s">
        <v>4</v>
      </c>
      <c r="F704" t="s">
        <v>5</v>
      </c>
      <c r="G704" t="s">
        <v>19</v>
      </c>
      <c r="H704" t="s">
        <v>20</v>
      </c>
      <c r="I704" t="str">
        <f>MID(Tabla1[[#This Row],[Des.Proyecto]],16,50)</f>
        <v>REMUNERACION PERSONAL</v>
      </c>
      <c r="J704" t="s">
        <v>169</v>
      </c>
      <c r="K704" t="s">
        <v>170</v>
      </c>
      <c r="L704" s="11" t="s">
        <v>938</v>
      </c>
      <c r="M704" t="s">
        <v>10</v>
      </c>
      <c r="N704" t="s">
        <v>11</v>
      </c>
      <c r="O704" s="19">
        <v>13415.53</v>
      </c>
      <c r="P704" s="19">
        <v>0</v>
      </c>
      <c r="Q704" s="19">
        <v>0</v>
      </c>
      <c r="R704" s="19">
        <v>13415.53</v>
      </c>
      <c r="S704" s="19">
        <v>0</v>
      </c>
      <c r="T704" s="19">
        <v>119.68</v>
      </c>
      <c r="U704" s="18">
        <f>Tabla1[[#This Row],[Comprometido]]/Tabla1[[#Totals],[Comprometido]]</f>
        <v>5.7135526423481422E-6</v>
      </c>
      <c r="V704" s="19">
        <v>119.68</v>
      </c>
      <c r="W704" s="20">
        <f>Tabla1[[#This Row],[Devengado]]/Tabla1[[#Totals],[Devengado]]</f>
        <v>1.3976042545334338E-5</v>
      </c>
      <c r="X704" s="19">
        <v>13295.85</v>
      </c>
      <c r="Y704" s="19">
        <v>13295.85</v>
      </c>
      <c r="Z704" s="19">
        <v>13295.85</v>
      </c>
    </row>
    <row r="705" spans="1:26" hidden="1" x14ac:dyDescent="0.2">
      <c r="A705" t="s">
        <v>62</v>
      </c>
      <c r="B705" t="s">
        <v>66</v>
      </c>
      <c r="C705" t="s">
        <v>67</v>
      </c>
      <c r="D705" t="s">
        <v>68</v>
      </c>
      <c r="E705" t="s">
        <v>4</v>
      </c>
      <c r="F705" t="s">
        <v>5</v>
      </c>
      <c r="G705" t="s">
        <v>19</v>
      </c>
      <c r="H705" t="s">
        <v>20</v>
      </c>
      <c r="I705" t="str">
        <f>MID(Tabla1[[#This Row],[Des.Proyecto]],16,50)</f>
        <v>REMUNERACION PERSONAL</v>
      </c>
      <c r="J705" t="s">
        <v>169</v>
      </c>
      <c r="K705" t="s">
        <v>170</v>
      </c>
      <c r="L705" s="11" t="s">
        <v>938</v>
      </c>
      <c r="M705" t="s">
        <v>10</v>
      </c>
      <c r="N705" t="s">
        <v>11</v>
      </c>
      <c r="O705" s="19">
        <v>6256.85</v>
      </c>
      <c r="P705" s="19">
        <v>0</v>
      </c>
      <c r="Q705" s="19">
        <v>0</v>
      </c>
      <c r="R705" s="19">
        <v>6256.85</v>
      </c>
      <c r="S705" s="19">
        <v>0</v>
      </c>
      <c r="T705" s="19">
        <v>0</v>
      </c>
      <c r="U705" s="18">
        <f>Tabla1[[#This Row],[Comprometido]]/Tabla1[[#Totals],[Comprometido]]</f>
        <v>0</v>
      </c>
      <c r="V705" s="19">
        <v>0</v>
      </c>
      <c r="W705" s="20">
        <f>Tabla1[[#This Row],[Devengado]]/Tabla1[[#Totals],[Devengado]]</f>
        <v>0</v>
      </c>
      <c r="X705" s="19">
        <v>6256.85</v>
      </c>
      <c r="Y705" s="19">
        <v>6256.85</v>
      </c>
      <c r="Z705" s="19">
        <v>6256.85</v>
      </c>
    </row>
    <row r="706" spans="1:26" hidden="1" x14ac:dyDescent="0.2">
      <c r="A706" t="s">
        <v>23</v>
      </c>
      <c r="B706" t="s">
        <v>49</v>
      </c>
      <c r="C706" t="s">
        <v>56</v>
      </c>
      <c r="D706" t="s">
        <v>57</v>
      </c>
      <c r="E706" t="s">
        <v>4</v>
      </c>
      <c r="F706" t="s">
        <v>5</v>
      </c>
      <c r="G706" t="s">
        <v>19</v>
      </c>
      <c r="H706" t="s">
        <v>20</v>
      </c>
      <c r="I706" t="str">
        <f>MID(Tabla1[[#This Row],[Des.Proyecto]],16,50)</f>
        <v>REMUNERACION PERSONAL</v>
      </c>
      <c r="J706" t="s">
        <v>169</v>
      </c>
      <c r="K706" t="s">
        <v>170</v>
      </c>
      <c r="L706" s="11" t="s">
        <v>938</v>
      </c>
      <c r="M706" t="s">
        <v>10</v>
      </c>
      <c r="N706" t="s">
        <v>11</v>
      </c>
      <c r="O706" s="19">
        <v>205938.03</v>
      </c>
      <c r="P706" s="19">
        <v>0</v>
      </c>
      <c r="Q706" s="19">
        <v>-25753.040000000001</v>
      </c>
      <c r="R706" s="19">
        <v>180184.99</v>
      </c>
      <c r="S706" s="19">
        <v>0</v>
      </c>
      <c r="T706" s="19">
        <v>7052.5</v>
      </c>
      <c r="U706" s="18">
        <f>Tabla1[[#This Row],[Comprometido]]/Tabla1[[#Totals],[Comprometido]]</f>
        <v>3.3668808497794344E-4</v>
      </c>
      <c r="V706" s="19">
        <v>7052.5</v>
      </c>
      <c r="W706" s="20">
        <f>Tabla1[[#This Row],[Devengado]]/Tabla1[[#Totals],[Devengado]]</f>
        <v>8.2357988010503351E-4</v>
      </c>
      <c r="X706" s="19">
        <v>173132.49</v>
      </c>
      <c r="Y706" s="19">
        <v>173132.49</v>
      </c>
      <c r="Z706" s="19">
        <v>173132.49</v>
      </c>
    </row>
    <row r="707" spans="1:26" hidden="1" x14ac:dyDescent="0.2">
      <c r="A707" t="s">
        <v>62</v>
      </c>
      <c r="B707" t="s">
        <v>66</v>
      </c>
      <c r="C707" t="s">
        <v>74</v>
      </c>
      <c r="D707" t="s">
        <v>75</v>
      </c>
      <c r="E707" t="s">
        <v>4</v>
      </c>
      <c r="F707" t="s">
        <v>5</v>
      </c>
      <c r="G707" t="s">
        <v>19</v>
      </c>
      <c r="H707" t="s">
        <v>20</v>
      </c>
      <c r="I707" t="str">
        <f>MID(Tabla1[[#This Row],[Des.Proyecto]],16,50)</f>
        <v>REMUNERACION PERSONAL</v>
      </c>
      <c r="J707" t="s">
        <v>169</v>
      </c>
      <c r="K707" t="s">
        <v>170</v>
      </c>
      <c r="L707" s="11" t="s">
        <v>938</v>
      </c>
      <c r="M707" t="s">
        <v>10</v>
      </c>
      <c r="N707" t="s">
        <v>11</v>
      </c>
      <c r="O707" s="19">
        <v>9727.1</v>
      </c>
      <c r="P707" s="19">
        <v>0</v>
      </c>
      <c r="Q707" s="19">
        <v>0</v>
      </c>
      <c r="R707" s="19">
        <v>9727.1</v>
      </c>
      <c r="S707" s="19">
        <v>0</v>
      </c>
      <c r="T707" s="19">
        <v>0</v>
      </c>
      <c r="U707" s="18">
        <f>Tabla1[[#This Row],[Comprometido]]/Tabla1[[#Totals],[Comprometido]]</f>
        <v>0</v>
      </c>
      <c r="V707" s="19">
        <v>0</v>
      </c>
      <c r="W707" s="20">
        <f>Tabla1[[#This Row],[Devengado]]/Tabla1[[#Totals],[Devengado]]</f>
        <v>0</v>
      </c>
      <c r="X707" s="19">
        <v>9727.1</v>
      </c>
      <c r="Y707" s="19">
        <v>9727.1</v>
      </c>
      <c r="Z707" s="19">
        <v>9727.1</v>
      </c>
    </row>
    <row r="708" spans="1:26" hidden="1" x14ac:dyDescent="0.2">
      <c r="A708" t="s">
        <v>23</v>
      </c>
      <c r="B708" t="s">
        <v>46</v>
      </c>
      <c r="C708" t="s">
        <v>47</v>
      </c>
      <c r="D708" t="s">
        <v>48</v>
      </c>
      <c r="E708" t="s">
        <v>4</v>
      </c>
      <c r="F708" t="s">
        <v>5</v>
      </c>
      <c r="G708" t="s">
        <v>19</v>
      </c>
      <c r="H708" t="s">
        <v>20</v>
      </c>
      <c r="I708" t="str">
        <f>MID(Tabla1[[#This Row],[Des.Proyecto]],16,50)</f>
        <v>REMUNERACION PERSONAL</v>
      </c>
      <c r="J708" t="s">
        <v>169</v>
      </c>
      <c r="K708" t="s">
        <v>170</v>
      </c>
      <c r="L708" s="11" t="s">
        <v>938</v>
      </c>
      <c r="M708" t="s">
        <v>10</v>
      </c>
      <c r="N708" t="s">
        <v>11</v>
      </c>
      <c r="O708" s="19">
        <v>62611.88</v>
      </c>
      <c r="P708" s="19">
        <v>0</v>
      </c>
      <c r="Q708" s="19">
        <v>0</v>
      </c>
      <c r="R708" s="19">
        <v>62611.88</v>
      </c>
      <c r="S708" s="19">
        <v>0</v>
      </c>
      <c r="T708" s="19">
        <v>6850.85</v>
      </c>
      <c r="U708" s="18">
        <f>Tabla1[[#This Row],[Comprometido]]/Tabla1[[#Totals],[Comprometido]]</f>
        <v>3.2706126437024376E-4</v>
      </c>
      <c r="V708" s="19">
        <v>6850.85</v>
      </c>
      <c r="W708" s="20">
        <f>Tabla1[[#This Row],[Devengado]]/Tabla1[[#Totals],[Devengado]]</f>
        <v>8.0003150962319313E-4</v>
      </c>
      <c r="X708" s="19">
        <v>55761.03</v>
      </c>
      <c r="Y708" s="19">
        <v>55761.03</v>
      </c>
      <c r="Z708" s="19">
        <v>55761.03</v>
      </c>
    </row>
    <row r="709" spans="1:26" hidden="1" x14ac:dyDescent="0.2">
      <c r="A709" t="s">
        <v>62</v>
      </c>
      <c r="B709" t="s">
        <v>66</v>
      </c>
      <c r="C709" t="s">
        <v>78</v>
      </c>
      <c r="D709" t="s">
        <v>79</v>
      </c>
      <c r="E709" t="s">
        <v>4</v>
      </c>
      <c r="F709" t="s">
        <v>5</v>
      </c>
      <c r="G709" t="s">
        <v>19</v>
      </c>
      <c r="H709" t="s">
        <v>20</v>
      </c>
      <c r="I709" t="str">
        <f>MID(Tabla1[[#This Row],[Des.Proyecto]],16,50)</f>
        <v>REMUNERACION PERSONAL</v>
      </c>
      <c r="J709" t="s">
        <v>169</v>
      </c>
      <c r="K709" t="s">
        <v>170</v>
      </c>
      <c r="L709" s="11" t="s">
        <v>938</v>
      </c>
      <c r="M709" t="s">
        <v>10</v>
      </c>
      <c r="N709" t="s">
        <v>11</v>
      </c>
      <c r="O709" s="19">
        <v>8316.18</v>
      </c>
      <c r="P709" s="19">
        <v>0</v>
      </c>
      <c r="Q709" s="19">
        <v>0</v>
      </c>
      <c r="R709" s="19">
        <v>8316.18</v>
      </c>
      <c r="S709" s="19">
        <v>0</v>
      </c>
      <c r="T709" s="19">
        <v>0</v>
      </c>
      <c r="U709" s="18">
        <f>Tabla1[[#This Row],[Comprometido]]/Tabla1[[#Totals],[Comprometido]]</f>
        <v>0</v>
      </c>
      <c r="V709" s="19">
        <v>0</v>
      </c>
      <c r="W709" s="20">
        <f>Tabla1[[#This Row],[Devengado]]/Tabla1[[#Totals],[Devengado]]</f>
        <v>0</v>
      </c>
      <c r="X709" s="19">
        <v>8316.18</v>
      </c>
      <c r="Y709" s="19">
        <v>8316.18</v>
      </c>
      <c r="Z709" s="19">
        <v>8316.18</v>
      </c>
    </row>
    <row r="710" spans="1:26" hidden="1" x14ac:dyDescent="0.2">
      <c r="A710" t="s">
        <v>23</v>
      </c>
      <c r="B710" t="s">
        <v>96</v>
      </c>
      <c r="C710" t="s">
        <v>97</v>
      </c>
      <c r="D710" t="s">
        <v>98</v>
      </c>
      <c r="E710" t="s">
        <v>4</v>
      </c>
      <c r="F710" t="s">
        <v>5</v>
      </c>
      <c r="G710" t="s">
        <v>19</v>
      </c>
      <c r="H710" t="s">
        <v>20</v>
      </c>
      <c r="I710" t="str">
        <f>MID(Tabla1[[#This Row],[Des.Proyecto]],16,50)</f>
        <v>REMUNERACION PERSONAL</v>
      </c>
      <c r="J710" t="s">
        <v>169</v>
      </c>
      <c r="K710" t="s">
        <v>170</v>
      </c>
      <c r="L710" s="11" t="s">
        <v>938</v>
      </c>
      <c r="M710" t="s">
        <v>10</v>
      </c>
      <c r="N710" t="s">
        <v>11</v>
      </c>
      <c r="O710" s="19">
        <v>52998.53</v>
      </c>
      <c r="P710" s="19">
        <v>0</v>
      </c>
      <c r="Q710" s="19">
        <v>-10000</v>
      </c>
      <c r="R710" s="19">
        <v>42998.53</v>
      </c>
      <c r="S710" s="19">
        <v>0</v>
      </c>
      <c r="T710" s="19">
        <v>0</v>
      </c>
      <c r="U710" s="18">
        <f>Tabla1[[#This Row],[Comprometido]]/Tabla1[[#Totals],[Comprometido]]</f>
        <v>0</v>
      </c>
      <c r="V710" s="19">
        <v>0</v>
      </c>
      <c r="W710" s="20">
        <f>Tabla1[[#This Row],[Devengado]]/Tabla1[[#Totals],[Devengado]]</f>
        <v>0</v>
      </c>
      <c r="X710" s="19">
        <v>42998.53</v>
      </c>
      <c r="Y710" s="19">
        <v>42998.53</v>
      </c>
      <c r="Z710" s="19">
        <v>42998.53</v>
      </c>
    </row>
    <row r="711" spans="1:26" hidden="1" x14ac:dyDescent="0.2">
      <c r="A711" t="s">
        <v>23</v>
      </c>
      <c r="B711" t="s">
        <v>24</v>
      </c>
      <c r="C711" t="s">
        <v>44</v>
      </c>
      <c r="D711" t="s">
        <v>45</v>
      </c>
      <c r="E711" t="s">
        <v>4</v>
      </c>
      <c r="F711" t="s">
        <v>5</v>
      </c>
      <c r="G711" t="s">
        <v>19</v>
      </c>
      <c r="H711" t="s">
        <v>20</v>
      </c>
      <c r="I711" t="str">
        <f>MID(Tabla1[[#This Row],[Des.Proyecto]],16,50)</f>
        <v>REMUNERACION PERSONAL</v>
      </c>
      <c r="J711" t="s">
        <v>169</v>
      </c>
      <c r="K711" t="s">
        <v>170</v>
      </c>
      <c r="L711" s="11" t="s">
        <v>938</v>
      </c>
      <c r="M711" t="s">
        <v>10</v>
      </c>
      <c r="N711" t="s">
        <v>11</v>
      </c>
      <c r="O711" s="19">
        <v>39534.92</v>
      </c>
      <c r="P711" s="19">
        <v>0</v>
      </c>
      <c r="Q711" s="19">
        <v>0</v>
      </c>
      <c r="R711" s="19">
        <v>39534.92</v>
      </c>
      <c r="S711" s="19">
        <v>0</v>
      </c>
      <c r="T711" s="19">
        <v>11713.4</v>
      </c>
      <c r="U711" s="18">
        <f>Tabla1[[#This Row],[Comprometido]]/Tabla1[[#Totals],[Comprometido]]</f>
        <v>5.5920059760094186E-4</v>
      </c>
      <c r="V711" s="19">
        <v>11713.4</v>
      </c>
      <c r="W711" s="20">
        <f>Tabla1[[#This Row],[Devengado]]/Tabla1[[#Totals],[Devengado]]</f>
        <v>1.3678724661640978E-3</v>
      </c>
      <c r="X711" s="19">
        <v>27821.52</v>
      </c>
      <c r="Y711" s="19">
        <v>27821.52</v>
      </c>
      <c r="Z711" s="19">
        <v>27821.52</v>
      </c>
    </row>
    <row r="712" spans="1:26" hidden="1" x14ac:dyDescent="0.2">
      <c r="A712" t="s">
        <v>62</v>
      </c>
      <c r="B712" t="s">
        <v>66</v>
      </c>
      <c r="C712" t="s">
        <v>129</v>
      </c>
      <c r="D712" t="s">
        <v>130</v>
      </c>
      <c r="E712" t="s">
        <v>4</v>
      </c>
      <c r="F712" t="s">
        <v>5</v>
      </c>
      <c r="G712" t="s">
        <v>19</v>
      </c>
      <c r="H712" t="s">
        <v>20</v>
      </c>
      <c r="I712" t="str">
        <f>MID(Tabla1[[#This Row],[Des.Proyecto]],16,50)</f>
        <v>REMUNERACION PERSONAL</v>
      </c>
      <c r="J712" t="s">
        <v>169</v>
      </c>
      <c r="K712" t="s">
        <v>170</v>
      </c>
      <c r="L712" s="11" t="s">
        <v>938</v>
      </c>
      <c r="M712" t="s">
        <v>10</v>
      </c>
      <c r="N712" t="s">
        <v>11</v>
      </c>
      <c r="O712" s="19">
        <v>13082.44</v>
      </c>
      <c r="P712" s="19">
        <v>0</v>
      </c>
      <c r="Q712" s="19">
        <v>-1625.05</v>
      </c>
      <c r="R712" s="19">
        <v>11457.39</v>
      </c>
      <c r="S712" s="19">
        <v>0</v>
      </c>
      <c r="T712" s="19">
        <v>0</v>
      </c>
      <c r="U712" s="18">
        <f>Tabla1[[#This Row],[Comprometido]]/Tabla1[[#Totals],[Comprometido]]</f>
        <v>0</v>
      </c>
      <c r="V712" s="19">
        <v>0</v>
      </c>
      <c r="W712" s="20">
        <f>Tabla1[[#This Row],[Devengado]]/Tabla1[[#Totals],[Devengado]]</f>
        <v>0</v>
      </c>
      <c r="X712" s="19">
        <v>11457.39</v>
      </c>
      <c r="Y712" s="19">
        <v>11457.39</v>
      </c>
      <c r="Z712" s="19">
        <v>11457.39</v>
      </c>
    </row>
    <row r="713" spans="1:26" hidden="1" x14ac:dyDescent="0.2">
      <c r="A713" t="s">
        <v>23</v>
      </c>
      <c r="B713" t="s">
        <v>24</v>
      </c>
      <c r="C713" t="s">
        <v>101</v>
      </c>
      <c r="D713" t="s">
        <v>102</v>
      </c>
      <c r="E713" t="s">
        <v>4</v>
      </c>
      <c r="F713" t="s">
        <v>5</v>
      </c>
      <c r="G713" t="s">
        <v>19</v>
      </c>
      <c r="H713" t="s">
        <v>20</v>
      </c>
      <c r="I713" t="str">
        <f>MID(Tabla1[[#This Row],[Des.Proyecto]],16,50)</f>
        <v>REMUNERACION PERSONAL</v>
      </c>
      <c r="J713" t="s">
        <v>169</v>
      </c>
      <c r="K713" t="s">
        <v>170</v>
      </c>
      <c r="L713" s="11" t="s">
        <v>938</v>
      </c>
      <c r="M713" t="s">
        <v>10</v>
      </c>
      <c r="N713" t="s">
        <v>11</v>
      </c>
      <c r="O713" s="19">
        <v>19990.080000000002</v>
      </c>
      <c r="P713" s="19">
        <v>0</v>
      </c>
      <c r="Q713" s="19">
        <v>0</v>
      </c>
      <c r="R713" s="19">
        <v>19990.080000000002</v>
      </c>
      <c r="S713" s="19">
        <v>0</v>
      </c>
      <c r="T713" s="19">
        <v>0</v>
      </c>
      <c r="U713" s="18">
        <f>Tabla1[[#This Row],[Comprometido]]/Tabla1[[#Totals],[Comprometido]]</f>
        <v>0</v>
      </c>
      <c r="V713" s="19">
        <v>0</v>
      </c>
      <c r="W713" s="20">
        <f>Tabla1[[#This Row],[Devengado]]/Tabla1[[#Totals],[Devengado]]</f>
        <v>0</v>
      </c>
      <c r="X713" s="19">
        <v>19990.080000000002</v>
      </c>
      <c r="Y713" s="19">
        <v>19990.080000000002</v>
      </c>
      <c r="Z713" s="19">
        <v>19990.080000000002</v>
      </c>
    </row>
    <row r="714" spans="1:26" hidden="1" x14ac:dyDescent="0.2">
      <c r="A714" t="s">
        <v>23</v>
      </c>
      <c r="B714" t="s">
        <v>24</v>
      </c>
      <c r="C714" t="s">
        <v>25</v>
      </c>
      <c r="D714" t="s">
        <v>26</v>
      </c>
      <c r="E714" t="s">
        <v>4</v>
      </c>
      <c r="F714" t="s">
        <v>5</v>
      </c>
      <c r="G714" t="s">
        <v>19</v>
      </c>
      <c r="H714" t="s">
        <v>20</v>
      </c>
      <c r="I714" t="str">
        <f>MID(Tabla1[[#This Row],[Des.Proyecto]],16,50)</f>
        <v>REMUNERACION PERSONAL</v>
      </c>
      <c r="J714" t="s">
        <v>169</v>
      </c>
      <c r="K714" t="s">
        <v>170</v>
      </c>
      <c r="L714" s="11" t="s">
        <v>938</v>
      </c>
      <c r="M714" t="s">
        <v>10</v>
      </c>
      <c r="N714" t="s">
        <v>11</v>
      </c>
      <c r="O714" s="19">
        <v>59394.38</v>
      </c>
      <c r="P714" s="19">
        <v>0</v>
      </c>
      <c r="Q714" s="19">
        <v>0</v>
      </c>
      <c r="R714" s="19">
        <v>59394.38</v>
      </c>
      <c r="S714" s="19">
        <v>0</v>
      </c>
      <c r="T714" s="19">
        <v>0</v>
      </c>
      <c r="U714" s="18">
        <f>Tabla1[[#This Row],[Comprometido]]/Tabla1[[#Totals],[Comprometido]]</f>
        <v>0</v>
      </c>
      <c r="V714" s="19">
        <v>0</v>
      </c>
      <c r="W714" s="20">
        <f>Tabla1[[#This Row],[Devengado]]/Tabla1[[#Totals],[Devengado]]</f>
        <v>0</v>
      </c>
      <c r="X714" s="19">
        <v>59394.38</v>
      </c>
      <c r="Y714" s="19">
        <v>59394.38</v>
      </c>
      <c r="Z714" s="19">
        <v>59394.38</v>
      </c>
    </row>
    <row r="715" spans="1:26" hidden="1" x14ac:dyDescent="0.2">
      <c r="A715" t="s">
        <v>23</v>
      </c>
      <c r="B715" t="s">
        <v>24</v>
      </c>
      <c r="C715" t="s">
        <v>42</v>
      </c>
      <c r="D715" t="s">
        <v>43</v>
      </c>
      <c r="E715" t="s">
        <v>4</v>
      </c>
      <c r="F715" t="s">
        <v>5</v>
      </c>
      <c r="G715" t="s">
        <v>19</v>
      </c>
      <c r="H715" t="s">
        <v>20</v>
      </c>
      <c r="I715" t="str">
        <f>MID(Tabla1[[#This Row],[Des.Proyecto]],16,50)</f>
        <v>REMUNERACION PERSONAL</v>
      </c>
      <c r="J715" t="s">
        <v>169</v>
      </c>
      <c r="K715" t="s">
        <v>170</v>
      </c>
      <c r="L715" s="11" t="s">
        <v>938</v>
      </c>
      <c r="M715" t="s">
        <v>10</v>
      </c>
      <c r="N715" t="s">
        <v>11</v>
      </c>
      <c r="O715" s="19">
        <v>20950.37</v>
      </c>
      <c r="P715" s="19">
        <v>0</v>
      </c>
      <c r="Q715" s="19">
        <v>0</v>
      </c>
      <c r="R715" s="19">
        <v>20950.37</v>
      </c>
      <c r="S715" s="19">
        <v>0</v>
      </c>
      <c r="T715" s="19">
        <v>1634</v>
      </c>
      <c r="U715" s="18">
        <f>Tabla1[[#This Row],[Comprometido]]/Tabla1[[#Totals],[Comprometido]]</f>
        <v>7.800756197858342E-5</v>
      </c>
      <c r="V715" s="19">
        <v>1634</v>
      </c>
      <c r="W715" s="20">
        <f>Tabla1[[#This Row],[Devengado]]/Tabla1[[#Totals],[Devengado]]</f>
        <v>1.9081595520618571E-4</v>
      </c>
      <c r="X715" s="19">
        <v>19316.37</v>
      </c>
      <c r="Y715" s="19">
        <v>19316.37</v>
      </c>
      <c r="Z715" s="19">
        <v>19316.37</v>
      </c>
    </row>
    <row r="716" spans="1:26" hidden="1" x14ac:dyDescent="0.2">
      <c r="A716" t="s">
        <v>23</v>
      </c>
      <c r="B716" t="s">
        <v>24</v>
      </c>
      <c r="C716" t="s">
        <v>40</v>
      </c>
      <c r="D716" t="s">
        <v>41</v>
      </c>
      <c r="E716" t="s">
        <v>4</v>
      </c>
      <c r="F716" t="s">
        <v>5</v>
      </c>
      <c r="G716" t="s">
        <v>19</v>
      </c>
      <c r="H716" t="s">
        <v>20</v>
      </c>
      <c r="I716" t="str">
        <f>MID(Tabla1[[#This Row],[Des.Proyecto]],16,50)</f>
        <v>REMUNERACION PERSONAL</v>
      </c>
      <c r="J716" t="s">
        <v>169</v>
      </c>
      <c r="K716" t="s">
        <v>170</v>
      </c>
      <c r="L716" s="11" t="s">
        <v>938</v>
      </c>
      <c r="M716" t="s">
        <v>10</v>
      </c>
      <c r="N716" t="s">
        <v>11</v>
      </c>
      <c r="O716" s="19">
        <v>21287.919999999998</v>
      </c>
      <c r="P716" s="19">
        <v>0</v>
      </c>
      <c r="Q716" s="19">
        <v>0</v>
      </c>
      <c r="R716" s="19">
        <v>21287.919999999998</v>
      </c>
      <c r="S716" s="19">
        <v>0</v>
      </c>
      <c r="T716" s="19">
        <v>5947.17</v>
      </c>
      <c r="U716" s="18">
        <f>Tabla1[[#This Row],[Comprometido]]/Tabla1[[#Totals],[Comprometido]]</f>
        <v>2.839193588568984E-4</v>
      </c>
      <c r="V716" s="19">
        <v>5947.17</v>
      </c>
      <c r="W716" s="20">
        <f>Tabla1[[#This Row],[Devengado]]/Tabla1[[#Totals],[Devengado]]</f>
        <v>6.9450117767660437E-4</v>
      </c>
      <c r="X716" s="19">
        <v>15340.75</v>
      </c>
      <c r="Y716" s="19">
        <v>15340.75</v>
      </c>
      <c r="Z716" s="19">
        <v>15340.75</v>
      </c>
    </row>
    <row r="717" spans="1:26" hidden="1" x14ac:dyDescent="0.2">
      <c r="A717" t="s">
        <v>23</v>
      </c>
      <c r="B717" t="s">
        <v>24</v>
      </c>
      <c r="C717" t="s">
        <v>86</v>
      </c>
      <c r="D717" t="s">
        <v>87</v>
      </c>
      <c r="E717" t="s">
        <v>4</v>
      </c>
      <c r="F717" t="s">
        <v>5</v>
      </c>
      <c r="G717" t="s">
        <v>19</v>
      </c>
      <c r="H717" t="s">
        <v>20</v>
      </c>
      <c r="I717" t="str">
        <f>MID(Tabla1[[#This Row],[Des.Proyecto]],16,50)</f>
        <v>REMUNERACION PERSONAL</v>
      </c>
      <c r="J717" t="s">
        <v>169</v>
      </c>
      <c r="K717" t="s">
        <v>170</v>
      </c>
      <c r="L717" s="11" t="s">
        <v>938</v>
      </c>
      <c r="M717" t="s">
        <v>10</v>
      </c>
      <c r="N717" t="s">
        <v>11</v>
      </c>
      <c r="O717" s="19">
        <v>38509.480000000003</v>
      </c>
      <c r="P717" s="19">
        <v>0</v>
      </c>
      <c r="Q717" s="19">
        <v>0</v>
      </c>
      <c r="R717" s="19">
        <v>38509.480000000003</v>
      </c>
      <c r="S717" s="19">
        <v>0</v>
      </c>
      <c r="T717" s="19">
        <v>2032.63</v>
      </c>
      <c r="U717" s="18">
        <f>Tabla1[[#This Row],[Comprometido]]/Tabla1[[#Totals],[Comprometido]]</f>
        <v>9.7038256245121193E-5</v>
      </c>
      <c r="V717" s="19">
        <v>2032.63</v>
      </c>
      <c r="W717" s="20">
        <f>Tabla1[[#This Row],[Devengado]]/Tabla1[[#Totals],[Devengado]]</f>
        <v>2.3736734090009138E-4</v>
      </c>
      <c r="X717" s="19">
        <v>36476.85</v>
      </c>
      <c r="Y717" s="19">
        <v>36476.85</v>
      </c>
      <c r="Z717" s="19">
        <v>36476.85</v>
      </c>
    </row>
    <row r="718" spans="1:26" hidden="1" x14ac:dyDescent="0.2">
      <c r="A718" t="s">
        <v>62</v>
      </c>
      <c r="B718" t="s">
        <v>66</v>
      </c>
      <c r="C718" t="s">
        <v>108</v>
      </c>
      <c r="D718" t="s">
        <v>109</v>
      </c>
      <c r="E718" t="s">
        <v>4</v>
      </c>
      <c r="F718" t="s">
        <v>5</v>
      </c>
      <c r="G718" t="s">
        <v>19</v>
      </c>
      <c r="H718" t="s">
        <v>20</v>
      </c>
      <c r="I718" t="str">
        <f>MID(Tabla1[[#This Row],[Des.Proyecto]],16,50)</f>
        <v>REMUNERACION PERSONAL</v>
      </c>
      <c r="J718" t="s">
        <v>169</v>
      </c>
      <c r="K718" t="s">
        <v>170</v>
      </c>
      <c r="L718" s="11" t="s">
        <v>938</v>
      </c>
      <c r="M718" t="s">
        <v>10</v>
      </c>
      <c r="N718" t="s">
        <v>11</v>
      </c>
      <c r="O718" s="19">
        <v>11437.81</v>
      </c>
      <c r="P718" s="19">
        <v>0</v>
      </c>
      <c r="Q718" s="19">
        <v>0</v>
      </c>
      <c r="R718" s="19">
        <v>11437.81</v>
      </c>
      <c r="S718" s="19">
        <v>0</v>
      </c>
      <c r="T718" s="19">
        <v>0</v>
      </c>
      <c r="U718" s="18">
        <f>Tabla1[[#This Row],[Comprometido]]/Tabla1[[#Totals],[Comprometido]]</f>
        <v>0</v>
      </c>
      <c r="V718" s="19">
        <v>0</v>
      </c>
      <c r="W718" s="20">
        <f>Tabla1[[#This Row],[Devengado]]/Tabla1[[#Totals],[Devengado]]</f>
        <v>0</v>
      </c>
      <c r="X718" s="19">
        <v>11437.81</v>
      </c>
      <c r="Y718" s="19">
        <v>11437.81</v>
      </c>
      <c r="Z718" s="19">
        <v>11437.81</v>
      </c>
    </row>
    <row r="719" spans="1:26" hidden="1" x14ac:dyDescent="0.2">
      <c r="A719" t="s">
        <v>23</v>
      </c>
      <c r="B719" t="s">
        <v>24</v>
      </c>
      <c r="C719" t="s">
        <v>34</v>
      </c>
      <c r="D719" t="s">
        <v>35</v>
      </c>
      <c r="E719" t="s">
        <v>4</v>
      </c>
      <c r="F719" t="s">
        <v>5</v>
      </c>
      <c r="G719" t="s">
        <v>19</v>
      </c>
      <c r="H719" t="s">
        <v>20</v>
      </c>
      <c r="I719" t="str">
        <f>MID(Tabla1[[#This Row],[Des.Proyecto]],16,50)</f>
        <v>REMUNERACION PERSONAL</v>
      </c>
      <c r="J719" t="s">
        <v>169</v>
      </c>
      <c r="K719" t="s">
        <v>170</v>
      </c>
      <c r="L719" s="11" t="s">
        <v>938</v>
      </c>
      <c r="M719" t="s">
        <v>10</v>
      </c>
      <c r="N719" t="s">
        <v>11</v>
      </c>
      <c r="O719" s="19">
        <v>31819.17</v>
      </c>
      <c r="P719" s="19">
        <v>0</v>
      </c>
      <c r="Q719" s="19">
        <v>0</v>
      </c>
      <c r="R719" s="19">
        <v>31819.17</v>
      </c>
      <c r="S719" s="19">
        <v>0</v>
      </c>
      <c r="T719" s="19">
        <v>214.2</v>
      </c>
      <c r="U719" s="18">
        <f>Tabla1[[#This Row],[Comprometido]]/Tabla1[[#Totals],[Comprometido]]</f>
        <v>1.0225960695111731E-5</v>
      </c>
      <c r="V719" s="19">
        <v>183.6</v>
      </c>
      <c r="W719" s="20">
        <f>Tabla1[[#This Row],[Devengado]]/Tabla1[[#Totals],[Devengado]]</f>
        <v>2.1440519813865174E-5</v>
      </c>
      <c r="X719" s="19">
        <v>31604.97</v>
      </c>
      <c r="Y719" s="19">
        <v>31635.57</v>
      </c>
      <c r="Z719" s="19">
        <v>31604.97</v>
      </c>
    </row>
    <row r="720" spans="1:26" hidden="1" x14ac:dyDescent="0.2">
      <c r="A720" t="s">
        <v>23</v>
      </c>
      <c r="B720" t="s">
        <v>24</v>
      </c>
      <c r="C720" t="s">
        <v>29</v>
      </c>
      <c r="D720" t="s">
        <v>30</v>
      </c>
      <c r="E720" t="s">
        <v>4</v>
      </c>
      <c r="F720" t="s">
        <v>5</v>
      </c>
      <c r="G720" t="s">
        <v>19</v>
      </c>
      <c r="H720" t="s">
        <v>20</v>
      </c>
      <c r="I720" t="str">
        <f>MID(Tabla1[[#This Row],[Des.Proyecto]],16,50)</f>
        <v>REMUNERACION PERSONAL</v>
      </c>
      <c r="J720" t="s">
        <v>169</v>
      </c>
      <c r="K720" t="s">
        <v>170</v>
      </c>
      <c r="L720" s="11" t="s">
        <v>938</v>
      </c>
      <c r="M720" t="s">
        <v>10</v>
      </c>
      <c r="N720" t="s">
        <v>11</v>
      </c>
      <c r="O720" s="19">
        <v>37544.51</v>
      </c>
      <c r="P720" s="19">
        <v>0</v>
      </c>
      <c r="Q720" s="19">
        <v>0</v>
      </c>
      <c r="R720" s="19">
        <v>37544.51</v>
      </c>
      <c r="S720" s="19">
        <v>0</v>
      </c>
      <c r="T720" s="19">
        <v>11856.08</v>
      </c>
      <c r="U720" s="18">
        <f>Tabla1[[#This Row],[Comprometido]]/Tabla1[[#Totals],[Comprometido]]</f>
        <v>5.6601217590149526E-4</v>
      </c>
      <c r="V720" s="19">
        <v>11856.08</v>
      </c>
      <c r="W720" s="20">
        <f>Tabla1[[#This Row],[Devengado]]/Tabla1[[#Totals],[Devengado]]</f>
        <v>1.3845344126076832E-3</v>
      </c>
      <c r="X720" s="19">
        <v>25688.43</v>
      </c>
      <c r="Y720" s="19">
        <v>25688.43</v>
      </c>
      <c r="Z720" s="19">
        <v>25688.43</v>
      </c>
    </row>
    <row r="721" spans="1:26" hidden="1" x14ac:dyDescent="0.2">
      <c r="A721" t="s">
        <v>0</v>
      </c>
      <c r="B721" t="s">
        <v>126</v>
      </c>
      <c r="C721" t="s">
        <v>127</v>
      </c>
      <c r="D721" t="s">
        <v>128</v>
      </c>
      <c r="E721" t="s">
        <v>4</v>
      </c>
      <c r="F721" t="s">
        <v>5</v>
      </c>
      <c r="G721" t="s">
        <v>19</v>
      </c>
      <c r="H721" t="s">
        <v>20</v>
      </c>
      <c r="I721" t="str">
        <f>MID(Tabla1[[#This Row],[Des.Proyecto]],16,50)</f>
        <v>REMUNERACION PERSONAL</v>
      </c>
      <c r="J721" t="s">
        <v>169</v>
      </c>
      <c r="K721" t="s">
        <v>170</v>
      </c>
      <c r="L721" s="11" t="s">
        <v>938</v>
      </c>
      <c r="M721" t="s">
        <v>10</v>
      </c>
      <c r="N721" t="s">
        <v>11</v>
      </c>
      <c r="O721" s="19">
        <v>32972.35</v>
      </c>
      <c r="P721" s="19">
        <v>0</v>
      </c>
      <c r="Q721" s="19">
        <v>0</v>
      </c>
      <c r="R721" s="19">
        <v>32972.35</v>
      </c>
      <c r="S721" s="19">
        <v>0</v>
      </c>
      <c r="T721" s="19">
        <v>0</v>
      </c>
      <c r="U721" s="18">
        <f>Tabla1[[#This Row],[Comprometido]]/Tabla1[[#Totals],[Comprometido]]</f>
        <v>0</v>
      </c>
      <c r="V721" s="19">
        <v>0</v>
      </c>
      <c r="W721" s="20">
        <f>Tabla1[[#This Row],[Devengado]]/Tabla1[[#Totals],[Devengado]]</f>
        <v>0</v>
      </c>
      <c r="X721" s="19">
        <v>32972.35</v>
      </c>
      <c r="Y721" s="19">
        <v>32972.35</v>
      </c>
      <c r="Z721" s="19">
        <v>32972.35</v>
      </c>
    </row>
    <row r="722" spans="1:26" hidden="1" x14ac:dyDescent="0.2">
      <c r="A722" t="s">
        <v>23</v>
      </c>
      <c r="B722" t="s">
        <v>46</v>
      </c>
      <c r="C722" t="s">
        <v>133</v>
      </c>
      <c r="D722" t="s">
        <v>134</v>
      </c>
      <c r="E722" t="s">
        <v>4</v>
      </c>
      <c r="F722" t="s">
        <v>5</v>
      </c>
      <c r="G722" t="s">
        <v>19</v>
      </c>
      <c r="H722" t="s">
        <v>20</v>
      </c>
      <c r="I722" t="str">
        <f>MID(Tabla1[[#This Row],[Des.Proyecto]],16,50)</f>
        <v>REMUNERACION PERSONAL</v>
      </c>
      <c r="J722" t="s">
        <v>169</v>
      </c>
      <c r="K722" t="s">
        <v>170</v>
      </c>
      <c r="L722" s="11" t="s">
        <v>938</v>
      </c>
      <c r="M722" t="s">
        <v>10</v>
      </c>
      <c r="N722" t="s">
        <v>11</v>
      </c>
      <c r="O722" s="19">
        <v>39236.39</v>
      </c>
      <c r="P722" s="19">
        <v>0</v>
      </c>
      <c r="Q722" s="19">
        <v>0</v>
      </c>
      <c r="R722" s="19">
        <v>39236.39</v>
      </c>
      <c r="S722" s="19">
        <v>0</v>
      </c>
      <c r="T722" s="19">
        <v>6023.09</v>
      </c>
      <c r="U722" s="18">
        <f>Tabla1[[#This Row],[Comprometido]]/Tabla1[[#Totals],[Comprometido]]</f>
        <v>2.8754379833389597E-4</v>
      </c>
      <c r="V722" s="19">
        <v>6023.09</v>
      </c>
      <c r="W722" s="20">
        <f>Tabla1[[#This Row],[Devengado]]/Tabla1[[#Totals],[Devengado]]</f>
        <v>7.0336699610944013E-4</v>
      </c>
      <c r="X722" s="19">
        <v>33213.300000000003</v>
      </c>
      <c r="Y722" s="19">
        <v>33213.300000000003</v>
      </c>
      <c r="Z722" s="19">
        <v>33213.300000000003</v>
      </c>
    </row>
    <row r="723" spans="1:26" hidden="1" x14ac:dyDescent="0.2">
      <c r="A723" t="s">
        <v>0</v>
      </c>
      <c r="B723" t="s">
        <v>31</v>
      </c>
      <c r="C723" t="s">
        <v>32</v>
      </c>
      <c r="D723" t="s">
        <v>33</v>
      </c>
      <c r="E723" t="s">
        <v>4</v>
      </c>
      <c r="F723" t="s">
        <v>5</v>
      </c>
      <c r="G723" t="s">
        <v>19</v>
      </c>
      <c r="H723" t="s">
        <v>20</v>
      </c>
      <c r="I723" t="str">
        <f>MID(Tabla1[[#This Row],[Des.Proyecto]],16,50)</f>
        <v>REMUNERACION PERSONAL</v>
      </c>
      <c r="J723" t="s">
        <v>169</v>
      </c>
      <c r="K723" t="s">
        <v>170</v>
      </c>
      <c r="L723" s="11" t="s">
        <v>938</v>
      </c>
      <c r="M723" t="s">
        <v>10</v>
      </c>
      <c r="N723" t="s">
        <v>11</v>
      </c>
      <c r="O723" s="19">
        <v>10000</v>
      </c>
      <c r="P723" s="19">
        <v>0</v>
      </c>
      <c r="Q723" s="19">
        <v>0</v>
      </c>
      <c r="R723" s="19">
        <v>10000</v>
      </c>
      <c r="S723" s="19">
        <v>0</v>
      </c>
      <c r="T723" s="19">
        <v>0</v>
      </c>
      <c r="U723" s="18">
        <f>Tabla1[[#This Row],[Comprometido]]/Tabla1[[#Totals],[Comprometido]]</f>
        <v>0</v>
      </c>
      <c r="V723" s="19">
        <v>0</v>
      </c>
      <c r="W723" s="20">
        <f>Tabla1[[#This Row],[Devengado]]/Tabla1[[#Totals],[Devengado]]</f>
        <v>0</v>
      </c>
      <c r="X723" s="19">
        <v>10000</v>
      </c>
      <c r="Y723" s="19">
        <v>10000</v>
      </c>
      <c r="Z723" s="19">
        <v>10000</v>
      </c>
    </row>
    <row r="724" spans="1:26" hidden="1" x14ac:dyDescent="0.2">
      <c r="A724" t="s">
        <v>23</v>
      </c>
      <c r="B724" t="s">
        <v>24</v>
      </c>
      <c r="C724" t="s">
        <v>60</v>
      </c>
      <c r="D724" t="s">
        <v>61</v>
      </c>
      <c r="E724" t="s">
        <v>4</v>
      </c>
      <c r="F724" t="s">
        <v>5</v>
      </c>
      <c r="G724" t="s">
        <v>19</v>
      </c>
      <c r="H724" t="s">
        <v>20</v>
      </c>
      <c r="I724" t="str">
        <f>MID(Tabla1[[#This Row],[Des.Proyecto]],16,50)</f>
        <v>REMUNERACION PERSONAL</v>
      </c>
      <c r="J724" t="s">
        <v>169</v>
      </c>
      <c r="K724" t="s">
        <v>170</v>
      </c>
      <c r="L724" s="11" t="s">
        <v>938</v>
      </c>
      <c r="M724" t="s">
        <v>10</v>
      </c>
      <c r="N724" t="s">
        <v>11</v>
      </c>
      <c r="O724" s="19">
        <v>58800.65</v>
      </c>
      <c r="P724" s="19">
        <v>0</v>
      </c>
      <c r="Q724" s="19">
        <v>0</v>
      </c>
      <c r="R724" s="19">
        <v>58800.65</v>
      </c>
      <c r="S724" s="19">
        <v>0</v>
      </c>
      <c r="T724" s="19">
        <v>6064.78</v>
      </c>
      <c r="U724" s="18">
        <f>Tabla1[[#This Row],[Comprometido]]/Tabla1[[#Totals],[Comprometido]]</f>
        <v>2.8953408919000806E-4</v>
      </c>
      <c r="V724" s="19">
        <v>5478.11</v>
      </c>
      <c r="W724" s="20">
        <f>Tabla1[[#This Row],[Devengado]]/Tabla1[[#Totals],[Devengado]]</f>
        <v>6.3972508713253248E-4</v>
      </c>
      <c r="X724" s="19">
        <v>52735.87</v>
      </c>
      <c r="Y724" s="19">
        <v>53322.54</v>
      </c>
      <c r="Z724" s="19">
        <v>52735.87</v>
      </c>
    </row>
    <row r="725" spans="1:26" x14ac:dyDescent="0.2">
      <c r="A725" t="s">
        <v>52</v>
      </c>
      <c r="B725" t="s">
        <v>83</v>
      </c>
      <c r="C725" t="s">
        <v>84</v>
      </c>
      <c r="D725" t="s">
        <v>85</v>
      </c>
      <c r="E725" t="s">
        <v>4</v>
      </c>
      <c r="F725" t="s">
        <v>5</v>
      </c>
      <c r="G725" t="s">
        <v>19</v>
      </c>
      <c r="H725" t="s">
        <v>20</v>
      </c>
      <c r="I725" t="str">
        <f>MID(Tabla1[[#This Row],[Des.Proyecto]],16,50)</f>
        <v>REMUNERACION PERSONAL</v>
      </c>
      <c r="J725" t="s">
        <v>169</v>
      </c>
      <c r="K725" t="s">
        <v>170</v>
      </c>
      <c r="L725" s="11" t="s">
        <v>938</v>
      </c>
      <c r="M725" t="s">
        <v>10</v>
      </c>
      <c r="N725" t="s">
        <v>11</v>
      </c>
      <c r="O725" s="19">
        <v>19875.490000000002</v>
      </c>
      <c r="P725" s="19">
        <v>0</v>
      </c>
      <c r="Q725" s="19">
        <v>0</v>
      </c>
      <c r="R725" s="19">
        <v>19875.490000000002</v>
      </c>
      <c r="S725" s="19">
        <v>0</v>
      </c>
      <c r="T725" s="19">
        <v>735.32</v>
      </c>
      <c r="U725" s="18">
        <f>Tabla1[[#This Row],[Comprometido]]/Tabla1[[#Totals],[Comprometido]]</f>
        <v>3.5104357695282724E-5</v>
      </c>
      <c r="V725" s="19">
        <v>735.32</v>
      </c>
      <c r="W725" s="20">
        <f>Tabla1[[#This Row],[Devengado]]/Tabla1[[#Totals],[Devengado]]</f>
        <v>8.5869515411390759E-5</v>
      </c>
      <c r="X725" s="19">
        <v>19140.169999999998</v>
      </c>
      <c r="Y725" s="19">
        <v>19140.169999999998</v>
      </c>
      <c r="Z725" s="19">
        <v>19140.169999999998</v>
      </c>
    </row>
    <row r="726" spans="1:26" hidden="1" x14ac:dyDescent="0.2">
      <c r="A726" t="s">
        <v>0</v>
      </c>
      <c r="B726" t="s">
        <v>16</v>
      </c>
      <c r="C726" t="s">
        <v>38</v>
      </c>
      <c r="D726" t="s">
        <v>39</v>
      </c>
      <c r="E726" t="s">
        <v>4</v>
      </c>
      <c r="F726" t="s">
        <v>5</v>
      </c>
      <c r="G726" t="s">
        <v>19</v>
      </c>
      <c r="H726" t="s">
        <v>20</v>
      </c>
      <c r="I726" t="str">
        <f>MID(Tabla1[[#This Row],[Des.Proyecto]],16,50)</f>
        <v>REMUNERACION PERSONAL</v>
      </c>
      <c r="J726" t="s">
        <v>169</v>
      </c>
      <c r="K726" t="s">
        <v>170</v>
      </c>
      <c r="L726" s="11" t="s">
        <v>938</v>
      </c>
      <c r="M726" t="s">
        <v>10</v>
      </c>
      <c r="N726" t="s">
        <v>11</v>
      </c>
      <c r="O726" s="19">
        <v>18605.830000000002</v>
      </c>
      <c r="P726" s="19">
        <v>0</v>
      </c>
      <c r="Q726" s="19">
        <v>0</v>
      </c>
      <c r="R726" s="19">
        <v>18605.830000000002</v>
      </c>
      <c r="S726" s="19">
        <v>0</v>
      </c>
      <c r="T726" s="19">
        <v>7196.68</v>
      </c>
      <c r="U726" s="18">
        <f>Tabla1[[#This Row],[Comprometido]]/Tabla1[[#Totals],[Comprometido]]</f>
        <v>3.4357127364751029E-4</v>
      </c>
      <c r="V726" s="19">
        <v>7196.68</v>
      </c>
      <c r="W726" s="20">
        <f>Tabla1[[#This Row],[Devengado]]/Tabla1[[#Totals],[Devengado]]</f>
        <v>8.4041699419415709E-4</v>
      </c>
      <c r="X726" s="19">
        <v>11409.15</v>
      </c>
      <c r="Y726" s="19">
        <v>11409.15</v>
      </c>
      <c r="Z726" s="19">
        <v>11409.15</v>
      </c>
    </row>
    <row r="727" spans="1:26" hidden="1" x14ac:dyDescent="0.2">
      <c r="A727" t="s">
        <v>62</v>
      </c>
      <c r="B727" t="s">
        <v>63</v>
      </c>
      <c r="C727" t="s">
        <v>64</v>
      </c>
      <c r="D727" t="s">
        <v>65</v>
      </c>
      <c r="E727" t="s">
        <v>4</v>
      </c>
      <c r="F727" t="s">
        <v>5</v>
      </c>
      <c r="G727" t="s">
        <v>19</v>
      </c>
      <c r="H727" t="s">
        <v>20</v>
      </c>
      <c r="I727" t="str">
        <f>MID(Tabla1[[#This Row],[Des.Proyecto]],16,50)</f>
        <v>REMUNERACION PERSONAL</v>
      </c>
      <c r="J727" t="s">
        <v>169</v>
      </c>
      <c r="K727" t="s">
        <v>170</v>
      </c>
      <c r="L727" s="11" t="s">
        <v>938</v>
      </c>
      <c r="M727" t="s">
        <v>10</v>
      </c>
      <c r="N727" t="s">
        <v>11</v>
      </c>
      <c r="O727" s="19">
        <v>107140.95</v>
      </c>
      <c r="P727" s="19">
        <v>0</v>
      </c>
      <c r="Q727" s="19">
        <v>0</v>
      </c>
      <c r="R727" s="19">
        <v>107140.95</v>
      </c>
      <c r="S727" s="19">
        <v>0</v>
      </c>
      <c r="T727" s="19">
        <v>32303.51</v>
      </c>
      <c r="U727" s="18">
        <f>Tabla1[[#This Row],[Comprometido]]/Tabla1[[#Totals],[Comprometido]]</f>
        <v>1.5421775143517683E-3</v>
      </c>
      <c r="V727" s="19">
        <v>32303.51</v>
      </c>
      <c r="W727" s="20">
        <f>Tabla1[[#This Row],[Devengado]]/Tabla1[[#Totals],[Devengado]]</f>
        <v>3.772353192877951E-3</v>
      </c>
      <c r="X727" s="19">
        <v>74837.440000000002</v>
      </c>
      <c r="Y727" s="19">
        <v>74837.440000000002</v>
      </c>
      <c r="Z727" s="19">
        <v>74837.440000000002</v>
      </c>
    </row>
    <row r="728" spans="1:26" hidden="1" x14ac:dyDescent="0.2">
      <c r="A728" t="s">
        <v>0</v>
      </c>
      <c r="B728" t="s">
        <v>105</v>
      </c>
      <c r="C728" t="s">
        <v>106</v>
      </c>
      <c r="D728" t="s">
        <v>107</v>
      </c>
      <c r="E728" t="s">
        <v>4</v>
      </c>
      <c r="F728" t="s">
        <v>5</v>
      </c>
      <c r="G728" t="s">
        <v>19</v>
      </c>
      <c r="H728" t="s">
        <v>20</v>
      </c>
      <c r="I728" t="str">
        <f>MID(Tabla1[[#This Row],[Des.Proyecto]],16,50)</f>
        <v>REMUNERACION PERSONAL</v>
      </c>
      <c r="J728" t="s">
        <v>169</v>
      </c>
      <c r="K728" t="s">
        <v>170</v>
      </c>
      <c r="L728" s="11" t="s">
        <v>938</v>
      </c>
      <c r="M728" t="s">
        <v>10</v>
      </c>
      <c r="N728" t="s">
        <v>11</v>
      </c>
      <c r="O728" s="19">
        <v>170346.4</v>
      </c>
      <c r="P728" s="19">
        <v>0</v>
      </c>
      <c r="Q728" s="19">
        <v>0</v>
      </c>
      <c r="R728" s="19">
        <v>170346.4</v>
      </c>
      <c r="S728" s="19">
        <v>0</v>
      </c>
      <c r="T728" s="19">
        <v>0</v>
      </c>
      <c r="U728" s="18">
        <f>Tabla1[[#This Row],[Comprometido]]/Tabla1[[#Totals],[Comprometido]]</f>
        <v>0</v>
      </c>
      <c r="V728" s="19">
        <v>0</v>
      </c>
      <c r="W728" s="20">
        <f>Tabla1[[#This Row],[Devengado]]/Tabla1[[#Totals],[Devengado]]</f>
        <v>0</v>
      </c>
      <c r="X728" s="19">
        <v>170346.4</v>
      </c>
      <c r="Y728" s="19">
        <v>170346.4</v>
      </c>
      <c r="Z728" s="19">
        <v>170346.4</v>
      </c>
    </row>
    <row r="729" spans="1:26" hidden="1" x14ac:dyDescent="0.2">
      <c r="A729" t="s">
        <v>62</v>
      </c>
      <c r="B729" t="s">
        <v>63</v>
      </c>
      <c r="C729" t="s">
        <v>99</v>
      </c>
      <c r="D729" t="s">
        <v>100</v>
      </c>
      <c r="E729" t="s">
        <v>4</v>
      </c>
      <c r="F729" t="s">
        <v>5</v>
      </c>
      <c r="G729" t="s">
        <v>19</v>
      </c>
      <c r="H729" t="s">
        <v>20</v>
      </c>
      <c r="I729" t="str">
        <f>MID(Tabla1[[#This Row],[Des.Proyecto]],16,50)</f>
        <v>REMUNERACION PERSONAL</v>
      </c>
      <c r="J729" t="s">
        <v>169</v>
      </c>
      <c r="K729" t="s">
        <v>170</v>
      </c>
      <c r="L729" s="11" t="s">
        <v>938</v>
      </c>
      <c r="M729" t="s">
        <v>10</v>
      </c>
      <c r="N729" t="s">
        <v>11</v>
      </c>
      <c r="O729" s="19">
        <v>42147.88</v>
      </c>
      <c r="P729" s="19">
        <v>0</v>
      </c>
      <c r="Q729" s="19">
        <v>0</v>
      </c>
      <c r="R729" s="19">
        <v>42147.88</v>
      </c>
      <c r="S729" s="19">
        <v>0</v>
      </c>
      <c r="T729" s="19">
        <v>3915.8</v>
      </c>
      <c r="U729" s="18">
        <f>Tabla1[[#This Row],[Comprometido]]/Tabla1[[#Totals],[Comprometido]]</f>
        <v>1.8694125532174846E-4</v>
      </c>
      <c r="V729" s="19">
        <v>3915.8</v>
      </c>
      <c r="W729" s="20">
        <f>Tabla1[[#This Row],[Devengado]]/Tabla1[[#Totals],[Devengado]]</f>
        <v>4.5728097759876503E-4</v>
      </c>
      <c r="X729" s="19">
        <v>38232.080000000002</v>
      </c>
      <c r="Y729" s="19">
        <v>38232.080000000002</v>
      </c>
      <c r="Z729" s="19">
        <v>38232.080000000002</v>
      </c>
    </row>
    <row r="730" spans="1:26" hidden="1" x14ac:dyDescent="0.2">
      <c r="A730" t="s">
        <v>23</v>
      </c>
      <c r="B730" t="s">
        <v>49</v>
      </c>
      <c r="C730" t="s">
        <v>50</v>
      </c>
      <c r="D730" t="s">
        <v>51</v>
      </c>
      <c r="E730" t="s">
        <v>4</v>
      </c>
      <c r="F730" t="s">
        <v>5</v>
      </c>
      <c r="G730" t="s">
        <v>19</v>
      </c>
      <c r="H730" t="s">
        <v>20</v>
      </c>
      <c r="I730" t="str">
        <f>MID(Tabla1[[#This Row],[Des.Proyecto]],16,50)</f>
        <v>REMUNERACION PERSONAL</v>
      </c>
      <c r="J730" t="s">
        <v>169</v>
      </c>
      <c r="K730" t="s">
        <v>170</v>
      </c>
      <c r="L730" s="11" t="s">
        <v>938</v>
      </c>
      <c r="M730" t="s">
        <v>10</v>
      </c>
      <c r="N730" t="s">
        <v>11</v>
      </c>
      <c r="O730" s="19">
        <v>40529.74</v>
      </c>
      <c r="P730" s="19">
        <v>0</v>
      </c>
      <c r="Q730" s="19">
        <v>0</v>
      </c>
      <c r="R730" s="19">
        <v>40529.74</v>
      </c>
      <c r="S730" s="19">
        <v>0</v>
      </c>
      <c r="T730" s="19">
        <v>3641.02</v>
      </c>
      <c r="U730" s="18">
        <f>Tabla1[[#This Row],[Comprometido]]/Tabla1[[#Totals],[Comprometido]]</f>
        <v>1.7382319052341603E-4</v>
      </c>
      <c r="V730" s="19">
        <v>3641.02</v>
      </c>
      <c r="W730" s="20">
        <f>Tabla1[[#This Row],[Devengado]]/Tabla1[[#Totals],[Devengado]]</f>
        <v>4.2519260050478968E-4</v>
      </c>
      <c r="X730" s="19">
        <v>36888.720000000001</v>
      </c>
      <c r="Y730" s="19">
        <v>36888.720000000001</v>
      </c>
      <c r="Z730" s="19">
        <v>36888.720000000001</v>
      </c>
    </row>
    <row r="731" spans="1:26" hidden="1" x14ac:dyDescent="0.2">
      <c r="A731" t="s">
        <v>0</v>
      </c>
      <c r="B731" t="s">
        <v>16</v>
      </c>
      <c r="C731" t="s">
        <v>17</v>
      </c>
      <c r="D731" t="s">
        <v>18</v>
      </c>
      <c r="E731" t="s">
        <v>4</v>
      </c>
      <c r="F731" t="s">
        <v>5</v>
      </c>
      <c r="G731" t="s">
        <v>19</v>
      </c>
      <c r="H731" t="s">
        <v>20</v>
      </c>
      <c r="I731" t="str">
        <f>MID(Tabla1[[#This Row],[Des.Proyecto]],16,50)</f>
        <v>REMUNERACION PERSONAL</v>
      </c>
      <c r="J731" t="s">
        <v>169</v>
      </c>
      <c r="K731" t="s">
        <v>170</v>
      </c>
      <c r="L731" s="11" t="s">
        <v>938</v>
      </c>
      <c r="M731" t="s">
        <v>10</v>
      </c>
      <c r="N731" t="s">
        <v>11</v>
      </c>
      <c r="O731" s="19">
        <v>8406.64</v>
      </c>
      <c r="P731" s="19">
        <v>0</v>
      </c>
      <c r="Q731" s="19">
        <v>-1406.64</v>
      </c>
      <c r="R731" s="19">
        <v>7000</v>
      </c>
      <c r="S731" s="19">
        <v>0</v>
      </c>
      <c r="T731" s="19">
        <v>3494.83</v>
      </c>
      <c r="U731" s="18">
        <f>Tabla1[[#This Row],[Comprometido]]/Tabla1[[#Totals],[Comprometido]]</f>
        <v>1.668440439593713E-4</v>
      </c>
      <c r="V731" s="19">
        <v>804</v>
      </c>
      <c r="W731" s="20">
        <f>Tabla1[[#This Row],[Devengado]]/Tabla1[[#Totals],[Devengado]]</f>
        <v>9.3889858008429207E-5</v>
      </c>
      <c r="X731" s="19">
        <v>3505.17</v>
      </c>
      <c r="Y731" s="19">
        <v>6196</v>
      </c>
      <c r="Z731" s="19">
        <v>3505.17</v>
      </c>
    </row>
    <row r="732" spans="1:26" hidden="1" x14ac:dyDescent="0.2">
      <c r="A732" t="s">
        <v>23</v>
      </c>
      <c r="B732" t="s">
        <v>69</v>
      </c>
      <c r="C732" t="s">
        <v>131</v>
      </c>
      <c r="D732" t="s">
        <v>132</v>
      </c>
      <c r="E732" t="s">
        <v>4</v>
      </c>
      <c r="F732" t="s">
        <v>5</v>
      </c>
      <c r="G732" t="s">
        <v>19</v>
      </c>
      <c r="H732" t="s">
        <v>20</v>
      </c>
      <c r="I732" t="str">
        <f>MID(Tabla1[[#This Row],[Des.Proyecto]],16,50)</f>
        <v>REMUNERACION PERSONAL</v>
      </c>
      <c r="J732" t="s">
        <v>169</v>
      </c>
      <c r="K732" t="s">
        <v>170</v>
      </c>
      <c r="L732" s="11" t="s">
        <v>938</v>
      </c>
      <c r="M732" t="s">
        <v>10</v>
      </c>
      <c r="N732" t="s">
        <v>11</v>
      </c>
      <c r="O732" s="19">
        <v>39435.33</v>
      </c>
      <c r="P732" s="19">
        <v>0</v>
      </c>
      <c r="Q732" s="19">
        <v>0</v>
      </c>
      <c r="R732" s="19">
        <v>39435.33</v>
      </c>
      <c r="S732" s="19">
        <v>0</v>
      </c>
      <c r="T732" s="19">
        <v>5211.4799999999996</v>
      </c>
      <c r="U732" s="18">
        <f>Tabla1[[#This Row],[Comprometido]]/Tabla1[[#Totals],[Comprometido]]</f>
        <v>2.4879733727059235E-4</v>
      </c>
      <c r="V732" s="19">
        <v>5211.4799999999996</v>
      </c>
      <c r="W732" s="20">
        <f>Tabla1[[#This Row],[Devengado]]/Tabla1[[#Totals],[Devengado]]</f>
        <v>6.0858845424598086E-4</v>
      </c>
      <c r="X732" s="19">
        <v>34223.85</v>
      </c>
      <c r="Y732" s="19">
        <v>34223.85</v>
      </c>
      <c r="Z732" s="19">
        <v>34223.85</v>
      </c>
    </row>
    <row r="733" spans="1:26" hidden="1" x14ac:dyDescent="0.2">
      <c r="A733" t="s">
        <v>62</v>
      </c>
      <c r="B733" t="s">
        <v>80</v>
      </c>
      <c r="C733" t="s">
        <v>122</v>
      </c>
      <c r="D733" t="s">
        <v>123</v>
      </c>
      <c r="E733" t="s">
        <v>4</v>
      </c>
      <c r="F733" t="s">
        <v>5</v>
      </c>
      <c r="G733" t="s">
        <v>19</v>
      </c>
      <c r="H733" t="s">
        <v>20</v>
      </c>
      <c r="I733" t="str">
        <f>MID(Tabla1[[#This Row],[Des.Proyecto]],16,50)</f>
        <v>REMUNERACION PERSONAL</v>
      </c>
      <c r="J733" t="s">
        <v>169</v>
      </c>
      <c r="K733" t="s">
        <v>170</v>
      </c>
      <c r="L733" s="11" t="s">
        <v>938</v>
      </c>
      <c r="M733" t="s">
        <v>10</v>
      </c>
      <c r="N733" t="s">
        <v>11</v>
      </c>
      <c r="O733" s="19">
        <v>9573.9500000000007</v>
      </c>
      <c r="P733" s="19">
        <v>0</v>
      </c>
      <c r="Q733" s="19">
        <v>0</v>
      </c>
      <c r="R733" s="19">
        <v>9573.9500000000007</v>
      </c>
      <c r="S733" s="19">
        <v>0</v>
      </c>
      <c r="T733" s="19">
        <v>1922.24</v>
      </c>
      <c r="U733" s="18">
        <f>Tabla1[[#This Row],[Comprometido]]/Tabla1[[#Totals],[Comprometido]]</f>
        <v>9.1768210488195958E-5</v>
      </c>
      <c r="V733" s="19">
        <v>1922.24</v>
      </c>
      <c r="W733" s="20">
        <f>Tabla1[[#This Row],[Devengado]]/Tabla1[[#Totals],[Devengado]]</f>
        <v>2.2447616997278973E-4</v>
      </c>
      <c r="X733" s="19">
        <v>7651.71</v>
      </c>
      <c r="Y733" s="19">
        <v>7651.71</v>
      </c>
      <c r="Z733" s="19">
        <v>7651.71</v>
      </c>
    </row>
    <row r="734" spans="1:26" hidden="1" x14ac:dyDescent="0.2">
      <c r="A734" t="s">
        <v>62</v>
      </c>
      <c r="B734" t="s">
        <v>66</v>
      </c>
      <c r="C734" t="s">
        <v>113</v>
      </c>
      <c r="D734" t="s">
        <v>114</v>
      </c>
      <c r="E734" t="s">
        <v>4</v>
      </c>
      <c r="F734" t="s">
        <v>5</v>
      </c>
      <c r="G734" t="s">
        <v>19</v>
      </c>
      <c r="H734" t="s">
        <v>20</v>
      </c>
      <c r="I734" t="str">
        <f>MID(Tabla1[[#This Row],[Des.Proyecto]],16,50)</f>
        <v>REMUNERACION PERSONAL</v>
      </c>
      <c r="J734" t="s">
        <v>169</v>
      </c>
      <c r="K734" t="s">
        <v>170</v>
      </c>
      <c r="L734" s="11" t="s">
        <v>938</v>
      </c>
      <c r="M734" t="s">
        <v>10</v>
      </c>
      <c r="N734" t="s">
        <v>11</v>
      </c>
      <c r="O734" s="19">
        <v>71094.350000000006</v>
      </c>
      <c r="P734" s="19">
        <v>0</v>
      </c>
      <c r="Q734" s="19">
        <v>0</v>
      </c>
      <c r="R734" s="19">
        <v>71094.350000000006</v>
      </c>
      <c r="S734" s="19">
        <v>0</v>
      </c>
      <c r="T734" s="19">
        <v>3297.63</v>
      </c>
      <c r="U734" s="18">
        <f>Tabla1[[#This Row],[Comprometido]]/Tabla1[[#Totals],[Comprometido]]</f>
        <v>1.5742966744641129E-4</v>
      </c>
      <c r="V734" s="19">
        <v>3297.63</v>
      </c>
      <c r="W734" s="20">
        <f>Tabla1[[#This Row],[Devengado]]/Tabla1[[#Totals],[Devengado]]</f>
        <v>3.8509205530390102E-4</v>
      </c>
      <c r="X734" s="19">
        <v>67796.72</v>
      </c>
      <c r="Y734" s="19">
        <v>67796.72</v>
      </c>
      <c r="Z734" s="19">
        <v>67796.72</v>
      </c>
    </row>
    <row r="735" spans="1:26" hidden="1" x14ac:dyDescent="0.2">
      <c r="A735" t="s">
        <v>0</v>
      </c>
      <c r="B735" t="s">
        <v>16</v>
      </c>
      <c r="C735" t="s">
        <v>36</v>
      </c>
      <c r="D735" t="s">
        <v>37</v>
      </c>
      <c r="E735" t="s">
        <v>4</v>
      </c>
      <c r="F735" t="s">
        <v>5</v>
      </c>
      <c r="G735" t="s">
        <v>19</v>
      </c>
      <c r="H735" t="s">
        <v>20</v>
      </c>
      <c r="I735" t="str">
        <f>MID(Tabla1[[#This Row],[Des.Proyecto]],16,50)</f>
        <v>REMUNERACION PERSONAL</v>
      </c>
      <c r="J735" t="s">
        <v>169</v>
      </c>
      <c r="K735" t="s">
        <v>170</v>
      </c>
      <c r="L735" s="11" t="s">
        <v>938</v>
      </c>
      <c r="M735" t="s">
        <v>10</v>
      </c>
      <c r="N735" t="s">
        <v>11</v>
      </c>
      <c r="O735" s="19">
        <v>272974.12</v>
      </c>
      <c r="P735" s="19">
        <v>0</v>
      </c>
      <c r="Q735" s="19">
        <v>0</v>
      </c>
      <c r="R735" s="19">
        <v>272974.12</v>
      </c>
      <c r="S735" s="19">
        <v>0</v>
      </c>
      <c r="T735" s="19">
        <v>14242.79</v>
      </c>
      <c r="U735" s="18">
        <f>Tabla1[[#This Row],[Comprometido]]/Tabla1[[#Totals],[Comprometido]]</f>
        <v>6.7995429845345669E-4</v>
      </c>
      <c r="V735" s="19">
        <v>8242.7900000000009</v>
      </c>
      <c r="W735" s="20">
        <f>Tabla1[[#This Row],[Devengado]]/Tabla1[[#Totals],[Devengado]]</f>
        <v>9.6258007797674159E-4</v>
      </c>
      <c r="X735" s="19">
        <v>258731.33</v>
      </c>
      <c r="Y735" s="19">
        <v>264731.33</v>
      </c>
      <c r="Z735" s="19">
        <v>258731.33</v>
      </c>
    </row>
    <row r="736" spans="1:26" hidden="1" x14ac:dyDescent="0.2">
      <c r="A736" t="s">
        <v>62</v>
      </c>
      <c r="B736" t="s">
        <v>110</v>
      </c>
      <c r="C736" t="s">
        <v>111</v>
      </c>
      <c r="D736" t="s">
        <v>112</v>
      </c>
      <c r="E736" t="s">
        <v>4</v>
      </c>
      <c r="F736" t="s">
        <v>5</v>
      </c>
      <c r="G736" t="s">
        <v>19</v>
      </c>
      <c r="H736" t="s">
        <v>20</v>
      </c>
      <c r="I736" t="str">
        <f>MID(Tabla1[[#This Row],[Des.Proyecto]],16,50)</f>
        <v>REMUNERACION PERSONAL</v>
      </c>
      <c r="J736" t="s">
        <v>169</v>
      </c>
      <c r="K736" t="s">
        <v>170</v>
      </c>
      <c r="L736" s="11" t="s">
        <v>938</v>
      </c>
      <c r="M736" t="s">
        <v>10</v>
      </c>
      <c r="N736" t="s">
        <v>11</v>
      </c>
      <c r="O736" s="19">
        <v>50290.49</v>
      </c>
      <c r="P736" s="19">
        <v>0</v>
      </c>
      <c r="Q736" s="19">
        <v>9709.51</v>
      </c>
      <c r="R736" s="19">
        <v>60000</v>
      </c>
      <c r="S736" s="19">
        <v>0</v>
      </c>
      <c r="T736" s="19">
        <v>4388.3999999999996</v>
      </c>
      <c r="U736" s="18">
        <f>Tabla1[[#This Row],[Comprometido]]/Tabla1[[#Totals],[Comprometido]]</f>
        <v>2.0950329558556638E-4</v>
      </c>
      <c r="V736" s="19">
        <v>4388.3999999999996</v>
      </c>
      <c r="W736" s="20">
        <f>Tabla1[[#This Row],[Devengado]]/Tabla1[[#Totals],[Devengado]]</f>
        <v>5.1247046378630678E-4</v>
      </c>
      <c r="X736" s="19">
        <v>55611.6</v>
      </c>
      <c r="Y736" s="19">
        <v>55611.6</v>
      </c>
      <c r="Z736" s="19">
        <v>55611.6</v>
      </c>
    </row>
    <row r="737" spans="1:26" hidden="1" x14ac:dyDescent="0.2">
      <c r="A737" t="s">
        <v>62</v>
      </c>
      <c r="B737" t="s">
        <v>80</v>
      </c>
      <c r="C737" t="s">
        <v>94</v>
      </c>
      <c r="D737" t="s">
        <v>95</v>
      </c>
      <c r="E737" t="s">
        <v>4</v>
      </c>
      <c r="F737" t="s">
        <v>5</v>
      </c>
      <c r="G737" t="s">
        <v>19</v>
      </c>
      <c r="H737" t="s">
        <v>20</v>
      </c>
      <c r="I737" t="str">
        <f>MID(Tabla1[[#This Row],[Des.Proyecto]],16,50)</f>
        <v>REMUNERACION PERSONAL</v>
      </c>
      <c r="J737" t="s">
        <v>169</v>
      </c>
      <c r="K737" t="s">
        <v>170</v>
      </c>
      <c r="L737" s="11" t="s">
        <v>938</v>
      </c>
      <c r="M737" t="s">
        <v>10</v>
      </c>
      <c r="N737" t="s">
        <v>11</v>
      </c>
      <c r="O737" s="19">
        <v>40080.43</v>
      </c>
      <c r="P737" s="19">
        <v>0</v>
      </c>
      <c r="Q737" s="19">
        <v>0</v>
      </c>
      <c r="R737" s="19">
        <v>40080.43</v>
      </c>
      <c r="S737" s="19">
        <v>0</v>
      </c>
      <c r="T737" s="19">
        <v>1266.57</v>
      </c>
      <c r="U737" s="18">
        <f>Tabla1[[#This Row],[Comprometido]]/Tabla1[[#Totals],[Comprometido]]</f>
        <v>6.0466363387524112E-5</v>
      </c>
      <c r="V737" s="19">
        <v>1266.57</v>
      </c>
      <c r="W737" s="20">
        <f>Tabla1[[#This Row],[Devengado]]/Tabla1[[#Totals],[Devengado]]</f>
        <v>1.4790805653947285E-4</v>
      </c>
      <c r="X737" s="19">
        <v>38813.86</v>
      </c>
      <c r="Y737" s="19">
        <v>38813.86</v>
      </c>
      <c r="Z737" s="19">
        <v>38813.86</v>
      </c>
    </row>
    <row r="738" spans="1:26" hidden="1" x14ac:dyDescent="0.2">
      <c r="A738" t="s">
        <v>62</v>
      </c>
      <c r="B738" t="s">
        <v>80</v>
      </c>
      <c r="C738" t="s">
        <v>81</v>
      </c>
      <c r="D738" t="s">
        <v>82</v>
      </c>
      <c r="E738" t="s">
        <v>4</v>
      </c>
      <c r="F738" t="s">
        <v>5</v>
      </c>
      <c r="G738" t="s">
        <v>19</v>
      </c>
      <c r="H738" t="s">
        <v>20</v>
      </c>
      <c r="I738" t="str">
        <f>MID(Tabla1[[#This Row],[Des.Proyecto]],16,50)</f>
        <v>REMUNERACION PERSONAL</v>
      </c>
      <c r="J738" t="s">
        <v>169</v>
      </c>
      <c r="K738" t="s">
        <v>170</v>
      </c>
      <c r="L738" s="11" t="s">
        <v>938</v>
      </c>
      <c r="M738" t="s">
        <v>10</v>
      </c>
      <c r="N738" t="s">
        <v>11</v>
      </c>
      <c r="O738" s="19">
        <v>12424.32</v>
      </c>
      <c r="P738" s="19">
        <v>0</v>
      </c>
      <c r="Q738" s="19">
        <v>-9534.31</v>
      </c>
      <c r="R738" s="19">
        <v>2890.01</v>
      </c>
      <c r="S738" s="19">
        <v>0</v>
      </c>
      <c r="T738" s="19">
        <v>1300.98</v>
      </c>
      <c r="U738" s="18">
        <f>Tabla1[[#This Row],[Comprometido]]/Tabla1[[#Totals],[Comprometido]]</f>
        <v>6.2109105252691231E-5</v>
      </c>
      <c r="V738" s="19">
        <v>427.4</v>
      </c>
      <c r="W738" s="20">
        <f>Tabla1[[#This Row],[Devengado]]/Tabla1[[#Totals],[Devengado]]</f>
        <v>4.9911101135326666E-5</v>
      </c>
      <c r="X738" s="19">
        <v>1589.03</v>
      </c>
      <c r="Y738" s="19">
        <v>2462.61</v>
      </c>
      <c r="Z738" s="19">
        <v>1589.03</v>
      </c>
    </row>
    <row r="739" spans="1:26" hidden="1" x14ac:dyDescent="0.2">
      <c r="A739" t="s">
        <v>23</v>
      </c>
      <c r="B739" t="s">
        <v>69</v>
      </c>
      <c r="C739" t="s">
        <v>70</v>
      </c>
      <c r="D739" t="s">
        <v>71</v>
      </c>
      <c r="E739" t="s">
        <v>4</v>
      </c>
      <c r="F739" t="s">
        <v>5</v>
      </c>
      <c r="G739" t="s">
        <v>19</v>
      </c>
      <c r="H739" t="s">
        <v>20</v>
      </c>
      <c r="I739" t="str">
        <f>MID(Tabla1[[#This Row],[Des.Proyecto]],16,50)</f>
        <v>REMUNERACION PERSONAL</v>
      </c>
      <c r="J739" t="s">
        <v>169</v>
      </c>
      <c r="K739" t="s">
        <v>170</v>
      </c>
      <c r="L739" s="11" t="s">
        <v>938</v>
      </c>
      <c r="M739" t="s">
        <v>10</v>
      </c>
      <c r="N739" t="s">
        <v>11</v>
      </c>
      <c r="O739" s="19">
        <v>90610.45</v>
      </c>
      <c r="P739" s="19">
        <v>0</v>
      </c>
      <c r="Q739" s="19">
        <v>0</v>
      </c>
      <c r="R739" s="19">
        <v>90610.45</v>
      </c>
      <c r="S739" s="19">
        <v>0</v>
      </c>
      <c r="T739" s="19">
        <v>6982.94</v>
      </c>
      <c r="U739" s="18">
        <f>Tabla1[[#This Row],[Comprometido]]/Tabla1[[#Totals],[Comprometido]]</f>
        <v>3.3336727346556258E-4</v>
      </c>
      <c r="V739" s="19">
        <v>6982.94</v>
      </c>
      <c r="W739" s="20">
        <f>Tabla1[[#This Row],[Devengado]]/Tabla1[[#Totals],[Devengado]]</f>
        <v>8.1545677248927935E-4</v>
      </c>
      <c r="X739" s="19">
        <v>83627.509999999995</v>
      </c>
      <c r="Y739" s="19">
        <v>83627.509999999995</v>
      </c>
      <c r="Z739" s="19">
        <v>83627.509999999995</v>
      </c>
    </row>
    <row r="740" spans="1:26" hidden="1" x14ac:dyDescent="0.2">
      <c r="A740" t="s">
        <v>62</v>
      </c>
      <c r="B740" t="s">
        <v>80</v>
      </c>
      <c r="C740" t="s">
        <v>92</v>
      </c>
      <c r="D740" t="s">
        <v>93</v>
      </c>
      <c r="E740" t="s">
        <v>4</v>
      </c>
      <c r="F740" t="s">
        <v>5</v>
      </c>
      <c r="G740" t="s">
        <v>19</v>
      </c>
      <c r="H740" t="s">
        <v>20</v>
      </c>
      <c r="I740" t="str">
        <f>MID(Tabla1[[#This Row],[Des.Proyecto]],16,50)</f>
        <v>REMUNERACION PERSONAL</v>
      </c>
      <c r="J740" t="s">
        <v>169</v>
      </c>
      <c r="K740" t="s">
        <v>170</v>
      </c>
      <c r="L740" s="11" t="s">
        <v>938</v>
      </c>
      <c r="M740" t="s">
        <v>10</v>
      </c>
      <c r="N740" t="s">
        <v>11</v>
      </c>
      <c r="O740" s="19">
        <v>32286.720000000001</v>
      </c>
      <c r="P740" s="19">
        <v>0</v>
      </c>
      <c r="Q740" s="19">
        <v>0</v>
      </c>
      <c r="R740" s="19">
        <v>32286.720000000001</v>
      </c>
      <c r="S740" s="19">
        <v>0</v>
      </c>
      <c r="T740" s="19">
        <v>0</v>
      </c>
      <c r="U740" s="18">
        <f>Tabla1[[#This Row],[Comprometido]]/Tabla1[[#Totals],[Comprometido]]</f>
        <v>0</v>
      </c>
      <c r="V740" s="19">
        <v>0</v>
      </c>
      <c r="W740" s="20">
        <f>Tabla1[[#This Row],[Devengado]]/Tabla1[[#Totals],[Devengado]]</f>
        <v>0</v>
      </c>
      <c r="X740" s="19">
        <v>32286.720000000001</v>
      </c>
      <c r="Y740" s="19">
        <v>32286.720000000001</v>
      </c>
      <c r="Z740" s="19">
        <v>32286.720000000001</v>
      </c>
    </row>
    <row r="741" spans="1:26" hidden="1" x14ac:dyDescent="0.2">
      <c r="A741" t="s">
        <v>0</v>
      </c>
      <c r="B741" t="s">
        <v>16</v>
      </c>
      <c r="C741" t="s">
        <v>27</v>
      </c>
      <c r="D741" t="s">
        <v>28</v>
      </c>
      <c r="E741" t="s">
        <v>4</v>
      </c>
      <c r="F741" t="s">
        <v>5</v>
      </c>
      <c r="G741" t="s">
        <v>19</v>
      </c>
      <c r="H741" t="s">
        <v>20</v>
      </c>
      <c r="I741" t="str">
        <f>MID(Tabla1[[#This Row],[Des.Proyecto]],16,50)</f>
        <v>REMUNERACION PERSONAL</v>
      </c>
      <c r="J741" t="s">
        <v>169</v>
      </c>
      <c r="K741" t="s">
        <v>170</v>
      </c>
      <c r="L741" s="11" t="s">
        <v>938</v>
      </c>
      <c r="M741" t="s">
        <v>10</v>
      </c>
      <c r="N741" t="s">
        <v>11</v>
      </c>
      <c r="O741" s="19">
        <v>148893.6</v>
      </c>
      <c r="P741" s="19">
        <v>0</v>
      </c>
      <c r="Q741" s="19">
        <v>-24776.25</v>
      </c>
      <c r="R741" s="19">
        <v>124117.35</v>
      </c>
      <c r="S741" s="19">
        <v>0</v>
      </c>
      <c r="T741" s="19">
        <v>8733.76</v>
      </c>
      <c r="U741" s="18">
        <f>Tabla1[[#This Row],[Comprometido]]/Tabla1[[#Totals],[Comprometido]]</f>
        <v>4.1695185098290869E-4</v>
      </c>
      <c r="V741" s="19">
        <v>8733.76</v>
      </c>
      <c r="W741" s="20">
        <f>Tabla1[[#This Row],[Devengado]]/Tabla1[[#Totals],[Devengado]]</f>
        <v>1.0199147839299735E-3</v>
      </c>
      <c r="X741" s="19">
        <v>115383.59</v>
      </c>
      <c r="Y741" s="19">
        <v>115383.59</v>
      </c>
      <c r="Z741" s="19">
        <v>115383.59</v>
      </c>
    </row>
    <row r="742" spans="1:26" hidden="1" x14ac:dyDescent="0.2">
      <c r="A742" t="s">
        <v>62</v>
      </c>
      <c r="B742" t="s">
        <v>66</v>
      </c>
      <c r="C742" t="s">
        <v>108</v>
      </c>
      <c r="D742" t="s">
        <v>109</v>
      </c>
      <c r="E742" t="s">
        <v>4</v>
      </c>
      <c r="F742" t="s">
        <v>5</v>
      </c>
      <c r="G742" t="s">
        <v>6</v>
      </c>
      <c r="H742" t="s">
        <v>7</v>
      </c>
      <c r="I742" t="str">
        <f>MID(Tabla1[[#This Row],[Des.Proyecto]],16,50)</f>
        <v>GASTOS ADMINISTRATIVOS</v>
      </c>
      <c r="J742" t="s">
        <v>171</v>
      </c>
      <c r="K742" t="s">
        <v>172</v>
      </c>
      <c r="L742" s="11" t="s">
        <v>938</v>
      </c>
      <c r="M742" t="s">
        <v>173</v>
      </c>
      <c r="N742" t="s">
        <v>11</v>
      </c>
      <c r="O742" s="19">
        <v>10819.75</v>
      </c>
      <c r="P742" s="19">
        <v>0</v>
      </c>
      <c r="Q742" s="19">
        <v>0</v>
      </c>
      <c r="R742" s="19">
        <v>10819.75</v>
      </c>
      <c r="S742" s="19">
        <v>0</v>
      </c>
      <c r="T742" s="19">
        <v>10819.75</v>
      </c>
      <c r="U742" s="18">
        <f>Tabla1[[#This Row],[Comprometido]]/Tabla1[[#Totals],[Comprometido]]</f>
        <v>5.1653752675506607E-4</v>
      </c>
      <c r="V742" s="19">
        <v>5095.01</v>
      </c>
      <c r="W742" s="20">
        <f>Tabla1[[#This Row],[Devengado]]/Tabla1[[#Totals],[Devengado]]</f>
        <v>5.9498727046209809E-4</v>
      </c>
      <c r="X742" s="19">
        <v>0</v>
      </c>
      <c r="Y742" s="19">
        <v>5724.74</v>
      </c>
      <c r="Z742" s="19">
        <v>0</v>
      </c>
    </row>
    <row r="743" spans="1:26" hidden="1" x14ac:dyDescent="0.2">
      <c r="A743" t="s">
        <v>23</v>
      </c>
      <c r="B743" t="s">
        <v>24</v>
      </c>
      <c r="C743" t="s">
        <v>44</v>
      </c>
      <c r="D743" t="s">
        <v>45</v>
      </c>
      <c r="E743" t="s">
        <v>4</v>
      </c>
      <c r="F743" t="s">
        <v>5</v>
      </c>
      <c r="G743" t="s">
        <v>6</v>
      </c>
      <c r="H743" t="s">
        <v>7</v>
      </c>
      <c r="I743" t="str">
        <f>MID(Tabla1[[#This Row],[Des.Proyecto]],16,50)</f>
        <v>GASTOS ADMINISTRATIVOS</v>
      </c>
      <c r="J743" t="s">
        <v>171</v>
      </c>
      <c r="K743" t="s">
        <v>172</v>
      </c>
      <c r="L743" s="11" t="s">
        <v>938</v>
      </c>
      <c r="M743" t="s">
        <v>173</v>
      </c>
      <c r="N743" t="s">
        <v>11</v>
      </c>
      <c r="O743" s="19">
        <v>18717.900000000001</v>
      </c>
      <c r="P743" s="19">
        <v>0</v>
      </c>
      <c r="Q743" s="19">
        <v>7725.03</v>
      </c>
      <c r="R743" s="19">
        <v>26442.93</v>
      </c>
      <c r="S743" s="19">
        <v>0</v>
      </c>
      <c r="T743" s="19">
        <v>26100.84</v>
      </c>
      <c r="U743" s="18">
        <f>Tabla1[[#This Row],[Comprometido]]/Tabla1[[#Totals],[Comprometido]]</f>
        <v>1.2460605226395896E-3</v>
      </c>
      <c r="V743" s="19">
        <v>20135.39</v>
      </c>
      <c r="W743" s="20">
        <f>Tabla1[[#This Row],[Devengado]]/Tabla1[[#Totals],[Devengado]]</f>
        <v>2.351379238861126E-3</v>
      </c>
      <c r="X743" s="19">
        <v>342.09</v>
      </c>
      <c r="Y743" s="19">
        <v>6307.54</v>
      </c>
      <c r="Z743" s="19">
        <v>342.09</v>
      </c>
    </row>
    <row r="744" spans="1:26" hidden="1" x14ac:dyDescent="0.2">
      <c r="A744" t="s">
        <v>23</v>
      </c>
      <c r="B744" t="s">
        <v>24</v>
      </c>
      <c r="C744" t="s">
        <v>34</v>
      </c>
      <c r="D744" t="s">
        <v>35</v>
      </c>
      <c r="E744" t="s">
        <v>4</v>
      </c>
      <c r="F744" t="s">
        <v>5</v>
      </c>
      <c r="G744" t="s">
        <v>6</v>
      </c>
      <c r="H744" t="s">
        <v>7</v>
      </c>
      <c r="I744" t="str">
        <f>MID(Tabla1[[#This Row],[Des.Proyecto]],16,50)</f>
        <v>GASTOS ADMINISTRATIVOS</v>
      </c>
      <c r="J744" t="s">
        <v>171</v>
      </c>
      <c r="K744" t="s">
        <v>172</v>
      </c>
      <c r="L744" s="11" t="s">
        <v>938</v>
      </c>
      <c r="M744" t="s">
        <v>173</v>
      </c>
      <c r="N744" t="s">
        <v>11</v>
      </c>
      <c r="O744" s="19">
        <v>28490.81</v>
      </c>
      <c r="P744" s="19">
        <v>0</v>
      </c>
      <c r="Q744" s="19">
        <v>-5000</v>
      </c>
      <c r="R744" s="19">
        <v>23490.81</v>
      </c>
      <c r="S744" s="19">
        <v>0</v>
      </c>
      <c r="T744" s="19">
        <v>21000</v>
      </c>
      <c r="U744" s="18">
        <f>Tabla1[[#This Row],[Comprometido]]/Tabla1[[#Totals],[Comprometido]]</f>
        <v>1.0025451661874246E-3</v>
      </c>
      <c r="V744" s="19">
        <v>15801.3</v>
      </c>
      <c r="W744" s="20">
        <f>Tabla1[[#This Row],[Devengado]]/Tabla1[[#Totals],[Devengado]]</f>
        <v>1.8452510116276023E-3</v>
      </c>
      <c r="X744" s="19">
        <v>2490.81</v>
      </c>
      <c r="Y744" s="19">
        <v>7689.51</v>
      </c>
      <c r="Z744" s="19">
        <v>2490.81</v>
      </c>
    </row>
    <row r="745" spans="1:26" hidden="1" x14ac:dyDescent="0.2">
      <c r="A745" t="s">
        <v>62</v>
      </c>
      <c r="B745" t="s">
        <v>63</v>
      </c>
      <c r="C745" t="s">
        <v>64</v>
      </c>
      <c r="D745" t="s">
        <v>65</v>
      </c>
      <c r="E745" t="s">
        <v>4</v>
      </c>
      <c r="F745" t="s">
        <v>5</v>
      </c>
      <c r="G745" t="s">
        <v>6</v>
      </c>
      <c r="H745" t="s">
        <v>7</v>
      </c>
      <c r="I745" t="str">
        <f>MID(Tabla1[[#This Row],[Des.Proyecto]],16,50)</f>
        <v>GASTOS ADMINISTRATIVOS</v>
      </c>
      <c r="J745" t="s">
        <v>171</v>
      </c>
      <c r="K745" t="s">
        <v>172</v>
      </c>
      <c r="L745" s="11" t="s">
        <v>938</v>
      </c>
      <c r="M745" t="s">
        <v>173</v>
      </c>
      <c r="N745" t="s">
        <v>11</v>
      </c>
      <c r="O745" s="19">
        <v>6900</v>
      </c>
      <c r="P745" s="19">
        <v>0</v>
      </c>
      <c r="Q745" s="19">
        <v>0</v>
      </c>
      <c r="R745" s="19">
        <v>6900</v>
      </c>
      <c r="S745" s="19">
        <v>0</v>
      </c>
      <c r="T745" s="19">
        <v>1142.18</v>
      </c>
      <c r="U745" s="18">
        <f>Tabla1[[#This Row],[Comprometido]]/Tabla1[[#Totals],[Comprometido]]</f>
        <v>5.4527954186473942E-5</v>
      </c>
      <c r="V745" s="19">
        <v>1142.18</v>
      </c>
      <c r="W745" s="20">
        <f>Tabla1[[#This Row],[Devengado]]/Tabla1[[#Totals],[Devengado]]</f>
        <v>1.3338198758714885E-4</v>
      </c>
      <c r="X745" s="19">
        <v>5757.82</v>
      </c>
      <c r="Y745" s="19">
        <v>5757.82</v>
      </c>
      <c r="Z745" s="19">
        <v>5757.82</v>
      </c>
    </row>
    <row r="746" spans="1:26" hidden="1" x14ac:dyDescent="0.2">
      <c r="A746" t="s">
        <v>62</v>
      </c>
      <c r="B746" t="s">
        <v>66</v>
      </c>
      <c r="C746" t="s">
        <v>124</v>
      </c>
      <c r="D746" t="s">
        <v>125</v>
      </c>
      <c r="E746" t="s">
        <v>4</v>
      </c>
      <c r="F746" t="s">
        <v>5</v>
      </c>
      <c r="G746" t="s">
        <v>6</v>
      </c>
      <c r="H746" t="s">
        <v>7</v>
      </c>
      <c r="I746" t="str">
        <f>MID(Tabla1[[#This Row],[Des.Proyecto]],16,50)</f>
        <v>GASTOS ADMINISTRATIVOS</v>
      </c>
      <c r="J746" t="s">
        <v>171</v>
      </c>
      <c r="K746" t="s">
        <v>172</v>
      </c>
      <c r="L746" s="11" t="s">
        <v>938</v>
      </c>
      <c r="M746" t="s">
        <v>173</v>
      </c>
      <c r="N746" t="s">
        <v>11</v>
      </c>
      <c r="O746" s="19">
        <v>14700</v>
      </c>
      <c r="P746" s="19">
        <v>0</v>
      </c>
      <c r="Q746" s="19">
        <v>0</v>
      </c>
      <c r="R746" s="19">
        <v>14700</v>
      </c>
      <c r="S746" s="19">
        <v>0</v>
      </c>
      <c r="T746" s="19">
        <v>14700</v>
      </c>
      <c r="U746" s="18">
        <f>Tabla1[[#This Row],[Comprometido]]/Tabla1[[#Totals],[Comprometido]]</f>
        <v>7.017816163311973E-4</v>
      </c>
      <c r="V746" s="19">
        <v>8191.77</v>
      </c>
      <c r="W746" s="20">
        <f>Tabla1[[#This Row],[Devengado]]/Tabla1[[#Totals],[Devengado]]</f>
        <v>9.5662204245983845E-4</v>
      </c>
      <c r="X746" s="19">
        <v>0</v>
      </c>
      <c r="Y746" s="19">
        <v>6508.23</v>
      </c>
      <c r="Z746" s="19">
        <v>0</v>
      </c>
    </row>
    <row r="747" spans="1:26" hidden="1" x14ac:dyDescent="0.2">
      <c r="A747" t="s">
        <v>62</v>
      </c>
      <c r="B747" t="s">
        <v>66</v>
      </c>
      <c r="C747" t="s">
        <v>129</v>
      </c>
      <c r="D747" t="s">
        <v>130</v>
      </c>
      <c r="E747" t="s">
        <v>4</v>
      </c>
      <c r="F747" t="s">
        <v>5</v>
      </c>
      <c r="G747" t="s">
        <v>6</v>
      </c>
      <c r="H747" t="s">
        <v>7</v>
      </c>
      <c r="I747" t="str">
        <f>MID(Tabla1[[#This Row],[Des.Proyecto]],16,50)</f>
        <v>GASTOS ADMINISTRATIVOS</v>
      </c>
      <c r="J747" t="s">
        <v>171</v>
      </c>
      <c r="K747" t="s">
        <v>172</v>
      </c>
      <c r="L747" s="11" t="s">
        <v>938</v>
      </c>
      <c r="M747" t="s">
        <v>173</v>
      </c>
      <c r="N747" t="s">
        <v>11</v>
      </c>
      <c r="O747" s="19">
        <v>13500</v>
      </c>
      <c r="P747" s="19">
        <v>0</v>
      </c>
      <c r="Q747" s="19">
        <v>1000</v>
      </c>
      <c r="R747" s="19">
        <v>14500</v>
      </c>
      <c r="S747" s="19">
        <v>0</v>
      </c>
      <c r="T747" s="19">
        <v>14500</v>
      </c>
      <c r="U747" s="18">
        <f>Tabla1[[#This Row],[Comprometido]]/Tabla1[[#Totals],[Comprometido]]</f>
        <v>6.9223356712941222E-4</v>
      </c>
      <c r="V747" s="19">
        <v>6447.87</v>
      </c>
      <c r="W747" s="20">
        <f>Tabla1[[#This Row],[Devengado]]/Tabla1[[#Totals],[Devengado]]</f>
        <v>7.5297213775722682E-4</v>
      </c>
      <c r="X747" s="19">
        <v>0</v>
      </c>
      <c r="Y747" s="19">
        <v>8052.13</v>
      </c>
      <c r="Z747" s="19">
        <v>0</v>
      </c>
    </row>
    <row r="748" spans="1:26" hidden="1" x14ac:dyDescent="0.2">
      <c r="A748" t="s">
        <v>62</v>
      </c>
      <c r="B748" t="s">
        <v>66</v>
      </c>
      <c r="C748" t="s">
        <v>67</v>
      </c>
      <c r="D748" t="s">
        <v>68</v>
      </c>
      <c r="E748" t="s">
        <v>4</v>
      </c>
      <c r="F748" t="s">
        <v>5</v>
      </c>
      <c r="G748" t="s">
        <v>6</v>
      </c>
      <c r="H748" t="s">
        <v>7</v>
      </c>
      <c r="I748" t="str">
        <f>MID(Tabla1[[#This Row],[Des.Proyecto]],16,50)</f>
        <v>GASTOS ADMINISTRATIVOS</v>
      </c>
      <c r="J748" t="s">
        <v>171</v>
      </c>
      <c r="K748" t="s">
        <v>172</v>
      </c>
      <c r="L748" s="11" t="s">
        <v>938</v>
      </c>
      <c r="M748" t="s">
        <v>173</v>
      </c>
      <c r="N748" t="s">
        <v>11</v>
      </c>
      <c r="O748" s="19">
        <v>2500</v>
      </c>
      <c r="P748" s="19">
        <v>0</v>
      </c>
      <c r="Q748" s="19">
        <v>0</v>
      </c>
      <c r="R748" s="19">
        <v>2500</v>
      </c>
      <c r="S748" s="19">
        <v>0</v>
      </c>
      <c r="T748" s="19">
        <v>2500</v>
      </c>
      <c r="U748" s="18">
        <f>Tabla1[[#This Row],[Comprometido]]/Tabla1[[#Totals],[Comprometido]]</f>
        <v>1.1935061502231246E-4</v>
      </c>
      <c r="V748" s="19">
        <v>376.1</v>
      </c>
      <c r="W748" s="20">
        <f>Tabla1[[#This Row],[Devengado]]/Tabla1[[#Totals],[Devengado]]</f>
        <v>4.3920367657923169E-5</v>
      </c>
      <c r="X748" s="19">
        <v>0</v>
      </c>
      <c r="Y748" s="19">
        <v>2123.9</v>
      </c>
      <c r="Z748" s="19">
        <v>0</v>
      </c>
    </row>
    <row r="749" spans="1:26" hidden="1" x14ac:dyDescent="0.2">
      <c r="A749" t="s">
        <v>23</v>
      </c>
      <c r="B749" t="s">
        <v>69</v>
      </c>
      <c r="C749" t="s">
        <v>70</v>
      </c>
      <c r="D749" t="s">
        <v>71</v>
      </c>
      <c r="E749" t="s">
        <v>4</v>
      </c>
      <c r="F749" t="s">
        <v>5</v>
      </c>
      <c r="G749" t="s">
        <v>6</v>
      </c>
      <c r="H749" t="s">
        <v>7</v>
      </c>
      <c r="I749" t="str">
        <f>MID(Tabla1[[#This Row],[Des.Proyecto]],16,50)</f>
        <v>GASTOS ADMINISTRATIVOS</v>
      </c>
      <c r="J749" t="s">
        <v>171</v>
      </c>
      <c r="K749" t="s">
        <v>172</v>
      </c>
      <c r="L749" s="11" t="s">
        <v>938</v>
      </c>
      <c r="M749" t="s">
        <v>173</v>
      </c>
      <c r="N749" t="s">
        <v>11</v>
      </c>
      <c r="O749" s="19">
        <v>50000</v>
      </c>
      <c r="P749" s="19">
        <v>0</v>
      </c>
      <c r="Q749" s="19">
        <v>-15457.04</v>
      </c>
      <c r="R749" s="19">
        <v>34542.959999999999</v>
      </c>
      <c r="S749" s="19">
        <v>0</v>
      </c>
      <c r="T749" s="19">
        <v>34542.959999999999</v>
      </c>
      <c r="U749" s="18">
        <f>Tabla1[[#This Row],[Comprometido]]/Tabla1[[#Totals],[Comprometido]]</f>
        <v>1.6490894082764552E-3</v>
      </c>
      <c r="V749" s="19">
        <v>13188.36</v>
      </c>
      <c r="W749" s="20">
        <f>Tabla1[[#This Row],[Devengado]]/Tabla1[[#Totals],[Devengado]]</f>
        <v>1.5401159798060292E-3</v>
      </c>
      <c r="X749" s="19">
        <v>0</v>
      </c>
      <c r="Y749" s="19">
        <v>21354.6</v>
      </c>
      <c r="Z749" s="19">
        <v>0</v>
      </c>
    </row>
    <row r="750" spans="1:26" hidden="1" x14ac:dyDescent="0.2">
      <c r="A750" t="s">
        <v>62</v>
      </c>
      <c r="B750" t="s">
        <v>66</v>
      </c>
      <c r="C750" t="s">
        <v>120</v>
      </c>
      <c r="D750" t="s">
        <v>121</v>
      </c>
      <c r="E750" t="s">
        <v>4</v>
      </c>
      <c r="F750" t="s">
        <v>5</v>
      </c>
      <c r="G750" t="s">
        <v>6</v>
      </c>
      <c r="H750" t="s">
        <v>7</v>
      </c>
      <c r="I750" t="str">
        <f>MID(Tabla1[[#This Row],[Des.Proyecto]],16,50)</f>
        <v>GASTOS ADMINISTRATIVOS</v>
      </c>
      <c r="J750" t="s">
        <v>171</v>
      </c>
      <c r="K750" t="s">
        <v>172</v>
      </c>
      <c r="L750" s="11" t="s">
        <v>938</v>
      </c>
      <c r="M750" t="s">
        <v>173</v>
      </c>
      <c r="N750" t="s">
        <v>11</v>
      </c>
      <c r="O750" s="19">
        <v>12000</v>
      </c>
      <c r="P750" s="19">
        <v>0</v>
      </c>
      <c r="Q750" s="19">
        <v>0</v>
      </c>
      <c r="R750" s="19">
        <v>12000</v>
      </c>
      <c r="S750" s="19">
        <v>0</v>
      </c>
      <c r="T750" s="19">
        <v>12000</v>
      </c>
      <c r="U750" s="18">
        <f>Tabla1[[#This Row],[Comprometido]]/Tabla1[[#Totals],[Comprometido]]</f>
        <v>5.7288295210709979E-4</v>
      </c>
      <c r="V750" s="19">
        <v>8753.73</v>
      </c>
      <c r="W750" s="20">
        <f>Tabla1[[#This Row],[Devengado]]/Tabla1[[#Totals],[Devengado]]</f>
        <v>1.0222468491842376E-3</v>
      </c>
      <c r="X750" s="19">
        <v>0</v>
      </c>
      <c r="Y750" s="19">
        <v>3246.27</v>
      </c>
      <c r="Z750" s="19">
        <v>0</v>
      </c>
    </row>
    <row r="751" spans="1:26" hidden="1" x14ac:dyDescent="0.2">
      <c r="A751" t="s">
        <v>62</v>
      </c>
      <c r="B751" t="s">
        <v>80</v>
      </c>
      <c r="C751" t="s">
        <v>94</v>
      </c>
      <c r="D751" t="s">
        <v>95</v>
      </c>
      <c r="E751" t="s">
        <v>4</v>
      </c>
      <c r="F751" t="s">
        <v>5</v>
      </c>
      <c r="G751" t="s">
        <v>6</v>
      </c>
      <c r="H751" t="s">
        <v>7</v>
      </c>
      <c r="I751" t="str">
        <f>MID(Tabla1[[#This Row],[Des.Proyecto]],16,50)</f>
        <v>GASTOS ADMINISTRATIVOS</v>
      </c>
      <c r="J751" t="s">
        <v>171</v>
      </c>
      <c r="K751" t="s">
        <v>172</v>
      </c>
      <c r="L751" s="11" t="s">
        <v>938</v>
      </c>
      <c r="M751" t="s">
        <v>173</v>
      </c>
      <c r="N751" t="s">
        <v>11</v>
      </c>
      <c r="O751" s="19">
        <v>10270.82</v>
      </c>
      <c r="P751" s="19">
        <v>0</v>
      </c>
      <c r="Q751" s="19">
        <v>0</v>
      </c>
      <c r="R751" s="19">
        <v>10270.82</v>
      </c>
      <c r="S751" s="19">
        <v>0</v>
      </c>
      <c r="T751" s="19">
        <v>3563.69</v>
      </c>
      <c r="U751" s="18">
        <f>Tabla1[[#This Row],[Comprometido]]/Tabla1[[#Totals],[Comprometido]]</f>
        <v>1.7013143729954587E-4</v>
      </c>
      <c r="V751" s="19">
        <v>3563.69</v>
      </c>
      <c r="W751" s="20">
        <f>Tabla1[[#This Row],[Devengado]]/Tabla1[[#Totals],[Devengado]]</f>
        <v>4.1616212448514813E-4</v>
      </c>
      <c r="X751" s="19">
        <v>6707.13</v>
      </c>
      <c r="Y751" s="19">
        <v>6707.13</v>
      </c>
      <c r="Z751" s="19">
        <v>6707.13</v>
      </c>
    </row>
    <row r="752" spans="1:26" hidden="1" x14ac:dyDescent="0.2">
      <c r="A752" t="s">
        <v>62</v>
      </c>
      <c r="B752" t="s">
        <v>66</v>
      </c>
      <c r="C752" t="s">
        <v>76</v>
      </c>
      <c r="D752" t="s">
        <v>77</v>
      </c>
      <c r="E752" t="s">
        <v>4</v>
      </c>
      <c r="F752" t="s">
        <v>5</v>
      </c>
      <c r="G752" t="s">
        <v>6</v>
      </c>
      <c r="H752" t="s">
        <v>7</v>
      </c>
      <c r="I752" t="str">
        <f>MID(Tabla1[[#This Row],[Des.Proyecto]],16,50)</f>
        <v>GASTOS ADMINISTRATIVOS</v>
      </c>
      <c r="J752" t="s">
        <v>171</v>
      </c>
      <c r="K752" t="s">
        <v>172</v>
      </c>
      <c r="L752" s="11" t="s">
        <v>938</v>
      </c>
      <c r="M752" t="s">
        <v>173</v>
      </c>
      <c r="N752" t="s">
        <v>11</v>
      </c>
      <c r="O752" s="19">
        <v>5000</v>
      </c>
      <c r="P752" s="19">
        <v>0</v>
      </c>
      <c r="Q752" s="19">
        <v>0</v>
      </c>
      <c r="R752" s="19">
        <v>5000</v>
      </c>
      <c r="S752" s="19">
        <v>0</v>
      </c>
      <c r="T752" s="19">
        <v>5000</v>
      </c>
      <c r="U752" s="18">
        <f>Tabla1[[#This Row],[Comprometido]]/Tabla1[[#Totals],[Comprometido]]</f>
        <v>2.3870123004462491E-4</v>
      </c>
      <c r="V752" s="19">
        <v>1229.5899999999999</v>
      </c>
      <c r="W752" s="20">
        <f>Tabla1[[#This Row],[Devengado]]/Tabla1[[#Totals],[Devengado]]</f>
        <v>1.4358959018480653E-4</v>
      </c>
      <c r="X752" s="19">
        <v>0</v>
      </c>
      <c r="Y752" s="19">
        <v>3770.41</v>
      </c>
      <c r="Z752" s="19">
        <v>0</v>
      </c>
    </row>
    <row r="753" spans="1:26" hidden="1" x14ac:dyDescent="0.2">
      <c r="A753" t="s">
        <v>0</v>
      </c>
      <c r="B753" t="s">
        <v>1</v>
      </c>
      <c r="C753" t="s">
        <v>88</v>
      </c>
      <c r="D753" t="s">
        <v>89</v>
      </c>
      <c r="E753" t="s">
        <v>4</v>
      </c>
      <c r="F753" t="s">
        <v>5</v>
      </c>
      <c r="G753" t="s">
        <v>6</v>
      </c>
      <c r="H753" t="s">
        <v>7</v>
      </c>
      <c r="I753" t="str">
        <f>MID(Tabla1[[#This Row],[Des.Proyecto]],16,50)</f>
        <v>GASTOS ADMINISTRATIVOS</v>
      </c>
      <c r="J753" t="s">
        <v>171</v>
      </c>
      <c r="K753" t="s">
        <v>172</v>
      </c>
      <c r="L753" s="11" t="s">
        <v>938</v>
      </c>
      <c r="M753" t="s">
        <v>173</v>
      </c>
      <c r="N753" t="s">
        <v>11</v>
      </c>
      <c r="O753" s="19">
        <v>4000</v>
      </c>
      <c r="P753" s="19">
        <v>0</v>
      </c>
      <c r="Q753" s="19">
        <v>0</v>
      </c>
      <c r="R753" s="19">
        <v>4000</v>
      </c>
      <c r="S753" s="19">
        <v>0</v>
      </c>
      <c r="T753" s="19">
        <v>1107.99</v>
      </c>
      <c r="U753" s="18">
        <f>Tabla1[[#This Row],[Comprometido]]/Tabla1[[#Totals],[Comprometido]]</f>
        <v>5.2895715175428794E-5</v>
      </c>
      <c r="V753" s="19">
        <v>1107.99</v>
      </c>
      <c r="W753" s="20">
        <f>Tabla1[[#This Row],[Devengado]]/Tabla1[[#Totals],[Devengado]]</f>
        <v>1.2938933305318344E-4</v>
      </c>
      <c r="X753" s="19">
        <v>2892.01</v>
      </c>
      <c r="Y753" s="19">
        <v>2892.01</v>
      </c>
      <c r="Z753" s="19">
        <v>2892.01</v>
      </c>
    </row>
    <row r="754" spans="1:26" hidden="1" x14ac:dyDescent="0.2">
      <c r="A754" t="s">
        <v>62</v>
      </c>
      <c r="B754" t="s">
        <v>66</v>
      </c>
      <c r="C754" t="s">
        <v>74</v>
      </c>
      <c r="D754" t="s">
        <v>75</v>
      </c>
      <c r="E754" t="s">
        <v>4</v>
      </c>
      <c r="F754" t="s">
        <v>5</v>
      </c>
      <c r="G754" t="s">
        <v>6</v>
      </c>
      <c r="H754" t="s">
        <v>7</v>
      </c>
      <c r="I754" t="str">
        <f>MID(Tabla1[[#This Row],[Des.Proyecto]],16,50)</f>
        <v>GASTOS ADMINISTRATIVOS</v>
      </c>
      <c r="J754" t="s">
        <v>171</v>
      </c>
      <c r="K754" t="s">
        <v>172</v>
      </c>
      <c r="L754" s="11" t="s">
        <v>938</v>
      </c>
      <c r="M754" t="s">
        <v>173</v>
      </c>
      <c r="N754" t="s">
        <v>11</v>
      </c>
      <c r="O754" s="19">
        <v>9000</v>
      </c>
      <c r="P754" s="19">
        <v>0</v>
      </c>
      <c r="Q754" s="19">
        <v>-7000</v>
      </c>
      <c r="R754" s="19">
        <v>2000</v>
      </c>
      <c r="S754" s="19">
        <v>0</v>
      </c>
      <c r="T754" s="19">
        <v>0</v>
      </c>
      <c r="U754" s="18">
        <f>Tabla1[[#This Row],[Comprometido]]/Tabla1[[#Totals],[Comprometido]]</f>
        <v>0</v>
      </c>
      <c r="V754" s="19">
        <v>0</v>
      </c>
      <c r="W754" s="20">
        <f>Tabla1[[#This Row],[Devengado]]/Tabla1[[#Totals],[Devengado]]</f>
        <v>0</v>
      </c>
      <c r="X754" s="19">
        <v>2000</v>
      </c>
      <c r="Y754" s="19">
        <v>2000</v>
      </c>
      <c r="Z754" s="19">
        <v>2000</v>
      </c>
    </row>
    <row r="755" spans="1:26" hidden="1" x14ac:dyDescent="0.2">
      <c r="A755" t="s">
        <v>23</v>
      </c>
      <c r="B755" t="s">
        <v>49</v>
      </c>
      <c r="C755" t="s">
        <v>56</v>
      </c>
      <c r="D755" t="s">
        <v>57</v>
      </c>
      <c r="E755" t="s">
        <v>4</v>
      </c>
      <c r="F755" t="s">
        <v>5</v>
      </c>
      <c r="G755" t="s">
        <v>6</v>
      </c>
      <c r="H755" t="s">
        <v>7</v>
      </c>
      <c r="I755" t="str">
        <f>MID(Tabla1[[#This Row],[Des.Proyecto]],16,50)</f>
        <v>GASTOS ADMINISTRATIVOS</v>
      </c>
      <c r="J755" t="s">
        <v>171</v>
      </c>
      <c r="K755" t="s">
        <v>172</v>
      </c>
      <c r="L755" s="11" t="s">
        <v>938</v>
      </c>
      <c r="M755" t="s">
        <v>173</v>
      </c>
      <c r="N755" t="s">
        <v>11</v>
      </c>
      <c r="O755" s="19">
        <v>25000</v>
      </c>
      <c r="P755" s="19">
        <v>0</v>
      </c>
      <c r="Q755" s="19">
        <v>8400.85</v>
      </c>
      <c r="R755" s="19">
        <v>33400.85</v>
      </c>
      <c r="S755" s="19">
        <v>0</v>
      </c>
      <c r="T755" s="19">
        <v>25000</v>
      </c>
      <c r="U755" s="18">
        <f>Tabla1[[#This Row],[Comprometido]]/Tabla1[[#Totals],[Comprometido]]</f>
        <v>1.1935061502231245E-3</v>
      </c>
      <c r="V755" s="19">
        <v>10164.67</v>
      </c>
      <c r="W755" s="20">
        <f>Tabla1[[#This Row],[Devengado]]/Tabla1[[#Totals],[Devengado]]</f>
        <v>1.1870142077146022E-3</v>
      </c>
      <c r="X755" s="19">
        <v>8400.85</v>
      </c>
      <c r="Y755" s="19">
        <v>23236.18</v>
      </c>
      <c r="Z755" s="19">
        <v>8400.85</v>
      </c>
    </row>
    <row r="756" spans="1:26" hidden="1" x14ac:dyDescent="0.2">
      <c r="A756" t="s">
        <v>62</v>
      </c>
      <c r="B756" t="s">
        <v>80</v>
      </c>
      <c r="C756" t="s">
        <v>81</v>
      </c>
      <c r="D756" t="s">
        <v>82</v>
      </c>
      <c r="E756" t="s">
        <v>4</v>
      </c>
      <c r="F756" t="s">
        <v>5</v>
      </c>
      <c r="G756" t="s">
        <v>6</v>
      </c>
      <c r="H756" t="s">
        <v>7</v>
      </c>
      <c r="I756" t="str">
        <f>MID(Tabla1[[#This Row],[Des.Proyecto]],16,50)</f>
        <v>GASTOS ADMINISTRATIVOS</v>
      </c>
      <c r="J756" t="s">
        <v>171</v>
      </c>
      <c r="K756" t="s">
        <v>172</v>
      </c>
      <c r="L756" s="11" t="s">
        <v>938</v>
      </c>
      <c r="M756" t="s">
        <v>173</v>
      </c>
      <c r="N756" t="s">
        <v>11</v>
      </c>
      <c r="O756" s="19">
        <v>3017.86</v>
      </c>
      <c r="P756" s="19">
        <v>0</v>
      </c>
      <c r="Q756" s="19">
        <v>-3017.86</v>
      </c>
      <c r="R756" s="19">
        <v>0</v>
      </c>
      <c r="S756" s="19">
        <v>0</v>
      </c>
      <c r="T756" s="19">
        <v>0</v>
      </c>
      <c r="U756" s="18">
        <f>Tabla1[[#This Row],[Comprometido]]/Tabla1[[#Totals],[Comprometido]]</f>
        <v>0</v>
      </c>
      <c r="V756" s="19">
        <v>0</v>
      </c>
      <c r="W756" s="20">
        <f>Tabla1[[#This Row],[Devengado]]/Tabla1[[#Totals],[Devengado]]</f>
        <v>0</v>
      </c>
      <c r="X756" s="19">
        <v>0</v>
      </c>
      <c r="Y756" s="19">
        <v>0</v>
      </c>
      <c r="Z756" s="19">
        <v>0</v>
      </c>
    </row>
    <row r="757" spans="1:26" hidden="1" x14ac:dyDescent="0.2">
      <c r="A757" t="s">
        <v>62</v>
      </c>
      <c r="B757" t="s">
        <v>80</v>
      </c>
      <c r="C757" t="s">
        <v>92</v>
      </c>
      <c r="D757" t="s">
        <v>93</v>
      </c>
      <c r="E757" t="s">
        <v>4</v>
      </c>
      <c r="F757" t="s">
        <v>5</v>
      </c>
      <c r="G757" t="s">
        <v>6</v>
      </c>
      <c r="H757" t="s">
        <v>7</v>
      </c>
      <c r="I757" t="str">
        <f>MID(Tabla1[[#This Row],[Des.Proyecto]],16,50)</f>
        <v>GASTOS ADMINISTRATIVOS</v>
      </c>
      <c r="J757" t="s">
        <v>171</v>
      </c>
      <c r="K757" t="s">
        <v>172</v>
      </c>
      <c r="L757" s="11" t="s">
        <v>938</v>
      </c>
      <c r="M757" t="s">
        <v>173</v>
      </c>
      <c r="N757" t="s">
        <v>11</v>
      </c>
      <c r="O757" s="19">
        <v>10200</v>
      </c>
      <c r="P757" s="19">
        <v>0</v>
      </c>
      <c r="Q757" s="19">
        <v>-3000</v>
      </c>
      <c r="R757" s="19">
        <v>7200</v>
      </c>
      <c r="S757" s="19">
        <v>0</v>
      </c>
      <c r="T757" s="19">
        <v>7200</v>
      </c>
      <c r="U757" s="18">
        <f>Tabla1[[#This Row],[Comprometido]]/Tabla1[[#Totals],[Comprometido]]</f>
        <v>3.437297712642599E-4</v>
      </c>
      <c r="V757" s="19">
        <v>2874.56</v>
      </c>
      <c r="W757" s="20">
        <f>Tabla1[[#This Row],[Devengado]]/Tabla1[[#Totals],[Devengado]]</f>
        <v>3.3568660477202767E-4</v>
      </c>
      <c r="X757" s="19">
        <v>0</v>
      </c>
      <c r="Y757" s="19">
        <v>4325.4399999999996</v>
      </c>
      <c r="Z757" s="19">
        <v>0</v>
      </c>
    </row>
    <row r="758" spans="1:26" hidden="1" x14ac:dyDescent="0.2">
      <c r="A758" t="s">
        <v>0</v>
      </c>
      <c r="B758" t="s">
        <v>105</v>
      </c>
      <c r="C758" t="s">
        <v>106</v>
      </c>
      <c r="D758" t="s">
        <v>107</v>
      </c>
      <c r="E758" t="s">
        <v>4</v>
      </c>
      <c r="F758" t="s">
        <v>5</v>
      </c>
      <c r="G758" t="s">
        <v>6</v>
      </c>
      <c r="H758" t="s">
        <v>7</v>
      </c>
      <c r="I758" t="str">
        <f>MID(Tabla1[[#This Row],[Des.Proyecto]],16,50)</f>
        <v>GASTOS ADMINISTRATIVOS</v>
      </c>
      <c r="J758" t="s">
        <v>171</v>
      </c>
      <c r="K758" t="s">
        <v>172</v>
      </c>
      <c r="L758" s="11" t="s">
        <v>938</v>
      </c>
      <c r="M758" t="s">
        <v>173</v>
      </c>
      <c r="N758" t="s">
        <v>11</v>
      </c>
      <c r="O758" s="19">
        <v>6497.65</v>
      </c>
      <c r="P758" s="19">
        <v>0</v>
      </c>
      <c r="Q758" s="19">
        <v>0</v>
      </c>
      <c r="R758" s="19">
        <v>6497.65</v>
      </c>
      <c r="S758" s="19">
        <v>0</v>
      </c>
      <c r="T758" s="19">
        <v>5686</v>
      </c>
      <c r="U758" s="18">
        <f>Tabla1[[#This Row],[Comprometido]]/Tabla1[[#Totals],[Comprometido]]</f>
        <v>2.7145103880674745E-4</v>
      </c>
      <c r="V758" s="19">
        <v>2365.09</v>
      </c>
      <c r="W758" s="20">
        <f>Tabla1[[#This Row],[Devengado]]/Tabla1[[#Totals],[Devengado]]</f>
        <v>2.7619149785715899E-4</v>
      </c>
      <c r="X758" s="19">
        <v>811.65</v>
      </c>
      <c r="Y758" s="19">
        <v>4132.5600000000004</v>
      </c>
      <c r="Z758" s="19">
        <v>811.65</v>
      </c>
    </row>
    <row r="759" spans="1:26" hidden="1" x14ac:dyDescent="0.2">
      <c r="A759" t="s">
        <v>62</v>
      </c>
      <c r="B759" t="s">
        <v>80</v>
      </c>
      <c r="C759" t="s">
        <v>90</v>
      </c>
      <c r="D759" t="s">
        <v>91</v>
      </c>
      <c r="E759" t="s">
        <v>4</v>
      </c>
      <c r="F759" t="s">
        <v>5</v>
      </c>
      <c r="G759" t="s">
        <v>6</v>
      </c>
      <c r="H759" t="s">
        <v>7</v>
      </c>
      <c r="I759" t="str">
        <f>MID(Tabla1[[#This Row],[Des.Proyecto]],16,50)</f>
        <v>GASTOS ADMINISTRATIVOS</v>
      </c>
      <c r="J759" t="s">
        <v>171</v>
      </c>
      <c r="K759" t="s">
        <v>172</v>
      </c>
      <c r="L759" s="11" t="s">
        <v>938</v>
      </c>
      <c r="M759" t="s">
        <v>173</v>
      </c>
      <c r="N759" t="s">
        <v>11</v>
      </c>
      <c r="O759" s="19">
        <v>7654</v>
      </c>
      <c r="P759" s="19">
        <v>0</v>
      </c>
      <c r="Q759" s="19">
        <v>-2200</v>
      </c>
      <c r="R759" s="19">
        <v>5454</v>
      </c>
      <c r="S759" s="19">
        <v>0</v>
      </c>
      <c r="T759" s="19">
        <v>5300</v>
      </c>
      <c r="U759" s="18">
        <f>Tabla1[[#This Row],[Comprometido]]/Tabla1[[#Totals],[Comprometido]]</f>
        <v>2.5302330384730241E-4</v>
      </c>
      <c r="V759" s="19">
        <v>2214.04</v>
      </c>
      <c r="W759" s="20">
        <f>Tabla1[[#This Row],[Devengado]]/Tabla1[[#Totals],[Devengado]]</f>
        <v>2.5855211595147086E-4</v>
      </c>
      <c r="X759" s="19">
        <v>154</v>
      </c>
      <c r="Y759" s="19">
        <v>3239.96</v>
      </c>
      <c r="Z759" s="19">
        <v>154</v>
      </c>
    </row>
    <row r="760" spans="1:26" hidden="1" x14ac:dyDescent="0.2">
      <c r="A760" t="s">
        <v>0</v>
      </c>
      <c r="B760" t="s">
        <v>1</v>
      </c>
      <c r="C760" t="s">
        <v>174</v>
      </c>
      <c r="D760" t="s">
        <v>175</v>
      </c>
      <c r="E760" t="s">
        <v>4</v>
      </c>
      <c r="F760" t="s">
        <v>5</v>
      </c>
      <c r="G760" t="s">
        <v>6</v>
      </c>
      <c r="H760" t="s">
        <v>7</v>
      </c>
      <c r="I760" t="str">
        <f>MID(Tabla1[[#This Row],[Des.Proyecto]],16,50)</f>
        <v>GASTOS ADMINISTRATIVOS</v>
      </c>
      <c r="J760" t="s">
        <v>171</v>
      </c>
      <c r="K760" t="s">
        <v>172</v>
      </c>
      <c r="L760" s="11" t="s">
        <v>938</v>
      </c>
      <c r="M760" t="s">
        <v>173</v>
      </c>
      <c r="N760" t="s">
        <v>11</v>
      </c>
      <c r="O760" s="19">
        <v>145000</v>
      </c>
      <c r="P760" s="19">
        <v>0</v>
      </c>
      <c r="Q760" s="19">
        <v>2435493.9</v>
      </c>
      <c r="R760" s="19">
        <v>2580493.9</v>
      </c>
      <c r="S760" s="19">
        <v>0</v>
      </c>
      <c r="T760" s="19">
        <v>2580493.9</v>
      </c>
      <c r="U760" s="18">
        <f>Tabla1[[#This Row],[Comprometido]]/Tabla1[[#Totals],[Comprometido]]</f>
        <v>0.12319341361053027</v>
      </c>
      <c r="V760" s="19">
        <v>2496241.88</v>
      </c>
      <c r="W760" s="20">
        <f>Tabla1[[#This Row],[Devengado]]/Tabla1[[#Totals],[Devengado]]</f>
        <v>0.29150720854215717</v>
      </c>
      <c r="X760" s="19">
        <v>0</v>
      </c>
      <c r="Y760" s="19">
        <v>84252.02</v>
      </c>
      <c r="Z760" s="19">
        <v>0</v>
      </c>
    </row>
    <row r="761" spans="1:26" hidden="1" x14ac:dyDescent="0.2">
      <c r="A761" t="s">
        <v>23</v>
      </c>
      <c r="B761" t="s">
        <v>24</v>
      </c>
      <c r="C761" t="s">
        <v>29</v>
      </c>
      <c r="D761" t="s">
        <v>30</v>
      </c>
      <c r="E761" t="s">
        <v>4</v>
      </c>
      <c r="F761" t="s">
        <v>5</v>
      </c>
      <c r="G761" t="s">
        <v>6</v>
      </c>
      <c r="H761" t="s">
        <v>7</v>
      </c>
      <c r="I761" t="str">
        <f>MID(Tabla1[[#This Row],[Des.Proyecto]],16,50)</f>
        <v>GASTOS ADMINISTRATIVOS</v>
      </c>
      <c r="J761" t="s">
        <v>171</v>
      </c>
      <c r="K761" t="s">
        <v>172</v>
      </c>
      <c r="L761" s="11" t="s">
        <v>938</v>
      </c>
      <c r="M761" t="s">
        <v>173</v>
      </c>
      <c r="N761" t="s">
        <v>11</v>
      </c>
      <c r="O761" s="19">
        <v>282207.94</v>
      </c>
      <c r="P761" s="19">
        <v>0</v>
      </c>
      <c r="Q761" s="19">
        <v>-237207.94</v>
      </c>
      <c r="R761" s="19">
        <v>45000</v>
      </c>
      <c r="S761" s="19">
        <v>0</v>
      </c>
      <c r="T761" s="19">
        <v>45000</v>
      </c>
      <c r="U761" s="18">
        <f>Tabla1[[#This Row],[Comprometido]]/Tabla1[[#Totals],[Comprometido]]</f>
        <v>2.1483110704016242E-3</v>
      </c>
      <c r="V761" s="19">
        <v>2117.2199999999998</v>
      </c>
      <c r="W761" s="20">
        <f>Tabla1[[#This Row],[Devengado]]/Tabla1[[#Totals],[Devengado]]</f>
        <v>2.472456283241374E-4</v>
      </c>
      <c r="X761" s="19">
        <v>0</v>
      </c>
      <c r="Y761" s="19">
        <v>42882.78</v>
      </c>
      <c r="Z761" s="19">
        <v>0</v>
      </c>
    </row>
    <row r="762" spans="1:26" hidden="1" x14ac:dyDescent="0.2">
      <c r="A762" t="s">
        <v>23</v>
      </c>
      <c r="B762" t="s">
        <v>24</v>
      </c>
      <c r="C762" t="s">
        <v>101</v>
      </c>
      <c r="D762" t="s">
        <v>102</v>
      </c>
      <c r="E762" t="s">
        <v>4</v>
      </c>
      <c r="F762" t="s">
        <v>5</v>
      </c>
      <c r="G762" t="s">
        <v>6</v>
      </c>
      <c r="H762" t="s">
        <v>7</v>
      </c>
      <c r="I762" t="str">
        <f>MID(Tabla1[[#This Row],[Des.Proyecto]],16,50)</f>
        <v>GASTOS ADMINISTRATIVOS</v>
      </c>
      <c r="J762" t="s">
        <v>171</v>
      </c>
      <c r="K762" t="s">
        <v>172</v>
      </c>
      <c r="L762" s="11" t="s">
        <v>938</v>
      </c>
      <c r="M762" t="s">
        <v>173</v>
      </c>
      <c r="N762" t="s">
        <v>11</v>
      </c>
      <c r="O762" s="19">
        <v>17779.080000000002</v>
      </c>
      <c r="P762" s="19">
        <v>0</v>
      </c>
      <c r="Q762" s="19">
        <v>915.55</v>
      </c>
      <c r="R762" s="19">
        <v>18694.63</v>
      </c>
      <c r="S762" s="19">
        <v>0</v>
      </c>
      <c r="T762" s="19">
        <v>18694.63</v>
      </c>
      <c r="U762" s="18">
        <f>Tabla1[[#This Row],[Comprometido]]/Tabla1[[#Totals],[Comprometido]]</f>
        <v>8.9248623524582928E-4</v>
      </c>
      <c r="V762" s="19">
        <v>14694.63</v>
      </c>
      <c r="W762" s="20">
        <f>Tabla1[[#This Row],[Devengado]]/Tabla1[[#Totals],[Devengado]]</f>
        <v>1.7160158261024924E-3</v>
      </c>
      <c r="X762" s="19">
        <v>0</v>
      </c>
      <c r="Y762" s="19">
        <v>4000</v>
      </c>
      <c r="Z762" s="19">
        <v>0</v>
      </c>
    </row>
    <row r="763" spans="1:26" hidden="1" x14ac:dyDescent="0.2">
      <c r="A763" t="s">
        <v>23</v>
      </c>
      <c r="B763" t="s">
        <v>46</v>
      </c>
      <c r="C763" t="s">
        <v>47</v>
      </c>
      <c r="D763" t="s">
        <v>48</v>
      </c>
      <c r="E763" t="s">
        <v>4</v>
      </c>
      <c r="F763" t="s">
        <v>5</v>
      </c>
      <c r="G763" t="s">
        <v>6</v>
      </c>
      <c r="H763" t="s">
        <v>7</v>
      </c>
      <c r="I763" t="str">
        <f>MID(Tabla1[[#This Row],[Des.Proyecto]],16,50)</f>
        <v>GASTOS ADMINISTRATIVOS</v>
      </c>
      <c r="J763" t="s">
        <v>171</v>
      </c>
      <c r="K763" t="s">
        <v>172</v>
      </c>
      <c r="L763" s="11" t="s">
        <v>938</v>
      </c>
      <c r="M763" t="s">
        <v>173</v>
      </c>
      <c r="N763" t="s">
        <v>11</v>
      </c>
      <c r="O763" s="19">
        <v>5600</v>
      </c>
      <c r="P763" s="19">
        <v>0</v>
      </c>
      <c r="Q763" s="19">
        <v>1200</v>
      </c>
      <c r="R763" s="19">
        <v>6800</v>
      </c>
      <c r="S763" s="19">
        <v>0</v>
      </c>
      <c r="T763" s="19">
        <v>6800</v>
      </c>
      <c r="U763" s="18">
        <f>Tabla1[[#This Row],[Comprometido]]/Tabla1[[#Totals],[Comprometido]]</f>
        <v>3.2463367286068986E-4</v>
      </c>
      <c r="V763" s="19">
        <v>2252.64</v>
      </c>
      <c r="W763" s="20">
        <f>Tabla1[[#This Row],[Devengado]]/Tabla1[[#Totals],[Devengado]]</f>
        <v>2.6305976336331836E-4</v>
      </c>
      <c r="X763" s="19">
        <v>0</v>
      </c>
      <c r="Y763" s="19">
        <v>4547.3599999999997</v>
      </c>
      <c r="Z763" s="19">
        <v>0</v>
      </c>
    </row>
    <row r="764" spans="1:26" hidden="1" x14ac:dyDescent="0.2">
      <c r="A764" t="s">
        <v>62</v>
      </c>
      <c r="B764" t="s">
        <v>66</v>
      </c>
      <c r="C764" t="s">
        <v>78</v>
      </c>
      <c r="D764" t="s">
        <v>79</v>
      </c>
      <c r="E764" t="s">
        <v>4</v>
      </c>
      <c r="F764" t="s">
        <v>5</v>
      </c>
      <c r="G764" t="s">
        <v>6</v>
      </c>
      <c r="H764" t="s">
        <v>7</v>
      </c>
      <c r="I764" t="str">
        <f>MID(Tabla1[[#This Row],[Des.Proyecto]],16,50)</f>
        <v>GASTOS ADMINISTRATIVOS</v>
      </c>
      <c r="J764" t="s">
        <v>171</v>
      </c>
      <c r="K764" t="s">
        <v>172</v>
      </c>
      <c r="L764" s="11" t="s">
        <v>938</v>
      </c>
      <c r="M764" t="s">
        <v>173</v>
      </c>
      <c r="N764" t="s">
        <v>11</v>
      </c>
      <c r="O764" s="19">
        <v>5943.51</v>
      </c>
      <c r="P764" s="19">
        <v>0</v>
      </c>
      <c r="Q764" s="19">
        <v>5425.96</v>
      </c>
      <c r="R764" s="19">
        <v>11369.47</v>
      </c>
      <c r="S764" s="19">
        <v>0</v>
      </c>
      <c r="T764" s="19">
        <v>11369.47</v>
      </c>
      <c r="U764" s="18">
        <f>Tabla1[[#This Row],[Comprometido]]/Tabla1[[#Totals],[Comprometido]]</f>
        <v>5.4278129479109225E-4</v>
      </c>
      <c r="V764" s="19">
        <v>6544.93</v>
      </c>
      <c r="W764" s="20">
        <f>Tabla1[[#This Row],[Devengado]]/Tabla1[[#Totals],[Devengado]]</f>
        <v>7.6430665220784651E-4</v>
      </c>
      <c r="X764" s="19">
        <v>0</v>
      </c>
      <c r="Y764" s="19">
        <v>4824.54</v>
      </c>
      <c r="Z764" s="19">
        <v>0</v>
      </c>
    </row>
    <row r="765" spans="1:26" hidden="1" x14ac:dyDescent="0.2">
      <c r="A765" t="s">
        <v>62</v>
      </c>
      <c r="B765" t="s">
        <v>66</v>
      </c>
      <c r="C765" t="s">
        <v>118</v>
      </c>
      <c r="D765" t="s">
        <v>119</v>
      </c>
      <c r="E765" t="s">
        <v>4</v>
      </c>
      <c r="F765" t="s">
        <v>5</v>
      </c>
      <c r="G765" t="s">
        <v>6</v>
      </c>
      <c r="H765" t="s">
        <v>7</v>
      </c>
      <c r="I765" t="str">
        <f>MID(Tabla1[[#This Row],[Des.Proyecto]],16,50)</f>
        <v>GASTOS ADMINISTRATIVOS</v>
      </c>
      <c r="J765" t="s">
        <v>171</v>
      </c>
      <c r="K765" t="s">
        <v>172</v>
      </c>
      <c r="L765" s="11" t="s">
        <v>938</v>
      </c>
      <c r="M765" t="s">
        <v>173</v>
      </c>
      <c r="N765" t="s">
        <v>11</v>
      </c>
      <c r="O765" s="19">
        <v>2552.5700000000002</v>
      </c>
      <c r="P765" s="19">
        <v>0</v>
      </c>
      <c r="Q765" s="19">
        <v>0</v>
      </c>
      <c r="R765" s="19">
        <v>2552.5700000000002</v>
      </c>
      <c r="S765" s="19">
        <v>0</v>
      </c>
      <c r="T765" s="19">
        <v>2552.5700000000002</v>
      </c>
      <c r="U765" s="18">
        <f>Tabla1[[#This Row],[Comprometido]]/Tabla1[[#Totals],[Comprometido]]</f>
        <v>1.2186031975500165E-4</v>
      </c>
      <c r="V765" s="19">
        <v>725.07</v>
      </c>
      <c r="W765" s="20">
        <f>Tabla1[[#This Row],[Devengado]]/Tabla1[[#Totals],[Devengado]]</f>
        <v>8.4672536500213645E-5</v>
      </c>
      <c r="X765" s="19">
        <v>0</v>
      </c>
      <c r="Y765" s="19">
        <v>1827.5</v>
      </c>
      <c r="Z765" s="19">
        <v>0</v>
      </c>
    </row>
    <row r="766" spans="1:26" hidden="1" x14ac:dyDescent="0.2">
      <c r="A766" t="s">
        <v>23</v>
      </c>
      <c r="B766" t="s">
        <v>24</v>
      </c>
      <c r="C766" t="s">
        <v>86</v>
      </c>
      <c r="D766" t="s">
        <v>87</v>
      </c>
      <c r="E766" t="s">
        <v>4</v>
      </c>
      <c r="F766" t="s">
        <v>5</v>
      </c>
      <c r="G766" t="s">
        <v>6</v>
      </c>
      <c r="H766" t="s">
        <v>7</v>
      </c>
      <c r="I766" t="str">
        <f>MID(Tabla1[[#This Row],[Des.Proyecto]],16,50)</f>
        <v>GASTOS ADMINISTRATIVOS</v>
      </c>
      <c r="J766" t="s">
        <v>171</v>
      </c>
      <c r="K766" t="s">
        <v>172</v>
      </c>
      <c r="L766" s="11" t="s">
        <v>938</v>
      </c>
      <c r="M766" t="s">
        <v>173</v>
      </c>
      <c r="N766" t="s">
        <v>11</v>
      </c>
      <c r="O766" s="19">
        <v>5918.91</v>
      </c>
      <c r="P766" s="19">
        <v>0</v>
      </c>
      <c r="Q766" s="19">
        <v>0</v>
      </c>
      <c r="R766" s="19">
        <v>5918.91</v>
      </c>
      <c r="S766" s="19">
        <v>0</v>
      </c>
      <c r="T766" s="19">
        <v>5918.91</v>
      </c>
      <c r="U766" s="18">
        <f>Tabla1[[#This Row],[Comprometido]]/Tabla1[[#Totals],[Comprometido]]</f>
        <v>2.8257021950468618E-4</v>
      </c>
      <c r="V766" s="19">
        <v>2179.66</v>
      </c>
      <c r="W766" s="20">
        <f>Tabla1[[#This Row],[Devengado]]/Tabla1[[#Totals],[Devengado]]</f>
        <v>2.5453727351573729E-4</v>
      </c>
      <c r="X766" s="19">
        <v>0</v>
      </c>
      <c r="Y766" s="19">
        <v>3739.25</v>
      </c>
      <c r="Z766" s="19">
        <v>0</v>
      </c>
    </row>
    <row r="767" spans="1:26" hidden="1" x14ac:dyDescent="0.2">
      <c r="A767" t="s">
        <v>23</v>
      </c>
      <c r="B767" t="s">
        <v>24</v>
      </c>
      <c r="C767" t="s">
        <v>72</v>
      </c>
      <c r="D767" t="s">
        <v>73</v>
      </c>
      <c r="E767" t="s">
        <v>4</v>
      </c>
      <c r="F767" t="s">
        <v>5</v>
      </c>
      <c r="G767" t="s">
        <v>6</v>
      </c>
      <c r="H767" t="s">
        <v>7</v>
      </c>
      <c r="I767" t="str">
        <f>MID(Tabla1[[#This Row],[Des.Proyecto]],16,50)</f>
        <v>GASTOS ADMINISTRATIVOS</v>
      </c>
      <c r="J767" t="s">
        <v>171</v>
      </c>
      <c r="K767" t="s">
        <v>172</v>
      </c>
      <c r="L767" s="11" t="s">
        <v>938</v>
      </c>
      <c r="M767" t="s">
        <v>173</v>
      </c>
      <c r="N767" t="s">
        <v>11</v>
      </c>
      <c r="O767" s="19">
        <v>8128.38</v>
      </c>
      <c r="P767" s="19">
        <v>0</v>
      </c>
      <c r="Q767" s="19">
        <v>42880.93</v>
      </c>
      <c r="R767" s="19">
        <v>51009.31</v>
      </c>
      <c r="S767" s="19">
        <v>0</v>
      </c>
      <c r="T767" s="19">
        <v>51009.31</v>
      </c>
      <c r="U767" s="18">
        <f>Tabla1[[#This Row],[Comprometido]]/Tabla1[[#Totals],[Comprometido]]</f>
        <v>2.4351970081455173E-3</v>
      </c>
      <c r="V767" s="19">
        <v>46135.71</v>
      </c>
      <c r="W767" s="20">
        <f>Tabla1[[#This Row],[Devengado]]/Tabla1[[#Totals],[Devengado]]</f>
        <v>5.3876557972861536E-3</v>
      </c>
      <c r="X767" s="19">
        <v>0</v>
      </c>
      <c r="Y767" s="19">
        <v>4873.6000000000004</v>
      </c>
      <c r="Z767" s="19">
        <v>0</v>
      </c>
    </row>
    <row r="768" spans="1:26" hidden="1" x14ac:dyDescent="0.2">
      <c r="A768" t="s">
        <v>23</v>
      </c>
      <c r="B768" t="s">
        <v>24</v>
      </c>
      <c r="C768" t="s">
        <v>40</v>
      </c>
      <c r="D768" t="s">
        <v>41</v>
      </c>
      <c r="E768" t="s">
        <v>4</v>
      </c>
      <c r="F768" t="s">
        <v>5</v>
      </c>
      <c r="G768" t="s">
        <v>6</v>
      </c>
      <c r="H768" t="s">
        <v>7</v>
      </c>
      <c r="I768" t="str">
        <f>MID(Tabla1[[#This Row],[Des.Proyecto]],16,50)</f>
        <v>GASTOS ADMINISTRATIVOS</v>
      </c>
      <c r="J768" t="s">
        <v>171</v>
      </c>
      <c r="K768" t="s">
        <v>172</v>
      </c>
      <c r="L768" s="11" t="s">
        <v>938</v>
      </c>
      <c r="M768" t="s">
        <v>173</v>
      </c>
      <c r="N768" t="s">
        <v>11</v>
      </c>
      <c r="O768" s="19">
        <v>212642.21</v>
      </c>
      <c r="P768" s="19">
        <v>0</v>
      </c>
      <c r="Q768" s="19">
        <v>-162642.21</v>
      </c>
      <c r="R768" s="19">
        <v>50000</v>
      </c>
      <c r="S768" s="19">
        <v>0</v>
      </c>
      <c r="T768" s="19">
        <v>50000</v>
      </c>
      <c r="U768" s="18">
        <f>Tabla1[[#This Row],[Comprometido]]/Tabla1[[#Totals],[Comprometido]]</f>
        <v>2.387012300446249E-3</v>
      </c>
      <c r="V768" s="19">
        <v>14043.27</v>
      </c>
      <c r="W768" s="20">
        <f>Tabla1[[#This Row],[Devengado]]/Tabla1[[#Totals],[Devengado]]</f>
        <v>1.639951027704022E-3</v>
      </c>
      <c r="X768" s="19">
        <v>0</v>
      </c>
      <c r="Y768" s="19">
        <v>35956.730000000003</v>
      </c>
      <c r="Z768" s="19">
        <v>0</v>
      </c>
    </row>
    <row r="769" spans="1:26" hidden="1" x14ac:dyDescent="0.2">
      <c r="A769" t="s">
        <v>23</v>
      </c>
      <c r="B769" t="s">
        <v>24</v>
      </c>
      <c r="C769" t="s">
        <v>25</v>
      </c>
      <c r="D769" t="s">
        <v>26</v>
      </c>
      <c r="E769" t="s">
        <v>4</v>
      </c>
      <c r="F769" t="s">
        <v>5</v>
      </c>
      <c r="G769" t="s">
        <v>6</v>
      </c>
      <c r="H769" t="s">
        <v>7</v>
      </c>
      <c r="I769" t="str">
        <f>MID(Tabla1[[#This Row],[Des.Proyecto]],16,50)</f>
        <v>GASTOS ADMINISTRATIVOS</v>
      </c>
      <c r="J769" t="s">
        <v>171</v>
      </c>
      <c r="K769" t="s">
        <v>172</v>
      </c>
      <c r="L769" s="11" t="s">
        <v>938</v>
      </c>
      <c r="M769" t="s">
        <v>173</v>
      </c>
      <c r="N769" t="s">
        <v>11</v>
      </c>
      <c r="O769" s="19">
        <v>36541.82</v>
      </c>
      <c r="P769" s="19">
        <v>0</v>
      </c>
      <c r="Q769" s="19">
        <v>265964.77</v>
      </c>
      <c r="R769" s="19">
        <v>302506.59000000003</v>
      </c>
      <c r="S769" s="19">
        <v>0</v>
      </c>
      <c r="T769" s="19">
        <v>290964.77</v>
      </c>
      <c r="U769" s="18">
        <f>Tabla1[[#This Row],[Comprometido]]/Tabla1[[#Totals],[Comprometido]]</f>
        <v>1.3890729699730276E-2</v>
      </c>
      <c r="V769" s="19">
        <v>273704.43</v>
      </c>
      <c r="W769" s="20">
        <f>Tabla1[[#This Row],[Devengado]]/Tabla1[[#Totals],[Devengado]]</f>
        <v>3.1962773717634389E-2</v>
      </c>
      <c r="X769" s="19">
        <v>11541.82</v>
      </c>
      <c r="Y769" s="19">
        <v>28802.16</v>
      </c>
      <c r="Z769" s="19">
        <v>11541.82</v>
      </c>
    </row>
    <row r="770" spans="1:26" hidden="1" x14ac:dyDescent="0.2">
      <c r="A770" t="s">
        <v>23</v>
      </c>
      <c r="B770" t="s">
        <v>24</v>
      </c>
      <c r="C770" t="s">
        <v>42</v>
      </c>
      <c r="D770" t="s">
        <v>43</v>
      </c>
      <c r="E770" t="s">
        <v>4</v>
      </c>
      <c r="F770" t="s">
        <v>5</v>
      </c>
      <c r="G770" t="s">
        <v>6</v>
      </c>
      <c r="H770" t="s">
        <v>7</v>
      </c>
      <c r="I770" t="str">
        <f>MID(Tabla1[[#This Row],[Des.Proyecto]],16,50)</f>
        <v>GASTOS ADMINISTRATIVOS</v>
      </c>
      <c r="J770" t="s">
        <v>171</v>
      </c>
      <c r="K770" t="s">
        <v>172</v>
      </c>
      <c r="L770" s="11" t="s">
        <v>938</v>
      </c>
      <c r="M770" t="s">
        <v>173</v>
      </c>
      <c r="N770" t="s">
        <v>11</v>
      </c>
      <c r="O770" s="19">
        <v>18693.830000000002</v>
      </c>
      <c r="P770" s="19">
        <v>0</v>
      </c>
      <c r="Q770" s="19">
        <v>78197.39</v>
      </c>
      <c r="R770" s="19">
        <v>96891.22</v>
      </c>
      <c r="S770" s="19">
        <v>0</v>
      </c>
      <c r="T770" s="19">
        <v>71145.509999999995</v>
      </c>
      <c r="U770" s="18">
        <f>Tabla1[[#This Row],[Comprometido]]/Tabla1[[#Totals],[Comprometido]]</f>
        <v>3.3965041498304322E-3</v>
      </c>
      <c r="V770" s="19">
        <v>54042.01</v>
      </c>
      <c r="W770" s="20">
        <f>Tabla1[[#This Row],[Devengado]]/Tabla1[[#Totals],[Devengado]]</f>
        <v>6.310941101231482E-3</v>
      </c>
      <c r="X770" s="19">
        <v>25745.71</v>
      </c>
      <c r="Y770" s="19">
        <v>42849.21</v>
      </c>
      <c r="Z770" s="19">
        <v>25745.71</v>
      </c>
    </row>
    <row r="771" spans="1:26" hidden="1" x14ac:dyDescent="0.2">
      <c r="A771" t="s">
        <v>23</v>
      </c>
      <c r="B771" t="s">
        <v>69</v>
      </c>
      <c r="C771" t="s">
        <v>70</v>
      </c>
      <c r="D771" t="s">
        <v>71</v>
      </c>
      <c r="E771" t="s">
        <v>4</v>
      </c>
      <c r="F771" t="s">
        <v>5</v>
      </c>
      <c r="G771" t="s">
        <v>6</v>
      </c>
      <c r="H771" t="s">
        <v>7</v>
      </c>
      <c r="I771" t="str">
        <f>MID(Tabla1[[#This Row],[Des.Proyecto]],16,50)</f>
        <v>GASTOS ADMINISTRATIVOS</v>
      </c>
      <c r="J771" t="s">
        <v>176</v>
      </c>
      <c r="K771" t="s">
        <v>177</v>
      </c>
      <c r="L771" s="11" t="s">
        <v>938</v>
      </c>
      <c r="M771" t="s">
        <v>173</v>
      </c>
      <c r="N771" t="s">
        <v>11</v>
      </c>
      <c r="O771" s="19">
        <v>50000</v>
      </c>
      <c r="P771" s="19">
        <v>0</v>
      </c>
      <c r="Q771" s="19">
        <v>2734.6</v>
      </c>
      <c r="R771" s="19">
        <v>52734.6</v>
      </c>
      <c r="S771" s="19">
        <v>0</v>
      </c>
      <c r="T771" s="19">
        <v>50000</v>
      </c>
      <c r="U771" s="18">
        <f>Tabla1[[#This Row],[Comprometido]]/Tabla1[[#Totals],[Comprometido]]</f>
        <v>2.387012300446249E-3</v>
      </c>
      <c r="V771" s="19">
        <v>22980.9</v>
      </c>
      <c r="W771" s="20">
        <f>Tabla1[[#This Row],[Devengado]]/Tabla1[[#Totals],[Devengado]]</f>
        <v>2.6836734302312323E-3</v>
      </c>
      <c r="X771" s="19">
        <v>2734.6</v>
      </c>
      <c r="Y771" s="19">
        <v>29753.7</v>
      </c>
      <c r="Z771" s="19">
        <v>2734.6</v>
      </c>
    </row>
    <row r="772" spans="1:26" hidden="1" x14ac:dyDescent="0.2">
      <c r="A772" t="s">
        <v>62</v>
      </c>
      <c r="B772" t="s">
        <v>66</v>
      </c>
      <c r="C772" t="s">
        <v>78</v>
      </c>
      <c r="D772" t="s">
        <v>79</v>
      </c>
      <c r="E772" t="s">
        <v>4</v>
      </c>
      <c r="F772" t="s">
        <v>5</v>
      </c>
      <c r="G772" t="s">
        <v>6</v>
      </c>
      <c r="H772" t="s">
        <v>7</v>
      </c>
      <c r="I772" t="str">
        <f>MID(Tabla1[[#This Row],[Des.Proyecto]],16,50)</f>
        <v>GASTOS ADMINISTRATIVOS</v>
      </c>
      <c r="J772" t="s">
        <v>176</v>
      </c>
      <c r="K772" t="s">
        <v>177</v>
      </c>
      <c r="L772" s="11" t="s">
        <v>938</v>
      </c>
      <c r="M772" t="s">
        <v>173</v>
      </c>
      <c r="N772" t="s">
        <v>11</v>
      </c>
      <c r="O772" s="19">
        <v>6863.85</v>
      </c>
      <c r="P772" s="19">
        <v>0</v>
      </c>
      <c r="Q772" s="19">
        <v>-2363.85</v>
      </c>
      <c r="R772" s="19">
        <v>4500</v>
      </c>
      <c r="S772" s="19">
        <v>0</v>
      </c>
      <c r="T772" s="19">
        <v>4500</v>
      </c>
      <c r="U772" s="18">
        <f>Tabla1[[#This Row],[Comprometido]]/Tabla1[[#Totals],[Comprometido]]</f>
        <v>2.1483110704016242E-4</v>
      </c>
      <c r="V772" s="19">
        <v>2276.7199999999998</v>
      </c>
      <c r="W772" s="20">
        <f>Tabla1[[#This Row],[Devengado]]/Tabla1[[#Totals],[Devengado]]</f>
        <v>2.6587178796635687E-4</v>
      </c>
      <c r="X772" s="19">
        <v>0</v>
      </c>
      <c r="Y772" s="19">
        <v>2223.2800000000002</v>
      </c>
      <c r="Z772" s="19">
        <v>0</v>
      </c>
    </row>
    <row r="773" spans="1:26" hidden="1" x14ac:dyDescent="0.2">
      <c r="A773" t="s">
        <v>23</v>
      </c>
      <c r="B773" t="s">
        <v>24</v>
      </c>
      <c r="C773" t="s">
        <v>101</v>
      </c>
      <c r="D773" t="s">
        <v>102</v>
      </c>
      <c r="E773" t="s">
        <v>4</v>
      </c>
      <c r="F773" t="s">
        <v>5</v>
      </c>
      <c r="G773" t="s">
        <v>6</v>
      </c>
      <c r="H773" t="s">
        <v>7</v>
      </c>
      <c r="I773" t="str">
        <f>MID(Tabla1[[#This Row],[Des.Proyecto]],16,50)</f>
        <v>GASTOS ADMINISTRATIVOS</v>
      </c>
      <c r="J773" t="s">
        <v>176</v>
      </c>
      <c r="K773" t="s">
        <v>177</v>
      </c>
      <c r="L773" s="11" t="s">
        <v>938</v>
      </c>
      <c r="M773" t="s">
        <v>173</v>
      </c>
      <c r="N773" t="s">
        <v>11</v>
      </c>
      <c r="O773" s="19">
        <v>4200</v>
      </c>
      <c r="P773" s="19">
        <v>0</v>
      </c>
      <c r="Q773" s="19">
        <v>-200</v>
      </c>
      <c r="R773" s="19">
        <v>4000</v>
      </c>
      <c r="S773" s="19">
        <v>0</v>
      </c>
      <c r="T773" s="19">
        <v>4000</v>
      </c>
      <c r="U773" s="18">
        <f>Tabla1[[#This Row],[Comprometido]]/Tabla1[[#Totals],[Comprometido]]</f>
        <v>1.9096098403569993E-4</v>
      </c>
      <c r="V773" s="19">
        <v>1750.36</v>
      </c>
      <c r="W773" s="20">
        <f>Tabla1[[#This Row],[Devengado]]/Tabla1[[#Totals],[Devengado]]</f>
        <v>2.0440429336272901E-4</v>
      </c>
      <c r="X773" s="19">
        <v>0</v>
      </c>
      <c r="Y773" s="19">
        <v>2249.64</v>
      </c>
      <c r="Z773" s="19">
        <v>0</v>
      </c>
    </row>
    <row r="774" spans="1:26" hidden="1" x14ac:dyDescent="0.2">
      <c r="A774" t="s">
        <v>0</v>
      </c>
      <c r="B774" t="s">
        <v>105</v>
      </c>
      <c r="C774" t="s">
        <v>106</v>
      </c>
      <c r="D774" t="s">
        <v>107</v>
      </c>
      <c r="E774" t="s">
        <v>4</v>
      </c>
      <c r="F774" t="s">
        <v>5</v>
      </c>
      <c r="G774" t="s">
        <v>6</v>
      </c>
      <c r="H774" t="s">
        <v>7</v>
      </c>
      <c r="I774" t="str">
        <f>MID(Tabla1[[#This Row],[Des.Proyecto]],16,50)</f>
        <v>GASTOS ADMINISTRATIVOS</v>
      </c>
      <c r="J774" t="s">
        <v>176</v>
      </c>
      <c r="K774" t="s">
        <v>177</v>
      </c>
      <c r="L774" s="11" t="s">
        <v>938</v>
      </c>
      <c r="M774" t="s">
        <v>173</v>
      </c>
      <c r="N774" t="s">
        <v>11</v>
      </c>
      <c r="O774" s="19">
        <v>19890</v>
      </c>
      <c r="P774" s="19">
        <v>0</v>
      </c>
      <c r="Q774" s="19">
        <v>0</v>
      </c>
      <c r="R774" s="19">
        <v>19890</v>
      </c>
      <c r="S774" s="19">
        <v>0</v>
      </c>
      <c r="T774" s="19">
        <v>18543.669999999998</v>
      </c>
      <c r="U774" s="18">
        <f>Tabla1[[#This Row],[Comprometido]]/Tabla1[[#Totals],[Comprometido]]</f>
        <v>8.852793677083219E-4</v>
      </c>
      <c r="V774" s="19">
        <v>7320.28</v>
      </c>
      <c r="W774" s="20">
        <f>Tabla1[[#This Row],[Devengado]]/Tabla1[[#Totals],[Devengado]]</f>
        <v>8.5485080818649764E-4</v>
      </c>
      <c r="X774" s="19">
        <v>1346.33</v>
      </c>
      <c r="Y774" s="19">
        <v>12569.72</v>
      </c>
      <c r="Z774" s="19">
        <v>1346.33</v>
      </c>
    </row>
    <row r="775" spans="1:26" hidden="1" x14ac:dyDescent="0.2">
      <c r="A775" t="s">
        <v>62</v>
      </c>
      <c r="B775" t="s">
        <v>80</v>
      </c>
      <c r="C775" t="s">
        <v>90</v>
      </c>
      <c r="D775" t="s">
        <v>91</v>
      </c>
      <c r="E775" t="s">
        <v>4</v>
      </c>
      <c r="F775" t="s">
        <v>5</v>
      </c>
      <c r="G775" t="s">
        <v>6</v>
      </c>
      <c r="H775" t="s">
        <v>7</v>
      </c>
      <c r="I775" t="str">
        <f>MID(Tabla1[[#This Row],[Des.Proyecto]],16,50)</f>
        <v>GASTOS ADMINISTRATIVOS</v>
      </c>
      <c r="J775" t="s">
        <v>176</v>
      </c>
      <c r="K775" t="s">
        <v>177</v>
      </c>
      <c r="L775" s="11" t="s">
        <v>938</v>
      </c>
      <c r="M775" t="s">
        <v>173</v>
      </c>
      <c r="N775" t="s">
        <v>11</v>
      </c>
      <c r="O775" s="19">
        <v>17800</v>
      </c>
      <c r="P775" s="19">
        <v>0</v>
      </c>
      <c r="Q775" s="19">
        <v>-2200</v>
      </c>
      <c r="R775" s="19">
        <v>15600</v>
      </c>
      <c r="S775" s="19">
        <v>0</v>
      </c>
      <c r="T775" s="19">
        <v>15600</v>
      </c>
      <c r="U775" s="18">
        <f>Tabla1[[#This Row],[Comprometido]]/Tabla1[[#Totals],[Comprometido]]</f>
        <v>7.4474783773922969E-4</v>
      </c>
      <c r="V775" s="19">
        <v>5560.61</v>
      </c>
      <c r="W775" s="20">
        <f>Tabla1[[#This Row],[Devengado]]/Tabla1[[#Totals],[Devengado]]</f>
        <v>6.4935930763712873E-4</v>
      </c>
      <c r="X775" s="19">
        <v>0</v>
      </c>
      <c r="Y775" s="19">
        <v>10039.39</v>
      </c>
      <c r="Z775" s="19">
        <v>0</v>
      </c>
    </row>
    <row r="776" spans="1:26" hidden="1" x14ac:dyDescent="0.2">
      <c r="A776" t="s">
        <v>0</v>
      </c>
      <c r="B776" t="s">
        <v>1</v>
      </c>
      <c r="C776" t="s">
        <v>88</v>
      </c>
      <c r="D776" t="s">
        <v>89</v>
      </c>
      <c r="E776" t="s">
        <v>4</v>
      </c>
      <c r="F776" t="s">
        <v>5</v>
      </c>
      <c r="G776" t="s">
        <v>6</v>
      </c>
      <c r="H776" t="s">
        <v>7</v>
      </c>
      <c r="I776" t="str">
        <f>MID(Tabla1[[#This Row],[Des.Proyecto]],16,50)</f>
        <v>GASTOS ADMINISTRATIVOS</v>
      </c>
      <c r="J776" t="s">
        <v>176</v>
      </c>
      <c r="K776" t="s">
        <v>177</v>
      </c>
      <c r="L776" s="11" t="s">
        <v>938</v>
      </c>
      <c r="M776" t="s">
        <v>173</v>
      </c>
      <c r="N776" t="s">
        <v>11</v>
      </c>
      <c r="O776" s="19">
        <v>37000</v>
      </c>
      <c r="P776" s="19">
        <v>0</v>
      </c>
      <c r="Q776" s="19">
        <v>-2000</v>
      </c>
      <c r="R776" s="19">
        <v>35000</v>
      </c>
      <c r="S776" s="19">
        <v>0</v>
      </c>
      <c r="T776" s="19">
        <v>13334.95</v>
      </c>
      <c r="U776" s="18">
        <f>Tabla1[[#This Row],[Comprometido]]/Tabla1[[#Totals],[Comprometido]]</f>
        <v>6.3661379351671421E-4</v>
      </c>
      <c r="V776" s="19">
        <v>13334.95</v>
      </c>
      <c r="W776" s="20">
        <f>Tabla1[[#This Row],[Devengado]]/Tabla1[[#Totals],[Devengado]]</f>
        <v>1.5572345299123174E-3</v>
      </c>
      <c r="X776" s="19">
        <v>21665.05</v>
      </c>
      <c r="Y776" s="19">
        <v>21665.05</v>
      </c>
      <c r="Z776" s="19">
        <v>21665.05</v>
      </c>
    </row>
    <row r="777" spans="1:26" hidden="1" x14ac:dyDescent="0.2">
      <c r="A777" t="s">
        <v>62</v>
      </c>
      <c r="B777" t="s">
        <v>80</v>
      </c>
      <c r="C777" t="s">
        <v>81</v>
      </c>
      <c r="D777" t="s">
        <v>82</v>
      </c>
      <c r="E777" t="s">
        <v>4</v>
      </c>
      <c r="F777" t="s">
        <v>5</v>
      </c>
      <c r="G777" t="s">
        <v>6</v>
      </c>
      <c r="H777" t="s">
        <v>7</v>
      </c>
      <c r="I777" t="str">
        <f>MID(Tabla1[[#This Row],[Des.Proyecto]],16,50)</f>
        <v>GASTOS ADMINISTRATIVOS</v>
      </c>
      <c r="J777" t="s">
        <v>176</v>
      </c>
      <c r="K777" t="s">
        <v>177</v>
      </c>
      <c r="L777" s="11" t="s">
        <v>938</v>
      </c>
      <c r="M777" t="s">
        <v>173</v>
      </c>
      <c r="N777" t="s">
        <v>11</v>
      </c>
      <c r="O777" s="19">
        <v>428.57</v>
      </c>
      <c r="P777" s="19">
        <v>0</v>
      </c>
      <c r="Q777" s="19">
        <v>-428.57</v>
      </c>
      <c r="R777" s="19">
        <v>0</v>
      </c>
      <c r="S777" s="19">
        <v>0</v>
      </c>
      <c r="T777" s="19">
        <v>0</v>
      </c>
      <c r="U777" s="18">
        <f>Tabla1[[#This Row],[Comprometido]]/Tabla1[[#Totals],[Comprometido]]</f>
        <v>0</v>
      </c>
      <c r="V777" s="19">
        <v>0</v>
      </c>
      <c r="W777" s="20">
        <f>Tabla1[[#This Row],[Devengado]]/Tabla1[[#Totals],[Devengado]]</f>
        <v>0</v>
      </c>
      <c r="X777" s="19">
        <v>0</v>
      </c>
      <c r="Y777" s="19">
        <v>0</v>
      </c>
      <c r="Z777" s="19">
        <v>0</v>
      </c>
    </row>
    <row r="778" spans="1:26" hidden="1" x14ac:dyDescent="0.2">
      <c r="A778" t="s">
        <v>62</v>
      </c>
      <c r="B778" t="s">
        <v>80</v>
      </c>
      <c r="C778" t="s">
        <v>92</v>
      </c>
      <c r="D778" t="s">
        <v>93</v>
      </c>
      <c r="E778" t="s">
        <v>4</v>
      </c>
      <c r="F778" t="s">
        <v>5</v>
      </c>
      <c r="G778" t="s">
        <v>6</v>
      </c>
      <c r="H778" t="s">
        <v>7</v>
      </c>
      <c r="I778" t="str">
        <f>MID(Tabla1[[#This Row],[Des.Proyecto]],16,50)</f>
        <v>GASTOS ADMINISTRATIVOS</v>
      </c>
      <c r="J778" t="s">
        <v>176</v>
      </c>
      <c r="K778" t="s">
        <v>177</v>
      </c>
      <c r="L778" s="11" t="s">
        <v>938</v>
      </c>
      <c r="M778" t="s">
        <v>173</v>
      </c>
      <c r="N778" t="s">
        <v>11</v>
      </c>
      <c r="O778" s="19">
        <v>19200</v>
      </c>
      <c r="P778" s="19">
        <v>0</v>
      </c>
      <c r="Q778" s="19">
        <v>0</v>
      </c>
      <c r="R778" s="19">
        <v>19200</v>
      </c>
      <c r="S778" s="19">
        <v>0</v>
      </c>
      <c r="T778" s="19">
        <v>19200</v>
      </c>
      <c r="U778" s="18">
        <f>Tabla1[[#This Row],[Comprometido]]/Tabla1[[#Totals],[Comprometido]]</f>
        <v>9.1661272337135969E-4</v>
      </c>
      <c r="V778" s="19">
        <v>7199.26</v>
      </c>
      <c r="W778" s="20">
        <f>Tabla1[[#This Row],[Devengado]]/Tabla1[[#Totals],[Devengado]]</f>
        <v>8.4071828254448267E-4</v>
      </c>
      <c r="X778" s="19">
        <v>0</v>
      </c>
      <c r="Y778" s="19">
        <v>12000.74</v>
      </c>
      <c r="Z778" s="19">
        <v>0</v>
      </c>
    </row>
    <row r="779" spans="1:26" hidden="1" x14ac:dyDescent="0.2">
      <c r="A779" t="s">
        <v>62</v>
      </c>
      <c r="B779" t="s">
        <v>66</v>
      </c>
      <c r="C779" t="s">
        <v>118</v>
      </c>
      <c r="D779" t="s">
        <v>119</v>
      </c>
      <c r="E779" t="s">
        <v>4</v>
      </c>
      <c r="F779" t="s">
        <v>5</v>
      </c>
      <c r="G779" t="s">
        <v>6</v>
      </c>
      <c r="H779" t="s">
        <v>7</v>
      </c>
      <c r="I779" t="str">
        <f>MID(Tabla1[[#This Row],[Des.Proyecto]],16,50)</f>
        <v>GASTOS ADMINISTRATIVOS</v>
      </c>
      <c r="J779" t="s">
        <v>176</v>
      </c>
      <c r="K779" t="s">
        <v>177</v>
      </c>
      <c r="L779" s="11" t="s">
        <v>938</v>
      </c>
      <c r="M779" t="s">
        <v>173</v>
      </c>
      <c r="N779" t="s">
        <v>11</v>
      </c>
      <c r="O779" s="19">
        <v>10375.18</v>
      </c>
      <c r="P779" s="19">
        <v>0</v>
      </c>
      <c r="Q779" s="19">
        <v>0</v>
      </c>
      <c r="R779" s="19">
        <v>10375.18</v>
      </c>
      <c r="S779" s="19">
        <v>0</v>
      </c>
      <c r="T779" s="19">
        <v>10375.18</v>
      </c>
      <c r="U779" s="18">
        <f>Tabla1[[#This Row],[Comprometido]]/Tabla1[[#Totals],[Comprometido]]</f>
        <v>4.9531364558687827E-4</v>
      </c>
      <c r="V779" s="19">
        <v>6769.5</v>
      </c>
      <c r="W779" s="20">
        <f>Tabla1[[#This Row],[Devengado]]/Tabla1[[#Totals],[Devengado]]</f>
        <v>7.9053158431350928E-4</v>
      </c>
      <c r="X779" s="19">
        <v>0</v>
      </c>
      <c r="Y779" s="19">
        <v>3605.68</v>
      </c>
      <c r="Z779" s="19">
        <v>0</v>
      </c>
    </row>
    <row r="780" spans="1:26" hidden="1" x14ac:dyDescent="0.2">
      <c r="A780" t="s">
        <v>62</v>
      </c>
      <c r="B780" t="s">
        <v>66</v>
      </c>
      <c r="C780" t="s">
        <v>129</v>
      </c>
      <c r="D780" t="s">
        <v>130</v>
      </c>
      <c r="E780" t="s">
        <v>4</v>
      </c>
      <c r="F780" t="s">
        <v>5</v>
      </c>
      <c r="G780" t="s">
        <v>6</v>
      </c>
      <c r="H780" t="s">
        <v>7</v>
      </c>
      <c r="I780" t="str">
        <f>MID(Tabla1[[#This Row],[Des.Proyecto]],16,50)</f>
        <v>GASTOS ADMINISTRATIVOS</v>
      </c>
      <c r="J780" t="s">
        <v>176</v>
      </c>
      <c r="K780" t="s">
        <v>177</v>
      </c>
      <c r="L780" s="11" t="s">
        <v>938</v>
      </c>
      <c r="M780" t="s">
        <v>173</v>
      </c>
      <c r="N780" t="s">
        <v>11</v>
      </c>
      <c r="O780" s="19">
        <v>16200</v>
      </c>
      <c r="P780" s="19">
        <v>0</v>
      </c>
      <c r="Q780" s="19">
        <v>1000</v>
      </c>
      <c r="R780" s="19">
        <v>17200</v>
      </c>
      <c r="S780" s="19">
        <v>0</v>
      </c>
      <c r="T780" s="19">
        <v>17200</v>
      </c>
      <c r="U780" s="18">
        <f>Tabla1[[#This Row],[Comprometido]]/Tabla1[[#Totals],[Comprometido]]</f>
        <v>8.2113223135350973E-4</v>
      </c>
      <c r="V780" s="19">
        <v>6610.62</v>
      </c>
      <c r="W780" s="20">
        <f>Tabla1[[#This Row],[Devengado]]/Tabla1[[#Totals],[Devengado]]</f>
        <v>7.7197782729811226E-4</v>
      </c>
      <c r="X780" s="19">
        <v>0</v>
      </c>
      <c r="Y780" s="19">
        <v>10589.38</v>
      </c>
      <c r="Z780" s="19">
        <v>0</v>
      </c>
    </row>
    <row r="781" spans="1:26" hidden="1" x14ac:dyDescent="0.2">
      <c r="A781" t="s">
        <v>23</v>
      </c>
      <c r="B781" t="s">
        <v>24</v>
      </c>
      <c r="C781" t="s">
        <v>86</v>
      </c>
      <c r="D781" t="s">
        <v>87</v>
      </c>
      <c r="E781" t="s">
        <v>4</v>
      </c>
      <c r="F781" t="s">
        <v>5</v>
      </c>
      <c r="G781" t="s">
        <v>6</v>
      </c>
      <c r="H781" t="s">
        <v>7</v>
      </c>
      <c r="I781" t="str">
        <f>MID(Tabla1[[#This Row],[Des.Proyecto]],16,50)</f>
        <v>GASTOS ADMINISTRATIVOS</v>
      </c>
      <c r="J781" t="s">
        <v>176</v>
      </c>
      <c r="K781" t="s">
        <v>177</v>
      </c>
      <c r="L781" s="11" t="s">
        <v>938</v>
      </c>
      <c r="M781" t="s">
        <v>173</v>
      </c>
      <c r="N781" t="s">
        <v>11</v>
      </c>
      <c r="O781" s="19">
        <v>21960.98</v>
      </c>
      <c r="P781" s="19">
        <v>0</v>
      </c>
      <c r="Q781" s="19">
        <v>0</v>
      </c>
      <c r="R781" s="19">
        <v>21960.98</v>
      </c>
      <c r="S781" s="19">
        <v>0</v>
      </c>
      <c r="T781" s="19">
        <v>21960.98</v>
      </c>
      <c r="U781" s="18">
        <f>Tabla1[[#This Row],[Comprometido]]/Tabla1[[#Totals],[Comprometido]]</f>
        <v>1.0484225877970814E-3</v>
      </c>
      <c r="V781" s="19">
        <v>9985.85</v>
      </c>
      <c r="W781" s="20">
        <f>Tabla1[[#This Row],[Devengado]]/Tabla1[[#Totals],[Devengado]]</f>
        <v>1.1661318887978517E-3</v>
      </c>
      <c r="X781" s="19">
        <v>0</v>
      </c>
      <c r="Y781" s="19">
        <v>11975.13</v>
      </c>
      <c r="Z781" s="19">
        <v>0</v>
      </c>
    </row>
    <row r="782" spans="1:26" hidden="1" x14ac:dyDescent="0.2">
      <c r="A782" t="s">
        <v>23</v>
      </c>
      <c r="B782" t="s">
        <v>24</v>
      </c>
      <c r="C782" t="s">
        <v>29</v>
      </c>
      <c r="D782" t="s">
        <v>30</v>
      </c>
      <c r="E782" t="s">
        <v>4</v>
      </c>
      <c r="F782" t="s">
        <v>5</v>
      </c>
      <c r="G782" t="s">
        <v>6</v>
      </c>
      <c r="H782" t="s">
        <v>7</v>
      </c>
      <c r="I782" t="str">
        <f>MID(Tabla1[[#This Row],[Des.Proyecto]],16,50)</f>
        <v>GASTOS ADMINISTRATIVOS</v>
      </c>
      <c r="J782" t="s">
        <v>176</v>
      </c>
      <c r="K782" t="s">
        <v>177</v>
      </c>
      <c r="L782" s="11" t="s">
        <v>938</v>
      </c>
      <c r="M782" t="s">
        <v>173</v>
      </c>
      <c r="N782" t="s">
        <v>11</v>
      </c>
      <c r="O782" s="19">
        <v>22000</v>
      </c>
      <c r="P782" s="19">
        <v>0</v>
      </c>
      <c r="Q782" s="19">
        <v>0</v>
      </c>
      <c r="R782" s="19">
        <v>22000</v>
      </c>
      <c r="S782" s="19">
        <v>0</v>
      </c>
      <c r="T782" s="19">
        <v>22000</v>
      </c>
      <c r="U782" s="18">
        <f>Tabla1[[#This Row],[Comprometido]]/Tabla1[[#Totals],[Comprometido]]</f>
        <v>1.0502854121963497E-3</v>
      </c>
      <c r="V782" s="19">
        <v>8532.67</v>
      </c>
      <c r="W782" s="20">
        <f>Tabla1[[#This Row],[Devengado]]/Tabla1[[#Totals],[Devengado]]</f>
        <v>9.9643180936913388E-4</v>
      </c>
      <c r="X782" s="19">
        <v>0</v>
      </c>
      <c r="Y782" s="19">
        <v>13467.33</v>
      </c>
      <c r="Z782" s="19">
        <v>0</v>
      </c>
    </row>
    <row r="783" spans="1:26" hidden="1" x14ac:dyDescent="0.2">
      <c r="A783" t="s">
        <v>23</v>
      </c>
      <c r="B783" t="s">
        <v>49</v>
      </c>
      <c r="C783" t="s">
        <v>56</v>
      </c>
      <c r="D783" t="s">
        <v>57</v>
      </c>
      <c r="E783" t="s">
        <v>4</v>
      </c>
      <c r="F783" t="s">
        <v>5</v>
      </c>
      <c r="G783" t="s">
        <v>6</v>
      </c>
      <c r="H783" t="s">
        <v>7</v>
      </c>
      <c r="I783" t="str">
        <f>MID(Tabla1[[#This Row],[Des.Proyecto]],16,50)</f>
        <v>GASTOS ADMINISTRATIVOS</v>
      </c>
      <c r="J783" t="s">
        <v>176</v>
      </c>
      <c r="K783" t="s">
        <v>177</v>
      </c>
      <c r="L783" s="11" t="s">
        <v>938</v>
      </c>
      <c r="M783" t="s">
        <v>173</v>
      </c>
      <c r="N783" t="s">
        <v>11</v>
      </c>
      <c r="O783" s="19">
        <v>73492.289999999994</v>
      </c>
      <c r="P783" s="19">
        <v>0</v>
      </c>
      <c r="Q783" s="19">
        <v>-11242.14</v>
      </c>
      <c r="R783" s="19">
        <v>62250.15</v>
      </c>
      <c r="S783" s="19">
        <v>0</v>
      </c>
      <c r="T783" s="19">
        <v>62250.15</v>
      </c>
      <c r="U783" s="18">
        <f>Tabla1[[#This Row],[Comprometido]]/Tabla1[[#Totals],[Comprometido]]</f>
        <v>2.9718374750924816E-3</v>
      </c>
      <c r="V783" s="19">
        <v>37628.43</v>
      </c>
      <c r="W783" s="20">
        <f>Tabla1[[#This Row],[Devengado]]/Tabla1[[#Totals],[Devengado]]</f>
        <v>4.3941889922638278E-3</v>
      </c>
      <c r="X783" s="19">
        <v>0</v>
      </c>
      <c r="Y783" s="19">
        <v>24621.72</v>
      </c>
      <c r="Z783" s="19">
        <v>0</v>
      </c>
    </row>
    <row r="784" spans="1:26" hidden="1" x14ac:dyDescent="0.2">
      <c r="A784" t="s">
        <v>62</v>
      </c>
      <c r="B784" t="s">
        <v>66</v>
      </c>
      <c r="C784" t="s">
        <v>124</v>
      </c>
      <c r="D784" t="s">
        <v>125</v>
      </c>
      <c r="E784" t="s">
        <v>4</v>
      </c>
      <c r="F784" t="s">
        <v>5</v>
      </c>
      <c r="G784" t="s">
        <v>6</v>
      </c>
      <c r="H784" t="s">
        <v>7</v>
      </c>
      <c r="I784" t="str">
        <f>MID(Tabla1[[#This Row],[Des.Proyecto]],16,50)</f>
        <v>GASTOS ADMINISTRATIVOS</v>
      </c>
      <c r="J784" t="s">
        <v>176</v>
      </c>
      <c r="K784" t="s">
        <v>177</v>
      </c>
      <c r="L784" s="11" t="s">
        <v>938</v>
      </c>
      <c r="M784" t="s">
        <v>173</v>
      </c>
      <c r="N784" t="s">
        <v>11</v>
      </c>
      <c r="O784" s="19">
        <v>8000</v>
      </c>
      <c r="P784" s="19">
        <v>0</v>
      </c>
      <c r="Q784" s="19">
        <v>0</v>
      </c>
      <c r="R784" s="19">
        <v>8000</v>
      </c>
      <c r="S784" s="19">
        <v>0</v>
      </c>
      <c r="T784" s="19">
        <v>8000</v>
      </c>
      <c r="U784" s="18">
        <f>Tabla1[[#This Row],[Comprometido]]/Tabla1[[#Totals],[Comprometido]]</f>
        <v>3.8192196807139986E-4</v>
      </c>
      <c r="V784" s="19">
        <v>2550.41</v>
      </c>
      <c r="W784" s="20">
        <f>Tabla1[[#This Row],[Devengado]]/Tabla1[[#Totals],[Devengado]]</f>
        <v>2.978328765712412E-4</v>
      </c>
      <c r="X784" s="19">
        <v>0</v>
      </c>
      <c r="Y784" s="19">
        <v>5449.59</v>
      </c>
      <c r="Z784" s="19">
        <v>0</v>
      </c>
    </row>
    <row r="785" spans="1:26" hidden="1" x14ac:dyDescent="0.2">
      <c r="A785" t="s">
        <v>23</v>
      </c>
      <c r="B785" t="s">
        <v>24</v>
      </c>
      <c r="C785" t="s">
        <v>42</v>
      </c>
      <c r="D785" t="s">
        <v>43</v>
      </c>
      <c r="E785" t="s">
        <v>4</v>
      </c>
      <c r="F785" t="s">
        <v>5</v>
      </c>
      <c r="G785" t="s">
        <v>6</v>
      </c>
      <c r="H785" t="s">
        <v>7</v>
      </c>
      <c r="I785" t="str">
        <f>MID(Tabla1[[#This Row],[Des.Proyecto]],16,50)</f>
        <v>GASTOS ADMINISTRATIVOS</v>
      </c>
      <c r="J785" t="s">
        <v>176</v>
      </c>
      <c r="K785" t="s">
        <v>177</v>
      </c>
      <c r="L785" s="11" t="s">
        <v>938</v>
      </c>
      <c r="M785" t="s">
        <v>173</v>
      </c>
      <c r="N785" t="s">
        <v>11</v>
      </c>
      <c r="O785" s="19">
        <v>13000</v>
      </c>
      <c r="P785" s="19">
        <v>0</v>
      </c>
      <c r="Q785" s="19">
        <v>0</v>
      </c>
      <c r="R785" s="19">
        <v>13000</v>
      </c>
      <c r="S785" s="19">
        <v>0</v>
      </c>
      <c r="T785" s="19">
        <v>13000</v>
      </c>
      <c r="U785" s="18">
        <f>Tabla1[[#This Row],[Comprometido]]/Tabla1[[#Totals],[Comprometido]]</f>
        <v>6.2062319811602483E-4</v>
      </c>
      <c r="V785" s="19">
        <v>3897.92</v>
      </c>
      <c r="W785" s="20">
        <f>Tabla1[[#This Row],[Devengado]]/Tabla1[[#Totals],[Devengado]]</f>
        <v>4.5519297926395073E-4</v>
      </c>
      <c r="X785" s="19">
        <v>0</v>
      </c>
      <c r="Y785" s="19">
        <v>9102.08</v>
      </c>
      <c r="Z785" s="19">
        <v>0</v>
      </c>
    </row>
    <row r="786" spans="1:26" hidden="1" x14ac:dyDescent="0.2">
      <c r="A786" t="s">
        <v>23</v>
      </c>
      <c r="B786" t="s">
        <v>24</v>
      </c>
      <c r="C786" t="s">
        <v>72</v>
      </c>
      <c r="D786" t="s">
        <v>73</v>
      </c>
      <c r="E786" t="s">
        <v>4</v>
      </c>
      <c r="F786" t="s">
        <v>5</v>
      </c>
      <c r="G786" t="s">
        <v>6</v>
      </c>
      <c r="H786" t="s">
        <v>7</v>
      </c>
      <c r="I786" t="str">
        <f>MID(Tabla1[[#This Row],[Des.Proyecto]],16,50)</f>
        <v>GASTOS ADMINISTRATIVOS</v>
      </c>
      <c r="J786" t="s">
        <v>176</v>
      </c>
      <c r="K786" t="s">
        <v>177</v>
      </c>
      <c r="L786" s="11" t="s">
        <v>938</v>
      </c>
      <c r="M786" t="s">
        <v>173</v>
      </c>
      <c r="N786" t="s">
        <v>11</v>
      </c>
      <c r="O786" s="19">
        <v>13000</v>
      </c>
      <c r="P786" s="19">
        <v>0</v>
      </c>
      <c r="Q786" s="19">
        <v>0</v>
      </c>
      <c r="R786" s="19">
        <v>13000</v>
      </c>
      <c r="S786" s="19">
        <v>0</v>
      </c>
      <c r="T786" s="19">
        <v>13000</v>
      </c>
      <c r="U786" s="18">
        <f>Tabla1[[#This Row],[Comprometido]]/Tabla1[[#Totals],[Comprometido]]</f>
        <v>6.2062319811602483E-4</v>
      </c>
      <c r="V786" s="19">
        <v>4314.8900000000003</v>
      </c>
      <c r="W786" s="20">
        <f>Tabla1[[#This Row],[Devengado]]/Tabla1[[#Totals],[Devengado]]</f>
        <v>5.0388608137063575E-4</v>
      </c>
      <c r="X786" s="19">
        <v>0</v>
      </c>
      <c r="Y786" s="19">
        <v>8685.11</v>
      </c>
      <c r="Z786" s="19">
        <v>0</v>
      </c>
    </row>
    <row r="787" spans="1:26" hidden="1" x14ac:dyDescent="0.2">
      <c r="A787" t="s">
        <v>23</v>
      </c>
      <c r="B787" t="s">
        <v>46</v>
      </c>
      <c r="C787" t="s">
        <v>47</v>
      </c>
      <c r="D787" t="s">
        <v>48</v>
      </c>
      <c r="E787" t="s">
        <v>4</v>
      </c>
      <c r="F787" t="s">
        <v>5</v>
      </c>
      <c r="G787" t="s">
        <v>6</v>
      </c>
      <c r="H787" t="s">
        <v>7</v>
      </c>
      <c r="I787" t="str">
        <f>MID(Tabla1[[#This Row],[Des.Proyecto]],16,50)</f>
        <v>GASTOS ADMINISTRATIVOS</v>
      </c>
      <c r="J787" t="s">
        <v>176</v>
      </c>
      <c r="K787" t="s">
        <v>177</v>
      </c>
      <c r="L787" s="11" t="s">
        <v>938</v>
      </c>
      <c r="M787" t="s">
        <v>173</v>
      </c>
      <c r="N787" t="s">
        <v>11</v>
      </c>
      <c r="O787" s="19">
        <v>22529.77</v>
      </c>
      <c r="P787" s="19">
        <v>0</v>
      </c>
      <c r="Q787" s="19">
        <v>-1000</v>
      </c>
      <c r="R787" s="19">
        <v>21529.77</v>
      </c>
      <c r="S787" s="19">
        <v>0</v>
      </c>
      <c r="T787" s="19">
        <v>21000</v>
      </c>
      <c r="U787" s="18">
        <f>Tabla1[[#This Row],[Comprometido]]/Tabla1[[#Totals],[Comprometido]]</f>
        <v>1.0025451661874246E-3</v>
      </c>
      <c r="V787" s="19">
        <v>8433.7900000000009</v>
      </c>
      <c r="W787" s="20">
        <f>Tabla1[[#This Row],[Devengado]]/Tabla1[[#Totals],[Devengado]]</f>
        <v>9.8488475817526139E-4</v>
      </c>
      <c r="X787" s="19">
        <v>529.77</v>
      </c>
      <c r="Y787" s="19">
        <v>13095.98</v>
      </c>
      <c r="Z787" s="19">
        <v>529.77</v>
      </c>
    </row>
    <row r="788" spans="1:26" hidden="1" x14ac:dyDescent="0.2">
      <c r="A788" t="s">
        <v>62</v>
      </c>
      <c r="B788" t="s">
        <v>66</v>
      </c>
      <c r="C788" t="s">
        <v>74</v>
      </c>
      <c r="D788" t="s">
        <v>75</v>
      </c>
      <c r="E788" t="s">
        <v>4</v>
      </c>
      <c r="F788" t="s">
        <v>5</v>
      </c>
      <c r="G788" t="s">
        <v>6</v>
      </c>
      <c r="H788" t="s">
        <v>7</v>
      </c>
      <c r="I788" t="str">
        <f>MID(Tabla1[[#This Row],[Des.Proyecto]],16,50)</f>
        <v>GASTOS ADMINISTRATIVOS</v>
      </c>
      <c r="J788" t="s">
        <v>176</v>
      </c>
      <c r="K788" t="s">
        <v>177</v>
      </c>
      <c r="L788" s="11" t="s">
        <v>938</v>
      </c>
      <c r="M788" t="s">
        <v>173</v>
      </c>
      <c r="N788" t="s">
        <v>11</v>
      </c>
      <c r="O788" s="19">
        <v>8000</v>
      </c>
      <c r="P788" s="19">
        <v>0</v>
      </c>
      <c r="Q788" s="19">
        <v>-6000</v>
      </c>
      <c r="R788" s="19">
        <v>2000</v>
      </c>
      <c r="S788" s="19">
        <v>0</v>
      </c>
      <c r="T788" s="19">
        <v>0</v>
      </c>
      <c r="U788" s="18">
        <f>Tabla1[[#This Row],[Comprometido]]/Tabla1[[#Totals],[Comprometido]]</f>
        <v>0</v>
      </c>
      <c r="V788" s="19">
        <v>0</v>
      </c>
      <c r="W788" s="20">
        <f>Tabla1[[#This Row],[Devengado]]/Tabla1[[#Totals],[Devengado]]</f>
        <v>0</v>
      </c>
      <c r="X788" s="19">
        <v>2000</v>
      </c>
      <c r="Y788" s="19">
        <v>2000</v>
      </c>
      <c r="Z788" s="19">
        <v>2000</v>
      </c>
    </row>
    <row r="789" spans="1:26" hidden="1" x14ac:dyDescent="0.2">
      <c r="A789" t="s">
        <v>23</v>
      </c>
      <c r="B789" t="s">
        <v>24</v>
      </c>
      <c r="C789" t="s">
        <v>40</v>
      </c>
      <c r="D789" t="s">
        <v>41</v>
      </c>
      <c r="E789" t="s">
        <v>4</v>
      </c>
      <c r="F789" t="s">
        <v>5</v>
      </c>
      <c r="G789" t="s">
        <v>6</v>
      </c>
      <c r="H789" t="s">
        <v>7</v>
      </c>
      <c r="I789" t="str">
        <f>MID(Tabla1[[#This Row],[Des.Proyecto]],16,50)</f>
        <v>GASTOS ADMINISTRATIVOS</v>
      </c>
      <c r="J789" t="s">
        <v>176</v>
      </c>
      <c r="K789" t="s">
        <v>177</v>
      </c>
      <c r="L789" s="11" t="s">
        <v>938</v>
      </c>
      <c r="M789" t="s">
        <v>173</v>
      </c>
      <c r="N789" t="s">
        <v>11</v>
      </c>
      <c r="O789" s="19">
        <v>17270</v>
      </c>
      <c r="P789" s="19">
        <v>0</v>
      </c>
      <c r="Q789" s="19">
        <v>0</v>
      </c>
      <c r="R789" s="19">
        <v>17270</v>
      </c>
      <c r="S789" s="19">
        <v>0</v>
      </c>
      <c r="T789" s="19">
        <v>17270</v>
      </c>
      <c r="U789" s="18">
        <f>Tabla1[[#This Row],[Comprometido]]/Tabla1[[#Totals],[Comprometido]]</f>
        <v>8.2447404857413447E-4</v>
      </c>
      <c r="V789" s="19">
        <v>6874.9</v>
      </c>
      <c r="W789" s="20">
        <f>Tabla1[[#This Row],[Devengado]]/Tabla1[[#Totals],[Devengado]]</f>
        <v>8.028400308733208E-4</v>
      </c>
      <c r="X789" s="19">
        <v>0</v>
      </c>
      <c r="Y789" s="19">
        <v>10395.1</v>
      </c>
      <c r="Z789" s="19">
        <v>0</v>
      </c>
    </row>
    <row r="790" spans="1:26" hidden="1" x14ac:dyDescent="0.2">
      <c r="A790" t="s">
        <v>23</v>
      </c>
      <c r="B790" t="s">
        <v>24</v>
      </c>
      <c r="C790" t="s">
        <v>25</v>
      </c>
      <c r="D790" t="s">
        <v>26</v>
      </c>
      <c r="E790" t="s">
        <v>4</v>
      </c>
      <c r="F790" t="s">
        <v>5</v>
      </c>
      <c r="G790" t="s">
        <v>6</v>
      </c>
      <c r="H790" t="s">
        <v>7</v>
      </c>
      <c r="I790" t="str">
        <f>MID(Tabla1[[#This Row],[Des.Proyecto]],16,50)</f>
        <v>GASTOS ADMINISTRATIVOS</v>
      </c>
      <c r="J790" t="s">
        <v>176</v>
      </c>
      <c r="K790" t="s">
        <v>177</v>
      </c>
      <c r="L790" s="11" t="s">
        <v>938</v>
      </c>
      <c r="M790" t="s">
        <v>173</v>
      </c>
      <c r="N790" t="s">
        <v>11</v>
      </c>
      <c r="O790" s="19">
        <v>20734</v>
      </c>
      <c r="P790" s="19">
        <v>0</v>
      </c>
      <c r="Q790" s="19">
        <v>0</v>
      </c>
      <c r="R790" s="19">
        <v>20734</v>
      </c>
      <c r="S790" s="19">
        <v>0</v>
      </c>
      <c r="T790" s="19">
        <v>20734</v>
      </c>
      <c r="U790" s="18">
        <f>Tabla1[[#This Row],[Comprometido]]/Tabla1[[#Totals],[Comprometido]]</f>
        <v>9.8984626074905056E-4</v>
      </c>
      <c r="V790" s="19">
        <v>5498.92</v>
      </c>
      <c r="W790" s="20">
        <f>Tabla1[[#This Row],[Devengado]]/Tabla1[[#Totals],[Devengado]]</f>
        <v>6.421552462682979E-4</v>
      </c>
      <c r="X790" s="19">
        <v>0</v>
      </c>
      <c r="Y790" s="19">
        <v>15235.08</v>
      </c>
      <c r="Z790" s="19">
        <v>0</v>
      </c>
    </row>
    <row r="791" spans="1:26" hidden="1" x14ac:dyDescent="0.2">
      <c r="A791" t="s">
        <v>23</v>
      </c>
      <c r="B791" t="s">
        <v>24</v>
      </c>
      <c r="C791" t="s">
        <v>44</v>
      </c>
      <c r="D791" t="s">
        <v>45</v>
      </c>
      <c r="E791" t="s">
        <v>4</v>
      </c>
      <c r="F791" t="s">
        <v>5</v>
      </c>
      <c r="G791" t="s">
        <v>6</v>
      </c>
      <c r="H791" t="s">
        <v>7</v>
      </c>
      <c r="I791" t="str">
        <f>MID(Tabla1[[#This Row],[Des.Proyecto]],16,50)</f>
        <v>GASTOS ADMINISTRATIVOS</v>
      </c>
      <c r="J791" t="s">
        <v>176</v>
      </c>
      <c r="K791" t="s">
        <v>177</v>
      </c>
      <c r="L791" s="11" t="s">
        <v>938</v>
      </c>
      <c r="M791" t="s">
        <v>173</v>
      </c>
      <c r="N791" t="s">
        <v>11</v>
      </c>
      <c r="O791" s="19">
        <v>38628.26</v>
      </c>
      <c r="P791" s="19">
        <v>0</v>
      </c>
      <c r="Q791" s="19">
        <v>0</v>
      </c>
      <c r="R791" s="19">
        <v>38628.26</v>
      </c>
      <c r="S791" s="19">
        <v>0</v>
      </c>
      <c r="T791" s="19">
        <v>38628.26</v>
      </c>
      <c r="U791" s="18">
        <f>Tabla1[[#This Row],[Comprometido]]/Tabla1[[#Totals],[Comprometido]]</f>
        <v>1.8441226352967166E-3</v>
      </c>
      <c r="V791" s="19">
        <v>17911.43</v>
      </c>
      <c r="W791" s="20">
        <f>Tabla1[[#This Row],[Devengado]]/Tabla1[[#Totals],[Devengado]]</f>
        <v>2.0916686808804966E-3</v>
      </c>
      <c r="X791" s="19">
        <v>0</v>
      </c>
      <c r="Y791" s="19">
        <v>20716.830000000002</v>
      </c>
      <c r="Z791" s="19">
        <v>0</v>
      </c>
    </row>
    <row r="792" spans="1:26" hidden="1" x14ac:dyDescent="0.2">
      <c r="A792" t="s">
        <v>62</v>
      </c>
      <c r="B792" t="s">
        <v>66</v>
      </c>
      <c r="C792" t="s">
        <v>76</v>
      </c>
      <c r="D792" t="s">
        <v>77</v>
      </c>
      <c r="E792" t="s">
        <v>4</v>
      </c>
      <c r="F792" t="s">
        <v>5</v>
      </c>
      <c r="G792" t="s">
        <v>6</v>
      </c>
      <c r="H792" t="s">
        <v>7</v>
      </c>
      <c r="I792" t="str">
        <f>MID(Tabla1[[#This Row],[Des.Proyecto]],16,50)</f>
        <v>GASTOS ADMINISTRATIVOS</v>
      </c>
      <c r="J792" t="s">
        <v>176</v>
      </c>
      <c r="K792" t="s">
        <v>177</v>
      </c>
      <c r="L792" s="11" t="s">
        <v>938</v>
      </c>
      <c r="M792" t="s">
        <v>173</v>
      </c>
      <c r="N792" t="s">
        <v>11</v>
      </c>
      <c r="O792" s="19">
        <v>5800</v>
      </c>
      <c r="P792" s="19">
        <v>0</v>
      </c>
      <c r="Q792" s="19">
        <v>0</v>
      </c>
      <c r="R792" s="19">
        <v>5800</v>
      </c>
      <c r="S792" s="19">
        <v>0</v>
      </c>
      <c r="T792" s="19">
        <v>5800</v>
      </c>
      <c r="U792" s="18">
        <f>Tabla1[[#This Row],[Comprometido]]/Tabla1[[#Totals],[Comprometido]]</f>
        <v>2.7689342685176488E-4</v>
      </c>
      <c r="V792" s="19">
        <v>1767.76</v>
      </c>
      <c r="W792" s="20">
        <f>Tabla1[[#This Row],[Devengado]]/Tabla1[[#Totals],[Devengado]]</f>
        <v>2.0643623805097116E-4</v>
      </c>
      <c r="X792" s="19">
        <v>0</v>
      </c>
      <c r="Y792" s="19">
        <v>4032.24</v>
      </c>
      <c r="Z792" s="19">
        <v>0</v>
      </c>
    </row>
    <row r="793" spans="1:26" hidden="1" x14ac:dyDescent="0.2">
      <c r="A793" t="s">
        <v>23</v>
      </c>
      <c r="B793" t="s">
        <v>24</v>
      </c>
      <c r="C793" t="s">
        <v>34</v>
      </c>
      <c r="D793" t="s">
        <v>35</v>
      </c>
      <c r="E793" t="s">
        <v>4</v>
      </c>
      <c r="F793" t="s">
        <v>5</v>
      </c>
      <c r="G793" t="s">
        <v>6</v>
      </c>
      <c r="H793" t="s">
        <v>7</v>
      </c>
      <c r="I793" t="str">
        <f>MID(Tabla1[[#This Row],[Des.Proyecto]],16,50)</f>
        <v>GASTOS ADMINISTRATIVOS</v>
      </c>
      <c r="J793" t="s">
        <v>176</v>
      </c>
      <c r="K793" t="s">
        <v>177</v>
      </c>
      <c r="L793" s="11" t="s">
        <v>938</v>
      </c>
      <c r="M793" t="s">
        <v>173</v>
      </c>
      <c r="N793" t="s">
        <v>11</v>
      </c>
      <c r="O793" s="19">
        <v>29693.79</v>
      </c>
      <c r="P793" s="19">
        <v>0</v>
      </c>
      <c r="Q793" s="19">
        <v>-10383.11</v>
      </c>
      <c r="R793" s="19">
        <v>19310.68</v>
      </c>
      <c r="S793" s="19">
        <v>0</v>
      </c>
      <c r="T793" s="19">
        <v>19310</v>
      </c>
      <c r="U793" s="18">
        <f>Tabla1[[#This Row],[Comprometido]]/Tabla1[[#Totals],[Comprometido]]</f>
        <v>9.2186415043234138E-4</v>
      </c>
      <c r="V793" s="19">
        <v>12782.12</v>
      </c>
      <c r="W793" s="20">
        <f>Tabla1[[#This Row],[Devengado]]/Tabla1[[#Totals],[Devengado]]</f>
        <v>1.4926759102570936E-3</v>
      </c>
      <c r="X793" s="19">
        <v>0.68</v>
      </c>
      <c r="Y793" s="19">
        <v>6528.56</v>
      </c>
      <c r="Z793" s="19">
        <v>0.68</v>
      </c>
    </row>
    <row r="794" spans="1:26" hidden="1" x14ac:dyDescent="0.2">
      <c r="A794" t="s">
        <v>62</v>
      </c>
      <c r="B794" t="s">
        <v>66</v>
      </c>
      <c r="C794" t="s">
        <v>108</v>
      </c>
      <c r="D794" t="s">
        <v>109</v>
      </c>
      <c r="E794" t="s">
        <v>4</v>
      </c>
      <c r="F794" t="s">
        <v>5</v>
      </c>
      <c r="G794" t="s">
        <v>6</v>
      </c>
      <c r="H794" t="s">
        <v>7</v>
      </c>
      <c r="I794" t="str">
        <f>MID(Tabla1[[#This Row],[Des.Proyecto]],16,50)</f>
        <v>GASTOS ADMINISTRATIVOS</v>
      </c>
      <c r="J794" t="s">
        <v>176</v>
      </c>
      <c r="K794" t="s">
        <v>177</v>
      </c>
      <c r="L794" s="11" t="s">
        <v>938</v>
      </c>
      <c r="M794" t="s">
        <v>173</v>
      </c>
      <c r="N794" t="s">
        <v>11</v>
      </c>
      <c r="O794" s="19">
        <v>24856.41</v>
      </c>
      <c r="P794" s="19">
        <v>0</v>
      </c>
      <c r="Q794" s="19">
        <v>0</v>
      </c>
      <c r="R794" s="19">
        <v>24856.41</v>
      </c>
      <c r="S794" s="19">
        <v>0</v>
      </c>
      <c r="T794" s="19">
        <v>24856.41</v>
      </c>
      <c r="U794" s="18">
        <f>Tabla1[[#This Row],[Comprometido]]/Tabla1[[#Totals],[Comprometido]]</f>
        <v>1.186651128298703E-3</v>
      </c>
      <c r="V794" s="19">
        <v>13809.97</v>
      </c>
      <c r="W794" s="20">
        <f>Tabla1[[#This Row],[Devengado]]/Tabla1[[#Totals],[Devengado]]</f>
        <v>1.6127066199013271E-3</v>
      </c>
      <c r="X794" s="19">
        <v>0</v>
      </c>
      <c r="Y794" s="19">
        <v>11046.44</v>
      </c>
      <c r="Z794" s="19">
        <v>0</v>
      </c>
    </row>
    <row r="795" spans="1:26" hidden="1" x14ac:dyDescent="0.2">
      <c r="A795" t="s">
        <v>62</v>
      </c>
      <c r="B795" t="s">
        <v>66</v>
      </c>
      <c r="C795" t="s">
        <v>120</v>
      </c>
      <c r="D795" t="s">
        <v>121</v>
      </c>
      <c r="E795" t="s">
        <v>4</v>
      </c>
      <c r="F795" t="s">
        <v>5</v>
      </c>
      <c r="G795" t="s">
        <v>6</v>
      </c>
      <c r="H795" t="s">
        <v>7</v>
      </c>
      <c r="I795" t="str">
        <f>MID(Tabla1[[#This Row],[Des.Proyecto]],16,50)</f>
        <v>GASTOS ADMINISTRATIVOS</v>
      </c>
      <c r="J795" t="s">
        <v>176</v>
      </c>
      <c r="K795" t="s">
        <v>177</v>
      </c>
      <c r="L795" s="11" t="s">
        <v>938</v>
      </c>
      <c r="M795" t="s">
        <v>173</v>
      </c>
      <c r="N795" t="s">
        <v>11</v>
      </c>
      <c r="O795" s="19">
        <v>15600</v>
      </c>
      <c r="P795" s="19">
        <v>0</v>
      </c>
      <c r="Q795" s="19">
        <v>0</v>
      </c>
      <c r="R795" s="19">
        <v>15600</v>
      </c>
      <c r="S795" s="19">
        <v>0</v>
      </c>
      <c r="T795" s="19">
        <v>15600</v>
      </c>
      <c r="U795" s="18">
        <f>Tabla1[[#This Row],[Comprometido]]/Tabla1[[#Totals],[Comprometido]]</f>
        <v>7.4474783773922969E-4</v>
      </c>
      <c r="V795" s="19">
        <v>6847.63</v>
      </c>
      <c r="W795" s="20">
        <f>Tabla1[[#This Row],[Devengado]]/Tabla1[[#Totals],[Devengado]]</f>
        <v>7.9965548307743789E-4</v>
      </c>
      <c r="X795" s="19">
        <v>0</v>
      </c>
      <c r="Y795" s="19">
        <v>8752.3700000000008</v>
      </c>
      <c r="Z795" s="19">
        <v>0</v>
      </c>
    </row>
    <row r="796" spans="1:26" hidden="1" x14ac:dyDescent="0.2">
      <c r="A796" t="s">
        <v>0</v>
      </c>
      <c r="B796" t="s">
        <v>1</v>
      </c>
      <c r="C796" t="s">
        <v>174</v>
      </c>
      <c r="D796" t="s">
        <v>175</v>
      </c>
      <c r="E796" t="s">
        <v>4</v>
      </c>
      <c r="F796" t="s">
        <v>5</v>
      </c>
      <c r="G796" t="s">
        <v>6</v>
      </c>
      <c r="H796" t="s">
        <v>7</v>
      </c>
      <c r="I796" t="str">
        <f>MID(Tabla1[[#This Row],[Des.Proyecto]],16,50)</f>
        <v>GASTOS ADMINISTRATIVOS</v>
      </c>
      <c r="J796" t="s">
        <v>176</v>
      </c>
      <c r="K796" t="s">
        <v>177</v>
      </c>
      <c r="L796" s="11" t="s">
        <v>938</v>
      </c>
      <c r="M796" t="s">
        <v>173</v>
      </c>
      <c r="N796" t="s">
        <v>11</v>
      </c>
      <c r="O796" s="19">
        <v>500513.65</v>
      </c>
      <c r="P796" s="19">
        <v>0</v>
      </c>
      <c r="Q796" s="19">
        <v>0</v>
      </c>
      <c r="R796" s="19">
        <v>500513.65</v>
      </c>
      <c r="S796" s="19">
        <v>0</v>
      </c>
      <c r="T796" s="19">
        <v>500513.65</v>
      </c>
      <c r="U796" s="18">
        <f>Tabla1[[#This Row],[Comprometido]]/Tabla1[[#Totals],[Comprometido]]</f>
        <v>2.3894644781824976E-2</v>
      </c>
      <c r="V796" s="19">
        <v>206967.41</v>
      </c>
      <c r="W796" s="20">
        <f>Tabla1[[#This Row],[Devengado]]/Tabla1[[#Totals],[Devengado]]</f>
        <v>2.4169329275214368E-2</v>
      </c>
      <c r="X796" s="19">
        <v>0</v>
      </c>
      <c r="Y796" s="19">
        <v>293546.23999999999</v>
      </c>
      <c r="Z796" s="19">
        <v>0</v>
      </c>
    </row>
    <row r="797" spans="1:26" hidden="1" x14ac:dyDescent="0.2">
      <c r="A797" t="s">
        <v>62</v>
      </c>
      <c r="B797" t="s">
        <v>66</v>
      </c>
      <c r="C797" t="s">
        <v>67</v>
      </c>
      <c r="D797" t="s">
        <v>68</v>
      </c>
      <c r="E797" t="s">
        <v>4</v>
      </c>
      <c r="F797" t="s">
        <v>5</v>
      </c>
      <c r="G797" t="s">
        <v>6</v>
      </c>
      <c r="H797" t="s">
        <v>7</v>
      </c>
      <c r="I797" t="str">
        <f>MID(Tabla1[[#This Row],[Des.Proyecto]],16,50)</f>
        <v>GASTOS ADMINISTRATIVOS</v>
      </c>
      <c r="J797" t="s">
        <v>176</v>
      </c>
      <c r="K797" t="s">
        <v>177</v>
      </c>
      <c r="L797" s="11" t="s">
        <v>938</v>
      </c>
      <c r="M797" t="s">
        <v>173</v>
      </c>
      <c r="N797" t="s">
        <v>11</v>
      </c>
      <c r="O797" s="19">
        <v>5000</v>
      </c>
      <c r="P797" s="19">
        <v>0</v>
      </c>
      <c r="Q797" s="19">
        <v>0</v>
      </c>
      <c r="R797" s="19">
        <v>5000</v>
      </c>
      <c r="S797" s="19">
        <v>0</v>
      </c>
      <c r="T797" s="19">
        <v>5000</v>
      </c>
      <c r="U797" s="18">
        <f>Tabla1[[#This Row],[Comprometido]]/Tabla1[[#Totals],[Comprometido]]</f>
        <v>2.3870123004462491E-4</v>
      </c>
      <c r="V797" s="19">
        <v>2313.92</v>
      </c>
      <c r="W797" s="20">
        <f>Tabla1[[#This Row],[Devengado]]/Tabla1[[#Totals],[Devengado]]</f>
        <v>2.7021594557570213E-4</v>
      </c>
      <c r="X797" s="19">
        <v>0</v>
      </c>
      <c r="Y797" s="19">
        <v>2686.08</v>
      </c>
      <c r="Z797" s="19">
        <v>0</v>
      </c>
    </row>
    <row r="798" spans="1:26" hidden="1" x14ac:dyDescent="0.2">
      <c r="A798" t="s">
        <v>62</v>
      </c>
      <c r="B798" t="s">
        <v>80</v>
      </c>
      <c r="C798" t="s">
        <v>94</v>
      </c>
      <c r="D798" t="s">
        <v>95</v>
      </c>
      <c r="E798" t="s">
        <v>4</v>
      </c>
      <c r="F798" t="s">
        <v>5</v>
      </c>
      <c r="G798" t="s">
        <v>6</v>
      </c>
      <c r="H798" t="s">
        <v>7</v>
      </c>
      <c r="I798" t="str">
        <f>MID(Tabla1[[#This Row],[Des.Proyecto]],16,50)</f>
        <v>GASTOS ADMINISTRATIVOS</v>
      </c>
      <c r="J798" t="s">
        <v>176</v>
      </c>
      <c r="K798" t="s">
        <v>177</v>
      </c>
      <c r="L798" s="11" t="s">
        <v>938</v>
      </c>
      <c r="M798" t="s">
        <v>173</v>
      </c>
      <c r="N798" t="s">
        <v>11</v>
      </c>
      <c r="O798" s="19">
        <v>14229.18</v>
      </c>
      <c r="P798" s="19">
        <v>0</v>
      </c>
      <c r="Q798" s="19">
        <v>0</v>
      </c>
      <c r="R798" s="19">
        <v>14229.18</v>
      </c>
      <c r="S798" s="19">
        <v>0</v>
      </c>
      <c r="T798" s="19">
        <v>5025.71</v>
      </c>
      <c r="U798" s="18">
        <f>Tabla1[[#This Row],[Comprometido]]/Tabla1[[#Totals],[Comprometido]]</f>
        <v>2.3992863176951437E-4</v>
      </c>
      <c r="V798" s="19">
        <v>5025.71</v>
      </c>
      <c r="W798" s="20">
        <f>Tabla1[[#This Row],[Devengado]]/Tabla1[[#Totals],[Devengado]]</f>
        <v>5.8689452523823726E-4</v>
      </c>
      <c r="X798" s="19">
        <v>9203.4699999999993</v>
      </c>
      <c r="Y798" s="19">
        <v>9203.4699999999993</v>
      </c>
      <c r="Z798" s="19">
        <v>9203.4699999999993</v>
      </c>
    </row>
    <row r="799" spans="1:26" hidden="1" x14ac:dyDescent="0.2">
      <c r="A799" t="s">
        <v>62</v>
      </c>
      <c r="B799" t="s">
        <v>63</v>
      </c>
      <c r="C799" t="s">
        <v>64</v>
      </c>
      <c r="D799" t="s">
        <v>65</v>
      </c>
      <c r="E799" t="s">
        <v>4</v>
      </c>
      <c r="F799" t="s">
        <v>5</v>
      </c>
      <c r="G799" t="s">
        <v>6</v>
      </c>
      <c r="H799" t="s">
        <v>7</v>
      </c>
      <c r="I799" t="str">
        <f>MID(Tabla1[[#This Row],[Des.Proyecto]],16,50)</f>
        <v>GASTOS ADMINISTRATIVOS</v>
      </c>
      <c r="J799" t="s">
        <v>176</v>
      </c>
      <c r="K799" t="s">
        <v>177</v>
      </c>
      <c r="L799" s="11" t="s">
        <v>938</v>
      </c>
      <c r="M799" t="s">
        <v>173</v>
      </c>
      <c r="N799" t="s">
        <v>11</v>
      </c>
      <c r="O799" s="19">
        <v>6900</v>
      </c>
      <c r="P799" s="19">
        <v>0</v>
      </c>
      <c r="Q799" s="19">
        <v>0</v>
      </c>
      <c r="R799" s="19">
        <v>6900</v>
      </c>
      <c r="S799" s="19">
        <v>0</v>
      </c>
      <c r="T799" s="19">
        <v>2895.36</v>
      </c>
      <c r="U799" s="18">
        <f>Tabla1[[#This Row],[Comprometido]]/Tabla1[[#Totals],[Comprometido]]</f>
        <v>1.3822519868440106E-4</v>
      </c>
      <c r="V799" s="19">
        <v>2895.36</v>
      </c>
      <c r="W799" s="20">
        <f>Tabla1[[#This Row],[Devengado]]/Tabla1[[#Totals],[Devengado]]</f>
        <v>3.3811559612348954E-4</v>
      </c>
      <c r="X799" s="19">
        <v>4004.64</v>
      </c>
      <c r="Y799" s="19">
        <v>4004.64</v>
      </c>
      <c r="Z799" s="19">
        <v>4004.64</v>
      </c>
    </row>
    <row r="800" spans="1:26" x14ac:dyDescent="0.2">
      <c r="A800" t="s">
        <v>52</v>
      </c>
      <c r="B800" t="s">
        <v>83</v>
      </c>
      <c r="C800" t="s">
        <v>84</v>
      </c>
      <c r="D800" t="s">
        <v>85</v>
      </c>
      <c r="E800" t="s">
        <v>4</v>
      </c>
      <c r="F800" t="s">
        <v>5</v>
      </c>
      <c r="G800" t="s">
        <v>6</v>
      </c>
      <c r="H800" t="s">
        <v>7</v>
      </c>
      <c r="I800" t="str">
        <f>MID(Tabla1[[#This Row],[Des.Proyecto]],16,50)</f>
        <v>GASTOS ADMINISTRATIVOS</v>
      </c>
      <c r="J800" t="s">
        <v>176</v>
      </c>
      <c r="K800" t="s">
        <v>177</v>
      </c>
      <c r="L800" s="11" t="s">
        <v>938</v>
      </c>
      <c r="M800" t="s">
        <v>173</v>
      </c>
      <c r="N800" t="s">
        <v>11</v>
      </c>
      <c r="O800" s="19">
        <v>4800</v>
      </c>
      <c r="P800" s="19">
        <v>0</v>
      </c>
      <c r="Q800" s="19">
        <v>0</v>
      </c>
      <c r="R800" s="19">
        <v>4800</v>
      </c>
      <c r="S800" s="19">
        <v>0</v>
      </c>
      <c r="T800" s="19">
        <v>3008.29</v>
      </c>
      <c r="U800" s="18">
        <f>Tabla1[[#This Row],[Comprometido]]/Tabla1[[#Totals],[Comprometido]]</f>
        <v>1.4361650466618894E-4</v>
      </c>
      <c r="V800" s="19">
        <v>1397.18</v>
      </c>
      <c r="W800" s="20">
        <f>Tabla1[[#This Row],[Devengado]]/Tabla1[[#Totals],[Devengado]]</f>
        <v>1.6316048732862827E-4</v>
      </c>
      <c r="X800" s="19">
        <v>1791.71</v>
      </c>
      <c r="Y800" s="19">
        <v>3402.82</v>
      </c>
      <c r="Z800" s="19">
        <v>1791.71</v>
      </c>
    </row>
    <row r="801" spans="1:26" hidden="1" x14ac:dyDescent="0.2">
      <c r="A801" t="s">
        <v>0</v>
      </c>
      <c r="B801" t="s">
        <v>1</v>
      </c>
      <c r="C801" t="s">
        <v>174</v>
      </c>
      <c r="D801" t="s">
        <v>175</v>
      </c>
      <c r="E801" t="s">
        <v>4</v>
      </c>
      <c r="F801" t="s">
        <v>5</v>
      </c>
      <c r="G801" t="s">
        <v>6</v>
      </c>
      <c r="H801" t="s">
        <v>7</v>
      </c>
      <c r="I801" t="str">
        <f>MID(Tabla1[[#This Row],[Des.Proyecto]],16,50)</f>
        <v>GASTOS ADMINISTRATIVOS</v>
      </c>
      <c r="J801" t="s">
        <v>178</v>
      </c>
      <c r="K801" t="s">
        <v>179</v>
      </c>
      <c r="L801" s="11" t="s">
        <v>938</v>
      </c>
      <c r="M801" t="s">
        <v>173</v>
      </c>
      <c r="N801" t="s">
        <v>11</v>
      </c>
      <c r="O801" s="19">
        <v>150000</v>
      </c>
      <c r="P801" s="19">
        <v>0</v>
      </c>
      <c r="Q801" s="19">
        <v>0</v>
      </c>
      <c r="R801" s="19">
        <v>150000</v>
      </c>
      <c r="S801" s="19">
        <v>0</v>
      </c>
      <c r="T801" s="19">
        <v>126820.08</v>
      </c>
      <c r="U801" s="18">
        <f>Tabla1[[#This Row],[Comprometido]]/Tabla1[[#Totals],[Comprometido]]</f>
        <v>6.0544218180715471E-3</v>
      </c>
      <c r="V801" s="19">
        <v>31558.75</v>
      </c>
      <c r="W801" s="20">
        <f>Tabla1[[#This Row],[Devengado]]/Tabla1[[#Totals],[Devengado]]</f>
        <v>3.6853812890839739E-3</v>
      </c>
      <c r="X801" s="19">
        <v>23179.919999999998</v>
      </c>
      <c r="Y801" s="19">
        <v>118441.25</v>
      </c>
      <c r="Z801" s="19">
        <v>23179.919999999998</v>
      </c>
    </row>
    <row r="802" spans="1:26" hidden="1" x14ac:dyDescent="0.2">
      <c r="A802" t="s">
        <v>62</v>
      </c>
      <c r="B802" t="s">
        <v>80</v>
      </c>
      <c r="C802" t="s">
        <v>81</v>
      </c>
      <c r="D802" t="s">
        <v>82</v>
      </c>
      <c r="E802" t="s">
        <v>4</v>
      </c>
      <c r="F802" t="s">
        <v>5</v>
      </c>
      <c r="G802" t="s">
        <v>6</v>
      </c>
      <c r="H802" t="s">
        <v>7</v>
      </c>
      <c r="I802" t="str">
        <f>MID(Tabla1[[#This Row],[Des.Proyecto]],16,50)</f>
        <v>GASTOS ADMINISTRATIVOS</v>
      </c>
      <c r="J802" t="s">
        <v>178</v>
      </c>
      <c r="K802" t="s">
        <v>179</v>
      </c>
      <c r="L802" s="11" t="s">
        <v>938</v>
      </c>
      <c r="M802" t="s">
        <v>173</v>
      </c>
      <c r="N802" t="s">
        <v>11</v>
      </c>
      <c r="O802" s="19">
        <v>1785.71</v>
      </c>
      <c r="P802" s="19">
        <v>0</v>
      </c>
      <c r="Q802" s="19">
        <v>-1278.83</v>
      </c>
      <c r="R802" s="19">
        <v>506.88</v>
      </c>
      <c r="S802" s="19">
        <v>0</v>
      </c>
      <c r="T802" s="19">
        <v>506.88</v>
      </c>
      <c r="U802" s="18">
        <f>Tabla1[[#This Row],[Comprometido]]/Tabla1[[#Totals],[Comprometido]]</f>
        <v>2.4198575897003894E-5</v>
      </c>
      <c r="V802" s="19">
        <v>180.54</v>
      </c>
      <c r="W802" s="20">
        <f>Tabla1[[#This Row],[Devengado]]/Tabla1[[#Totals],[Devengado]]</f>
        <v>2.1083177816967423E-5</v>
      </c>
      <c r="X802" s="19">
        <v>0</v>
      </c>
      <c r="Y802" s="19">
        <v>326.33999999999997</v>
      </c>
      <c r="Z802" s="19">
        <v>0</v>
      </c>
    </row>
    <row r="803" spans="1:26" hidden="1" x14ac:dyDescent="0.2">
      <c r="A803" t="s">
        <v>23</v>
      </c>
      <c r="B803" t="s">
        <v>49</v>
      </c>
      <c r="C803" t="s">
        <v>56</v>
      </c>
      <c r="D803" t="s">
        <v>57</v>
      </c>
      <c r="E803" t="s">
        <v>4</v>
      </c>
      <c r="F803" t="s">
        <v>5</v>
      </c>
      <c r="G803" t="s">
        <v>6</v>
      </c>
      <c r="H803" t="s">
        <v>7</v>
      </c>
      <c r="I803" t="str">
        <f>MID(Tabla1[[#This Row],[Des.Proyecto]],16,50)</f>
        <v>GASTOS ADMINISTRATIVOS</v>
      </c>
      <c r="J803" t="s">
        <v>178</v>
      </c>
      <c r="K803" t="s">
        <v>179</v>
      </c>
      <c r="L803" s="11" t="s">
        <v>938</v>
      </c>
      <c r="M803" t="s">
        <v>173</v>
      </c>
      <c r="N803" t="s">
        <v>11</v>
      </c>
      <c r="O803" s="19">
        <v>455105.58</v>
      </c>
      <c r="P803" s="19">
        <v>0</v>
      </c>
      <c r="Q803" s="19">
        <v>-13506.11</v>
      </c>
      <c r="R803" s="19">
        <v>441599.47</v>
      </c>
      <c r="S803" s="19">
        <v>19582.919999999998</v>
      </c>
      <c r="T803" s="19">
        <v>418372.94</v>
      </c>
      <c r="U803" s="18">
        <f>Tabla1[[#This Row],[Comprometido]]/Tabla1[[#Totals],[Comprometido]]</f>
        <v>1.9973227079077213E-2</v>
      </c>
      <c r="V803" s="19">
        <v>121228.71</v>
      </c>
      <c r="W803" s="20">
        <f>Tabla1[[#This Row],[Devengado]]/Tabla1[[#Totals],[Devengado]]</f>
        <v>1.4156898468215226E-2</v>
      </c>
      <c r="X803" s="19">
        <v>23226.53</v>
      </c>
      <c r="Y803" s="19">
        <v>320370.76</v>
      </c>
      <c r="Z803" s="19">
        <v>3643.61</v>
      </c>
    </row>
    <row r="804" spans="1:26" hidden="1" x14ac:dyDescent="0.2">
      <c r="A804" t="s">
        <v>62</v>
      </c>
      <c r="B804" t="s">
        <v>63</v>
      </c>
      <c r="C804" t="s">
        <v>64</v>
      </c>
      <c r="D804" t="s">
        <v>65</v>
      </c>
      <c r="E804" t="s">
        <v>4</v>
      </c>
      <c r="F804" t="s">
        <v>5</v>
      </c>
      <c r="G804" t="s">
        <v>6</v>
      </c>
      <c r="H804" t="s">
        <v>7</v>
      </c>
      <c r="I804" t="str">
        <f>MID(Tabla1[[#This Row],[Des.Proyecto]],16,50)</f>
        <v>GASTOS ADMINISTRATIVOS</v>
      </c>
      <c r="J804" t="s">
        <v>178</v>
      </c>
      <c r="K804" t="s">
        <v>179</v>
      </c>
      <c r="L804" s="11" t="s">
        <v>938</v>
      </c>
      <c r="M804" t="s">
        <v>173</v>
      </c>
      <c r="N804" t="s">
        <v>11</v>
      </c>
      <c r="O804" s="19">
        <v>19160</v>
      </c>
      <c r="P804" s="19">
        <v>0</v>
      </c>
      <c r="Q804" s="19">
        <v>0</v>
      </c>
      <c r="R804" s="19">
        <v>19160</v>
      </c>
      <c r="S804" s="19">
        <v>0</v>
      </c>
      <c r="T804" s="19">
        <v>9163.58</v>
      </c>
      <c r="U804" s="18">
        <f>Tabla1[[#This Row],[Comprometido]]/Tabla1[[#Totals],[Comprometido]]</f>
        <v>4.3747156352246479E-4</v>
      </c>
      <c r="V804" s="19">
        <v>3864.28</v>
      </c>
      <c r="W804" s="20">
        <f>Tabla1[[#This Row],[Devengado]]/Tabla1[[#Totals],[Devengado]]</f>
        <v>4.5126455286668261E-4</v>
      </c>
      <c r="X804" s="19">
        <v>9996.42</v>
      </c>
      <c r="Y804" s="19">
        <v>15295.72</v>
      </c>
      <c r="Z804" s="19">
        <v>9996.42</v>
      </c>
    </row>
    <row r="805" spans="1:26" hidden="1" x14ac:dyDescent="0.2">
      <c r="A805" t="s">
        <v>62</v>
      </c>
      <c r="B805" t="s">
        <v>80</v>
      </c>
      <c r="C805" t="s">
        <v>92</v>
      </c>
      <c r="D805" t="s">
        <v>93</v>
      </c>
      <c r="E805" t="s">
        <v>4</v>
      </c>
      <c r="F805" t="s">
        <v>5</v>
      </c>
      <c r="G805" t="s">
        <v>6</v>
      </c>
      <c r="H805" t="s">
        <v>7</v>
      </c>
      <c r="I805" t="str">
        <f>MID(Tabla1[[#This Row],[Des.Proyecto]],16,50)</f>
        <v>GASTOS ADMINISTRATIVOS</v>
      </c>
      <c r="J805" t="s">
        <v>178</v>
      </c>
      <c r="K805" t="s">
        <v>179</v>
      </c>
      <c r="L805" s="11" t="s">
        <v>938</v>
      </c>
      <c r="M805" t="s">
        <v>173</v>
      </c>
      <c r="N805" t="s">
        <v>11</v>
      </c>
      <c r="O805" s="19">
        <v>7000</v>
      </c>
      <c r="P805" s="19">
        <v>0</v>
      </c>
      <c r="Q805" s="19">
        <v>-1860</v>
      </c>
      <c r="R805" s="19">
        <v>5140</v>
      </c>
      <c r="S805" s="19">
        <v>0</v>
      </c>
      <c r="T805" s="19">
        <v>5140</v>
      </c>
      <c r="U805" s="18">
        <f>Tabla1[[#This Row],[Comprometido]]/Tabla1[[#Totals],[Comprometido]]</f>
        <v>2.453848644858744E-4</v>
      </c>
      <c r="V805" s="19">
        <v>1690.21</v>
      </c>
      <c r="W805" s="20">
        <f>Tabla1[[#This Row],[Devengado]]/Tabla1[[#Totals],[Devengado]]</f>
        <v>1.9738007077665066E-4</v>
      </c>
      <c r="X805" s="19">
        <v>0</v>
      </c>
      <c r="Y805" s="19">
        <v>3449.79</v>
      </c>
      <c r="Z805" s="19">
        <v>0</v>
      </c>
    </row>
    <row r="806" spans="1:26" hidden="1" x14ac:dyDescent="0.2">
      <c r="A806" t="s">
        <v>62</v>
      </c>
      <c r="B806" t="s">
        <v>80</v>
      </c>
      <c r="C806" t="s">
        <v>90</v>
      </c>
      <c r="D806" t="s">
        <v>91</v>
      </c>
      <c r="E806" t="s">
        <v>4</v>
      </c>
      <c r="F806" t="s">
        <v>5</v>
      </c>
      <c r="G806" t="s">
        <v>6</v>
      </c>
      <c r="H806" t="s">
        <v>7</v>
      </c>
      <c r="I806" t="str">
        <f>MID(Tabla1[[#This Row],[Des.Proyecto]],16,50)</f>
        <v>GASTOS ADMINISTRATIVOS</v>
      </c>
      <c r="J806" t="s">
        <v>178</v>
      </c>
      <c r="K806" t="s">
        <v>179</v>
      </c>
      <c r="L806" s="11" t="s">
        <v>938</v>
      </c>
      <c r="M806" t="s">
        <v>173</v>
      </c>
      <c r="N806" t="s">
        <v>11</v>
      </c>
      <c r="O806" s="19">
        <v>6851</v>
      </c>
      <c r="P806" s="19">
        <v>0</v>
      </c>
      <c r="Q806" s="19">
        <v>-1200</v>
      </c>
      <c r="R806" s="19">
        <v>5651</v>
      </c>
      <c r="S806" s="19">
        <v>0</v>
      </c>
      <c r="T806" s="19">
        <v>4400</v>
      </c>
      <c r="U806" s="18">
        <f>Tabla1[[#This Row],[Comprometido]]/Tabla1[[#Totals],[Comprometido]]</f>
        <v>2.1005708243926991E-4</v>
      </c>
      <c r="V806" s="19">
        <v>1263.94</v>
      </c>
      <c r="W806" s="20">
        <f>Tabla1[[#This Row],[Devengado]]/Tabla1[[#Totals],[Devengado]]</f>
        <v>1.4760092926762938E-4</v>
      </c>
      <c r="X806" s="19">
        <v>1251</v>
      </c>
      <c r="Y806" s="19">
        <v>4387.0600000000004</v>
      </c>
      <c r="Z806" s="19">
        <v>1251</v>
      </c>
    </row>
    <row r="807" spans="1:26" hidden="1" x14ac:dyDescent="0.2">
      <c r="A807" t="s">
        <v>23</v>
      </c>
      <c r="B807" t="s">
        <v>24</v>
      </c>
      <c r="C807" t="s">
        <v>25</v>
      </c>
      <c r="D807" t="s">
        <v>26</v>
      </c>
      <c r="E807" t="s">
        <v>4</v>
      </c>
      <c r="F807" t="s">
        <v>5</v>
      </c>
      <c r="G807" t="s">
        <v>6</v>
      </c>
      <c r="H807" t="s">
        <v>7</v>
      </c>
      <c r="I807" t="str">
        <f>MID(Tabla1[[#This Row],[Des.Proyecto]],16,50)</f>
        <v>GASTOS ADMINISTRATIVOS</v>
      </c>
      <c r="J807" t="s">
        <v>178</v>
      </c>
      <c r="K807" t="s">
        <v>179</v>
      </c>
      <c r="L807" s="11" t="s">
        <v>938</v>
      </c>
      <c r="M807" t="s">
        <v>173</v>
      </c>
      <c r="N807" t="s">
        <v>11</v>
      </c>
      <c r="O807" s="19">
        <v>7363.15</v>
      </c>
      <c r="P807" s="19">
        <v>0</v>
      </c>
      <c r="Q807" s="19">
        <v>0</v>
      </c>
      <c r="R807" s="19">
        <v>7363.15</v>
      </c>
      <c r="S807" s="19">
        <v>45</v>
      </c>
      <c r="T807" s="19">
        <v>2285</v>
      </c>
      <c r="U807" s="18">
        <f>Tabla1[[#This Row],[Comprometido]]/Tabla1[[#Totals],[Comprometido]]</f>
        <v>1.0908646213039358E-4</v>
      </c>
      <c r="V807" s="19">
        <v>1002.81</v>
      </c>
      <c r="W807" s="20">
        <f>Tabla1[[#This Row],[Devengado]]/Tabla1[[#Totals],[Devengado]]</f>
        <v>1.1710657774805086E-4</v>
      </c>
      <c r="X807" s="19">
        <v>5078.1499999999996</v>
      </c>
      <c r="Y807" s="19">
        <v>6360.34</v>
      </c>
      <c r="Z807" s="19">
        <v>5033.1499999999996</v>
      </c>
    </row>
    <row r="808" spans="1:26" x14ac:dyDescent="0.2">
      <c r="A808" t="s">
        <v>52</v>
      </c>
      <c r="B808" t="s">
        <v>83</v>
      </c>
      <c r="C808" t="s">
        <v>84</v>
      </c>
      <c r="D808" t="s">
        <v>85</v>
      </c>
      <c r="E808" t="s">
        <v>4</v>
      </c>
      <c r="F808" t="s">
        <v>5</v>
      </c>
      <c r="G808" t="s">
        <v>6</v>
      </c>
      <c r="H808" t="s">
        <v>7</v>
      </c>
      <c r="I808" t="str">
        <f>MID(Tabla1[[#This Row],[Des.Proyecto]],16,50)</f>
        <v>GASTOS ADMINISTRATIVOS</v>
      </c>
      <c r="J808" t="s">
        <v>178</v>
      </c>
      <c r="K808" t="s">
        <v>179</v>
      </c>
      <c r="L808" s="11" t="s">
        <v>938</v>
      </c>
      <c r="M808" t="s">
        <v>173</v>
      </c>
      <c r="N808" t="s">
        <v>11</v>
      </c>
      <c r="O808" s="19">
        <v>1391</v>
      </c>
      <c r="P808" s="19">
        <v>0</v>
      </c>
      <c r="Q808" s="19">
        <v>0</v>
      </c>
      <c r="R808" s="19">
        <v>1391</v>
      </c>
      <c r="S808" s="19">
        <v>0</v>
      </c>
      <c r="T808" s="19">
        <v>1187.19</v>
      </c>
      <c r="U808" s="18">
        <f>Tabla1[[#This Row],[Comprometido]]/Tabla1[[#Totals],[Comprometido]]</f>
        <v>5.6676742659335651E-5</v>
      </c>
      <c r="V808" s="19">
        <v>327.29000000000002</v>
      </c>
      <c r="W808" s="20">
        <f>Tabla1[[#This Row],[Devengado]]/Tabla1[[#Totals],[Devengado]]</f>
        <v>3.8220412472112933E-5</v>
      </c>
      <c r="X808" s="19">
        <v>203.81</v>
      </c>
      <c r="Y808" s="19">
        <v>1063.71</v>
      </c>
      <c r="Z808" s="19">
        <v>203.81</v>
      </c>
    </row>
    <row r="809" spans="1:26" hidden="1" x14ac:dyDescent="0.2">
      <c r="A809" t="s">
        <v>62</v>
      </c>
      <c r="B809" t="s">
        <v>66</v>
      </c>
      <c r="C809" t="s">
        <v>124</v>
      </c>
      <c r="D809" t="s">
        <v>125</v>
      </c>
      <c r="E809" t="s">
        <v>4</v>
      </c>
      <c r="F809" t="s">
        <v>5</v>
      </c>
      <c r="G809" t="s">
        <v>6</v>
      </c>
      <c r="H809" t="s">
        <v>7</v>
      </c>
      <c r="I809" t="str">
        <f>MID(Tabla1[[#This Row],[Des.Proyecto]],16,50)</f>
        <v>GASTOS ADMINISTRATIVOS</v>
      </c>
      <c r="J809" t="s">
        <v>178</v>
      </c>
      <c r="K809" t="s">
        <v>179</v>
      </c>
      <c r="L809" s="11" t="s">
        <v>938</v>
      </c>
      <c r="M809" t="s">
        <v>173</v>
      </c>
      <c r="N809" t="s">
        <v>11</v>
      </c>
      <c r="O809" s="19">
        <v>1500</v>
      </c>
      <c r="P809" s="19">
        <v>0</v>
      </c>
      <c r="Q809" s="19">
        <v>0</v>
      </c>
      <c r="R809" s="19">
        <v>1500</v>
      </c>
      <c r="S809" s="19">
        <v>0</v>
      </c>
      <c r="T809" s="19">
        <v>1500</v>
      </c>
      <c r="U809" s="18">
        <f>Tabla1[[#This Row],[Comprometido]]/Tabla1[[#Totals],[Comprometido]]</f>
        <v>7.1610369013387474E-5</v>
      </c>
      <c r="V809" s="19">
        <v>261.10000000000002</v>
      </c>
      <c r="W809" s="20">
        <f>Tabla1[[#This Row],[Devengado]]/Tabla1[[#Totals],[Devengado]]</f>
        <v>3.0490848166667747E-5</v>
      </c>
      <c r="X809" s="19">
        <v>0</v>
      </c>
      <c r="Y809" s="19">
        <v>1238.9000000000001</v>
      </c>
      <c r="Z809" s="19">
        <v>0</v>
      </c>
    </row>
    <row r="810" spans="1:26" hidden="1" x14ac:dyDescent="0.2">
      <c r="A810" t="s">
        <v>62</v>
      </c>
      <c r="B810" t="s">
        <v>66</v>
      </c>
      <c r="C810" t="s">
        <v>76</v>
      </c>
      <c r="D810" t="s">
        <v>77</v>
      </c>
      <c r="E810" t="s">
        <v>4</v>
      </c>
      <c r="F810" t="s">
        <v>5</v>
      </c>
      <c r="G810" t="s">
        <v>6</v>
      </c>
      <c r="H810" t="s">
        <v>7</v>
      </c>
      <c r="I810" t="str">
        <f>MID(Tabla1[[#This Row],[Des.Proyecto]],16,50)</f>
        <v>GASTOS ADMINISTRATIVOS</v>
      </c>
      <c r="J810" t="s">
        <v>178</v>
      </c>
      <c r="K810" t="s">
        <v>179</v>
      </c>
      <c r="L810" s="11" t="s">
        <v>938</v>
      </c>
      <c r="M810" t="s">
        <v>173</v>
      </c>
      <c r="N810" t="s">
        <v>11</v>
      </c>
      <c r="O810" s="19">
        <v>550</v>
      </c>
      <c r="P810" s="19">
        <v>0</v>
      </c>
      <c r="Q810" s="19">
        <v>0</v>
      </c>
      <c r="R810" s="19">
        <v>550</v>
      </c>
      <c r="S810" s="19">
        <v>0</v>
      </c>
      <c r="T810" s="19">
        <v>550</v>
      </c>
      <c r="U810" s="18">
        <f>Tabla1[[#This Row],[Comprometido]]/Tabla1[[#Totals],[Comprometido]]</f>
        <v>2.6257135304908739E-5</v>
      </c>
      <c r="V810" s="19">
        <v>155.33000000000001</v>
      </c>
      <c r="W810" s="20">
        <f>Tabla1[[#This Row],[Devengado]]/Tabla1[[#Totals],[Devengado]]</f>
        <v>1.8139193587623518E-5</v>
      </c>
      <c r="X810" s="19">
        <v>0</v>
      </c>
      <c r="Y810" s="19">
        <v>394.67</v>
      </c>
      <c r="Z810" s="19">
        <v>0</v>
      </c>
    </row>
    <row r="811" spans="1:26" hidden="1" x14ac:dyDescent="0.2">
      <c r="A811" t="s">
        <v>62</v>
      </c>
      <c r="B811" t="s">
        <v>66</v>
      </c>
      <c r="C811" t="s">
        <v>129</v>
      </c>
      <c r="D811" t="s">
        <v>130</v>
      </c>
      <c r="E811" t="s">
        <v>4</v>
      </c>
      <c r="F811" t="s">
        <v>5</v>
      </c>
      <c r="G811" t="s">
        <v>6</v>
      </c>
      <c r="H811" t="s">
        <v>7</v>
      </c>
      <c r="I811" t="str">
        <f>MID(Tabla1[[#This Row],[Des.Proyecto]],16,50)</f>
        <v>GASTOS ADMINISTRATIVOS</v>
      </c>
      <c r="J811" t="s">
        <v>178</v>
      </c>
      <c r="K811" t="s">
        <v>179</v>
      </c>
      <c r="L811" s="11" t="s">
        <v>938</v>
      </c>
      <c r="M811" t="s">
        <v>173</v>
      </c>
      <c r="N811" t="s">
        <v>11</v>
      </c>
      <c r="O811" s="19">
        <v>4500</v>
      </c>
      <c r="P811" s="19">
        <v>0</v>
      </c>
      <c r="Q811" s="19">
        <v>1000</v>
      </c>
      <c r="R811" s="19">
        <v>5500</v>
      </c>
      <c r="S811" s="19">
        <v>0</v>
      </c>
      <c r="T811" s="19">
        <v>5500</v>
      </c>
      <c r="U811" s="18">
        <f>Tabla1[[#This Row],[Comprometido]]/Tabla1[[#Totals],[Comprometido]]</f>
        <v>2.6257135304908743E-4</v>
      </c>
      <c r="V811" s="19">
        <v>1624.2</v>
      </c>
      <c r="W811" s="20">
        <f>Tabla1[[#This Row],[Devengado]]/Tabla1[[#Totals],[Devengado]]</f>
        <v>1.8967152658867006E-4</v>
      </c>
      <c r="X811" s="19">
        <v>0</v>
      </c>
      <c r="Y811" s="19">
        <v>3875.8</v>
      </c>
      <c r="Z811" s="19">
        <v>0</v>
      </c>
    </row>
    <row r="812" spans="1:26" hidden="1" x14ac:dyDescent="0.2">
      <c r="A812" t="s">
        <v>0</v>
      </c>
      <c r="B812" t="s">
        <v>31</v>
      </c>
      <c r="C812" t="s">
        <v>32</v>
      </c>
      <c r="D812" t="s">
        <v>33</v>
      </c>
      <c r="E812" t="s">
        <v>4</v>
      </c>
      <c r="F812" t="s">
        <v>5</v>
      </c>
      <c r="G812" t="s">
        <v>6</v>
      </c>
      <c r="H812" t="s">
        <v>7</v>
      </c>
      <c r="I812" t="str">
        <f>MID(Tabla1[[#This Row],[Des.Proyecto]],16,50)</f>
        <v>GASTOS ADMINISTRATIVOS</v>
      </c>
      <c r="J812" t="s">
        <v>178</v>
      </c>
      <c r="K812" t="s">
        <v>179</v>
      </c>
      <c r="L812" s="11" t="s">
        <v>938</v>
      </c>
      <c r="M812" t="s">
        <v>173</v>
      </c>
      <c r="N812" t="s">
        <v>11</v>
      </c>
      <c r="O812" s="19">
        <v>964619.14</v>
      </c>
      <c r="P812" s="19">
        <v>0</v>
      </c>
      <c r="Q812" s="19">
        <v>-50000</v>
      </c>
      <c r="R812" s="19">
        <v>914619.14</v>
      </c>
      <c r="S812" s="19">
        <v>8071.19</v>
      </c>
      <c r="T812" s="19">
        <v>774179.25</v>
      </c>
      <c r="U812" s="18">
        <f>Tabla1[[#This Row],[Comprometido]]/Tabla1[[#Totals],[Comprometido]]</f>
        <v>3.6959507850005034E-2</v>
      </c>
      <c r="V812" s="19">
        <v>271083.96000000002</v>
      </c>
      <c r="W812" s="20">
        <f>Tabla1[[#This Row],[Devengado]]/Tabla1[[#Totals],[Devengado]]</f>
        <v>3.1656759344232219E-2</v>
      </c>
      <c r="X812" s="19">
        <v>140439.89000000001</v>
      </c>
      <c r="Y812" s="19">
        <v>643535.18000000005</v>
      </c>
      <c r="Z812" s="19">
        <v>132368.70000000001</v>
      </c>
    </row>
    <row r="813" spans="1:26" hidden="1" x14ac:dyDescent="0.2">
      <c r="A813" t="s">
        <v>23</v>
      </c>
      <c r="B813" t="s">
        <v>24</v>
      </c>
      <c r="C813" t="s">
        <v>34</v>
      </c>
      <c r="D813" t="s">
        <v>35</v>
      </c>
      <c r="E813" t="s">
        <v>4</v>
      </c>
      <c r="F813" t="s">
        <v>5</v>
      </c>
      <c r="G813" t="s">
        <v>6</v>
      </c>
      <c r="H813" t="s">
        <v>7</v>
      </c>
      <c r="I813" t="str">
        <f>MID(Tabla1[[#This Row],[Des.Proyecto]],16,50)</f>
        <v>GASTOS ADMINISTRATIVOS</v>
      </c>
      <c r="J813" t="s">
        <v>178</v>
      </c>
      <c r="K813" t="s">
        <v>179</v>
      </c>
      <c r="L813" s="11" t="s">
        <v>938</v>
      </c>
      <c r="M813" t="s">
        <v>173</v>
      </c>
      <c r="N813" t="s">
        <v>11</v>
      </c>
      <c r="O813" s="19">
        <v>2342</v>
      </c>
      <c r="P813" s="19">
        <v>0</v>
      </c>
      <c r="Q813" s="19">
        <v>1000</v>
      </c>
      <c r="R813" s="19">
        <v>3342</v>
      </c>
      <c r="S813" s="19">
        <v>0</v>
      </c>
      <c r="T813" s="19">
        <v>2373.37</v>
      </c>
      <c r="U813" s="18">
        <f>Tabla1[[#This Row],[Comprometido]]/Tabla1[[#Totals],[Comprometido]]</f>
        <v>1.1330526767020229E-4</v>
      </c>
      <c r="V813" s="19">
        <v>318.81</v>
      </c>
      <c r="W813" s="20">
        <f>Tabla1[[#This Row],[Devengado]]/Tabla1[[#Totals],[Devengado]]</f>
        <v>3.7230131382670789E-5</v>
      </c>
      <c r="X813" s="19">
        <v>968.63</v>
      </c>
      <c r="Y813" s="19">
        <v>3023.19</v>
      </c>
      <c r="Z813" s="19">
        <v>968.63</v>
      </c>
    </row>
    <row r="814" spans="1:26" hidden="1" x14ac:dyDescent="0.2">
      <c r="A814" t="s">
        <v>23</v>
      </c>
      <c r="B814" t="s">
        <v>46</v>
      </c>
      <c r="C814" t="s">
        <v>47</v>
      </c>
      <c r="D814" t="s">
        <v>48</v>
      </c>
      <c r="E814" t="s">
        <v>4</v>
      </c>
      <c r="F814" t="s">
        <v>5</v>
      </c>
      <c r="G814" t="s">
        <v>6</v>
      </c>
      <c r="H814" t="s">
        <v>7</v>
      </c>
      <c r="I814" t="str">
        <f>MID(Tabla1[[#This Row],[Des.Proyecto]],16,50)</f>
        <v>GASTOS ADMINISTRATIVOS</v>
      </c>
      <c r="J814" t="s">
        <v>178</v>
      </c>
      <c r="K814" t="s">
        <v>179</v>
      </c>
      <c r="L814" s="11" t="s">
        <v>938</v>
      </c>
      <c r="M814" t="s">
        <v>173</v>
      </c>
      <c r="N814" t="s">
        <v>11</v>
      </c>
      <c r="O814" s="19">
        <v>5200</v>
      </c>
      <c r="P814" s="19">
        <v>0</v>
      </c>
      <c r="Q814" s="19">
        <v>0</v>
      </c>
      <c r="R814" s="19">
        <v>5200</v>
      </c>
      <c r="S814" s="19">
        <v>0</v>
      </c>
      <c r="T814" s="19">
        <v>5200</v>
      </c>
      <c r="U814" s="18">
        <f>Tabla1[[#This Row],[Comprometido]]/Tabla1[[#Totals],[Comprometido]]</f>
        <v>2.4824927924640993E-4</v>
      </c>
      <c r="V814" s="19">
        <v>1885.86</v>
      </c>
      <c r="W814" s="20">
        <f>Tabla1[[#This Row],[Devengado]]/Tabla1[[#Totals],[Devengado]]</f>
        <v>2.2022777067633867E-4</v>
      </c>
      <c r="X814" s="19">
        <v>0</v>
      </c>
      <c r="Y814" s="19">
        <v>3314.14</v>
      </c>
      <c r="Z814" s="19">
        <v>0</v>
      </c>
    </row>
    <row r="815" spans="1:26" hidden="1" x14ac:dyDescent="0.2">
      <c r="A815" t="s">
        <v>23</v>
      </c>
      <c r="B815" t="s">
        <v>24</v>
      </c>
      <c r="C815" t="s">
        <v>29</v>
      </c>
      <c r="D815" t="s">
        <v>30</v>
      </c>
      <c r="E815" t="s">
        <v>4</v>
      </c>
      <c r="F815" t="s">
        <v>5</v>
      </c>
      <c r="G815" t="s">
        <v>6</v>
      </c>
      <c r="H815" t="s">
        <v>7</v>
      </c>
      <c r="I815" t="str">
        <f>MID(Tabla1[[#This Row],[Des.Proyecto]],16,50)</f>
        <v>GASTOS ADMINISTRATIVOS</v>
      </c>
      <c r="J815" t="s">
        <v>178</v>
      </c>
      <c r="K815" t="s">
        <v>179</v>
      </c>
      <c r="L815" s="11" t="s">
        <v>938</v>
      </c>
      <c r="M815" t="s">
        <v>173</v>
      </c>
      <c r="N815" t="s">
        <v>11</v>
      </c>
      <c r="O815" s="19">
        <v>1236.6400000000001</v>
      </c>
      <c r="P815" s="19">
        <v>0</v>
      </c>
      <c r="Q815" s="19">
        <v>880</v>
      </c>
      <c r="R815" s="19">
        <v>2116.64</v>
      </c>
      <c r="S815" s="19">
        <v>0</v>
      </c>
      <c r="T815" s="19">
        <v>2002</v>
      </c>
      <c r="U815" s="18">
        <f>Tabla1[[#This Row],[Comprometido]]/Tabla1[[#Totals],[Comprometido]]</f>
        <v>9.5575972509867821E-5</v>
      </c>
      <c r="V815" s="19">
        <v>186</v>
      </c>
      <c r="W815" s="20">
        <f>Tabla1[[#This Row],[Devengado]]/Tabla1[[#Totals],[Devengado]]</f>
        <v>2.172078804672616E-5</v>
      </c>
      <c r="X815" s="19">
        <v>114.64</v>
      </c>
      <c r="Y815" s="19">
        <v>1930.64</v>
      </c>
      <c r="Z815" s="19">
        <v>114.64</v>
      </c>
    </row>
    <row r="816" spans="1:26" hidden="1" x14ac:dyDescent="0.2">
      <c r="A816" t="s">
        <v>23</v>
      </c>
      <c r="B816" t="s">
        <v>69</v>
      </c>
      <c r="C816" t="s">
        <v>70</v>
      </c>
      <c r="D816" t="s">
        <v>71</v>
      </c>
      <c r="E816" t="s">
        <v>4</v>
      </c>
      <c r="F816" t="s">
        <v>5</v>
      </c>
      <c r="G816" t="s">
        <v>6</v>
      </c>
      <c r="H816" t="s">
        <v>7</v>
      </c>
      <c r="I816" t="str">
        <f>MID(Tabla1[[#This Row],[Des.Proyecto]],16,50)</f>
        <v>GASTOS ADMINISTRATIVOS</v>
      </c>
      <c r="J816" t="s">
        <v>178</v>
      </c>
      <c r="K816" t="s">
        <v>179</v>
      </c>
      <c r="L816" s="11" t="s">
        <v>938</v>
      </c>
      <c r="M816" t="s">
        <v>173</v>
      </c>
      <c r="N816" t="s">
        <v>11</v>
      </c>
      <c r="O816" s="19">
        <v>20720</v>
      </c>
      <c r="P816" s="19">
        <v>0</v>
      </c>
      <c r="Q816" s="19">
        <v>14306.72</v>
      </c>
      <c r="R816" s="19">
        <v>35026.720000000001</v>
      </c>
      <c r="S816" s="19">
        <v>17500</v>
      </c>
      <c r="T816" s="19">
        <v>17526.72</v>
      </c>
      <c r="U816" s="18">
        <f>Tabla1[[#This Row],[Comprometido]]/Tabla1[[#Totals],[Comprometido]]</f>
        <v>8.3672992452954573E-4</v>
      </c>
      <c r="V816" s="19">
        <v>6392.2</v>
      </c>
      <c r="W816" s="20">
        <f>Tabla1[[#This Row],[Devengado]]/Tabla1[[#Totals],[Devengado]]</f>
        <v>7.464710825391557E-4</v>
      </c>
      <c r="X816" s="19">
        <v>17500</v>
      </c>
      <c r="Y816" s="19">
        <v>28634.52</v>
      </c>
      <c r="Z816" s="19">
        <v>0</v>
      </c>
    </row>
    <row r="817" spans="1:26" hidden="1" x14ac:dyDescent="0.2">
      <c r="A817" t="s">
        <v>23</v>
      </c>
      <c r="B817" t="s">
        <v>24</v>
      </c>
      <c r="C817" t="s">
        <v>72</v>
      </c>
      <c r="D817" t="s">
        <v>73</v>
      </c>
      <c r="E817" t="s">
        <v>4</v>
      </c>
      <c r="F817" t="s">
        <v>5</v>
      </c>
      <c r="G817" t="s">
        <v>6</v>
      </c>
      <c r="H817" t="s">
        <v>7</v>
      </c>
      <c r="I817" t="str">
        <f>MID(Tabla1[[#This Row],[Des.Proyecto]],16,50)</f>
        <v>GASTOS ADMINISTRATIVOS</v>
      </c>
      <c r="J817" t="s">
        <v>178</v>
      </c>
      <c r="K817" t="s">
        <v>179</v>
      </c>
      <c r="L817" s="11" t="s">
        <v>938</v>
      </c>
      <c r="M817" t="s">
        <v>173</v>
      </c>
      <c r="N817" t="s">
        <v>11</v>
      </c>
      <c r="O817" s="19">
        <v>4240.07</v>
      </c>
      <c r="P817" s="19">
        <v>0</v>
      </c>
      <c r="Q817" s="19">
        <v>0</v>
      </c>
      <c r="R817" s="19">
        <v>4240.07</v>
      </c>
      <c r="S817" s="19">
        <v>0</v>
      </c>
      <c r="T817" s="19">
        <v>1440.07</v>
      </c>
      <c r="U817" s="18">
        <f>Tabla1[[#This Row],[Comprometido]]/Tabla1[[#Totals],[Comprometido]]</f>
        <v>6.8749296070072595E-5</v>
      </c>
      <c r="V817" s="19">
        <v>473.19</v>
      </c>
      <c r="W817" s="20">
        <f>Tabla1[[#This Row],[Devengado]]/Tabla1[[#Totals],[Devengado]]</f>
        <v>5.5258385461453499E-5</v>
      </c>
      <c r="X817" s="19">
        <v>2800</v>
      </c>
      <c r="Y817" s="19">
        <v>3766.88</v>
      </c>
      <c r="Z817" s="19">
        <v>2800</v>
      </c>
    </row>
    <row r="818" spans="1:26" hidden="1" x14ac:dyDescent="0.2">
      <c r="A818" t="s">
        <v>62</v>
      </c>
      <c r="B818" t="s">
        <v>80</v>
      </c>
      <c r="C818" t="s">
        <v>94</v>
      </c>
      <c r="D818" t="s">
        <v>95</v>
      </c>
      <c r="E818" t="s">
        <v>4</v>
      </c>
      <c r="F818" t="s">
        <v>5</v>
      </c>
      <c r="G818" t="s">
        <v>6</v>
      </c>
      <c r="H818" t="s">
        <v>7</v>
      </c>
      <c r="I818" t="str">
        <f>MID(Tabla1[[#This Row],[Des.Proyecto]],16,50)</f>
        <v>GASTOS ADMINISTRATIVOS</v>
      </c>
      <c r="J818" t="s">
        <v>178</v>
      </c>
      <c r="K818" t="s">
        <v>179</v>
      </c>
      <c r="L818" s="11" t="s">
        <v>938</v>
      </c>
      <c r="M818" t="s">
        <v>173</v>
      </c>
      <c r="N818" t="s">
        <v>11</v>
      </c>
      <c r="O818" s="19">
        <v>10000</v>
      </c>
      <c r="P818" s="19">
        <v>0</v>
      </c>
      <c r="Q818" s="19">
        <v>0</v>
      </c>
      <c r="R818" s="19">
        <v>10000</v>
      </c>
      <c r="S818" s="19">
        <v>0</v>
      </c>
      <c r="T818" s="19">
        <v>6769.87</v>
      </c>
      <c r="U818" s="18">
        <f>Tabla1[[#This Row],[Comprometido]]/Tabla1[[#Totals],[Comprometido]]</f>
        <v>3.2319525924844099E-4</v>
      </c>
      <c r="V818" s="19">
        <v>3110.8</v>
      </c>
      <c r="W818" s="20">
        <f>Tabla1[[#This Row],[Devengado]]/Tabla1[[#Totals],[Devengado]]</f>
        <v>3.6327434115997708E-4</v>
      </c>
      <c r="X818" s="19">
        <v>3230.13</v>
      </c>
      <c r="Y818" s="19">
        <v>6889.2</v>
      </c>
      <c r="Z818" s="19">
        <v>3230.13</v>
      </c>
    </row>
    <row r="819" spans="1:26" hidden="1" x14ac:dyDescent="0.2">
      <c r="A819" t="s">
        <v>62</v>
      </c>
      <c r="B819" t="s">
        <v>66</v>
      </c>
      <c r="C819" t="s">
        <v>120</v>
      </c>
      <c r="D819" t="s">
        <v>121</v>
      </c>
      <c r="E819" t="s">
        <v>4</v>
      </c>
      <c r="F819" t="s">
        <v>5</v>
      </c>
      <c r="G819" t="s">
        <v>6</v>
      </c>
      <c r="H819" t="s">
        <v>7</v>
      </c>
      <c r="I819" t="str">
        <f>MID(Tabla1[[#This Row],[Des.Proyecto]],16,50)</f>
        <v>GASTOS ADMINISTRATIVOS</v>
      </c>
      <c r="J819" t="s">
        <v>178</v>
      </c>
      <c r="K819" t="s">
        <v>179</v>
      </c>
      <c r="L819" s="11" t="s">
        <v>938</v>
      </c>
      <c r="M819" t="s">
        <v>173</v>
      </c>
      <c r="N819" t="s">
        <v>11</v>
      </c>
      <c r="O819" s="19">
        <v>1300</v>
      </c>
      <c r="P819" s="19">
        <v>0</v>
      </c>
      <c r="Q819" s="19">
        <v>0</v>
      </c>
      <c r="R819" s="19">
        <v>1300</v>
      </c>
      <c r="S819" s="19">
        <v>0</v>
      </c>
      <c r="T819" s="19">
        <v>1300</v>
      </c>
      <c r="U819" s="18">
        <f>Tabla1[[#This Row],[Comprometido]]/Tabla1[[#Totals],[Comprometido]]</f>
        <v>6.2062319811602483E-5</v>
      </c>
      <c r="V819" s="19">
        <v>378.43</v>
      </c>
      <c r="W819" s="20">
        <f>Tabla1[[#This Row],[Devengado]]/Tabla1[[#Totals],[Devengado]]</f>
        <v>4.4192461400659033E-5</v>
      </c>
      <c r="X819" s="19">
        <v>0</v>
      </c>
      <c r="Y819" s="19">
        <v>921.57</v>
      </c>
      <c r="Z819" s="19">
        <v>0</v>
      </c>
    </row>
    <row r="820" spans="1:26" hidden="1" x14ac:dyDescent="0.2">
      <c r="A820" t="s">
        <v>23</v>
      </c>
      <c r="B820" t="s">
        <v>24</v>
      </c>
      <c r="C820" t="s">
        <v>86</v>
      </c>
      <c r="D820" t="s">
        <v>87</v>
      </c>
      <c r="E820" t="s">
        <v>4</v>
      </c>
      <c r="F820" t="s">
        <v>5</v>
      </c>
      <c r="G820" t="s">
        <v>6</v>
      </c>
      <c r="H820" t="s">
        <v>7</v>
      </c>
      <c r="I820" t="str">
        <f>MID(Tabla1[[#This Row],[Des.Proyecto]],16,50)</f>
        <v>GASTOS ADMINISTRATIVOS</v>
      </c>
      <c r="J820" t="s">
        <v>178</v>
      </c>
      <c r="K820" t="s">
        <v>179</v>
      </c>
      <c r="L820" s="11" t="s">
        <v>938</v>
      </c>
      <c r="M820" t="s">
        <v>173</v>
      </c>
      <c r="N820" t="s">
        <v>11</v>
      </c>
      <c r="O820" s="19">
        <v>2000</v>
      </c>
      <c r="P820" s="19">
        <v>0</v>
      </c>
      <c r="Q820" s="19">
        <v>0</v>
      </c>
      <c r="R820" s="19">
        <v>2000</v>
      </c>
      <c r="S820" s="19">
        <v>0</v>
      </c>
      <c r="T820" s="19">
        <v>2000</v>
      </c>
      <c r="U820" s="18">
        <f>Tabla1[[#This Row],[Comprometido]]/Tabla1[[#Totals],[Comprometido]]</f>
        <v>9.5480492017849966E-5</v>
      </c>
      <c r="V820" s="19">
        <v>683.01</v>
      </c>
      <c r="W820" s="20">
        <f>Tabla1[[#This Row],[Devengado]]/Tabla1[[#Totals],[Devengado]]</f>
        <v>7.9760835719324915E-5</v>
      </c>
      <c r="X820" s="19">
        <v>0</v>
      </c>
      <c r="Y820" s="19">
        <v>1316.99</v>
      </c>
      <c r="Z820" s="19">
        <v>0</v>
      </c>
    </row>
    <row r="821" spans="1:26" hidden="1" x14ac:dyDescent="0.2">
      <c r="A821" t="s">
        <v>62</v>
      </c>
      <c r="B821" t="s">
        <v>66</v>
      </c>
      <c r="C821" t="s">
        <v>118</v>
      </c>
      <c r="D821" t="s">
        <v>119</v>
      </c>
      <c r="E821" t="s">
        <v>4</v>
      </c>
      <c r="F821" t="s">
        <v>5</v>
      </c>
      <c r="G821" t="s">
        <v>6</v>
      </c>
      <c r="H821" t="s">
        <v>7</v>
      </c>
      <c r="I821" t="str">
        <f>MID(Tabla1[[#This Row],[Des.Proyecto]],16,50)</f>
        <v>GASTOS ADMINISTRATIVOS</v>
      </c>
      <c r="J821" t="s">
        <v>178</v>
      </c>
      <c r="K821" t="s">
        <v>179</v>
      </c>
      <c r="L821" s="11" t="s">
        <v>938</v>
      </c>
      <c r="M821" t="s">
        <v>173</v>
      </c>
      <c r="N821" t="s">
        <v>11</v>
      </c>
      <c r="O821" s="19">
        <v>1581.7</v>
      </c>
      <c r="P821" s="19">
        <v>0</v>
      </c>
      <c r="Q821" s="19">
        <v>950</v>
      </c>
      <c r="R821" s="19">
        <v>2531.6999999999998</v>
      </c>
      <c r="S821" s="19">
        <v>0</v>
      </c>
      <c r="T821" s="19">
        <v>2520</v>
      </c>
      <c r="U821" s="18">
        <f>Tabla1[[#This Row],[Comprometido]]/Tabla1[[#Totals],[Comprometido]]</f>
        <v>1.2030541994249096E-4</v>
      </c>
      <c r="V821" s="19">
        <v>1031.2</v>
      </c>
      <c r="W821" s="20">
        <f>Tabla1[[#This Row],[Devengado]]/Tabla1[[#Totals],[Devengado]]</f>
        <v>1.2042191738593557E-4</v>
      </c>
      <c r="X821" s="19">
        <v>11.7</v>
      </c>
      <c r="Y821" s="19">
        <v>1500.5</v>
      </c>
      <c r="Z821" s="19">
        <v>11.7</v>
      </c>
    </row>
    <row r="822" spans="1:26" hidden="1" x14ac:dyDescent="0.2">
      <c r="A822" t="s">
        <v>62</v>
      </c>
      <c r="B822" t="s">
        <v>66</v>
      </c>
      <c r="C822" t="s">
        <v>108</v>
      </c>
      <c r="D822" t="s">
        <v>109</v>
      </c>
      <c r="E822" t="s">
        <v>4</v>
      </c>
      <c r="F822" t="s">
        <v>5</v>
      </c>
      <c r="G822" t="s">
        <v>6</v>
      </c>
      <c r="H822" t="s">
        <v>7</v>
      </c>
      <c r="I822" t="str">
        <f>MID(Tabla1[[#This Row],[Des.Proyecto]],16,50)</f>
        <v>GASTOS ADMINISTRATIVOS</v>
      </c>
      <c r="J822" t="s">
        <v>178</v>
      </c>
      <c r="K822" t="s">
        <v>179</v>
      </c>
      <c r="L822" s="11" t="s">
        <v>938</v>
      </c>
      <c r="M822" t="s">
        <v>173</v>
      </c>
      <c r="N822" t="s">
        <v>11</v>
      </c>
      <c r="O822" s="19">
        <v>1330.25</v>
      </c>
      <c r="P822" s="19">
        <v>0</v>
      </c>
      <c r="Q822" s="19">
        <v>0</v>
      </c>
      <c r="R822" s="19">
        <v>1330.25</v>
      </c>
      <c r="S822" s="19">
        <v>0</v>
      </c>
      <c r="T822" s="19">
        <v>1330.25</v>
      </c>
      <c r="U822" s="18">
        <f>Tabla1[[#This Row],[Comprometido]]/Tabla1[[#Totals],[Comprometido]]</f>
        <v>6.3506462253372459E-5</v>
      </c>
      <c r="V822" s="19">
        <v>450.94</v>
      </c>
      <c r="W822" s="20">
        <f>Tabla1[[#This Row],[Devengado]]/Tabla1[[#Totals],[Devengado]]</f>
        <v>5.2660065385971472E-5</v>
      </c>
      <c r="X822" s="19">
        <v>0</v>
      </c>
      <c r="Y822" s="19">
        <v>879.31</v>
      </c>
      <c r="Z822" s="19">
        <v>0</v>
      </c>
    </row>
    <row r="823" spans="1:26" hidden="1" x14ac:dyDescent="0.2">
      <c r="A823" t="s">
        <v>23</v>
      </c>
      <c r="B823" t="s">
        <v>24</v>
      </c>
      <c r="C823" t="s">
        <v>40</v>
      </c>
      <c r="D823" t="s">
        <v>41</v>
      </c>
      <c r="E823" t="s">
        <v>4</v>
      </c>
      <c r="F823" t="s">
        <v>5</v>
      </c>
      <c r="G823" t="s">
        <v>6</v>
      </c>
      <c r="H823" t="s">
        <v>7</v>
      </c>
      <c r="I823" t="str">
        <f>MID(Tabla1[[#This Row],[Des.Proyecto]],16,50)</f>
        <v>GASTOS ADMINISTRATIVOS</v>
      </c>
      <c r="J823" t="s">
        <v>178</v>
      </c>
      <c r="K823" t="s">
        <v>179</v>
      </c>
      <c r="L823" s="11" t="s">
        <v>938</v>
      </c>
      <c r="M823" t="s">
        <v>173</v>
      </c>
      <c r="N823" t="s">
        <v>11</v>
      </c>
      <c r="O823" s="19">
        <v>6000</v>
      </c>
      <c r="P823" s="19">
        <v>0</v>
      </c>
      <c r="Q823" s="19">
        <v>0</v>
      </c>
      <c r="R823" s="19">
        <v>6000</v>
      </c>
      <c r="S823" s="19">
        <v>0</v>
      </c>
      <c r="T823" s="19">
        <v>6000</v>
      </c>
      <c r="U823" s="18">
        <f>Tabla1[[#This Row],[Comprometido]]/Tabla1[[#Totals],[Comprometido]]</f>
        <v>2.864414760535499E-4</v>
      </c>
      <c r="V823" s="19">
        <v>894.98</v>
      </c>
      <c r="W823" s="20">
        <f>Tabla1[[#This Row],[Devengado]]/Tabla1[[#Totals],[Devengado]]</f>
        <v>1.0451435960246763E-4</v>
      </c>
      <c r="X823" s="19">
        <v>0</v>
      </c>
      <c r="Y823" s="19">
        <v>5105.0200000000004</v>
      </c>
      <c r="Z823" s="19">
        <v>0</v>
      </c>
    </row>
    <row r="824" spans="1:26" hidden="1" x14ac:dyDescent="0.2">
      <c r="A824" t="s">
        <v>0</v>
      </c>
      <c r="B824" t="s">
        <v>1</v>
      </c>
      <c r="C824" t="s">
        <v>180</v>
      </c>
      <c r="D824" t="s">
        <v>181</v>
      </c>
      <c r="E824" t="s">
        <v>4</v>
      </c>
      <c r="F824" t="s">
        <v>5</v>
      </c>
      <c r="G824" t="s">
        <v>6</v>
      </c>
      <c r="H824" t="s">
        <v>7</v>
      </c>
      <c r="I824" t="str">
        <f>MID(Tabla1[[#This Row],[Des.Proyecto]],16,50)</f>
        <v>GASTOS ADMINISTRATIVOS</v>
      </c>
      <c r="J824" t="s">
        <v>178</v>
      </c>
      <c r="K824" t="s">
        <v>179</v>
      </c>
      <c r="L824" s="11" t="s">
        <v>938</v>
      </c>
      <c r="M824" t="s">
        <v>173</v>
      </c>
      <c r="N824" t="s">
        <v>11</v>
      </c>
      <c r="O824" s="19">
        <v>14979.46</v>
      </c>
      <c r="P824" s="19">
        <v>0</v>
      </c>
      <c r="Q824" s="19">
        <v>13497.94</v>
      </c>
      <c r="R824" s="19">
        <v>28477.4</v>
      </c>
      <c r="S824" s="19">
        <v>0</v>
      </c>
      <c r="T824" s="19">
        <v>12307.09</v>
      </c>
      <c r="U824" s="18">
        <f>Tabla1[[#This Row],[Comprometido]]/Tabla1[[#Totals],[Comprometido]]</f>
        <v>5.8754350425398063E-4</v>
      </c>
      <c r="V824" s="19">
        <v>9771.8700000000008</v>
      </c>
      <c r="W824" s="20">
        <f>Tabla1[[#This Row],[Devengado]]/Tabla1[[#Totals],[Devengado]]</f>
        <v>1.141143640269688E-3</v>
      </c>
      <c r="X824" s="19">
        <v>16170.31</v>
      </c>
      <c r="Y824" s="19">
        <v>18705.53</v>
      </c>
      <c r="Z824" s="19">
        <v>16170.31</v>
      </c>
    </row>
    <row r="825" spans="1:26" hidden="1" x14ac:dyDescent="0.2">
      <c r="A825" t="s">
        <v>23</v>
      </c>
      <c r="B825" t="s">
        <v>24</v>
      </c>
      <c r="C825" t="s">
        <v>44</v>
      </c>
      <c r="D825" t="s">
        <v>45</v>
      </c>
      <c r="E825" t="s">
        <v>4</v>
      </c>
      <c r="F825" t="s">
        <v>5</v>
      </c>
      <c r="G825" t="s">
        <v>6</v>
      </c>
      <c r="H825" t="s">
        <v>7</v>
      </c>
      <c r="I825" t="str">
        <f>MID(Tabla1[[#This Row],[Des.Proyecto]],16,50)</f>
        <v>GASTOS ADMINISTRATIVOS</v>
      </c>
      <c r="J825" t="s">
        <v>178</v>
      </c>
      <c r="K825" t="s">
        <v>179</v>
      </c>
      <c r="L825" s="11" t="s">
        <v>938</v>
      </c>
      <c r="M825" t="s">
        <v>173</v>
      </c>
      <c r="N825" t="s">
        <v>11</v>
      </c>
      <c r="O825" s="19">
        <v>4008.51</v>
      </c>
      <c r="P825" s="19">
        <v>0</v>
      </c>
      <c r="Q825" s="19">
        <v>0</v>
      </c>
      <c r="R825" s="19">
        <v>4008.51</v>
      </c>
      <c r="S825" s="19">
        <v>0</v>
      </c>
      <c r="T825" s="19">
        <v>4008.51</v>
      </c>
      <c r="U825" s="18">
        <f>Tabla1[[#This Row],[Comprometido]]/Tabla1[[#Totals],[Comprometido]]</f>
        <v>1.9136725352923589E-4</v>
      </c>
      <c r="V825" s="19">
        <v>1399.34</v>
      </c>
      <c r="W825" s="20">
        <f>Tabla1[[#This Row],[Devengado]]/Tabla1[[#Totals],[Devengado]]</f>
        <v>1.6341272873820312E-4</v>
      </c>
      <c r="X825" s="19">
        <v>0</v>
      </c>
      <c r="Y825" s="19">
        <v>2609.17</v>
      </c>
      <c r="Z825" s="19">
        <v>0</v>
      </c>
    </row>
    <row r="826" spans="1:26" hidden="1" x14ac:dyDescent="0.2">
      <c r="A826" t="s">
        <v>62</v>
      </c>
      <c r="B826" t="s">
        <v>66</v>
      </c>
      <c r="C826" t="s">
        <v>74</v>
      </c>
      <c r="D826" t="s">
        <v>75</v>
      </c>
      <c r="E826" t="s">
        <v>4</v>
      </c>
      <c r="F826" t="s">
        <v>5</v>
      </c>
      <c r="G826" t="s">
        <v>6</v>
      </c>
      <c r="H826" t="s">
        <v>7</v>
      </c>
      <c r="I826" t="str">
        <f>MID(Tabla1[[#This Row],[Des.Proyecto]],16,50)</f>
        <v>GASTOS ADMINISTRATIVOS</v>
      </c>
      <c r="J826" t="s">
        <v>178</v>
      </c>
      <c r="K826" t="s">
        <v>179</v>
      </c>
      <c r="L826" s="11" t="s">
        <v>938</v>
      </c>
      <c r="M826" t="s">
        <v>173</v>
      </c>
      <c r="N826" t="s">
        <v>11</v>
      </c>
      <c r="O826" s="19">
        <v>500</v>
      </c>
      <c r="P826" s="19">
        <v>0</v>
      </c>
      <c r="Q826" s="19">
        <v>0</v>
      </c>
      <c r="R826" s="19">
        <v>500</v>
      </c>
      <c r="S826" s="19">
        <v>0</v>
      </c>
      <c r="T826" s="19">
        <v>500</v>
      </c>
      <c r="U826" s="18">
        <f>Tabla1[[#This Row],[Comprometido]]/Tabla1[[#Totals],[Comprometido]]</f>
        <v>2.3870123004462491E-5</v>
      </c>
      <c r="V826" s="19">
        <v>162.19999999999999</v>
      </c>
      <c r="W826" s="20">
        <f>Tabla1[[#This Row],[Devengado]]/Tabla1[[#Totals],[Devengado]]</f>
        <v>1.8941461404188081E-5</v>
      </c>
      <c r="X826" s="19">
        <v>0</v>
      </c>
      <c r="Y826" s="19">
        <v>337.8</v>
      </c>
      <c r="Z826" s="19">
        <v>0</v>
      </c>
    </row>
    <row r="827" spans="1:26" hidden="1" x14ac:dyDescent="0.2">
      <c r="A827" t="s">
        <v>0</v>
      </c>
      <c r="B827" t="s">
        <v>105</v>
      </c>
      <c r="C827" t="s">
        <v>106</v>
      </c>
      <c r="D827" t="s">
        <v>107</v>
      </c>
      <c r="E827" t="s">
        <v>4</v>
      </c>
      <c r="F827" t="s">
        <v>5</v>
      </c>
      <c r="G827" t="s">
        <v>6</v>
      </c>
      <c r="H827" t="s">
        <v>7</v>
      </c>
      <c r="I827" t="str">
        <f>MID(Tabla1[[#This Row],[Des.Proyecto]],16,50)</f>
        <v>GASTOS ADMINISTRATIVOS</v>
      </c>
      <c r="J827" t="s">
        <v>178</v>
      </c>
      <c r="K827" t="s">
        <v>179</v>
      </c>
      <c r="L827" s="11" t="s">
        <v>938</v>
      </c>
      <c r="M827" t="s">
        <v>173</v>
      </c>
      <c r="N827" t="s">
        <v>11</v>
      </c>
      <c r="O827" s="19">
        <v>14205.02</v>
      </c>
      <c r="P827" s="19">
        <v>0</v>
      </c>
      <c r="Q827" s="19">
        <v>3387.6</v>
      </c>
      <c r="R827" s="19">
        <v>17592.62</v>
      </c>
      <c r="S827" s="19">
        <v>0</v>
      </c>
      <c r="T827" s="19">
        <v>9125</v>
      </c>
      <c r="U827" s="18">
        <f>Tabla1[[#This Row],[Comprometido]]/Tabla1[[#Totals],[Comprometido]]</f>
        <v>4.3562974483144049E-4</v>
      </c>
      <c r="V827" s="19">
        <v>1334.75</v>
      </c>
      <c r="W827" s="20">
        <f>Tabla1[[#This Row],[Devengado]]/Tabla1[[#Totals],[Devengado]]</f>
        <v>1.5587000992133194E-4</v>
      </c>
      <c r="X827" s="19">
        <v>8467.6200000000008</v>
      </c>
      <c r="Y827" s="19">
        <v>16257.87</v>
      </c>
      <c r="Z827" s="19">
        <v>8467.6200000000008</v>
      </c>
    </row>
    <row r="828" spans="1:26" hidden="1" x14ac:dyDescent="0.2">
      <c r="A828" t="s">
        <v>62</v>
      </c>
      <c r="B828" t="s">
        <v>66</v>
      </c>
      <c r="C828" t="s">
        <v>67</v>
      </c>
      <c r="D828" t="s">
        <v>68</v>
      </c>
      <c r="E828" t="s">
        <v>4</v>
      </c>
      <c r="F828" t="s">
        <v>5</v>
      </c>
      <c r="G828" t="s">
        <v>6</v>
      </c>
      <c r="H828" t="s">
        <v>7</v>
      </c>
      <c r="I828" t="str">
        <f>MID(Tabla1[[#This Row],[Des.Proyecto]],16,50)</f>
        <v>GASTOS ADMINISTRATIVOS</v>
      </c>
      <c r="J828" t="s">
        <v>178</v>
      </c>
      <c r="K828" t="s">
        <v>179</v>
      </c>
      <c r="L828" s="11" t="s">
        <v>938</v>
      </c>
      <c r="M828" t="s">
        <v>173</v>
      </c>
      <c r="N828" t="s">
        <v>11</v>
      </c>
      <c r="O828" s="19">
        <v>800</v>
      </c>
      <c r="P828" s="19">
        <v>0</v>
      </c>
      <c r="Q828" s="19">
        <v>0</v>
      </c>
      <c r="R828" s="19">
        <v>800</v>
      </c>
      <c r="S828" s="19">
        <v>0</v>
      </c>
      <c r="T828" s="19">
        <v>800</v>
      </c>
      <c r="U828" s="18">
        <f>Tabla1[[#This Row],[Comprometido]]/Tabla1[[#Totals],[Comprometido]]</f>
        <v>3.8192196807139985E-5</v>
      </c>
      <c r="V828" s="19">
        <v>125.52</v>
      </c>
      <c r="W828" s="20">
        <f>Tabla1[[#This Row],[Devengado]]/Tabla1[[#Totals],[Devengado]]</f>
        <v>1.4658028578629395E-5</v>
      </c>
      <c r="X828" s="19">
        <v>0</v>
      </c>
      <c r="Y828" s="19">
        <v>674.48</v>
      </c>
      <c r="Z828" s="19">
        <v>0</v>
      </c>
    </row>
    <row r="829" spans="1:26" hidden="1" x14ac:dyDescent="0.2">
      <c r="A829" t="s">
        <v>23</v>
      </c>
      <c r="B829" t="s">
        <v>24</v>
      </c>
      <c r="C829" t="s">
        <v>101</v>
      </c>
      <c r="D829" t="s">
        <v>102</v>
      </c>
      <c r="E829" t="s">
        <v>4</v>
      </c>
      <c r="F829" t="s">
        <v>5</v>
      </c>
      <c r="G829" t="s">
        <v>6</v>
      </c>
      <c r="H829" t="s">
        <v>7</v>
      </c>
      <c r="I829" t="str">
        <f>MID(Tabla1[[#This Row],[Des.Proyecto]],16,50)</f>
        <v>GASTOS ADMINISTRATIVOS</v>
      </c>
      <c r="J829" t="s">
        <v>178</v>
      </c>
      <c r="K829" t="s">
        <v>179</v>
      </c>
      <c r="L829" s="11" t="s">
        <v>938</v>
      </c>
      <c r="M829" t="s">
        <v>173</v>
      </c>
      <c r="N829" t="s">
        <v>11</v>
      </c>
      <c r="O829" s="19">
        <v>494.72</v>
      </c>
      <c r="P829" s="19">
        <v>0</v>
      </c>
      <c r="Q829" s="19">
        <v>-294.72000000000003</v>
      </c>
      <c r="R829" s="19">
        <v>200</v>
      </c>
      <c r="S829" s="19">
        <v>0</v>
      </c>
      <c r="T829" s="19">
        <v>200</v>
      </c>
      <c r="U829" s="18">
        <f>Tabla1[[#This Row],[Comprometido]]/Tabla1[[#Totals],[Comprometido]]</f>
        <v>9.5480492017849962E-6</v>
      </c>
      <c r="V829" s="19">
        <v>50.84</v>
      </c>
      <c r="W829" s="20">
        <f>Tabla1[[#This Row],[Devengado]]/Tabla1[[#Totals],[Devengado]]</f>
        <v>5.9370153994384841E-6</v>
      </c>
      <c r="X829" s="19">
        <v>0</v>
      </c>
      <c r="Y829" s="19">
        <v>149.16</v>
      </c>
      <c r="Z829" s="19">
        <v>0</v>
      </c>
    </row>
    <row r="830" spans="1:26" hidden="1" x14ac:dyDescent="0.2">
      <c r="A830" t="s">
        <v>0</v>
      </c>
      <c r="B830" t="s">
        <v>1</v>
      </c>
      <c r="C830" t="s">
        <v>88</v>
      </c>
      <c r="D830" t="s">
        <v>89</v>
      </c>
      <c r="E830" t="s">
        <v>4</v>
      </c>
      <c r="F830" t="s">
        <v>5</v>
      </c>
      <c r="G830" t="s">
        <v>6</v>
      </c>
      <c r="H830" t="s">
        <v>7</v>
      </c>
      <c r="I830" t="str">
        <f>MID(Tabla1[[#This Row],[Des.Proyecto]],16,50)</f>
        <v>GASTOS ADMINISTRATIVOS</v>
      </c>
      <c r="J830" t="s">
        <v>182</v>
      </c>
      <c r="K830" t="s">
        <v>183</v>
      </c>
      <c r="L830" s="11" t="s">
        <v>938</v>
      </c>
      <c r="M830" t="s">
        <v>173</v>
      </c>
      <c r="N830" t="s">
        <v>11</v>
      </c>
      <c r="O830" s="19">
        <v>10</v>
      </c>
      <c r="P830" s="19">
        <v>0</v>
      </c>
      <c r="Q830" s="19">
        <v>90</v>
      </c>
      <c r="R830" s="19">
        <v>100</v>
      </c>
      <c r="S830" s="19">
        <v>0</v>
      </c>
      <c r="T830" s="19">
        <v>0</v>
      </c>
      <c r="U830" s="18">
        <f>Tabla1[[#This Row],[Comprometido]]/Tabla1[[#Totals],[Comprometido]]</f>
        <v>0</v>
      </c>
      <c r="V830" s="19">
        <v>0</v>
      </c>
      <c r="W830" s="20">
        <f>Tabla1[[#This Row],[Devengado]]/Tabla1[[#Totals],[Devengado]]</f>
        <v>0</v>
      </c>
      <c r="X830" s="19">
        <v>100</v>
      </c>
      <c r="Y830" s="19">
        <v>100</v>
      </c>
      <c r="Z830" s="19">
        <v>100</v>
      </c>
    </row>
    <row r="831" spans="1:26" hidden="1" x14ac:dyDescent="0.2">
      <c r="A831" t="s">
        <v>23</v>
      </c>
      <c r="B831" t="s">
        <v>24</v>
      </c>
      <c r="C831" t="s">
        <v>72</v>
      </c>
      <c r="D831" t="s">
        <v>73</v>
      </c>
      <c r="E831" t="s">
        <v>4</v>
      </c>
      <c r="F831" t="s">
        <v>5</v>
      </c>
      <c r="G831" t="s">
        <v>6</v>
      </c>
      <c r="H831" t="s">
        <v>7</v>
      </c>
      <c r="I831" t="str">
        <f>MID(Tabla1[[#This Row],[Des.Proyecto]],16,50)</f>
        <v>GASTOS ADMINISTRATIVOS</v>
      </c>
      <c r="J831" t="s">
        <v>182</v>
      </c>
      <c r="K831" t="s">
        <v>183</v>
      </c>
      <c r="L831" s="11" t="s">
        <v>938</v>
      </c>
      <c r="M831" t="s">
        <v>173</v>
      </c>
      <c r="N831" t="s">
        <v>11</v>
      </c>
      <c r="O831" s="19">
        <v>6080.32</v>
      </c>
      <c r="P831" s="19">
        <v>0</v>
      </c>
      <c r="Q831" s="19">
        <v>-880.32</v>
      </c>
      <c r="R831" s="19">
        <v>5200</v>
      </c>
      <c r="S831" s="19">
        <v>0</v>
      </c>
      <c r="T831" s="19">
        <v>5120</v>
      </c>
      <c r="U831" s="18">
        <f>Tabla1[[#This Row],[Comprometido]]/Tabla1[[#Totals],[Comprometido]]</f>
        <v>2.4443005956569592E-4</v>
      </c>
      <c r="V831" s="19">
        <v>0</v>
      </c>
      <c r="W831" s="20">
        <f>Tabla1[[#This Row],[Devengado]]/Tabla1[[#Totals],[Devengado]]</f>
        <v>0</v>
      </c>
      <c r="X831" s="19">
        <v>80</v>
      </c>
      <c r="Y831" s="19">
        <v>5200</v>
      </c>
      <c r="Z831" s="19">
        <v>80</v>
      </c>
    </row>
    <row r="832" spans="1:26" hidden="1" x14ac:dyDescent="0.2">
      <c r="A832" t="s">
        <v>0</v>
      </c>
      <c r="B832" t="s">
        <v>1</v>
      </c>
      <c r="C832" t="s">
        <v>174</v>
      </c>
      <c r="D832" t="s">
        <v>175</v>
      </c>
      <c r="E832" t="s">
        <v>4</v>
      </c>
      <c r="F832" t="s">
        <v>5</v>
      </c>
      <c r="G832" t="s">
        <v>6</v>
      </c>
      <c r="H832" t="s">
        <v>7</v>
      </c>
      <c r="I832" t="str">
        <f>MID(Tabla1[[#This Row],[Des.Proyecto]],16,50)</f>
        <v>GASTOS ADMINISTRATIVOS</v>
      </c>
      <c r="J832" t="s">
        <v>182</v>
      </c>
      <c r="K832" t="s">
        <v>183</v>
      </c>
      <c r="L832" s="11" t="s">
        <v>938</v>
      </c>
      <c r="M832" t="s">
        <v>173</v>
      </c>
      <c r="N832" t="s">
        <v>11</v>
      </c>
      <c r="O832" s="19">
        <v>48123.4</v>
      </c>
      <c r="P832" s="19">
        <v>0</v>
      </c>
      <c r="Q832" s="19">
        <v>0</v>
      </c>
      <c r="R832" s="19">
        <v>48123.4</v>
      </c>
      <c r="S832" s="19">
        <v>37839.4</v>
      </c>
      <c r="T832" s="19">
        <v>2000</v>
      </c>
      <c r="U832" s="18">
        <f>Tabla1[[#This Row],[Comprometido]]/Tabla1[[#Totals],[Comprometido]]</f>
        <v>9.5480492017849966E-5</v>
      </c>
      <c r="V832" s="19">
        <v>99</v>
      </c>
      <c r="W832" s="20">
        <f>Tabla1[[#This Row],[Devengado]]/Tabla1[[#Totals],[Devengado]]</f>
        <v>1.1561064605515536E-5</v>
      </c>
      <c r="X832" s="19">
        <v>46123.4</v>
      </c>
      <c r="Y832" s="19">
        <v>48024.4</v>
      </c>
      <c r="Z832" s="19">
        <v>8284</v>
      </c>
    </row>
    <row r="833" spans="1:26" hidden="1" x14ac:dyDescent="0.2">
      <c r="A833" t="s">
        <v>0</v>
      </c>
      <c r="B833" t="s">
        <v>105</v>
      </c>
      <c r="C833" t="s">
        <v>106</v>
      </c>
      <c r="D833" t="s">
        <v>107</v>
      </c>
      <c r="E833" t="s">
        <v>4</v>
      </c>
      <c r="F833" t="s">
        <v>5</v>
      </c>
      <c r="G833" t="s">
        <v>6</v>
      </c>
      <c r="H833" t="s">
        <v>7</v>
      </c>
      <c r="I833" t="str">
        <f>MID(Tabla1[[#This Row],[Des.Proyecto]],16,50)</f>
        <v>GASTOS ADMINISTRATIVOS</v>
      </c>
      <c r="J833" t="s">
        <v>182</v>
      </c>
      <c r="K833" t="s">
        <v>183</v>
      </c>
      <c r="L833" s="11" t="s">
        <v>938</v>
      </c>
      <c r="M833" t="s">
        <v>173</v>
      </c>
      <c r="N833" t="s">
        <v>11</v>
      </c>
      <c r="O833" s="19">
        <v>272706.40000000002</v>
      </c>
      <c r="P833" s="19">
        <v>0</v>
      </c>
      <c r="Q833" s="19">
        <v>0</v>
      </c>
      <c r="R833" s="19">
        <v>272706.40000000002</v>
      </c>
      <c r="S833" s="19">
        <v>0</v>
      </c>
      <c r="T833" s="19">
        <v>272706.40000000002</v>
      </c>
      <c r="U833" s="18">
        <f>Tabla1[[#This Row],[Comprometido]]/Tabla1[[#Totals],[Comprometido]]</f>
        <v>1.3019070624208302E-2</v>
      </c>
      <c r="V833" s="19">
        <v>12907.8</v>
      </c>
      <c r="W833" s="20">
        <f>Tabla1[[#This Row],[Devengado]]/Tabla1[[#Totals],[Devengado]]</f>
        <v>1.5073526233845801E-3</v>
      </c>
      <c r="X833" s="19">
        <v>0</v>
      </c>
      <c r="Y833" s="19">
        <v>259798.6</v>
      </c>
      <c r="Z833" s="19">
        <v>0</v>
      </c>
    </row>
    <row r="834" spans="1:26" hidden="1" x14ac:dyDescent="0.2">
      <c r="A834" t="s">
        <v>62</v>
      </c>
      <c r="B834" t="s">
        <v>63</v>
      </c>
      <c r="C834" t="s">
        <v>64</v>
      </c>
      <c r="D834" t="s">
        <v>65</v>
      </c>
      <c r="E834" t="s">
        <v>4</v>
      </c>
      <c r="F834" t="s">
        <v>5</v>
      </c>
      <c r="G834" t="s">
        <v>6</v>
      </c>
      <c r="H834" t="s">
        <v>7</v>
      </c>
      <c r="I834" t="str">
        <f>MID(Tabla1[[#This Row],[Des.Proyecto]],16,50)</f>
        <v>GASTOS ADMINISTRATIVOS</v>
      </c>
      <c r="J834" t="s">
        <v>182</v>
      </c>
      <c r="K834" t="s">
        <v>183</v>
      </c>
      <c r="L834" s="11" t="s">
        <v>938</v>
      </c>
      <c r="M834" t="s">
        <v>173</v>
      </c>
      <c r="N834" t="s">
        <v>11</v>
      </c>
      <c r="O834" s="19">
        <v>10</v>
      </c>
      <c r="P834" s="19">
        <v>0</v>
      </c>
      <c r="Q834" s="19">
        <v>0</v>
      </c>
      <c r="R834" s="19">
        <v>10</v>
      </c>
      <c r="S834" s="19">
        <v>0</v>
      </c>
      <c r="T834" s="19">
        <v>0</v>
      </c>
      <c r="U834" s="18">
        <f>Tabla1[[#This Row],[Comprometido]]/Tabla1[[#Totals],[Comprometido]]</f>
        <v>0</v>
      </c>
      <c r="V834" s="19">
        <v>0</v>
      </c>
      <c r="W834" s="20">
        <f>Tabla1[[#This Row],[Devengado]]/Tabla1[[#Totals],[Devengado]]</f>
        <v>0</v>
      </c>
      <c r="X834" s="19">
        <v>10</v>
      </c>
      <c r="Y834" s="19">
        <v>10</v>
      </c>
      <c r="Z834" s="19">
        <v>10</v>
      </c>
    </row>
    <row r="835" spans="1:26" hidden="1" x14ac:dyDescent="0.2">
      <c r="A835" t="s">
        <v>23</v>
      </c>
      <c r="B835" t="s">
        <v>24</v>
      </c>
      <c r="C835" t="s">
        <v>86</v>
      </c>
      <c r="D835" t="s">
        <v>87</v>
      </c>
      <c r="E835" t="s">
        <v>4</v>
      </c>
      <c r="F835" t="s">
        <v>5</v>
      </c>
      <c r="G835" t="s">
        <v>6</v>
      </c>
      <c r="H835" t="s">
        <v>7</v>
      </c>
      <c r="I835" t="str">
        <f>MID(Tabla1[[#This Row],[Des.Proyecto]],16,50)</f>
        <v>GASTOS ADMINISTRATIVOS</v>
      </c>
      <c r="J835" t="s">
        <v>184</v>
      </c>
      <c r="K835" t="s">
        <v>185</v>
      </c>
      <c r="L835" s="11" t="s">
        <v>938</v>
      </c>
      <c r="M835" t="s">
        <v>173</v>
      </c>
      <c r="N835" t="s">
        <v>11</v>
      </c>
      <c r="O835" s="19">
        <v>25500</v>
      </c>
      <c r="P835" s="19">
        <v>0</v>
      </c>
      <c r="Q835" s="19">
        <v>6600</v>
      </c>
      <c r="R835" s="19">
        <v>32100</v>
      </c>
      <c r="S835" s="19">
        <v>0</v>
      </c>
      <c r="T835" s="19">
        <v>32100</v>
      </c>
      <c r="U835" s="18">
        <f>Tabla1[[#This Row],[Comprometido]]/Tabla1[[#Totals],[Comprometido]]</f>
        <v>1.5324618968864919E-3</v>
      </c>
      <c r="V835" s="19">
        <v>6000</v>
      </c>
      <c r="W835" s="20">
        <f>Tabla1[[#This Row],[Devengado]]/Tabla1[[#Totals],[Devengado]]</f>
        <v>7.006705821524568E-4</v>
      </c>
      <c r="X835" s="19">
        <v>0</v>
      </c>
      <c r="Y835" s="19">
        <v>26100</v>
      </c>
      <c r="Z835" s="19">
        <v>0</v>
      </c>
    </row>
    <row r="836" spans="1:26" hidden="1" x14ac:dyDescent="0.2">
      <c r="A836" t="s">
        <v>62</v>
      </c>
      <c r="B836" t="s">
        <v>80</v>
      </c>
      <c r="C836" t="s">
        <v>94</v>
      </c>
      <c r="D836" t="s">
        <v>95</v>
      </c>
      <c r="E836" t="s">
        <v>4</v>
      </c>
      <c r="F836" t="s">
        <v>5</v>
      </c>
      <c r="G836" t="s">
        <v>6</v>
      </c>
      <c r="H836" t="s">
        <v>7</v>
      </c>
      <c r="I836" t="str">
        <f>MID(Tabla1[[#This Row],[Des.Proyecto]],16,50)</f>
        <v>GASTOS ADMINISTRATIVOS</v>
      </c>
      <c r="J836" t="s">
        <v>184</v>
      </c>
      <c r="K836" t="s">
        <v>185</v>
      </c>
      <c r="L836" s="11" t="s">
        <v>938</v>
      </c>
      <c r="M836" t="s">
        <v>173</v>
      </c>
      <c r="N836" t="s">
        <v>11</v>
      </c>
      <c r="O836" s="19">
        <v>62211.21</v>
      </c>
      <c r="P836" s="19">
        <v>0</v>
      </c>
      <c r="Q836" s="19">
        <v>-8953.2099999999991</v>
      </c>
      <c r="R836" s="19">
        <v>53258</v>
      </c>
      <c r="S836" s="19">
        <v>0</v>
      </c>
      <c r="T836" s="19">
        <v>53258</v>
      </c>
      <c r="U836" s="18">
        <f>Tabla1[[#This Row],[Comprometido]]/Tabla1[[#Totals],[Comprometido]]</f>
        <v>2.5425500219433267E-3</v>
      </c>
      <c r="V836" s="19">
        <v>24464</v>
      </c>
      <c r="W836" s="20">
        <f>Tabla1[[#This Row],[Devengado]]/Tabla1[[#Totals],[Devengado]]</f>
        <v>2.8568675202962838E-3</v>
      </c>
      <c r="X836" s="19">
        <v>0</v>
      </c>
      <c r="Y836" s="19">
        <v>28794</v>
      </c>
      <c r="Z836" s="19">
        <v>0</v>
      </c>
    </row>
    <row r="837" spans="1:26" hidden="1" x14ac:dyDescent="0.2">
      <c r="A837" t="s">
        <v>23</v>
      </c>
      <c r="B837" t="s">
        <v>24</v>
      </c>
      <c r="C837" t="s">
        <v>40</v>
      </c>
      <c r="D837" t="s">
        <v>41</v>
      </c>
      <c r="E837" t="s">
        <v>4</v>
      </c>
      <c r="F837" t="s">
        <v>5</v>
      </c>
      <c r="G837" t="s">
        <v>6</v>
      </c>
      <c r="H837" t="s">
        <v>7</v>
      </c>
      <c r="I837" t="str">
        <f>MID(Tabla1[[#This Row],[Des.Proyecto]],16,50)</f>
        <v>GASTOS ADMINISTRATIVOS</v>
      </c>
      <c r="J837" t="s">
        <v>184</v>
      </c>
      <c r="K837" t="s">
        <v>185</v>
      </c>
      <c r="L837" s="11" t="s">
        <v>938</v>
      </c>
      <c r="M837" t="s">
        <v>173</v>
      </c>
      <c r="N837" t="s">
        <v>11</v>
      </c>
      <c r="O837" s="19">
        <v>47600</v>
      </c>
      <c r="P837" s="19">
        <v>0</v>
      </c>
      <c r="Q837" s="19">
        <v>15000</v>
      </c>
      <c r="R837" s="19">
        <v>62600</v>
      </c>
      <c r="S837" s="19">
        <v>2600</v>
      </c>
      <c r="T837" s="19">
        <v>45000</v>
      </c>
      <c r="U837" s="18">
        <f>Tabla1[[#This Row],[Comprometido]]/Tabla1[[#Totals],[Comprometido]]</f>
        <v>2.1483110704016242E-3</v>
      </c>
      <c r="V837" s="19">
        <v>20000</v>
      </c>
      <c r="W837" s="20">
        <f>Tabla1[[#This Row],[Devengado]]/Tabla1[[#Totals],[Devengado]]</f>
        <v>2.3355686071748556E-3</v>
      </c>
      <c r="X837" s="19">
        <v>17600</v>
      </c>
      <c r="Y837" s="19">
        <v>42600</v>
      </c>
      <c r="Z837" s="19">
        <v>15000</v>
      </c>
    </row>
    <row r="838" spans="1:26" hidden="1" x14ac:dyDescent="0.2">
      <c r="A838" t="s">
        <v>23</v>
      </c>
      <c r="B838" t="s">
        <v>24</v>
      </c>
      <c r="C838" t="s">
        <v>72</v>
      </c>
      <c r="D838" t="s">
        <v>73</v>
      </c>
      <c r="E838" t="s">
        <v>4</v>
      </c>
      <c r="F838" t="s">
        <v>5</v>
      </c>
      <c r="G838" t="s">
        <v>6</v>
      </c>
      <c r="H838" t="s">
        <v>7</v>
      </c>
      <c r="I838" t="str">
        <f>MID(Tabla1[[#This Row],[Des.Proyecto]],16,50)</f>
        <v>GASTOS ADMINISTRATIVOS</v>
      </c>
      <c r="J838" t="s">
        <v>184</v>
      </c>
      <c r="K838" t="s">
        <v>185</v>
      </c>
      <c r="L838" s="11" t="s">
        <v>938</v>
      </c>
      <c r="M838" t="s">
        <v>173</v>
      </c>
      <c r="N838" t="s">
        <v>11</v>
      </c>
      <c r="O838" s="19">
        <v>32036.93</v>
      </c>
      <c r="P838" s="19">
        <v>0</v>
      </c>
      <c r="Q838" s="19">
        <v>6690.31</v>
      </c>
      <c r="R838" s="19">
        <v>38727.24</v>
      </c>
      <c r="S838" s="19">
        <v>0</v>
      </c>
      <c r="T838" s="19">
        <v>29045.43</v>
      </c>
      <c r="U838" s="18">
        <f>Tabla1[[#This Row],[Comprometido]]/Tabla1[[#Totals],[Comprometido]]</f>
        <v>1.3866359736350101E-3</v>
      </c>
      <c r="V838" s="19">
        <v>12909.08</v>
      </c>
      <c r="W838" s="20">
        <f>Tabla1[[#This Row],[Devengado]]/Tabla1[[#Totals],[Devengado]]</f>
        <v>1.5075020997754394E-3</v>
      </c>
      <c r="X838" s="19">
        <v>9681.81</v>
      </c>
      <c r="Y838" s="19">
        <v>25818.16</v>
      </c>
      <c r="Z838" s="19">
        <v>9681.81</v>
      </c>
    </row>
    <row r="839" spans="1:26" hidden="1" x14ac:dyDescent="0.2">
      <c r="A839" t="s">
        <v>0</v>
      </c>
      <c r="B839" t="s">
        <v>1</v>
      </c>
      <c r="C839" t="s">
        <v>180</v>
      </c>
      <c r="D839" t="s">
        <v>181</v>
      </c>
      <c r="E839" t="s">
        <v>4</v>
      </c>
      <c r="F839" t="s">
        <v>5</v>
      </c>
      <c r="G839" t="s">
        <v>6</v>
      </c>
      <c r="H839" t="s">
        <v>7</v>
      </c>
      <c r="I839" t="str">
        <f>MID(Tabla1[[#This Row],[Des.Proyecto]],16,50)</f>
        <v>GASTOS ADMINISTRATIVOS</v>
      </c>
      <c r="J839" t="s">
        <v>184</v>
      </c>
      <c r="K839" t="s">
        <v>185</v>
      </c>
      <c r="L839" s="11" t="s">
        <v>938</v>
      </c>
      <c r="M839" t="s">
        <v>173</v>
      </c>
      <c r="N839" t="s">
        <v>11</v>
      </c>
      <c r="O839" s="19">
        <v>17309.939999999999</v>
      </c>
      <c r="P839" s="19">
        <v>0</v>
      </c>
      <c r="Q839" s="19">
        <v>-764.94</v>
      </c>
      <c r="R839" s="19">
        <v>16545</v>
      </c>
      <c r="S839" s="19">
        <v>14935</v>
      </c>
      <c r="T839" s="19">
        <v>1610</v>
      </c>
      <c r="U839" s="18">
        <f>Tabla1[[#This Row],[Comprometido]]/Tabla1[[#Totals],[Comprometido]]</f>
        <v>7.6861796074369221E-5</v>
      </c>
      <c r="V839" s="19">
        <v>1610</v>
      </c>
      <c r="W839" s="20">
        <f>Tabla1[[#This Row],[Devengado]]/Tabla1[[#Totals],[Devengado]]</f>
        <v>1.880132728775759E-4</v>
      </c>
      <c r="X839" s="19">
        <v>14935</v>
      </c>
      <c r="Y839" s="19">
        <v>14935</v>
      </c>
      <c r="Z839" s="19">
        <v>0</v>
      </c>
    </row>
    <row r="840" spans="1:26" hidden="1" x14ac:dyDescent="0.2">
      <c r="A840" t="s">
        <v>23</v>
      </c>
      <c r="B840" t="s">
        <v>24</v>
      </c>
      <c r="C840" t="s">
        <v>44</v>
      </c>
      <c r="D840" t="s">
        <v>45</v>
      </c>
      <c r="E840" t="s">
        <v>4</v>
      </c>
      <c r="F840" t="s">
        <v>5</v>
      </c>
      <c r="G840" t="s">
        <v>6</v>
      </c>
      <c r="H840" t="s">
        <v>7</v>
      </c>
      <c r="I840" t="str">
        <f>MID(Tabla1[[#This Row],[Des.Proyecto]],16,50)</f>
        <v>GASTOS ADMINISTRATIVOS</v>
      </c>
      <c r="J840" t="s">
        <v>184</v>
      </c>
      <c r="K840" t="s">
        <v>185</v>
      </c>
      <c r="L840" s="11" t="s">
        <v>938</v>
      </c>
      <c r="M840" t="s">
        <v>173</v>
      </c>
      <c r="N840" t="s">
        <v>11</v>
      </c>
      <c r="O840" s="19">
        <v>42830.07</v>
      </c>
      <c r="P840" s="19">
        <v>0</v>
      </c>
      <c r="Q840" s="19">
        <v>-3830.07</v>
      </c>
      <c r="R840" s="19">
        <v>39000</v>
      </c>
      <c r="S840" s="19">
        <v>0</v>
      </c>
      <c r="T840" s="19">
        <v>39000</v>
      </c>
      <c r="U840" s="18">
        <f>Tabla1[[#This Row],[Comprometido]]/Tabla1[[#Totals],[Comprometido]]</f>
        <v>1.8618695943480744E-3</v>
      </c>
      <c r="V840" s="19">
        <v>16817.75</v>
      </c>
      <c r="W840" s="20">
        <f>Tabla1[[#This Row],[Devengado]]/Tabla1[[#Totals],[Devengado]]</f>
        <v>1.9639504471657466E-3</v>
      </c>
      <c r="X840" s="19">
        <v>0</v>
      </c>
      <c r="Y840" s="19">
        <v>22182.25</v>
      </c>
      <c r="Z840" s="19">
        <v>0</v>
      </c>
    </row>
    <row r="841" spans="1:26" hidden="1" x14ac:dyDescent="0.2">
      <c r="A841" t="s">
        <v>0</v>
      </c>
      <c r="B841" t="s">
        <v>105</v>
      </c>
      <c r="C841" t="s">
        <v>106</v>
      </c>
      <c r="D841" t="s">
        <v>107</v>
      </c>
      <c r="E841" t="s">
        <v>4</v>
      </c>
      <c r="F841" t="s">
        <v>5</v>
      </c>
      <c r="G841" t="s">
        <v>6</v>
      </c>
      <c r="H841" t="s">
        <v>7</v>
      </c>
      <c r="I841" t="str">
        <f>MID(Tabla1[[#This Row],[Des.Proyecto]],16,50)</f>
        <v>GASTOS ADMINISTRATIVOS</v>
      </c>
      <c r="J841" t="s">
        <v>184</v>
      </c>
      <c r="K841" t="s">
        <v>185</v>
      </c>
      <c r="L841" s="11" t="s">
        <v>938</v>
      </c>
      <c r="M841" t="s">
        <v>173</v>
      </c>
      <c r="N841" t="s">
        <v>11</v>
      </c>
      <c r="O841" s="19">
        <v>91224.97</v>
      </c>
      <c r="P841" s="19">
        <v>0</v>
      </c>
      <c r="Q841" s="19">
        <v>0</v>
      </c>
      <c r="R841" s="19">
        <v>91224.97</v>
      </c>
      <c r="S841" s="19">
        <v>0</v>
      </c>
      <c r="T841" s="19">
        <v>78199.92</v>
      </c>
      <c r="U841" s="18">
        <f>Tabla1[[#This Row],[Comprometido]]/Tabla1[[#Totals],[Comprometido]]</f>
        <v>3.7332834186782531E-3</v>
      </c>
      <c r="V841" s="19">
        <v>19963.86</v>
      </c>
      <c r="W841" s="20">
        <f>Tabla1[[#This Row],[Devengado]]/Tabla1[[#Totals],[Devengado]]</f>
        <v>2.3313482347016908E-3</v>
      </c>
      <c r="X841" s="19">
        <v>13025.05</v>
      </c>
      <c r="Y841" s="19">
        <v>71261.11</v>
      </c>
      <c r="Z841" s="19">
        <v>13025.05</v>
      </c>
    </row>
    <row r="842" spans="1:26" hidden="1" x14ac:dyDescent="0.2">
      <c r="A842" t="s">
        <v>62</v>
      </c>
      <c r="B842" t="s">
        <v>80</v>
      </c>
      <c r="C842" t="s">
        <v>92</v>
      </c>
      <c r="D842" t="s">
        <v>93</v>
      </c>
      <c r="E842" t="s">
        <v>4</v>
      </c>
      <c r="F842" t="s">
        <v>5</v>
      </c>
      <c r="G842" t="s">
        <v>6</v>
      </c>
      <c r="H842" t="s">
        <v>7</v>
      </c>
      <c r="I842" t="str">
        <f>MID(Tabla1[[#This Row],[Des.Proyecto]],16,50)</f>
        <v>GASTOS ADMINISTRATIVOS</v>
      </c>
      <c r="J842" t="s">
        <v>184</v>
      </c>
      <c r="K842" t="s">
        <v>185</v>
      </c>
      <c r="L842" s="11" t="s">
        <v>938</v>
      </c>
      <c r="M842" t="s">
        <v>173</v>
      </c>
      <c r="N842" t="s">
        <v>11</v>
      </c>
      <c r="O842" s="19">
        <v>38800</v>
      </c>
      <c r="P842" s="19">
        <v>0</v>
      </c>
      <c r="Q842" s="19">
        <v>-1258.4000000000001</v>
      </c>
      <c r="R842" s="19">
        <v>37541.599999999999</v>
      </c>
      <c r="S842" s="19">
        <v>0</v>
      </c>
      <c r="T842" s="19">
        <v>37541.599999999999</v>
      </c>
      <c r="U842" s="18">
        <f>Tabla1[[#This Row],[Comprometido]]/Tabla1[[#Totals],[Comprometido]]</f>
        <v>1.792245219568658E-3</v>
      </c>
      <c r="V842" s="19">
        <v>7508.32</v>
      </c>
      <c r="W842" s="20">
        <f>Tabla1[[#This Row],[Devengado]]/Tabla1[[#Totals],[Devengado]]</f>
        <v>8.7680982423115564E-4</v>
      </c>
      <c r="X842" s="19">
        <v>0</v>
      </c>
      <c r="Y842" s="19">
        <v>30033.279999999999</v>
      </c>
      <c r="Z842" s="19">
        <v>0</v>
      </c>
    </row>
    <row r="843" spans="1:26" hidden="1" x14ac:dyDescent="0.2">
      <c r="A843" t="s">
        <v>0</v>
      </c>
      <c r="B843" t="s">
        <v>1</v>
      </c>
      <c r="C843" t="s">
        <v>88</v>
      </c>
      <c r="D843" t="s">
        <v>89</v>
      </c>
      <c r="E843" t="s">
        <v>4</v>
      </c>
      <c r="F843" t="s">
        <v>5</v>
      </c>
      <c r="G843" t="s">
        <v>6</v>
      </c>
      <c r="H843" t="s">
        <v>7</v>
      </c>
      <c r="I843" t="str">
        <f>MID(Tabla1[[#This Row],[Des.Proyecto]],16,50)</f>
        <v>GASTOS ADMINISTRATIVOS</v>
      </c>
      <c r="J843" t="s">
        <v>184</v>
      </c>
      <c r="K843" t="s">
        <v>185</v>
      </c>
      <c r="L843" s="11" t="s">
        <v>938</v>
      </c>
      <c r="M843" t="s">
        <v>173</v>
      </c>
      <c r="N843" t="s">
        <v>11</v>
      </c>
      <c r="O843" s="19">
        <v>112706.92</v>
      </c>
      <c r="P843" s="19">
        <v>0</v>
      </c>
      <c r="Q843" s="19">
        <v>35755.68</v>
      </c>
      <c r="R843" s="19">
        <v>148462.6</v>
      </c>
      <c r="S843" s="19">
        <v>12450</v>
      </c>
      <c r="T843" s="19">
        <v>135806.6</v>
      </c>
      <c r="U843" s="18">
        <f>Tabla1[[#This Row],[Comprometido]]/Tabla1[[#Totals],[Comprometido]]</f>
        <v>6.4834404936356723E-3</v>
      </c>
      <c r="V843" s="19">
        <v>26151.3</v>
      </c>
      <c r="W843" s="20">
        <f>Tabla1[[#This Row],[Devengado]]/Tabla1[[#Totals],[Devengado]]</f>
        <v>3.0539077658405904E-3</v>
      </c>
      <c r="X843" s="19">
        <v>12656</v>
      </c>
      <c r="Y843" s="19">
        <v>122311.3</v>
      </c>
      <c r="Z843" s="19">
        <v>206</v>
      </c>
    </row>
    <row r="844" spans="1:26" hidden="1" x14ac:dyDescent="0.2">
      <c r="A844" t="s">
        <v>62</v>
      </c>
      <c r="B844" t="s">
        <v>80</v>
      </c>
      <c r="C844" t="s">
        <v>90</v>
      </c>
      <c r="D844" t="s">
        <v>91</v>
      </c>
      <c r="E844" t="s">
        <v>4</v>
      </c>
      <c r="F844" t="s">
        <v>5</v>
      </c>
      <c r="G844" t="s">
        <v>6</v>
      </c>
      <c r="H844" t="s">
        <v>7</v>
      </c>
      <c r="I844" t="str">
        <f>MID(Tabla1[[#This Row],[Des.Proyecto]],16,50)</f>
        <v>GASTOS ADMINISTRATIVOS</v>
      </c>
      <c r="J844" t="s">
        <v>184</v>
      </c>
      <c r="K844" t="s">
        <v>185</v>
      </c>
      <c r="L844" s="11" t="s">
        <v>938</v>
      </c>
      <c r="M844" t="s">
        <v>173</v>
      </c>
      <c r="N844" t="s">
        <v>11</v>
      </c>
      <c r="O844" s="19">
        <v>24000</v>
      </c>
      <c r="P844" s="19">
        <v>0</v>
      </c>
      <c r="Q844" s="19">
        <v>25238.36</v>
      </c>
      <c r="R844" s="19">
        <v>49238.36</v>
      </c>
      <c r="S844" s="19">
        <v>0</v>
      </c>
      <c r="T844" s="19">
        <v>25238.36</v>
      </c>
      <c r="U844" s="18">
        <f>Tabla1[[#This Row],[Comprometido]]/Tabla1[[#Totals],[Comprometido]]</f>
        <v>1.2048855152618119E-3</v>
      </c>
      <c r="V844" s="19">
        <v>16000</v>
      </c>
      <c r="W844" s="20">
        <f>Tabla1[[#This Row],[Devengado]]/Tabla1[[#Totals],[Devengado]]</f>
        <v>1.8684548857398847E-3</v>
      </c>
      <c r="X844" s="19">
        <v>24000</v>
      </c>
      <c r="Y844" s="19">
        <v>33238.36</v>
      </c>
      <c r="Z844" s="19">
        <v>24000</v>
      </c>
    </row>
    <row r="845" spans="1:26" hidden="1" x14ac:dyDescent="0.2">
      <c r="A845" t="s">
        <v>0</v>
      </c>
      <c r="B845" t="s">
        <v>1</v>
      </c>
      <c r="C845" t="s">
        <v>174</v>
      </c>
      <c r="D845" t="s">
        <v>175</v>
      </c>
      <c r="E845" t="s">
        <v>4</v>
      </c>
      <c r="F845" t="s">
        <v>5</v>
      </c>
      <c r="G845" t="s">
        <v>6</v>
      </c>
      <c r="H845" t="s">
        <v>7</v>
      </c>
      <c r="I845" t="str">
        <f>MID(Tabla1[[#This Row],[Des.Proyecto]],16,50)</f>
        <v>GASTOS ADMINISTRATIVOS</v>
      </c>
      <c r="J845" t="s">
        <v>184</v>
      </c>
      <c r="K845" t="s">
        <v>185</v>
      </c>
      <c r="L845" s="11" t="s">
        <v>938</v>
      </c>
      <c r="M845" t="s">
        <v>173</v>
      </c>
      <c r="N845" t="s">
        <v>11</v>
      </c>
      <c r="O845" s="19">
        <v>474891.87</v>
      </c>
      <c r="P845" s="19">
        <v>0</v>
      </c>
      <c r="Q845" s="19">
        <v>309268.28999999998</v>
      </c>
      <c r="R845" s="19">
        <v>784160.16</v>
      </c>
      <c r="S845" s="19">
        <v>453961.33</v>
      </c>
      <c r="T845" s="19">
        <v>204134.91</v>
      </c>
      <c r="U845" s="18">
        <f>Tabla1[[#This Row],[Comprometido]]/Tabla1[[#Totals],[Comprometido]]</f>
        <v>9.7454508224097611E-3</v>
      </c>
      <c r="V845" s="19">
        <v>186663.62</v>
      </c>
      <c r="W845" s="20">
        <f>Tabla1[[#This Row],[Devengado]]/Tabla1[[#Totals],[Devengado]]</f>
        <v>2.1798284548680828E-2</v>
      </c>
      <c r="X845" s="19">
        <v>580025.25</v>
      </c>
      <c r="Y845" s="19">
        <v>597496.54</v>
      </c>
      <c r="Z845" s="19">
        <v>126063.92</v>
      </c>
    </row>
    <row r="846" spans="1:26" hidden="1" x14ac:dyDescent="0.2">
      <c r="A846" t="s">
        <v>23</v>
      </c>
      <c r="B846" t="s">
        <v>24</v>
      </c>
      <c r="C846" t="s">
        <v>25</v>
      </c>
      <c r="D846" t="s">
        <v>26</v>
      </c>
      <c r="E846" t="s">
        <v>4</v>
      </c>
      <c r="F846" t="s">
        <v>5</v>
      </c>
      <c r="G846" t="s">
        <v>6</v>
      </c>
      <c r="H846" t="s">
        <v>7</v>
      </c>
      <c r="I846" t="str">
        <f>MID(Tabla1[[#This Row],[Des.Proyecto]],16,50)</f>
        <v>GASTOS ADMINISTRATIVOS</v>
      </c>
      <c r="J846" t="s">
        <v>184</v>
      </c>
      <c r="K846" t="s">
        <v>185</v>
      </c>
      <c r="L846" s="11" t="s">
        <v>938</v>
      </c>
      <c r="M846" t="s">
        <v>173</v>
      </c>
      <c r="N846" t="s">
        <v>11</v>
      </c>
      <c r="O846" s="19">
        <v>28340</v>
      </c>
      <c r="P846" s="19">
        <v>0</v>
      </c>
      <c r="Q846" s="19">
        <v>26860</v>
      </c>
      <c r="R846" s="19">
        <v>55200</v>
      </c>
      <c r="S846" s="19">
        <v>0</v>
      </c>
      <c r="T846" s="19">
        <v>27600</v>
      </c>
      <c r="U846" s="18">
        <f>Tabla1[[#This Row],[Comprometido]]/Tabla1[[#Totals],[Comprometido]]</f>
        <v>1.3176307898463296E-3</v>
      </c>
      <c r="V846" s="19">
        <v>18400</v>
      </c>
      <c r="W846" s="20">
        <f>Tabla1[[#This Row],[Devengado]]/Tabla1[[#Totals],[Devengado]]</f>
        <v>2.1487231186008674E-3</v>
      </c>
      <c r="X846" s="19">
        <v>27600</v>
      </c>
      <c r="Y846" s="19">
        <v>36800</v>
      </c>
      <c r="Z846" s="19">
        <v>27600</v>
      </c>
    </row>
    <row r="847" spans="1:26" hidden="1" x14ac:dyDescent="0.2">
      <c r="A847" t="s">
        <v>23</v>
      </c>
      <c r="B847" t="s">
        <v>24</v>
      </c>
      <c r="C847" t="s">
        <v>101</v>
      </c>
      <c r="D847" t="s">
        <v>102</v>
      </c>
      <c r="E847" t="s">
        <v>4</v>
      </c>
      <c r="F847" t="s">
        <v>5</v>
      </c>
      <c r="G847" t="s">
        <v>6</v>
      </c>
      <c r="H847" t="s">
        <v>7</v>
      </c>
      <c r="I847" t="str">
        <f>MID(Tabla1[[#This Row],[Des.Proyecto]],16,50)</f>
        <v>GASTOS ADMINISTRATIVOS</v>
      </c>
      <c r="J847" t="s">
        <v>184</v>
      </c>
      <c r="K847" t="s">
        <v>185</v>
      </c>
      <c r="L847" s="11" t="s">
        <v>938</v>
      </c>
      <c r="M847" t="s">
        <v>173</v>
      </c>
      <c r="N847" t="s">
        <v>11</v>
      </c>
      <c r="O847" s="19">
        <v>17200</v>
      </c>
      <c r="P847" s="19">
        <v>0</v>
      </c>
      <c r="Q847" s="19">
        <v>-9319.17</v>
      </c>
      <c r="R847" s="19">
        <v>7880.83</v>
      </c>
      <c r="S847" s="19">
        <v>0</v>
      </c>
      <c r="T847" s="19">
        <v>6540</v>
      </c>
      <c r="U847" s="18">
        <f>Tabla1[[#This Row],[Comprometido]]/Tabla1[[#Totals],[Comprometido]]</f>
        <v>3.1222120889836936E-4</v>
      </c>
      <c r="V847" s="19">
        <v>6540</v>
      </c>
      <c r="W847" s="20">
        <f>Tabla1[[#This Row],[Devengado]]/Tabla1[[#Totals],[Devengado]]</f>
        <v>7.6373093454617787E-4</v>
      </c>
      <c r="X847" s="19">
        <v>1340.83</v>
      </c>
      <c r="Y847" s="19">
        <v>1340.83</v>
      </c>
      <c r="Z847" s="19">
        <v>1340.83</v>
      </c>
    </row>
    <row r="848" spans="1:26" hidden="1" x14ac:dyDescent="0.2">
      <c r="A848" t="s">
        <v>23</v>
      </c>
      <c r="B848" t="s">
        <v>24</v>
      </c>
      <c r="C848" t="s">
        <v>42</v>
      </c>
      <c r="D848" t="s">
        <v>43</v>
      </c>
      <c r="E848" t="s">
        <v>4</v>
      </c>
      <c r="F848" t="s">
        <v>5</v>
      </c>
      <c r="G848" t="s">
        <v>6</v>
      </c>
      <c r="H848" t="s">
        <v>7</v>
      </c>
      <c r="I848" t="str">
        <f>MID(Tabla1[[#This Row],[Des.Proyecto]],16,50)</f>
        <v>GASTOS ADMINISTRATIVOS</v>
      </c>
      <c r="J848" t="s">
        <v>184</v>
      </c>
      <c r="K848" t="s">
        <v>185</v>
      </c>
      <c r="L848" s="11" t="s">
        <v>938</v>
      </c>
      <c r="M848" t="s">
        <v>173</v>
      </c>
      <c r="N848" t="s">
        <v>11</v>
      </c>
      <c r="O848" s="19">
        <v>57957.24</v>
      </c>
      <c r="P848" s="19">
        <v>0</v>
      </c>
      <c r="Q848" s="19">
        <v>0</v>
      </c>
      <c r="R848" s="19">
        <v>57957.24</v>
      </c>
      <c r="S848" s="19">
        <v>0</v>
      </c>
      <c r="T848" s="19">
        <v>52001</v>
      </c>
      <c r="U848" s="18">
        <f>Tabla1[[#This Row],[Comprometido]]/Tabla1[[#Totals],[Comprometido]]</f>
        <v>2.4825405327101079E-3</v>
      </c>
      <c r="V848" s="19">
        <v>17369.560000000001</v>
      </c>
      <c r="W848" s="20">
        <f>Tabla1[[#This Row],[Devengado]]/Tabla1[[#Totals],[Devengado]]</f>
        <v>2.0283899528220047E-3</v>
      </c>
      <c r="X848" s="19">
        <v>5956.24</v>
      </c>
      <c r="Y848" s="19">
        <v>40587.68</v>
      </c>
      <c r="Z848" s="19">
        <v>5956.24</v>
      </c>
    </row>
    <row r="849" spans="1:26" hidden="1" x14ac:dyDescent="0.2">
      <c r="A849" t="s">
        <v>23</v>
      </c>
      <c r="B849" t="s">
        <v>24</v>
      </c>
      <c r="C849" t="s">
        <v>34</v>
      </c>
      <c r="D849" t="s">
        <v>35</v>
      </c>
      <c r="E849" t="s">
        <v>4</v>
      </c>
      <c r="F849" t="s">
        <v>5</v>
      </c>
      <c r="G849" t="s">
        <v>6</v>
      </c>
      <c r="H849" t="s">
        <v>7</v>
      </c>
      <c r="I849" t="str">
        <f>MID(Tabla1[[#This Row],[Des.Proyecto]],16,50)</f>
        <v>GASTOS ADMINISTRATIVOS</v>
      </c>
      <c r="J849" t="s">
        <v>184</v>
      </c>
      <c r="K849" t="s">
        <v>185</v>
      </c>
      <c r="L849" s="11" t="s">
        <v>938</v>
      </c>
      <c r="M849" t="s">
        <v>173</v>
      </c>
      <c r="N849" t="s">
        <v>11</v>
      </c>
      <c r="O849" s="19">
        <v>86648.02</v>
      </c>
      <c r="P849" s="19">
        <v>0</v>
      </c>
      <c r="Q849" s="19">
        <v>14039.91</v>
      </c>
      <c r="R849" s="19">
        <v>100687.93</v>
      </c>
      <c r="S849" s="19">
        <v>0</v>
      </c>
      <c r="T849" s="19">
        <v>100687.93</v>
      </c>
      <c r="U849" s="18">
        <f>Tabla1[[#This Row],[Comprometido]]/Tabla1[[#Totals],[Comprometido]]</f>
        <v>4.8068665483294174E-3</v>
      </c>
      <c r="V849" s="19">
        <v>19495.43</v>
      </c>
      <c r="W849" s="20">
        <f>Tabla1[[#This Row],[Devengado]]/Tabla1[[#Totals],[Devengado]]</f>
        <v>2.2766457145687452E-3</v>
      </c>
      <c r="X849" s="19">
        <v>0</v>
      </c>
      <c r="Y849" s="19">
        <v>81192.5</v>
      </c>
      <c r="Z849" s="19">
        <v>0</v>
      </c>
    </row>
    <row r="850" spans="1:26" hidden="1" x14ac:dyDescent="0.2">
      <c r="A850" t="s">
        <v>0</v>
      </c>
      <c r="B850" t="s">
        <v>1</v>
      </c>
      <c r="C850" t="s">
        <v>88</v>
      </c>
      <c r="D850" t="s">
        <v>89</v>
      </c>
      <c r="E850" t="s">
        <v>4</v>
      </c>
      <c r="F850" t="s">
        <v>5</v>
      </c>
      <c r="G850" t="s">
        <v>6</v>
      </c>
      <c r="H850" t="s">
        <v>7</v>
      </c>
      <c r="I850" t="str">
        <f>MID(Tabla1[[#This Row],[Des.Proyecto]],16,50)</f>
        <v>GASTOS ADMINISTRATIVOS</v>
      </c>
      <c r="J850" t="s">
        <v>186</v>
      </c>
      <c r="K850" t="s">
        <v>187</v>
      </c>
      <c r="L850" s="11" t="s">
        <v>938</v>
      </c>
      <c r="M850" t="s">
        <v>173</v>
      </c>
      <c r="N850" t="s">
        <v>11</v>
      </c>
      <c r="O850" s="19">
        <v>200</v>
      </c>
      <c r="P850" s="19">
        <v>0</v>
      </c>
      <c r="Q850" s="19">
        <v>100</v>
      </c>
      <c r="R850" s="19">
        <v>300</v>
      </c>
      <c r="S850" s="19">
        <v>0</v>
      </c>
      <c r="T850" s="19">
        <v>45</v>
      </c>
      <c r="U850" s="18">
        <f>Tabla1[[#This Row],[Comprometido]]/Tabla1[[#Totals],[Comprometido]]</f>
        <v>2.1483110704016244E-6</v>
      </c>
      <c r="V850" s="19">
        <v>45</v>
      </c>
      <c r="W850" s="20">
        <f>Tabla1[[#This Row],[Devengado]]/Tabla1[[#Totals],[Devengado]]</f>
        <v>5.2550293661434252E-6</v>
      </c>
      <c r="X850" s="19">
        <v>255</v>
      </c>
      <c r="Y850" s="19">
        <v>255</v>
      </c>
      <c r="Z850" s="19">
        <v>255</v>
      </c>
    </row>
    <row r="851" spans="1:26" hidden="1" x14ac:dyDescent="0.2">
      <c r="A851" t="s">
        <v>62</v>
      </c>
      <c r="B851" t="s">
        <v>80</v>
      </c>
      <c r="C851" t="s">
        <v>90</v>
      </c>
      <c r="D851" t="s">
        <v>91</v>
      </c>
      <c r="E851" t="s">
        <v>4</v>
      </c>
      <c r="F851" t="s">
        <v>5</v>
      </c>
      <c r="G851" t="s">
        <v>6</v>
      </c>
      <c r="H851" t="s">
        <v>7</v>
      </c>
      <c r="I851" t="str">
        <f>MID(Tabla1[[#This Row],[Des.Proyecto]],16,50)</f>
        <v>GASTOS ADMINISTRATIVOS</v>
      </c>
      <c r="J851" t="s">
        <v>186</v>
      </c>
      <c r="K851" t="s">
        <v>187</v>
      </c>
      <c r="L851" s="11" t="s">
        <v>938</v>
      </c>
      <c r="M851" t="s">
        <v>173</v>
      </c>
      <c r="N851" t="s">
        <v>11</v>
      </c>
      <c r="O851" s="19">
        <v>675</v>
      </c>
      <c r="P851" s="19">
        <v>0</v>
      </c>
      <c r="Q851" s="19">
        <v>0</v>
      </c>
      <c r="R851" s="19">
        <v>675</v>
      </c>
      <c r="S851" s="19">
        <v>0</v>
      </c>
      <c r="T851" s="19">
        <v>0</v>
      </c>
      <c r="U851" s="18">
        <f>Tabla1[[#This Row],[Comprometido]]/Tabla1[[#Totals],[Comprometido]]</f>
        <v>0</v>
      </c>
      <c r="V851" s="19">
        <v>0</v>
      </c>
      <c r="W851" s="20">
        <f>Tabla1[[#This Row],[Devengado]]/Tabla1[[#Totals],[Devengado]]</f>
        <v>0</v>
      </c>
      <c r="X851" s="19">
        <v>675</v>
      </c>
      <c r="Y851" s="19">
        <v>675</v>
      </c>
      <c r="Z851" s="19">
        <v>675</v>
      </c>
    </row>
    <row r="852" spans="1:26" hidden="1" x14ac:dyDescent="0.2">
      <c r="A852" t="s">
        <v>0</v>
      </c>
      <c r="B852" t="s">
        <v>1</v>
      </c>
      <c r="C852" t="s">
        <v>174</v>
      </c>
      <c r="D852" t="s">
        <v>175</v>
      </c>
      <c r="E852" t="s">
        <v>4</v>
      </c>
      <c r="F852" t="s">
        <v>5</v>
      </c>
      <c r="G852" t="s">
        <v>6</v>
      </c>
      <c r="H852" t="s">
        <v>7</v>
      </c>
      <c r="I852" t="str">
        <f>MID(Tabla1[[#This Row],[Des.Proyecto]],16,50)</f>
        <v>GASTOS ADMINISTRATIVOS</v>
      </c>
      <c r="J852" t="s">
        <v>186</v>
      </c>
      <c r="K852" t="s">
        <v>187</v>
      </c>
      <c r="L852" s="11" t="s">
        <v>938</v>
      </c>
      <c r="M852" t="s">
        <v>173</v>
      </c>
      <c r="N852" t="s">
        <v>11</v>
      </c>
      <c r="O852" s="19">
        <v>2000</v>
      </c>
      <c r="P852" s="19">
        <v>0</v>
      </c>
      <c r="Q852" s="19">
        <v>0</v>
      </c>
      <c r="R852" s="19">
        <v>2000</v>
      </c>
      <c r="S852" s="19">
        <v>0</v>
      </c>
      <c r="T852" s="19">
        <v>2000</v>
      </c>
      <c r="U852" s="18">
        <f>Tabla1[[#This Row],[Comprometido]]/Tabla1[[#Totals],[Comprometido]]</f>
        <v>9.5480492017849966E-5</v>
      </c>
      <c r="V852" s="19">
        <v>95.4</v>
      </c>
      <c r="W852" s="20">
        <f>Tabla1[[#This Row],[Devengado]]/Tabla1[[#Totals],[Devengado]]</f>
        <v>1.1140662256224062E-5</v>
      </c>
      <c r="X852" s="19">
        <v>0</v>
      </c>
      <c r="Y852" s="19">
        <v>1904.6</v>
      </c>
      <c r="Z852" s="19">
        <v>0</v>
      </c>
    </row>
    <row r="853" spans="1:26" hidden="1" x14ac:dyDescent="0.2">
      <c r="A853" t="s">
        <v>23</v>
      </c>
      <c r="B853" t="s">
        <v>69</v>
      </c>
      <c r="C853" t="s">
        <v>70</v>
      </c>
      <c r="D853" t="s">
        <v>71</v>
      </c>
      <c r="E853" t="s">
        <v>4</v>
      </c>
      <c r="F853" t="s">
        <v>5</v>
      </c>
      <c r="G853" t="s">
        <v>6</v>
      </c>
      <c r="H853" t="s">
        <v>7</v>
      </c>
      <c r="I853" t="str">
        <f>MID(Tabla1[[#This Row],[Des.Proyecto]],16,50)</f>
        <v>GASTOS ADMINISTRATIVOS</v>
      </c>
      <c r="J853" t="s">
        <v>186</v>
      </c>
      <c r="K853" t="s">
        <v>187</v>
      </c>
      <c r="L853" s="11" t="s">
        <v>938</v>
      </c>
      <c r="M853" t="s">
        <v>173</v>
      </c>
      <c r="N853" t="s">
        <v>11</v>
      </c>
      <c r="O853" s="19">
        <v>880.35</v>
      </c>
      <c r="P853" s="19">
        <v>0</v>
      </c>
      <c r="Q853" s="19">
        <v>-100.81</v>
      </c>
      <c r="R853" s="19">
        <v>779.54</v>
      </c>
      <c r="S853" s="19">
        <v>0</v>
      </c>
      <c r="T853" s="19">
        <v>79.540000000000006</v>
      </c>
      <c r="U853" s="18">
        <f>Tabla1[[#This Row],[Comprometido]]/Tabla1[[#Totals],[Comprometido]]</f>
        <v>3.7972591675498936E-6</v>
      </c>
      <c r="V853" s="19">
        <v>79.540000000000006</v>
      </c>
      <c r="W853" s="20">
        <f>Tabla1[[#This Row],[Devengado]]/Tabla1[[#Totals],[Devengado]]</f>
        <v>9.2885563507344027E-6</v>
      </c>
      <c r="X853" s="19">
        <v>700</v>
      </c>
      <c r="Y853" s="19">
        <v>700</v>
      </c>
      <c r="Z853" s="19">
        <v>700</v>
      </c>
    </row>
    <row r="854" spans="1:26" hidden="1" x14ac:dyDescent="0.2">
      <c r="A854" t="s">
        <v>62</v>
      </c>
      <c r="B854" t="s">
        <v>80</v>
      </c>
      <c r="C854" t="s">
        <v>94</v>
      </c>
      <c r="D854" t="s">
        <v>95</v>
      </c>
      <c r="E854" t="s">
        <v>4</v>
      </c>
      <c r="F854" t="s">
        <v>5</v>
      </c>
      <c r="G854" t="s">
        <v>6</v>
      </c>
      <c r="H854" t="s">
        <v>7</v>
      </c>
      <c r="I854" t="str">
        <f>MID(Tabla1[[#This Row],[Des.Proyecto]],16,50)</f>
        <v>GASTOS ADMINISTRATIVOS</v>
      </c>
      <c r="J854" t="s">
        <v>186</v>
      </c>
      <c r="K854" t="s">
        <v>187</v>
      </c>
      <c r="L854" s="11" t="s">
        <v>938</v>
      </c>
      <c r="M854" t="s">
        <v>173</v>
      </c>
      <c r="N854" t="s">
        <v>11</v>
      </c>
      <c r="O854" s="19">
        <v>1968</v>
      </c>
      <c r="P854" s="19">
        <v>0</v>
      </c>
      <c r="Q854" s="19">
        <v>-1968</v>
      </c>
      <c r="R854" s="19">
        <v>0</v>
      </c>
      <c r="S854" s="19">
        <v>0</v>
      </c>
      <c r="T854" s="19">
        <v>0</v>
      </c>
      <c r="U854" s="18">
        <f>Tabla1[[#This Row],[Comprometido]]/Tabla1[[#Totals],[Comprometido]]</f>
        <v>0</v>
      </c>
      <c r="V854" s="19">
        <v>0</v>
      </c>
      <c r="W854" s="20">
        <f>Tabla1[[#This Row],[Devengado]]/Tabla1[[#Totals],[Devengado]]</f>
        <v>0</v>
      </c>
      <c r="X854" s="19">
        <v>0</v>
      </c>
      <c r="Y854" s="19">
        <v>0</v>
      </c>
      <c r="Z854" s="19">
        <v>0</v>
      </c>
    </row>
    <row r="855" spans="1:26" hidden="1" x14ac:dyDescent="0.2">
      <c r="A855" t="s">
        <v>62</v>
      </c>
      <c r="B855" t="s">
        <v>66</v>
      </c>
      <c r="C855" t="s">
        <v>118</v>
      </c>
      <c r="D855" t="s">
        <v>119</v>
      </c>
      <c r="E855" t="s">
        <v>4</v>
      </c>
      <c r="F855" t="s">
        <v>5</v>
      </c>
      <c r="G855" t="s">
        <v>6</v>
      </c>
      <c r="H855" t="s">
        <v>7</v>
      </c>
      <c r="I855" t="str">
        <f>MID(Tabla1[[#This Row],[Des.Proyecto]],16,50)</f>
        <v>GASTOS ADMINISTRATIVOS</v>
      </c>
      <c r="J855" t="s">
        <v>186</v>
      </c>
      <c r="K855" t="s">
        <v>187</v>
      </c>
      <c r="L855" s="11" t="s">
        <v>938</v>
      </c>
      <c r="M855" t="s">
        <v>173</v>
      </c>
      <c r="N855" t="s">
        <v>11</v>
      </c>
      <c r="O855" s="19">
        <v>300</v>
      </c>
      <c r="P855" s="19">
        <v>0</v>
      </c>
      <c r="Q855" s="19">
        <v>-300</v>
      </c>
      <c r="R855" s="19">
        <v>0</v>
      </c>
      <c r="S855" s="19">
        <v>0</v>
      </c>
      <c r="T855" s="19">
        <v>0</v>
      </c>
      <c r="U855" s="18">
        <f>Tabla1[[#This Row],[Comprometido]]/Tabla1[[#Totals],[Comprometido]]</f>
        <v>0</v>
      </c>
      <c r="V855" s="19">
        <v>0</v>
      </c>
      <c r="W855" s="20">
        <f>Tabla1[[#This Row],[Devengado]]/Tabla1[[#Totals],[Devengado]]</f>
        <v>0</v>
      </c>
      <c r="X855" s="19">
        <v>0</v>
      </c>
      <c r="Y855" s="19">
        <v>0</v>
      </c>
      <c r="Z855" s="19">
        <v>0</v>
      </c>
    </row>
    <row r="856" spans="1:26" hidden="1" x14ac:dyDescent="0.2">
      <c r="A856" t="s">
        <v>62</v>
      </c>
      <c r="B856" t="s">
        <v>80</v>
      </c>
      <c r="C856" t="s">
        <v>94</v>
      </c>
      <c r="D856" t="s">
        <v>95</v>
      </c>
      <c r="E856" t="s">
        <v>4</v>
      </c>
      <c r="F856" t="s">
        <v>5</v>
      </c>
      <c r="G856" t="s">
        <v>6</v>
      </c>
      <c r="H856" t="s">
        <v>7</v>
      </c>
      <c r="I856" t="str">
        <f>MID(Tabla1[[#This Row],[Des.Proyecto]],16,50)</f>
        <v>GASTOS ADMINISTRATIVOS</v>
      </c>
      <c r="J856" t="s">
        <v>188</v>
      </c>
      <c r="K856" t="s">
        <v>189</v>
      </c>
      <c r="L856" s="11" t="s">
        <v>938</v>
      </c>
      <c r="M856" t="s">
        <v>173</v>
      </c>
      <c r="N856" t="s">
        <v>11</v>
      </c>
      <c r="O856" s="19">
        <v>1000</v>
      </c>
      <c r="P856" s="19">
        <v>0</v>
      </c>
      <c r="Q856" s="19">
        <v>-640</v>
      </c>
      <c r="R856" s="19">
        <v>360</v>
      </c>
      <c r="S856" s="19">
        <v>0</v>
      </c>
      <c r="T856" s="19">
        <v>360</v>
      </c>
      <c r="U856" s="18">
        <f>Tabla1[[#This Row],[Comprometido]]/Tabla1[[#Totals],[Comprometido]]</f>
        <v>1.7186488563212996E-5</v>
      </c>
      <c r="V856" s="19">
        <v>360</v>
      </c>
      <c r="W856" s="20">
        <f>Tabla1[[#This Row],[Devengado]]/Tabla1[[#Totals],[Devengado]]</f>
        <v>4.2040234929147402E-5</v>
      </c>
      <c r="X856" s="19">
        <v>0</v>
      </c>
      <c r="Y856" s="19">
        <v>0</v>
      </c>
      <c r="Z856" s="19">
        <v>0</v>
      </c>
    </row>
    <row r="857" spans="1:26" hidden="1" x14ac:dyDescent="0.2">
      <c r="A857" t="s">
        <v>62</v>
      </c>
      <c r="B857" t="s">
        <v>66</v>
      </c>
      <c r="C857" t="s">
        <v>74</v>
      </c>
      <c r="D857" t="s">
        <v>75</v>
      </c>
      <c r="E857" t="s">
        <v>4</v>
      </c>
      <c r="F857" t="s">
        <v>5</v>
      </c>
      <c r="G857" t="s">
        <v>6</v>
      </c>
      <c r="H857" t="s">
        <v>7</v>
      </c>
      <c r="I857" t="str">
        <f>MID(Tabla1[[#This Row],[Des.Proyecto]],16,50)</f>
        <v>GASTOS ADMINISTRATIVOS</v>
      </c>
      <c r="J857" t="s">
        <v>188</v>
      </c>
      <c r="K857" t="s">
        <v>189</v>
      </c>
      <c r="L857" s="11" t="s">
        <v>938</v>
      </c>
      <c r="M857" t="s">
        <v>173</v>
      </c>
      <c r="N857" t="s">
        <v>11</v>
      </c>
      <c r="O857" s="19">
        <v>178.5</v>
      </c>
      <c r="P857" s="19">
        <v>0</v>
      </c>
      <c r="Q857" s="19">
        <v>0</v>
      </c>
      <c r="R857" s="19">
        <v>178.5</v>
      </c>
      <c r="S857" s="19">
        <v>0</v>
      </c>
      <c r="T857" s="19">
        <v>0</v>
      </c>
      <c r="U857" s="18">
        <f>Tabla1[[#This Row],[Comprometido]]/Tabla1[[#Totals],[Comprometido]]</f>
        <v>0</v>
      </c>
      <c r="V857" s="19">
        <v>0</v>
      </c>
      <c r="W857" s="20">
        <f>Tabla1[[#This Row],[Devengado]]/Tabla1[[#Totals],[Devengado]]</f>
        <v>0</v>
      </c>
      <c r="X857" s="19">
        <v>178.5</v>
      </c>
      <c r="Y857" s="19">
        <v>178.5</v>
      </c>
      <c r="Z857" s="19">
        <v>178.5</v>
      </c>
    </row>
    <row r="858" spans="1:26" hidden="1" x14ac:dyDescent="0.2">
      <c r="A858" t="s">
        <v>23</v>
      </c>
      <c r="B858" t="s">
        <v>24</v>
      </c>
      <c r="C858" t="s">
        <v>34</v>
      </c>
      <c r="D858" t="s">
        <v>35</v>
      </c>
      <c r="E858" t="s">
        <v>4</v>
      </c>
      <c r="F858" t="s">
        <v>5</v>
      </c>
      <c r="G858" t="s">
        <v>6</v>
      </c>
      <c r="H858" t="s">
        <v>7</v>
      </c>
      <c r="I858" t="str">
        <f>MID(Tabla1[[#This Row],[Des.Proyecto]],16,50)</f>
        <v>GASTOS ADMINISTRATIVOS</v>
      </c>
      <c r="J858" t="s">
        <v>188</v>
      </c>
      <c r="K858" t="s">
        <v>189</v>
      </c>
      <c r="L858" s="11" t="s">
        <v>938</v>
      </c>
      <c r="M858" t="s">
        <v>173</v>
      </c>
      <c r="N858" t="s">
        <v>11</v>
      </c>
      <c r="O858" s="19">
        <v>797.5</v>
      </c>
      <c r="P858" s="19">
        <v>0</v>
      </c>
      <c r="Q858" s="19">
        <v>402.5</v>
      </c>
      <c r="R858" s="19">
        <v>1200</v>
      </c>
      <c r="S858" s="19">
        <v>0</v>
      </c>
      <c r="T858" s="19">
        <v>0</v>
      </c>
      <c r="U858" s="18">
        <f>Tabla1[[#This Row],[Comprometido]]/Tabla1[[#Totals],[Comprometido]]</f>
        <v>0</v>
      </c>
      <c r="V858" s="19">
        <v>0</v>
      </c>
      <c r="W858" s="20">
        <f>Tabla1[[#This Row],[Devengado]]/Tabla1[[#Totals],[Devengado]]</f>
        <v>0</v>
      </c>
      <c r="X858" s="19">
        <v>1200</v>
      </c>
      <c r="Y858" s="19">
        <v>1200</v>
      </c>
      <c r="Z858" s="19">
        <v>1200</v>
      </c>
    </row>
    <row r="859" spans="1:26" hidden="1" x14ac:dyDescent="0.2">
      <c r="A859" t="s">
        <v>62</v>
      </c>
      <c r="B859" t="s">
        <v>66</v>
      </c>
      <c r="C859" t="s">
        <v>78</v>
      </c>
      <c r="D859" t="s">
        <v>79</v>
      </c>
      <c r="E859" t="s">
        <v>4</v>
      </c>
      <c r="F859" t="s">
        <v>5</v>
      </c>
      <c r="G859" t="s">
        <v>6</v>
      </c>
      <c r="H859" t="s">
        <v>7</v>
      </c>
      <c r="I859" t="str">
        <f>MID(Tabla1[[#This Row],[Des.Proyecto]],16,50)</f>
        <v>GASTOS ADMINISTRATIVOS</v>
      </c>
      <c r="J859" t="s">
        <v>188</v>
      </c>
      <c r="K859" t="s">
        <v>189</v>
      </c>
      <c r="L859" s="11" t="s">
        <v>938</v>
      </c>
      <c r="M859" t="s">
        <v>173</v>
      </c>
      <c r="N859" t="s">
        <v>11</v>
      </c>
      <c r="O859" s="19">
        <v>0.71</v>
      </c>
      <c r="P859" s="19">
        <v>0</v>
      </c>
      <c r="Q859" s="19">
        <v>-0.71</v>
      </c>
      <c r="R859" s="19">
        <v>0</v>
      </c>
      <c r="S859" s="19">
        <v>0</v>
      </c>
      <c r="T859" s="19">
        <v>0</v>
      </c>
      <c r="U859" s="18">
        <f>Tabla1[[#This Row],[Comprometido]]/Tabla1[[#Totals],[Comprometido]]</f>
        <v>0</v>
      </c>
      <c r="V859" s="19">
        <v>0</v>
      </c>
      <c r="W859" s="20">
        <f>Tabla1[[#This Row],[Devengado]]/Tabla1[[#Totals],[Devengado]]</f>
        <v>0</v>
      </c>
      <c r="X859" s="19">
        <v>0</v>
      </c>
      <c r="Y859" s="19">
        <v>0</v>
      </c>
      <c r="Z859" s="19">
        <v>0</v>
      </c>
    </row>
    <row r="860" spans="1:26" hidden="1" x14ac:dyDescent="0.2">
      <c r="A860" t="s">
        <v>62</v>
      </c>
      <c r="B860" t="s">
        <v>66</v>
      </c>
      <c r="C860" t="s">
        <v>124</v>
      </c>
      <c r="D860" t="s">
        <v>125</v>
      </c>
      <c r="E860" t="s">
        <v>4</v>
      </c>
      <c r="F860" t="s">
        <v>5</v>
      </c>
      <c r="G860" t="s">
        <v>6</v>
      </c>
      <c r="H860" t="s">
        <v>7</v>
      </c>
      <c r="I860" t="str">
        <f>MID(Tabla1[[#This Row],[Des.Proyecto]],16,50)</f>
        <v>GASTOS ADMINISTRATIVOS</v>
      </c>
      <c r="J860" t="s">
        <v>188</v>
      </c>
      <c r="K860" t="s">
        <v>189</v>
      </c>
      <c r="L860" s="11" t="s">
        <v>938</v>
      </c>
      <c r="M860" t="s">
        <v>173</v>
      </c>
      <c r="N860" t="s">
        <v>11</v>
      </c>
      <c r="O860" s="19">
        <v>610</v>
      </c>
      <c r="P860" s="19">
        <v>0</v>
      </c>
      <c r="Q860" s="19">
        <v>0</v>
      </c>
      <c r="R860" s="19">
        <v>610</v>
      </c>
      <c r="S860" s="19">
        <v>0</v>
      </c>
      <c r="T860" s="19">
        <v>0</v>
      </c>
      <c r="U860" s="18">
        <f>Tabla1[[#This Row],[Comprometido]]/Tabla1[[#Totals],[Comprometido]]</f>
        <v>0</v>
      </c>
      <c r="V860" s="19">
        <v>0</v>
      </c>
      <c r="W860" s="20">
        <f>Tabla1[[#This Row],[Devengado]]/Tabla1[[#Totals],[Devengado]]</f>
        <v>0</v>
      </c>
      <c r="X860" s="19">
        <v>610</v>
      </c>
      <c r="Y860" s="19">
        <v>610</v>
      </c>
      <c r="Z860" s="19">
        <v>610</v>
      </c>
    </row>
    <row r="861" spans="1:26" hidden="1" x14ac:dyDescent="0.2">
      <c r="A861" t="s">
        <v>0</v>
      </c>
      <c r="B861" t="s">
        <v>1</v>
      </c>
      <c r="C861" t="s">
        <v>174</v>
      </c>
      <c r="D861" t="s">
        <v>175</v>
      </c>
      <c r="E861" t="s">
        <v>4</v>
      </c>
      <c r="F861" t="s">
        <v>5</v>
      </c>
      <c r="G861" t="s">
        <v>6</v>
      </c>
      <c r="H861" t="s">
        <v>7</v>
      </c>
      <c r="I861" t="str">
        <f>MID(Tabla1[[#This Row],[Des.Proyecto]],16,50)</f>
        <v>GASTOS ADMINISTRATIVOS</v>
      </c>
      <c r="J861" t="s">
        <v>188</v>
      </c>
      <c r="K861" t="s">
        <v>189</v>
      </c>
      <c r="L861" s="11" t="s">
        <v>938</v>
      </c>
      <c r="M861" t="s">
        <v>173</v>
      </c>
      <c r="N861" t="s">
        <v>11</v>
      </c>
      <c r="O861" s="19">
        <v>7777.52</v>
      </c>
      <c r="P861" s="19">
        <v>0</v>
      </c>
      <c r="Q861" s="19">
        <v>0</v>
      </c>
      <c r="R861" s="19">
        <v>7777.52</v>
      </c>
      <c r="S861" s="19">
        <v>3071.8</v>
      </c>
      <c r="T861" s="19">
        <v>4220.6000000000004</v>
      </c>
      <c r="U861" s="18">
        <f>Tabla1[[#This Row],[Comprometido]]/Tabla1[[#Totals],[Comprometido]]</f>
        <v>2.014924823052688E-4</v>
      </c>
      <c r="V861" s="19">
        <v>0</v>
      </c>
      <c r="W861" s="20">
        <f>Tabla1[[#This Row],[Devengado]]/Tabla1[[#Totals],[Devengado]]</f>
        <v>0</v>
      </c>
      <c r="X861" s="19">
        <v>3556.92</v>
      </c>
      <c r="Y861" s="19">
        <v>7777.52</v>
      </c>
      <c r="Z861" s="19">
        <v>485.12</v>
      </c>
    </row>
    <row r="862" spans="1:26" hidden="1" x14ac:dyDescent="0.2">
      <c r="A862" t="s">
        <v>23</v>
      </c>
      <c r="B862" t="s">
        <v>24</v>
      </c>
      <c r="C862" t="s">
        <v>40</v>
      </c>
      <c r="D862" t="s">
        <v>41</v>
      </c>
      <c r="E862" t="s">
        <v>4</v>
      </c>
      <c r="F862" t="s">
        <v>5</v>
      </c>
      <c r="G862" t="s">
        <v>6</v>
      </c>
      <c r="H862" t="s">
        <v>7</v>
      </c>
      <c r="I862" t="str">
        <f>MID(Tabla1[[#This Row],[Des.Proyecto]],16,50)</f>
        <v>GASTOS ADMINISTRATIVOS</v>
      </c>
      <c r="J862" t="s">
        <v>188</v>
      </c>
      <c r="K862" t="s">
        <v>189</v>
      </c>
      <c r="L862" s="11" t="s">
        <v>938</v>
      </c>
      <c r="M862" t="s">
        <v>173</v>
      </c>
      <c r="N862" t="s">
        <v>11</v>
      </c>
      <c r="O862" s="19">
        <v>303</v>
      </c>
      <c r="P862" s="19">
        <v>0</v>
      </c>
      <c r="Q862" s="19">
        <v>0</v>
      </c>
      <c r="R862" s="19">
        <v>303</v>
      </c>
      <c r="S862" s="19">
        <v>0</v>
      </c>
      <c r="T862" s="19">
        <v>0</v>
      </c>
      <c r="U862" s="18">
        <f>Tabla1[[#This Row],[Comprometido]]/Tabla1[[#Totals],[Comprometido]]</f>
        <v>0</v>
      </c>
      <c r="V862" s="19">
        <v>0</v>
      </c>
      <c r="W862" s="20">
        <f>Tabla1[[#This Row],[Devengado]]/Tabla1[[#Totals],[Devengado]]</f>
        <v>0</v>
      </c>
      <c r="X862" s="19">
        <v>303</v>
      </c>
      <c r="Y862" s="19">
        <v>303</v>
      </c>
      <c r="Z862" s="19">
        <v>303</v>
      </c>
    </row>
    <row r="863" spans="1:26" hidden="1" x14ac:dyDescent="0.2">
      <c r="A863" t="s">
        <v>23</v>
      </c>
      <c r="B863" t="s">
        <v>46</v>
      </c>
      <c r="C863" t="s">
        <v>47</v>
      </c>
      <c r="D863" t="s">
        <v>48</v>
      </c>
      <c r="E863" t="s">
        <v>4</v>
      </c>
      <c r="F863" t="s">
        <v>5</v>
      </c>
      <c r="G863" t="s">
        <v>6</v>
      </c>
      <c r="H863" t="s">
        <v>7</v>
      </c>
      <c r="I863" t="str">
        <f>MID(Tabla1[[#This Row],[Des.Proyecto]],16,50)</f>
        <v>GASTOS ADMINISTRATIVOS</v>
      </c>
      <c r="J863" t="s">
        <v>188</v>
      </c>
      <c r="K863" t="s">
        <v>189</v>
      </c>
      <c r="L863" s="11" t="s">
        <v>938</v>
      </c>
      <c r="M863" t="s">
        <v>173</v>
      </c>
      <c r="N863" t="s">
        <v>11</v>
      </c>
      <c r="O863" s="19">
        <v>415.6</v>
      </c>
      <c r="P863" s="19">
        <v>0</v>
      </c>
      <c r="Q863" s="19">
        <v>0</v>
      </c>
      <c r="R863" s="19">
        <v>415.6</v>
      </c>
      <c r="S863" s="19">
        <v>1.1000000000000001</v>
      </c>
      <c r="T863" s="19">
        <v>414.5</v>
      </c>
      <c r="U863" s="18">
        <f>Tabla1[[#This Row],[Comprometido]]/Tabla1[[#Totals],[Comprometido]]</f>
        <v>1.9788331970699405E-5</v>
      </c>
      <c r="V863" s="19">
        <v>0</v>
      </c>
      <c r="W863" s="20">
        <f>Tabla1[[#This Row],[Devengado]]/Tabla1[[#Totals],[Devengado]]</f>
        <v>0</v>
      </c>
      <c r="X863" s="19">
        <v>1.1000000000000001</v>
      </c>
      <c r="Y863" s="19">
        <v>415.6</v>
      </c>
      <c r="Z863" s="19">
        <v>0</v>
      </c>
    </row>
    <row r="864" spans="1:26" hidden="1" x14ac:dyDescent="0.2">
      <c r="A864" t="s">
        <v>23</v>
      </c>
      <c r="B864" t="s">
        <v>24</v>
      </c>
      <c r="C864" t="s">
        <v>44</v>
      </c>
      <c r="D864" t="s">
        <v>45</v>
      </c>
      <c r="E864" t="s">
        <v>4</v>
      </c>
      <c r="F864" t="s">
        <v>5</v>
      </c>
      <c r="G864" t="s">
        <v>6</v>
      </c>
      <c r="H864" t="s">
        <v>7</v>
      </c>
      <c r="I864" t="str">
        <f>MID(Tabla1[[#This Row],[Des.Proyecto]],16,50)</f>
        <v>GASTOS ADMINISTRATIVOS</v>
      </c>
      <c r="J864" t="s">
        <v>188</v>
      </c>
      <c r="K864" t="s">
        <v>189</v>
      </c>
      <c r="L864" s="11" t="s">
        <v>938</v>
      </c>
      <c r="M864" t="s">
        <v>173</v>
      </c>
      <c r="N864" t="s">
        <v>11</v>
      </c>
      <c r="O864" s="19">
        <v>216</v>
      </c>
      <c r="P864" s="19">
        <v>0</v>
      </c>
      <c r="Q864" s="19">
        <v>-216</v>
      </c>
      <c r="R864" s="19">
        <v>0</v>
      </c>
      <c r="S864" s="19">
        <v>0</v>
      </c>
      <c r="T864" s="19">
        <v>0</v>
      </c>
      <c r="U864" s="18">
        <f>Tabla1[[#This Row],[Comprometido]]/Tabla1[[#Totals],[Comprometido]]</f>
        <v>0</v>
      </c>
      <c r="V864" s="19">
        <v>0</v>
      </c>
      <c r="W864" s="20">
        <f>Tabla1[[#This Row],[Devengado]]/Tabla1[[#Totals],[Devengado]]</f>
        <v>0</v>
      </c>
      <c r="X864" s="19">
        <v>0</v>
      </c>
      <c r="Y864" s="19">
        <v>0</v>
      </c>
      <c r="Z864" s="19">
        <v>0</v>
      </c>
    </row>
    <row r="865" spans="1:26" hidden="1" x14ac:dyDescent="0.2">
      <c r="A865" t="s">
        <v>0</v>
      </c>
      <c r="B865" t="s">
        <v>1</v>
      </c>
      <c r="C865" t="s">
        <v>88</v>
      </c>
      <c r="D865" t="s">
        <v>89</v>
      </c>
      <c r="E865" t="s">
        <v>4</v>
      </c>
      <c r="F865" t="s">
        <v>5</v>
      </c>
      <c r="G865" t="s">
        <v>6</v>
      </c>
      <c r="H865" t="s">
        <v>7</v>
      </c>
      <c r="I865" t="str">
        <f>MID(Tabla1[[#This Row],[Des.Proyecto]],16,50)</f>
        <v>GASTOS ADMINISTRATIVOS</v>
      </c>
      <c r="J865" t="s">
        <v>188</v>
      </c>
      <c r="K865" t="s">
        <v>189</v>
      </c>
      <c r="L865" s="11" t="s">
        <v>938</v>
      </c>
      <c r="M865" t="s">
        <v>173</v>
      </c>
      <c r="N865" t="s">
        <v>11</v>
      </c>
      <c r="O865" s="19">
        <v>600</v>
      </c>
      <c r="P865" s="19">
        <v>0</v>
      </c>
      <c r="Q865" s="19">
        <v>0</v>
      </c>
      <c r="R865" s="19">
        <v>600</v>
      </c>
      <c r="S865" s="19">
        <v>0</v>
      </c>
      <c r="T865" s="19">
        <v>0</v>
      </c>
      <c r="U865" s="18">
        <f>Tabla1[[#This Row],[Comprometido]]/Tabla1[[#Totals],[Comprometido]]</f>
        <v>0</v>
      </c>
      <c r="V865" s="19">
        <v>0</v>
      </c>
      <c r="W865" s="20">
        <f>Tabla1[[#This Row],[Devengado]]/Tabla1[[#Totals],[Devengado]]</f>
        <v>0</v>
      </c>
      <c r="X865" s="19">
        <v>600</v>
      </c>
      <c r="Y865" s="19">
        <v>600</v>
      </c>
      <c r="Z865" s="19">
        <v>600</v>
      </c>
    </row>
    <row r="866" spans="1:26" hidden="1" x14ac:dyDescent="0.2">
      <c r="A866" t="s">
        <v>62</v>
      </c>
      <c r="B866" t="s">
        <v>80</v>
      </c>
      <c r="C866" t="s">
        <v>90</v>
      </c>
      <c r="D866" t="s">
        <v>91</v>
      </c>
      <c r="E866" t="s">
        <v>4</v>
      </c>
      <c r="F866" t="s">
        <v>5</v>
      </c>
      <c r="G866" t="s">
        <v>6</v>
      </c>
      <c r="H866" t="s">
        <v>7</v>
      </c>
      <c r="I866" t="str">
        <f>MID(Tabla1[[#This Row],[Des.Proyecto]],16,50)</f>
        <v>GASTOS ADMINISTRATIVOS</v>
      </c>
      <c r="J866" t="s">
        <v>188</v>
      </c>
      <c r="K866" t="s">
        <v>189</v>
      </c>
      <c r="L866" s="11" t="s">
        <v>938</v>
      </c>
      <c r="M866" t="s">
        <v>173</v>
      </c>
      <c r="N866" t="s">
        <v>11</v>
      </c>
      <c r="O866" s="19">
        <v>467.65</v>
      </c>
      <c r="P866" s="19">
        <v>0</v>
      </c>
      <c r="Q866" s="19">
        <v>0</v>
      </c>
      <c r="R866" s="19">
        <v>467.65</v>
      </c>
      <c r="S866" s="19">
        <v>0</v>
      </c>
      <c r="T866" s="19">
        <v>0</v>
      </c>
      <c r="U866" s="18">
        <f>Tabla1[[#This Row],[Comprometido]]/Tabla1[[#Totals],[Comprometido]]</f>
        <v>0</v>
      </c>
      <c r="V866" s="19">
        <v>0</v>
      </c>
      <c r="W866" s="20">
        <f>Tabla1[[#This Row],[Devengado]]/Tabla1[[#Totals],[Devengado]]</f>
        <v>0</v>
      </c>
      <c r="X866" s="19">
        <v>467.65</v>
      </c>
      <c r="Y866" s="19">
        <v>467.65</v>
      </c>
      <c r="Z866" s="19">
        <v>467.65</v>
      </c>
    </row>
    <row r="867" spans="1:26" hidden="1" x14ac:dyDescent="0.2">
      <c r="A867" t="s">
        <v>62</v>
      </c>
      <c r="B867" t="s">
        <v>80</v>
      </c>
      <c r="C867" t="s">
        <v>81</v>
      </c>
      <c r="D867" t="s">
        <v>82</v>
      </c>
      <c r="E867" t="s">
        <v>4</v>
      </c>
      <c r="F867" t="s">
        <v>5</v>
      </c>
      <c r="G867" t="s">
        <v>6</v>
      </c>
      <c r="H867" t="s">
        <v>7</v>
      </c>
      <c r="I867" t="str">
        <f>MID(Tabla1[[#This Row],[Des.Proyecto]],16,50)</f>
        <v>GASTOS ADMINISTRATIVOS</v>
      </c>
      <c r="J867" t="s">
        <v>188</v>
      </c>
      <c r="K867" t="s">
        <v>189</v>
      </c>
      <c r="L867" s="11" t="s">
        <v>938</v>
      </c>
      <c r="M867" t="s">
        <v>173</v>
      </c>
      <c r="N867" t="s">
        <v>11</v>
      </c>
      <c r="O867" s="19">
        <v>2678.57</v>
      </c>
      <c r="P867" s="19">
        <v>0</v>
      </c>
      <c r="Q867" s="19">
        <v>-2678.57</v>
      </c>
      <c r="R867" s="19">
        <v>0</v>
      </c>
      <c r="S867" s="19">
        <v>0</v>
      </c>
      <c r="T867" s="19">
        <v>0</v>
      </c>
      <c r="U867" s="18">
        <f>Tabla1[[#This Row],[Comprometido]]/Tabla1[[#Totals],[Comprometido]]</f>
        <v>0</v>
      </c>
      <c r="V867" s="19">
        <v>0</v>
      </c>
      <c r="W867" s="20">
        <f>Tabla1[[#This Row],[Devengado]]/Tabla1[[#Totals],[Devengado]]</f>
        <v>0</v>
      </c>
      <c r="X867" s="19">
        <v>0</v>
      </c>
      <c r="Y867" s="19">
        <v>0</v>
      </c>
      <c r="Z867" s="19">
        <v>0</v>
      </c>
    </row>
    <row r="868" spans="1:26" hidden="1" x14ac:dyDescent="0.2">
      <c r="A868" t="s">
        <v>23</v>
      </c>
      <c r="B868" t="s">
        <v>24</v>
      </c>
      <c r="C868" t="s">
        <v>72</v>
      </c>
      <c r="D868" t="s">
        <v>73</v>
      </c>
      <c r="E868" t="s">
        <v>4</v>
      </c>
      <c r="F868" t="s">
        <v>5</v>
      </c>
      <c r="G868" t="s">
        <v>6</v>
      </c>
      <c r="H868" t="s">
        <v>7</v>
      </c>
      <c r="I868" t="str">
        <f>MID(Tabla1[[#This Row],[Des.Proyecto]],16,50)</f>
        <v>GASTOS ADMINISTRATIVOS</v>
      </c>
      <c r="J868" t="s">
        <v>188</v>
      </c>
      <c r="K868" t="s">
        <v>189</v>
      </c>
      <c r="L868" s="11" t="s">
        <v>938</v>
      </c>
      <c r="M868" t="s">
        <v>173</v>
      </c>
      <c r="N868" t="s">
        <v>11</v>
      </c>
      <c r="O868" s="19">
        <v>0</v>
      </c>
      <c r="P868" s="19">
        <v>0</v>
      </c>
      <c r="Q868" s="19">
        <v>386</v>
      </c>
      <c r="R868" s="19">
        <v>386</v>
      </c>
      <c r="S868" s="19">
        <v>0</v>
      </c>
      <c r="T868" s="19">
        <v>0</v>
      </c>
      <c r="U868" s="18">
        <f>Tabla1[[#This Row],[Comprometido]]/Tabla1[[#Totals],[Comprometido]]</f>
        <v>0</v>
      </c>
      <c r="V868" s="19">
        <v>0</v>
      </c>
      <c r="W868" s="20">
        <f>Tabla1[[#This Row],[Devengado]]/Tabla1[[#Totals],[Devengado]]</f>
        <v>0</v>
      </c>
      <c r="X868" s="19">
        <v>386</v>
      </c>
      <c r="Y868" s="19">
        <v>386</v>
      </c>
      <c r="Z868" s="19">
        <v>386</v>
      </c>
    </row>
    <row r="869" spans="1:26" hidden="1" x14ac:dyDescent="0.2">
      <c r="A869" t="s">
        <v>23</v>
      </c>
      <c r="B869" t="s">
        <v>96</v>
      </c>
      <c r="C869" t="s">
        <v>97</v>
      </c>
      <c r="D869" t="s">
        <v>98</v>
      </c>
      <c r="E869" t="s">
        <v>4</v>
      </c>
      <c r="F869" t="s">
        <v>5</v>
      </c>
      <c r="G869" t="s">
        <v>6</v>
      </c>
      <c r="H869" t="s">
        <v>7</v>
      </c>
      <c r="I869" t="str">
        <f>MID(Tabla1[[#This Row],[Des.Proyecto]],16,50)</f>
        <v>GASTOS ADMINISTRATIVOS</v>
      </c>
      <c r="J869" t="s">
        <v>188</v>
      </c>
      <c r="K869" t="s">
        <v>189</v>
      </c>
      <c r="L869" s="11" t="s">
        <v>938</v>
      </c>
      <c r="M869" t="s">
        <v>173</v>
      </c>
      <c r="N869" t="s">
        <v>11</v>
      </c>
      <c r="O869" s="19">
        <v>1500</v>
      </c>
      <c r="P869" s="19">
        <v>0</v>
      </c>
      <c r="Q869" s="19">
        <v>-617.16</v>
      </c>
      <c r="R869" s="19">
        <v>882.84</v>
      </c>
      <c r="S869" s="19">
        <v>0</v>
      </c>
      <c r="T869" s="19">
        <v>882.84</v>
      </c>
      <c r="U869" s="18">
        <f>Tabla1[[#This Row],[Comprometido]]/Tabla1[[#Totals],[Comprometido]]</f>
        <v>4.2146998786519331E-5</v>
      </c>
      <c r="V869" s="19">
        <v>294.27999999999997</v>
      </c>
      <c r="W869" s="20">
        <f>Tabla1[[#This Row],[Devengado]]/Tabla1[[#Totals],[Devengado]]</f>
        <v>3.4365556485970823E-5</v>
      </c>
      <c r="X869" s="19">
        <v>0</v>
      </c>
      <c r="Y869" s="19">
        <v>588.55999999999995</v>
      </c>
      <c r="Z869" s="19">
        <v>0</v>
      </c>
    </row>
    <row r="870" spans="1:26" hidden="1" x14ac:dyDescent="0.2">
      <c r="A870" t="s">
        <v>62</v>
      </c>
      <c r="B870" t="s">
        <v>66</v>
      </c>
      <c r="C870" t="s">
        <v>120</v>
      </c>
      <c r="D870" t="s">
        <v>121</v>
      </c>
      <c r="E870" t="s">
        <v>4</v>
      </c>
      <c r="F870" t="s">
        <v>5</v>
      </c>
      <c r="G870" t="s">
        <v>6</v>
      </c>
      <c r="H870" t="s">
        <v>7</v>
      </c>
      <c r="I870" t="str">
        <f>MID(Tabla1[[#This Row],[Des.Proyecto]],16,50)</f>
        <v>GASTOS ADMINISTRATIVOS</v>
      </c>
      <c r="J870" t="s">
        <v>188</v>
      </c>
      <c r="K870" t="s">
        <v>189</v>
      </c>
      <c r="L870" s="11" t="s">
        <v>938</v>
      </c>
      <c r="M870" t="s">
        <v>173</v>
      </c>
      <c r="N870" t="s">
        <v>11</v>
      </c>
      <c r="O870" s="19">
        <v>1300</v>
      </c>
      <c r="P870" s="19">
        <v>0</v>
      </c>
      <c r="Q870" s="19">
        <v>0</v>
      </c>
      <c r="R870" s="19">
        <v>1300</v>
      </c>
      <c r="S870" s="19">
        <v>0</v>
      </c>
      <c r="T870" s="19">
        <v>0</v>
      </c>
      <c r="U870" s="18">
        <f>Tabla1[[#This Row],[Comprometido]]/Tabla1[[#Totals],[Comprometido]]</f>
        <v>0</v>
      </c>
      <c r="V870" s="19">
        <v>0</v>
      </c>
      <c r="W870" s="20">
        <f>Tabla1[[#This Row],[Devengado]]/Tabla1[[#Totals],[Devengado]]</f>
        <v>0</v>
      </c>
      <c r="X870" s="19">
        <v>1300</v>
      </c>
      <c r="Y870" s="19">
        <v>1300</v>
      </c>
      <c r="Z870" s="19">
        <v>1300</v>
      </c>
    </row>
    <row r="871" spans="1:26" hidden="1" x14ac:dyDescent="0.2">
      <c r="A871" t="s">
        <v>62</v>
      </c>
      <c r="B871" t="s">
        <v>80</v>
      </c>
      <c r="C871" t="s">
        <v>92</v>
      </c>
      <c r="D871" t="s">
        <v>93</v>
      </c>
      <c r="E871" t="s">
        <v>4</v>
      </c>
      <c r="F871" t="s">
        <v>5</v>
      </c>
      <c r="G871" t="s">
        <v>6</v>
      </c>
      <c r="H871" t="s">
        <v>7</v>
      </c>
      <c r="I871" t="str">
        <f>MID(Tabla1[[#This Row],[Des.Proyecto]],16,50)</f>
        <v>GASTOS ADMINISTRATIVOS</v>
      </c>
      <c r="J871" t="s">
        <v>188</v>
      </c>
      <c r="K871" t="s">
        <v>189</v>
      </c>
      <c r="L871" s="11" t="s">
        <v>938</v>
      </c>
      <c r="M871" t="s">
        <v>173</v>
      </c>
      <c r="N871" t="s">
        <v>11</v>
      </c>
      <c r="O871" s="19">
        <v>1421.8</v>
      </c>
      <c r="P871" s="19">
        <v>0</v>
      </c>
      <c r="Q871" s="19">
        <v>-1421.8</v>
      </c>
      <c r="R871" s="19">
        <v>0</v>
      </c>
      <c r="S871" s="19">
        <v>0</v>
      </c>
      <c r="T871" s="19">
        <v>0</v>
      </c>
      <c r="U871" s="18">
        <f>Tabla1[[#This Row],[Comprometido]]/Tabla1[[#Totals],[Comprometido]]</f>
        <v>0</v>
      </c>
      <c r="V871" s="19">
        <v>0</v>
      </c>
      <c r="W871" s="20">
        <f>Tabla1[[#This Row],[Devengado]]/Tabla1[[#Totals],[Devengado]]</f>
        <v>0</v>
      </c>
      <c r="X871" s="19">
        <v>0</v>
      </c>
      <c r="Y871" s="19">
        <v>0</v>
      </c>
      <c r="Z871" s="19">
        <v>0</v>
      </c>
    </row>
    <row r="872" spans="1:26" hidden="1" x14ac:dyDescent="0.2">
      <c r="A872" t="s">
        <v>62</v>
      </c>
      <c r="B872" t="s">
        <v>66</v>
      </c>
      <c r="C872" t="s">
        <v>129</v>
      </c>
      <c r="D872" t="s">
        <v>130</v>
      </c>
      <c r="E872" t="s">
        <v>4</v>
      </c>
      <c r="F872" t="s">
        <v>5</v>
      </c>
      <c r="G872" t="s">
        <v>6</v>
      </c>
      <c r="H872" t="s">
        <v>7</v>
      </c>
      <c r="I872" t="str">
        <f>MID(Tabla1[[#This Row],[Des.Proyecto]],16,50)</f>
        <v>GASTOS ADMINISTRATIVOS</v>
      </c>
      <c r="J872" t="s">
        <v>188</v>
      </c>
      <c r="K872" t="s">
        <v>189</v>
      </c>
      <c r="L872" s="11" t="s">
        <v>938</v>
      </c>
      <c r="M872" t="s">
        <v>173</v>
      </c>
      <c r="N872" t="s">
        <v>11</v>
      </c>
      <c r="O872" s="19">
        <v>0</v>
      </c>
      <c r="P872" s="19">
        <v>0</v>
      </c>
      <c r="Q872" s="19">
        <v>505</v>
      </c>
      <c r="R872" s="19">
        <v>505</v>
      </c>
      <c r="S872" s="19">
        <v>0</v>
      </c>
      <c r="T872" s="19">
        <v>505</v>
      </c>
      <c r="U872" s="18">
        <f>Tabla1[[#This Row],[Comprometido]]/Tabla1[[#Totals],[Comprometido]]</f>
        <v>2.4108824234507117E-5</v>
      </c>
      <c r="V872" s="19">
        <v>0</v>
      </c>
      <c r="W872" s="20">
        <f>Tabla1[[#This Row],[Devengado]]/Tabla1[[#Totals],[Devengado]]</f>
        <v>0</v>
      </c>
      <c r="X872" s="19">
        <v>0</v>
      </c>
      <c r="Y872" s="19">
        <v>505</v>
      </c>
      <c r="Z872" s="19">
        <v>0</v>
      </c>
    </row>
    <row r="873" spans="1:26" hidden="1" x14ac:dyDescent="0.2">
      <c r="A873" t="s">
        <v>62</v>
      </c>
      <c r="B873" t="s">
        <v>66</v>
      </c>
      <c r="C873" t="s">
        <v>118</v>
      </c>
      <c r="D873" t="s">
        <v>119</v>
      </c>
      <c r="E873" t="s">
        <v>4</v>
      </c>
      <c r="F873" t="s">
        <v>5</v>
      </c>
      <c r="G873" t="s">
        <v>6</v>
      </c>
      <c r="H873" t="s">
        <v>7</v>
      </c>
      <c r="I873" t="str">
        <f>MID(Tabla1[[#This Row],[Des.Proyecto]],16,50)</f>
        <v>GASTOS ADMINISTRATIVOS</v>
      </c>
      <c r="J873" t="s">
        <v>188</v>
      </c>
      <c r="K873" t="s">
        <v>189</v>
      </c>
      <c r="L873" s="11" t="s">
        <v>938</v>
      </c>
      <c r="M873" t="s">
        <v>173</v>
      </c>
      <c r="N873" t="s">
        <v>11</v>
      </c>
      <c r="O873" s="19">
        <v>1035</v>
      </c>
      <c r="P873" s="19">
        <v>0</v>
      </c>
      <c r="Q873" s="19">
        <v>-250</v>
      </c>
      <c r="R873" s="19">
        <v>785</v>
      </c>
      <c r="S873" s="19">
        <v>0</v>
      </c>
      <c r="T873" s="19">
        <v>0</v>
      </c>
      <c r="U873" s="18">
        <f>Tabla1[[#This Row],[Comprometido]]/Tabla1[[#Totals],[Comprometido]]</f>
        <v>0</v>
      </c>
      <c r="V873" s="19">
        <v>0</v>
      </c>
      <c r="W873" s="20">
        <f>Tabla1[[#This Row],[Devengado]]/Tabla1[[#Totals],[Devengado]]</f>
        <v>0</v>
      </c>
      <c r="X873" s="19">
        <v>785</v>
      </c>
      <c r="Y873" s="19">
        <v>785</v>
      </c>
      <c r="Z873" s="19">
        <v>785</v>
      </c>
    </row>
    <row r="874" spans="1:26" hidden="1" x14ac:dyDescent="0.2">
      <c r="A874" t="s">
        <v>23</v>
      </c>
      <c r="B874" t="s">
        <v>24</v>
      </c>
      <c r="C874" t="s">
        <v>86</v>
      </c>
      <c r="D874" t="s">
        <v>87</v>
      </c>
      <c r="E874" t="s">
        <v>4</v>
      </c>
      <c r="F874" t="s">
        <v>5</v>
      </c>
      <c r="G874" t="s">
        <v>6</v>
      </c>
      <c r="H874" t="s">
        <v>7</v>
      </c>
      <c r="I874" t="str">
        <f>MID(Tabla1[[#This Row],[Des.Proyecto]],16,50)</f>
        <v>GASTOS ADMINISTRATIVOS</v>
      </c>
      <c r="J874" t="s">
        <v>188</v>
      </c>
      <c r="K874" t="s">
        <v>189</v>
      </c>
      <c r="L874" s="11" t="s">
        <v>938</v>
      </c>
      <c r="M874" t="s">
        <v>173</v>
      </c>
      <c r="N874" t="s">
        <v>11</v>
      </c>
      <c r="O874" s="19">
        <v>161.5</v>
      </c>
      <c r="P874" s="19">
        <v>0</v>
      </c>
      <c r="Q874" s="19">
        <v>0</v>
      </c>
      <c r="R874" s="19">
        <v>161.5</v>
      </c>
      <c r="S874" s="19">
        <v>0</v>
      </c>
      <c r="T874" s="19">
        <v>161.5</v>
      </c>
      <c r="U874" s="18">
        <f>Tabla1[[#This Row],[Comprometido]]/Tabla1[[#Totals],[Comprometido]]</f>
        <v>7.7100497304413843E-6</v>
      </c>
      <c r="V874" s="19">
        <v>161.5</v>
      </c>
      <c r="W874" s="20">
        <f>Tabla1[[#This Row],[Devengado]]/Tabla1[[#Totals],[Devengado]]</f>
        <v>1.8859716502936962E-5</v>
      </c>
      <c r="X874" s="19">
        <v>0</v>
      </c>
      <c r="Y874" s="19">
        <v>0</v>
      </c>
      <c r="Z874" s="19">
        <v>0</v>
      </c>
    </row>
    <row r="875" spans="1:26" hidden="1" x14ac:dyDescent="0.2">
      <c r="A875" t="s">
        <v>23</v>
      </c>
      <c r="B875" t="s">
        <v>69</v>
      </c>
      <c r="C875" t="s">
        <v>70</v>
      </c>
      <c r="D875" t="s">
        <v>71</v>
      </c>
      <c r="E875" t="s">
        <v>4</v>
      </c>
      <c r="F875" t="s">
        <v>5</v>
      </c>
      <c r="G875" t="s">
        <v>6</v>
      </c>
      <c r="H875" t="s">
        <v>7</v>
      </c>
      <c r="I875" t="str">
        <f>MID(Tabla1[[#This Row],[Des.Proyecto]],16,50)</f>
        <v>GASTOS ADMINISTRATIVOS</v>
      </c>
      <c r="J875" t="s">
        <v>190</v>
      </c>
      <c r="K875" t="s">
        <v>191</v>
      </c>
      <c r="L875" s="11" t="s">
        <v>938</v>
      </c>
      <c r="M875" t="s">
        <v>173</v>
      </c>
      <c r="N875" t="s">
        <v>11</v>
      </c>
      <c r="O875" s="19">
        <v>200</v>
      </c>
      <c r="P875" s="19">
        <v>0</v>
      </c>
      <c r="Q875" s="19">
        <v>0</v>
      </c>
      <c r="R875" s="19">
        <v>200</v>
      </c>
      <c r="S875" s="19">
        <v>0</v>
      </c>
      <c r="T875" s="19">
        <v>200</v>
      </c>
      <c r="U875" s="18">
        <f>Tabla1[[#This Row],[Comprometido]]/Tabla1[[#Totals],[Comprometido]]</f>
        <v>9.5480492017849962E-6</v>
      </c>
      <c r="V875" s="19">
        <v>13.85</v>
      </c>
      <c r="W875" s="20">
        <f>Tabla1[[#This Row],[Devengado]]/Tabla1[[#Totals],[Devengado]]</f>
        <v>1.6173812604685877E-6</v>
      </c>
      <c r="X875" s="19">
        <v>0</v>
      </c>
      <c r="Y875" s="19">
        <v>186.15</v>
      </c>
      <c r="Z875" s="19">
        <v>0</v>
      </c>
    </row>
    <row r="876" spans="1:26" x14ac:dyDescent="0.2">
      <c r="A876" t="s">
        <v>52</v>
      </c>
      <c r="B876" t="s">
        <v>83</v>
      </c>
      <c r="C876" t="s">
        <v>84</v>
      </c>
      <c r="D876" t="s">
        <v>85</v>
      </c>
      <c r="E876" t="s">
        <v>4</v>
      </c>
      <c r="F876" t="s">
        <v>5</v>
      </c>
      <c r="G876" t="s">
        <v>6</v>
      </c>
      <c r="H876" t="s">
        <v>7</v>
      </c>
      <c r="I876" t="str">
        <f>MID(Tabla1[[#This Row],[Des.Proyecto]],16,50)</f>
        <v>GASTOS ADMINISTRATIVOS</v>
      </c>
      <c r="J876" t="s">
        <v>190</v>
      </c>
      <c r="K876" t="s">
        <v>191</v>
      </c>
      <c r="L876" s="11" t="s">
        <v>938</v>
      </c>
      <c r="M876" t="s">
        <v>173</v>
      </c>
      <c r="N876" t="s">
        <v>11</v>
      </c>
      <c r="O876" s="19">
        <v>2355</v>
      </c>
      <c r="P876" s="19">
        <v>0</v>
      </c>
      <c r="Q876" s="19">
        <v>-2200</v>
      </c>
      <c r="R876" s="19">
        <v>155</v>
      </c>
      <c r="S876" s="19">
        <v>0</v>
      </c>
      <c r="T876" s="19">
        <v>0</v>
      </c>
      <c r="U876" s="18">
        <f>Tabla1[[#This Row],[Comprometido]]/Tabla1[[#Totals],[Comprometido]]</f>
        <v>0</v>
      </c>
      <c r="V876" s="19">
        <v>0</v>
      </c>
      <c r="W876" s="20">
        <f>Tabla1[[#This Row],[Devengado]]/Tabla1[[#Totals],[Devengado]]</f>
        <v>0</v>
      </c>
      <c r="X876" s="19">
        <v>155</v>
      </c>
      <c r="Y876" s="19">
        <v>155</v>
      </c>
      <c r="Z876" s="19">
        <v>155</v>
      </c>
    </row>
    <row r="877" spans="1:26" hidden="1" x14ac:dyDescent="0.2">
      <c r="A877" t="s">
        <v>23</v>
      </c>
      <c r="B877" t="s">
        <v>24</v>
      </c>
      <c r="C877" t="s">
        <v>34</v>
      </c>
      <c r="D877" t="s">
        <v>35</v>
      </c>
      <c r="E877" t="s">
        <v>4</v>
      </c>
      <c r="F877" t="s">
        <v>5</v>
      </c>
      <c r="G877" t="s">
        <v>6</v>
      </c>
      <c r="H877" t="s">
        <v>7</v>
      </c>
      <c r="I877" t="str">
        <f>MID(Tabla1[[#This Row],[Des.Proyecto]],16,50)</f>
        <v>GASTOS ADMINISTRATIVOS</v>
      </c>
      <c r="J877" t="s">
        <v>190</v>
      </c>
      <c r="K877" t="s">
        <v>191</v>
      </c>
      <c r="L877" s="11" t="s">
        <v>938</v>
      </c>
      <c r="M877" t="s">
        <v>173</v>
      </c>
      <c r="N877" t="s">
        <v>11</v>
      </c>
      <c r="O877" s="19">
        <v>38496.480000000003</v>
      </c>
      <c r="P877" s="19">
        <v>0</v>
      </c>
      <c r="Q877" s="19">
        <v>-639.98</v>
      </c>
      <c r="R877" s="19">
        <v>37856.5</v>
      </c>
      <c r="S877" s="19">
        <v>1819.86</v>
      </c>
      <c r="T877" s="19">
        <v>36036.639999999999</v>
      </c>
      <c r="U877" s="18">
        <f>Tabla1[[#This Row],[Comprometido]]/Tabla1[[#Totals],[Comprometido]]</f>
        <v>1.7203980589350664E-3</v>
      </c>
      <c r="V877" s="19">
        <v>3519.68</v>
      </c>
      <c r="W877" s="20">
        <f>Tabla1[[#This Row],[Devengado]]/Tabla1[[#Totals],[Devengado]]</f>
        <v>4.1102270576505982E-4</v>
      </c>
      <c r="X877" s="19">
        <v>1819.86</v>
      </c>
      <c r="Y877" s="19">
        <v>34336.82</v>
      </c>
      <c r="Z877" s="19">
        <v>0</v>
      </c>
    </row>
    <row r="878" spans="1:26" hidden="1" x14ac:dyDescent="0.2">
      <c r="A878" t="s">
        <v>62</v>
      </c>
      <c r="B878" t="s">
        <v>66</v>
      </c>
      <c r="C878" t="s">
        <v>108</v>
      </c>
      <c r="D878" t="s">
        <v>109</v>
      </c>
      <c r="E878" t="s">
        <v>4</v>
      </c>
      <c r="F878" t="s">
        <v>5</v>
      </c>
      <c r="G878" t="s">
        <v>6</v>
      </c>
      <c r="H878" t="s">
        <v>7</v>
      </c>
      <c r="I878" t="str">
        <f>MID(Tabla1[[#This Row],[Des.Proyecto]],16,50)</f>
        <v>GASTOS ADMINISTRATIVOS</v>
      </c>
      <c r="J878" t="s">
        <v>190</v>
      </c>
      <c r="K878" t="s">
        <v>191</v>
      </c>
      <c r="L878" s="11" t="s">
        <v>938</v>
      </c>
      <c r="M878" t="s">
        <v>173</v>
      </c>
      <c r="N878" t="s">
        <v>11</v>
      </c>
      <c r="O878" s="19">
        <v>3999.99</v>
      </c>
      <c r="P878" s="19">
        <v>0</v>
      </c>
      <c r="Q878" s="19">
        <v>-1500</v>
      </c>
      <c r="R878" s="19">
        <v>2499.9899999999998</v>
      </c>
      <c r="S878" s="19">
        <v>2499.9899999999998</v>
      </c>
      <c r="T878" s="19">
        <v>0</v>
      </c>
      <c r="U878" s="18">
        <f>Tabla1[[#This Row],[Comprometido]]/Tabla1[[#Totals],[Comprometido]]</f>
        <v>0</v>
      </c>
      <c r="V878" s="19">
        <v>0</v>
      </c>
      <c r="W878" s="20">
        <f>Tabla1[[#This Row],[Devengado]]/Tabla1[[#Totals],[Devengado]]</f>
        <v>0</v>
      </c>
      <c r="X878" s="19">
        <v>2499.9899999999998</v>
      </c>
      <c r="Y878" s="19">
        <v>2499.9899999999998</v>
      </c>
      <c r="Z878" s="19">
        <v>0</v>
      </c>
    </row>
    <row r="879" spans="1:26" hidden="1" x14ac:dyDescent="0.2">
      <c r="A879" t="s">
        <v>23</v>
      </c>
      <c r="B879" t="s">
        <v>24</v>
      </c>
      <c r="C879" t="s">
        <v>44</v>
      </c>
      <c r="D879" t="s">
        <v>45</v>
      </c>
      <c r="E879" t="s">
        <v>4</v>
      </c>
      <c r="F879" t="s">
        <v>5</v>
      </c>
      <c r="G879" t="s">
        <v>6</v>
      </c>
      <c r="H879" t="s">
        <v>7</v>
      </c>
      <c r="I879" t="str">
        <f>MID(Tabla1[[#This Row],[Des.Proyecto]],16,50)</f>
        <v>GASTOS ADMINISTRATIVOS</v>
      </c>
      <c r="J879" t="s">
        <v>190</v>
      </c>
      <c r="K879" t="s">
        <v>191</v>
      </c>
      <c r="L879" s="11" t="s">
        <v>938</v>
      </c>
      <c r="M879" t="s">
        <v>173</v>
      </c>
      <c r="N879" t="s">
        <v>11</v>
      </c>
      <c r="O879" s="19">
        <v>168.68</v>
      </c>
      <c r="P879" s="19">
        <v>0</v>
      </c>
      <c r="Q879" s="19">
        <v>3131.32</v>
      </c>
      <c r="R879" s="19">
        <v>3300</v>
      </c>
      <c r="S879" s="19">
        <v>0</v>
      </c>
      <c r="T879" s="19">
        <v>3055.09</v>
      </c>
      <c r="U879" s="18">
        <f>Tabla1[[#This Row],[Comprometido]]/Tabla1[[#Totals],[Comprometido]]</f>
        <v>1.4585074817940663E-4</v>
      </c>
      <c r="V879" s="19">
        <v>3055.09</v>
      </c>
      <c r="W879" s="20">
        <f>Tabla1[[#This Row],[Devengado]]/Tabla1[[#Totals],[Devengado]]</f>
        <v>3.5676861480469151E-4</v>
      </c>
      <c r="X879" s="19">
        <v>244.91</v>
      </c>
      <c r="Y879" s="19">
        <v>244.91</v>
      </c>
      <c r="Z879" s="19">
        <v>244.91</v>
      </c>
    </row>
    <row r="880" spans="1:26" hidden="1" x14ac:dyDescent="0.2">
      <c r="A880" t="s">
        <v>0</v>
      </c>
      <c r="B880" t="s">
        <v>1</v>
      </c>
      <c r="C880" t="s">
        <v>88</v>
      </c>
      <c r="D880" t="s">
        <v>89</v>
      </c>
      <c r="E880" t="s">
        <v>4</v>
      </c>
      <c r="F880" t="s">
        <v>5</v>
      </c>
      <c r="G880" t="s">
        <v>6</v>
      </c>
      <c r="H880" t="s">
        <v>7</v>
      </c>
      <c r="I880" t="str">
        <f>MID(Tabla1[[#This Row],[Des.Proyecto]],16,50)</f>
        <v>GASTOS ADMINISTRATIVOS</v>
      </c>
      <c r="J880" t="s">
        <v>190</v>
      </c>
      <c r="K880" t="s">
        <v>191</v>
      </c>
      <c r="L880" s="11" t="s">
        <v>938</v>
      </c>
      <c r="M880" t="s">
        <v>173</v>
      </c>
      <c r="N880" t="s">
        <v>11</v>
      </c>
      <c r="O880" s="19">
        <v>0</v>
      </c>
      <c r="P880" s="19">
        <v>0</v>
      </c>
      <c r="Q880" s="19">
        <v>31067.67</v>
      </c>
      <c r="R880" s="19">
        <v>31067.67</v>
      </c>
      <c r="S880" s="19">
        <v>31055.200000000001</v>
      </c>
      <c r="T880" s="19">
        <v>0</v>
      </c>
      <c r="U880" s="18">
        <f>Tabla1[[#This Row],[Comprometido]]/Tabla1[[#Totals],[Comprometido]]</f>
        <v>0</v>
      </c>
      <c r="V880" s="19">
        <v>0</v>
      </c>
      <c r="W880" s="20">
        <f>Tabla1[[#This Row],[Devengado]]/Tabla1[[#Totals],[Devengado]]</f>
        <v>0</v>
      </c>
      <c r="X880" s="19">
        <v>31067.67</v>
      </c>
      <c r="Y880" s="19">
        <v>31067.67</v>
      </c>
      <c r="Z880" s="19">
        <v>12.47</v>
      </c>
    </row>
    <row r="881" spans="1:26" hidden="1" x14ac:dyDescent="0.2">
      <c r="A881" t="s">
        <v>23</v>
      </c>
      <c r="B881" t="s">
        <v>24</v>
      </c>
      <c r="C881" t="s">
        <v>86</v>
      </c>
      <c r="D881" t="s">
        <v>87</v>
      </c>
      <c r="E881" t="s">
        <v>4</v>
      </c>
      <c r="F881" t="s">
        <v>5</v>
      </c>
      <c r="G881" t="s">
        <v>6</v>
      </c>
      <c r="H881" t="s">
        <v>7</v>
      </c>
      <c r="I881" t="str">
        <f>MID(Tabla1[[#This Row],[Des.Proyecto]],16,50)</f>
        <v>GASTOS ADMINISTRATIVOS</v>
      </c>
      <c r="J881" t="s">
        <v>190</v>
      </c>
      <c r="K881" t="s">
        <v>191</v>
      </c>
      <c r="L881" s="11" t="s">
        <v>938</v>
      </c>
      <c r="M881" t="s">
        <v>173</v>
      </c>
      <c r="N881" t="s">
        <v>11</v>
      </c>
      <c r="O881" s="19">
        <v>6500</v>
      </c>
      <c r="P881" s="19">
        <v>0</v>
      </c>
      <c r="Q881" s="19">
        <v>2599.75</v>
      </c>
      <c r="R881" s="19">
        <v>9099.75</v>
      </c>
      <c r="S881" s="19">
        <v>0</v>
      </c>
      <c r="T881" s="19">
        <v>8549.75</v>
      </c>
      <c r="U881" s="18">
        <f>Tabla1[[#This Row],[Comprometido]]/Tabla1[[#Totals],[Comprometido]]</f>
        <v>4.081671683148064E-4</v>
      </c>
      <c r="V881" s="19">
        <v>2635.79</v>
      </c>
      <c r="W881" s="20">
        <f>Tabla1[[#This Row],[Devengado]]/Tabla1[[#Totals],[Devengado]]</f>
        <v>3.0780341895527064E-4</v>
      </c>
      <c r="X881" s="19">
        <v>550</v>
      </c>
      <c r="Y881" s="19">
        <v>6463.96</v>
      </c>
      <c r="Z881" s="19">
        <v>550</v>
      </c>
    </row>
    <row r="882" spans="1:26" hidden="1" x14ac:dyDescent="0.2">
      <c r="A882" t="s">
        <v>0</v>
      </c>
      <c r="B882" t="s">
        <v>1</v>
      </c>
      <c r="C882" t="s">
        <v>192</v>
      </c>
      <c r="D882" t="s">
        <v>193</v>
      </c>
      <c r="E882" t="s">
        <v>4</v>
      </c>
      <c r="F882" t="s">
        <v>5</v>
      </c>
      <c r="G882" t="s">
        <v>6</v>
      </c>
      <c r="H882" t="s">
        <v>7</v>
      </c>
      <c r="I882" t="str">
        <f>MID(Tabla1[[#This Row],[Des.Proyecto]],16,50)</f>
        <v>GASTOS ADMINISTRATIVOS</v>
      </c>
      <c r="J882" t="s">
        <v>190</v>
      </c>
      <c r="K882" t="s">
        <v>191</v>
      </c>
      <c r="L882" s="11" t="s">
        <v>938</v>
      </c>
      <c r="M882" t="s">
        <v>173</v>
      </c>
      <c r="N882" t="s">
        <v>194</v>
      </c>
      <c r="O882" s="19">
        <v>1000</v>
      </c>
      <c r="P882" s="19">
        <v>0</v>
      </c>
      <c r="Q882" s="19">
        <v>0</v>
      </c>
      <c r="R882" s="19">
        <v>1000</v>
      </c>
      <c r="S882" s="19">
        <v>0</v>
      </c>
      <c r="T882" s="19">
        <v>0</v>
      </c>
      <c r="U882" s="18">
        <f>Tabla1[[#This Row],[Comprometido]]/Tabla1[[#Totals],[Comprometido]]</f>
        <v>0</v>
      </c>
      <c r="V882" s="19">
        <v>0</v>
      </c>
      <c r="W882" s="20">
        <f>Tabla1[[#This Row],[Devengado]]/Tabla1[[#Totals],[Devengado]]</f>
        <v>0</v>
      </c>
      <c r="X882" s="19">
        <v>1000</v>
      </c>
      <c r="Y882" s="19">
        <v>1000</v>
      </c>
      <c r="Z882" s="19">
        <v>1000</v>
      </c>
    </row>
    <row r="883" spans="1:26" hidden="1" x14ac:dyDescent="0.2">
      <c r="A883" t="s">
        <v>0</v>
      </c>
      <c r="B883" t="s">
        <v>1</v>
      </c>
      <c r="C883" t="s">
        <v>174</v>
      </c>
      <c r="D883" t="s">
        <v>175</v>
      </c>
      <c r="E883" t="s">
        <v>4</v>
      </c>
      <c r="F883" t="s">
        <v>5</v>
      </c>
      <c r="G883" t="s">
        <v>6</v>
      </c>
      <c r="H883" t="s">
        <v>7</v>
      </c>
      <c r="I883" t="str">
        <f>MID(Tabla1[[#This Row],[Des.Proyecto]],16,50)</f>
        <v>GASTOS ADMINISTRATIVOS</v>
      </c>
      <c r="J883" t="s">
        <v>190</v>
      </c>
      <c r="K883" t="s">
        <v>191</v>
      </c>
      <c r="L883" s="11" t="s">
        <v>938</v>
      </c>
      <c r="M883" t="s">
        <v>173</v>
      </c>
      <c r="N883" t="s">
        <v>11</v>
      </c>
      <c r="O883" s="19">
        <v>2000</v>
      </c>
      <c r="P883" s="19">
        <v>0</v>
      </c>
      <c r="Q883" s="19">
        <v>0</v>
      </c>
      <c r="R883" s="19">
        <v>2000</v>
      </c>
      <c r="S883" s="19">
        <v>0</v>
      </c>
      <c r="T883" s="19">
        <v>2000</v>
      </c>
      <c r="U883" s="18">
        <f>Tabla1[[#This Row],[Comprometido]]/Tabla1[[#Totals],[Comprometido]]</f>
        <v>9.5480492017849966E-5</v>
      </c>
      <c r="V883" s="19">
        <v>80.5</v>
      </c>
      <c r="W883" s="20">
        <f>Tabla1[[#This Row],[Devengado]]/Tabla1[[#Totals],[Devengado]]</f>
        <v>9.400663643878795E-6</v>
      </c>
      <c r="X883" s="19">
        <v>0</v>
      </c>
      <c r="Y883" s="19">
        <v>1919.5</v>
      </c>
      <c r="Z883" s="19">
        <v>0</v>
      </c>
    </row>
    <row r="884" spans="1:26" hidden="1" x14ac:dyDescent="0.2">
      <c r="A884" t="s">
        <v>23</v>
      </c>
      <c r="B884" t="s">
        <v>46</v>
      </c>
      <c r="C884" t="s">
        <v>47</v>
      </c>
      <c r="D884" t="s">
        <v>48</v>
      </c>
      <c r="E884" t="s">
        <v>4</v>
      </c>
      <c r="F884" t="s">
        <v>5</v>
      </c>
      <c r="G884" t="s">
        <v>6</v>
      </c>
      <c r="H884" t="s">
        <v>7</v>
      </c>
      <c r="I884" t="str">
        <f>MID(Tabla1[[#This Row],[Des.Proyecto]],16,50)</f>
        <v>GASTOS ADMINISTRATIVOS</v>
      </c>
      <c r="J884" t="s">
        <v>190</v>
      </c>
      <c r="K884" t="s">
        <v>191</v>
      </c>
      <c r="L884" s="11" t="s">
        <v>938</v>
      </c>
      <c r="M884" t="s">
        <v>173</v>
      </c>
      <c r="N884" t="s">
        <v>11</v>
      </c>
      <c r="O884" s="19">
        <v>1292.32</v>
      </c>
      <c r="P884" s="19">
        <v>0</v>
      </c>
      <c r="Q884" s="19">
        <v>-500</v>
      </c>
      <c r="R884" s="19">
        <v>792.32</v>
      </c>
      <c r="S884" s="19">
        <v>0</v>
      </c>
      <c r="T884" s="19">
        <v>169.5</v>
      </c>
      <c r="U884" s="18">
        <f>Tabla1[[#This Row],[Comprometido]]/Tabla1[[#Totals],[Comprometido]]</f>
        <v>8.0919716985127847E-6</v>
      </c>
      <c r="V884" s="19">
        <v>169.5</v>
      </c>
      <c r="W884" s="20">
        <f>Tabla1[[#This Row],[Devengado]]/Tabla1[[#Totals],[Devengado]]</f>
        <v>1.9793943945806904E-5</v>
      </c>
      <c r="X884" s="19">
        <v>622.82000000000005</v>
      </c>
      <c r="Y884" s="19">
        <v>622.82000000000005</v>
      </c>
      <c r="Z884" s="19">
        <v>622.82000000000005</v>
      </c>
    </row>
    <row r="885" spans="1:26" hidden="1" x14ac:dyDescent="0.2">
      <c r="A885" t="s">
        <v>23</v>
      </c>
      <c r="B885" t="s">
        <v>24</v>
      </c>
      <c r="C885" t="s">
        <v>42</v>
      </c>
      <c r="D885" t="s">
        <v>43</v>
      </c>
      <c r="E885" t="s">
        <v>4</v>
      </c>
      <c r="F885" t="s">
        <v>5</v>
      </c>
      <c r="G885" t="s">
        <v>6</v>
      </c>
      <c r="H885" t="s">
        <v>7</v>
      </c>
      <c r="I885" t="str">
        <f>MID(Tabla1[[#This Row],[Des.Proyecto]],16,50)</f>
        <v>GASTOS ADMINISTRATIVOS</v>
      </c>
      <c r="J885" t="s">
        <v>190</v>
      </c>
      <c r="K885" t="s">
        <v>191</v>
      </c>
      <c r="L885" s="11" t="s">
        <v>938</v>
      </c>
      <c r="M885" t="s">
        <v>173</v>
      </c>
      <c r="N885" t="s">
        <v>11</v>
      </c>
      <c r="O885" s="19">
        <v>5209.6000000000004</v>
      </c>
      <c r="P885" s="19">
        <v>0</v>
      </c>
      <c r="Q885" s="19">
        <v>0</v>
      </c>
      <c r="R885" s="19">
        <v>5209.6000000000004</v>
      </c>
      <c r="S885" s="19">
        <v>1666.68</v>
      </c>
      <c r="T885" s="19">
        <v>0</v>
      </c>
      <c r="U885" s="18">
        <f>Tabla1[[#This Row],[Comprometido]]/Tabla1[[#Totals],[Comprometido]]</f>
        <v>0</v>
      </c>
      <c r="V885" s="19">
        <v>0</v>
      </c>
      <c r="W885" s="20">
        <f>Tabla1[[#This Row],[Devengado]]/Tabla1[[#Totals],[Devengado]]</f>
        <v>0</v>
      </c>
      <c r="X885" s="19">
        <v>5209.6000000000004</v>
      </c>
      <c r="Y885" s="19">
        <v>5209.6000000000004</v>
      </c>
      <c r="Z885" s="19">
        <v>3542.92</v>
      </c>
    </row>
    <row r="886" spans="1:26" hidden="1" x14ac:dyDescent="0.2">
      <c r="A886" t="s">
        <v>62</v>
      </c>
      <c r="B886" t="s">
        <v>80</v>
      </c>
      <c r="C886" t="s">
        <v>122</v>
      </c>
      <c r="D886" t="s">
        <v>123</v>
      </c>
      <c r="E886" t="s">
        <v>4</v>
      </c>
      <c r="F886" t="s">
        <v>5</v>
      </c>
      <c r="G886" t="s">
        <v>6</v>
      </c>
      <c r="H886" t="s">
        <v>7</v>
      </c>
      <c r="I886" t="str">
        <f>MID(Tabla1[[#This Row],[Des.Proyecto]],16,50)</f>
        <v>GASTOS ADMINISTRATIVOS</v>
      </c>
      <c r="J886" t="s">
        <v>190</v>
      </c>
      <c r="K886" t="s">
        <v>191</v>
      </c>
      <c r="L886" s="11" t="s">
        <v>938</v>
      </c>
      <c r="M886" t="s">
        <v>173</v>
      </c>
      <c r="N886" t="s">
        <v>11</v>
      </c>
      <c r="O886" s="19">
        <v>0</v>
      </c>
      <c r="P886" s="19">
        <v>0</v>
      </c>
      <c r="Q886" s="19">
        <v>2000</v>
      </c>
      <c r="R886" s="19">
        <v>2000</v>
      </c>
      <c r="S886" s="19">
        <v>0</v>
      </c>
      <c r="T886" s="19">
        <v>0</v>
      </c>
      <c r="U886" s="18">
        <f>Tabla1[[#This Row],[Comprometido]]/Tabla1[[#Totals],[Comprometido]]</f>
        <v>0</v>
      </c>
      <c r="V886" s="19">
        <v>0</v>
      </c>
      <c r="W886" s="20">
        <f>Tabla1[[#This Row],[Devengado]]/Tabla1[[#Totals],[Devengado]]</f>
        <v>0</v>
      </c>
      <c r="X886" s="19">
        <v>2000</v>
      </c>
      <c r="Y886" s="19">
        <v>2000</v>
      </c>
      <c r="Z886" s="19">
        <v>2000</v>
      </c>
    </row>
    <row r="887" spans="1:26" hidden="1" x14ac:dyDescent="0.2">
      <c r="A887" t="s">
        <v>62</v>
      </c>
      <c r="B887" t="s">
        <v>63</v>
      </c>
      <c r="C887" t="s">
        <v>64</v>
      </c>
      <c r="D887" t="s">
        <v>65</v>
      </c>
      <c r="E887" t="s">
        <v>4</v>
      </c>
      <c r="F887" t="s">
        <v>5</v>
      </c>
      <c r="G887" t="s">
        <v>6</v>
      </c>
      <c r="H887" t="s">
        <v>7</v>
      </c>
      <c r="I887" t="str">
        <f>MID(Tabla1[[#This Row],[Des.Proyecto]],16,50)</f>
        <v>GASTOS ADMINISTRATIVOS</v>
      </c>
      <c r="J887" t="s">
        <v>190</v>
      </c>
      <c r="K887" t="s">
        <v>191</v>
      </c>
      <c r="L887" s="11" t="s">
        <v>938</v>
      </c>
      <c r="M887" t="s">
        <v>173</v>
      </c>
      <c r="N887" t="s">
        <v>11</v>
      </c>
      <c r="O887" s="19">
        <v>1073.67</v>
      </c>
      <c r="P887" s="19">
        <v>0</v>
      </c>
      <c r="Q887" s="19">
        <v>0</v>
      </c>
      <c r="R887" s="19">
        <v>1073.67</v>
      </c>
      <c r="S887" s="19">
        <v>0</v>
      </c>
      <c r="T887" s="19">
        <v>721.1</v>
      </c>
      <c r="U887" s="18">
        <f>Tabla1[[#This Row],[Comprometido]]/Tabla1[[#Totals],[Comprometido]]</f>
        <v>3.4425491397035804E-5</v>
      </c>
      <c r="V887" s="19">
        <v>721.1</v>
      </c>
      <c r="W887" s="20">
        <f>Tabla1[[#This Row],[Devengado]]/Tabla1[[#Totals],[Devengado]]</f>
        <v>8.4208926131689436E-5</v>
      </c>
      <c r="X887" s="19">
        <v>352.57</v>
      </c>
      <c r="Y887" s="19">
        <v>352.57</v>
      </c>
      <c r="Z887" s="19">
        <v>352.57</v>
      </c>
    </row>
    <row r="888" spans="1:26" hidden="1" x14ac:dyDescent="0.2">
      <c r="A888" t="s">
        <v>0</v>
      </c>
      <c r="B888" t="s">
        <v>105</v>
      </c>
      <c r="C888" t="s">
        <v>106</v>
      </c>
      <c r="D888" t="s">
        <v>107</v>
      </c>
      <c r="E888" t="s">
        <v>4</v>
      </c>
      <c r="F888" t="s">
        <v>5</v>
      </c>
      <c r="G888" t="s">
        <v>6</v>
      </c>
      <c r="H888" t="s">
        <v>7</v>
      </c>
      <c r="I888" t="str">
        <f>MID(Tabla1[[#This Row],[Des.Proyecto]],16,50)</f>
        <v>GASTOS ADMINISTRATIVOS</v>
      </c>
      <c r="J888" t="s">
        <v>190</v>
      </c>
      <c r="K888" t="s">
        <v>191</v>
      </c>
      <c r="L888" s="11" t="s">
        <v>938</v>
      </c>
      <c r="M888" t="s">
        <v>173</v>
      </c>
      <c r="N888" t="s">
        <v>11</v>
      </c>
      <c r="O888" s="19">
        <v>16694.150000000001</v>
      </c>
      <c r="P888" s="19">
        <v>0</v>
      </c>
      <c r="Q888" s="19">
        <v>6300.47</v>
      </c>
      <c r="R888" s="19">
        <v>22994.62</v>
      </c>
      <c r="S888" s="19">
        <v>0</v>
      </c>
      <c r="T888" s="19">
        <v>100</v>
      </c>
      <c r="U888" s="18">
        <f>Tabla1[[#This Row],[Comprometido]]/Tabla1[[#Totals],[Comprometido]]</f>
        <v>4.7740246008924981E-6</v>
      </c>
      <c r="V888" s="19">
        <v>100</v>
      </c>
      <c r="W888" s="20">
        <f>Tabla1[[#This Row],[Devengado]]/Tabla1[[#Totals],[Devengado]]</f>
        <v>1.1677843035874279E-5</v>
      </c>
      <c r="X888" s="19">
        <v>22894.62</v>
      </c>
      <c r="Y888" s="19">
        <v>22894.62</v>
      </c>
      <c r="Z888" s="19">
        <v>22894.62</v>
      </c>
    </row>
    <row r="889" spans="1:26" hidden="1" x14ac:dyDescent="0.2">
      <c r="A889" t="s">
        <v>23</v>
      </c>
      <c r="B889" t="s">
        <v>49</v>
      </c>
      <c r="C889" t="s">
        <v>56</v>
      </c>
      <c r="D889" t="s">
        <v>57</v>
      </c>
      <c r="E889" t="s">
        <v>4</v>
      </c>
      <c r="F889" t="s">
        <v>5</v>
      </c>
      <c r="G889" t="s">
        <v>6</v>
      </c>
      <c r="H889" t="s">
        <v>7</v>
      </c>
      <c r="I889" t="str">
        <f>MID(Tabla1[[#This Row],[Des.Proyecto]],16,50)</f>
        <v>GASTOS ADMINISTRATIVOS</v>
      </c>
      <c r="J889" t="s">
        <v>190</v>
      </c>
      <c r="K889" t="s">
        <v>191</v>
      </c>
      <c r="L889" s="11" t="s">
        <v>938</v>
      </c>
      <c r="M889" t="s">
        <v>173</v>
      </c>
      <c r="N889" t="s">
        <v>11</v>
      </c>
      <c r="O889" s="19">
        <v>630260.03</v>
      </c>
      <c r="P889" s="19">
        <v>0</v>
      </c>
      <c r="Q889" s="19">
        <v>-193751.42</v>
      </c>
      <c r="R889" s="19">
        <v>436508.61</v>
      </c>
      <c r="S889" s="19">
        <v>7756.69</v>
      </c>
      <c r="T889" s="19">
        <v>414132.58</v>
      </c>
      <c r="U889" s="18">
        <f>Tabla1[[#This Row],[Comprometido]]/Tabla1[[#Totals],[Comprometido]]</f>
        <v>1.9770791249510807E-2</v>
      </c>
      <c r="V889" s="19">
        <v>50681.02</v>
      </c>
      <c r="W889" s="20">
        <f>Tabla1[[#This Row],[Devengado]]/Tabla1[[#Totals],[Devengado]]</f>
        <v>5.9184499645800505E-3</v>
      </c>
      <c r="X889" s="19">
        <v>22376.03</v>
      </c>
      <c r="Y889" s="19">
        <v>385827.59</v>
      </c>
      <c r="Z889" s="19">
        <v>14619.34</v>
      </c>
    </row>
    <row r="890" spans="1:26" hidden="1" x14ac:dyDescent="0.2">
      <c r="A890" t="s">
        <v>23</v>
      </c>
      <c r="B890" t="s">
        <v>24</v>
      </c>
      <c r="C890" t="s">
        <v>29</v>
      </c>
      <c r="D890" t="s">
        <v>30</v>
      </c>
      <c r="E890" t="s">
        <v>4</v>
      </c>
      <c r="F890" t="s">
        <v>5</v>
      </c>
      <c r="G890" t="s">
        <v>6</v>
      </c>
      <c r="H890" t="s">
        <v>7</v>
      </c>
      <c r="I890" t="str">
        <f>MID(Tabla1[[#This Row],[Des.Proyecto]],16,50)</f>
        <v>GASTOS ADMINISTRATIVOS</v>
      </c>
      <c r="J890" t="s">
        <v>190</v>
      </c>
      <c r="K890" t="s">
        <v>191</v>
      </c>
      <c r="L890" s="11" t="s">
        <v>938</v>
      </c>
      <c r="M890" t="s">
        <v>173</v>
      </c>
      <c r="N890" t="s">
        <v>11</v>
      </c>
      <c r="O890" s="19">
        <v>1996</v>
      </c>
      <c r="P890" s="19">
        <v>0</v>
      </c>
      <c r="Q890" s="19">
        <v>-1996</v>
      </c>
      <c r="R890" s="19">
        <v>0</v>
      </c>
      <c r="S890" s="19">
        <v>0</v>
      </c>
      <c r="T890" s="19">
        <v>0</v>
      </c>
      <c r="U890" s="18">
        <f>Tabla1[[#This Row],[Comprometido]]/Tabla1[[#Totals],[Comprometido]]</f>
        <v>0</v>
      </c>
      <c r="V890" s="19">
        <v>0</v>
      </c>
      <c r="W890" s="20">
        <f>Tabla1[[#This Row],[Devengado]]/Tabla1[[#Totals],[Devengado]]</f>
        <v>0</v>
      </c>
      <c r="X890" s="19">
        <v>0</v>
      </c>
      <c r="Y890" s="19">
        <v>0</v>
      </c>
      <c r="Z890" s="19">
        <v>0</v>
      </c>
    </row>
    <row r="891" spans="1:26" hidden="1" x14ac:dyDescent="0.2">
      <c r="A891" t="s">
        <v>23</v>
      </c>
      <c r="B891" t="s">
        <v>24</v>
      </c>
      <c r="C891" t="s">
        <v>101</v>
      </c>
      <c r="D891" t="s">
        <v>102</v>
      </c>
      <c r="E891" t="s">
        <v>4</v>
      </c>
      <c r="F891" t="s">
        <v>5</v>
      </c>
      <c r="G891" t="s">
        <v>6</v>
      </c>
      <c r="H891" t="s">
        <v>7</v>
      </c>
      <c r="I891" t="str">
        <f>MID(Tabla1[[#This Row],[Des.Proyecto]],16,50)</f>
        <v>GASTOS ADMINISTRATIVOS</v>
      </c>
      <c r="J891" t="s">
        <v>190</v>
      </c>
      <c r="K891" t="s">
        <v>191</v>
      </c>
      <c r="L891" s="11" t="s">
        <v>938</v>
      </c>
      <c r="M891" t="s">
        <v>173</v>
      </c>
      <c r="N891" t="s">
        <v>11</v>
      </c>
      <c r="O891" s="19">
        <v>0</v>
      </c>
      <c r="P891" s="19">
        <v>0</v>
      </c>
      <c r="Q891" s="19">
        <v>1000</v>
      </c>
      <c r="R891" s="19">
        <v>1000</v>
      </c>
      <c r="S891" s="19">
        <v>0</v>
      </c>
      <c r="T891" s="19">
        <v>0</v>
      </c>
      <c r="U891" s="18">
        <f>Tabla1[[#This Row],[Comprometido]]/Tabla1[[#Totals],[Comprometido]]</f>
        <v>0</v>
      </c>
      <c r="V891" s="19">
        <v>0</v>
      </c>
      <c r="W891" s="20">
        <f>Tabla1[[#This Row],[Devengado]]/Tabla1[[#Totals],[Devengado]]</f>
        <v>0</v>
      </c>
      <c r="X891" s="19">
        <v>1000</v>
      </c>
      <c r="Y891" s="19">
        <v>1000</v>
      </c>
      <c r="Z891" s="19">
        <v>1000</v>
      </c>
    </row>
    <row r="892" spans="1:26" hidden="1" x14ac:dyDescent="0.2">
      <c r="A892" t="s">
        <v>62</v>
      </c>
      <c r="B892" t="s">
        <v>80</v>
      </c>
      <c r="C892" t="s">
        <v>94</v>
      </c>
      <c r="D892" t="s">
        <v>95</v>
      </c>
      <c r="E892" t="s">
        <v>4</v>
      </c>
      <c r="F892" t="s">
        <v>5</v>
      </c>
      <c r="G892" t="s">
        <v>6</v>
      </c>
      <c r="H892" t="s">
        <v>7</v>
      </c>
      <c r="I892" t="str">
        <f>MID(Tabla1[[#This Row],[Des.Proyecto]],16,50)</f>
        <v>GASTOS ADMINISTRATIVOS</v>
      </c>
      <c r="J892" t="s">
        <v>190</v>
      </c>
      <c r="K892" t="s">
        <v>191</v>
      </c>
      <c r="L892" s="11" t="s">
        <v>938</v>
      </c>
      <c r="M892" t="s">
        <v>173</v>
      </c>
      <c r="N892" t="s">
        <v>11</v>
      </c>
      <c r="O892" s="19">
        <v>282.99</v>
      </c>
      <c r="P892" s="19">
        <v>0</v>
      </c>
      <c r="Q892" s="19">
        <v>-222.99</v>
      </c>
      <c r="R892" s="19">
        <v>60</v>
      </c>
      <c r="S892" s="19">
        <v>0</v>
      </c>
      <c r="T892" s="19">
        <v>60</v>
      </c>
      <c r="U892" s="18">
        <f>Tabla1[[#This Row],[Comprometido]]/Tabla1[[#Totals],[Comprometido]]</f>
        <v>2.8644147605354991E-6</v>
      </c>
      <c r="V892" s="19">
        <v>60</v>
      </c>
      <c r="W892" s="20">
        <f>Tabla1[[#This Row],[Devengado]]/Tabla1[[#Totals],[Devengado]]</f>
        <v>7.0067058215245675E-6</v>
      </c>
      <c r="X892" s="19">
        <v>0</v>
      </c>
      <c r="Y892" s="19">
        <v>0</v>
      </c>
      <c r="Z892" s="19">
        <v>0</v>
      </c>
    </row>
    <row r="893" spans="1:26" hidden="1" x14ac:dyDescent="0.2">
      <c r="A893" t="s">
        <v>0</v>
      </c>
      <c r="B893" t="s">
        <v>1</v>
      </c>
      <c r="C893" t="s">
        <v>180</v>
      </c>
      <c r="D893" t="s">
        <v>181</v>
      </c>
      <c r="E893" t="s">
        <v>4</v>
      </c>
      <c r="F893" t="s">
        <v>5</v>
      </c>
      <c r="G893" t="s">
        <v>6</v>
      </c>
      <c r="H893" t="s">
        <v>7</v>
      </c>
      <c r="I893" t="str">
        <f>MID(Tabla1[[#This Row],[Des.Proyecto]],16,50)</f>
        <v>GASTOS ADMINISTRATIVOS</v>
      </c>
      <c r="J893" t="s">
        <v>190</v>
      </c>
      <c r="K893" t="s">
        <v>191</v>
      </c>
      <c r="L893" s="11" t="s">
        <v>938</v>
      </c>
      <c r="M893" t="s">
        <v>173</v>
      </c>
      <c r="N893" t="s">
        <v>11</v>
      </c>
      <c r="O893" s="19">
        <v>2733</v>
      </c>
      <c r="P893" s="19">
        <v>0</v>
      </c>
      <c r="Q893" s="19">
        <v>-2733</v>
      </c>
      <c r="R893" s="19">
        <v>0</v>
      </c>
      <c r="S893" s="19">
        <v>0</v>
      </c>
      <c r="T893" s="19">
        <v>0</v>
      </c>
      <c r="U893" s="18">
        <f>Tabla1[[#This Row],[Comprometido]]/Tabla1[[#Totals],[Comprometido]]</f>
        <v>0</v>
      </c>
      <c r="V893" s="19">
        <v>0</v>
      </c>
      <c r="W893" s="20">
        <f>Tabla1[[#This Row],[Devengado]]/Tabla1[[#Totals],[Devengado]]</f>
        <v>0</v>
      </c>
      <c r="X893" s="19">
        <v>0</v>
      </c>
      <c r="Y893" s="19">
        <v>0</v>
      </c>
      <c r="Z893" s="19">
        <v>0</v>
      </c>
    </row>
    <row r="894" spans="1:26" hidden="1" x14ac:dyDescent="0.2">
      <c r="A894" t="s">
        <v>23</v>
      </c>
      <c r="B894" t="s">
        <v>24</v>
      </c>
      <c r="C894" t="s">
        <v>25</v>
      </c>
      <c r="D894" t="s">
        <v>26</v>
      </c>
      <c r="E894" t="s">
        <v>4</v>
      </c>
      <c r="F894" t="s">
        <v>5</v>
      </c>
      <c r="G894" t="s">
        <v>6</v>
      </c>
      <c r="H894" t="s">
        <v>7</v>
      </c>
      <c r="I894" t="str">
        <f>MID(Tabla1[[#This Row],[Des.Proyecto]],16,50)</f>
        <v>GASTOS ADMINISTRATIVOS</v>
      </c>
      <c r="J894" t="s">
        <v>190</v>
      </c>
      <c r="K894" t="s">
        <v>191</v>
      </c>
      <c r="L894" s="11" t="s">
        <v>938</v>
      </c>
      <c r="M894" t="s">
        <v>173</v>
      </c>
      <c r="N894" t="s">
        <v>11</v>
      </c>
      <c r="O894" s="19">
        <v>4995</v>
      </c>
      <c r="P894" s="19">
        <v>0</v>
      </c>
      <c r="Q894" s="19">
        <v>0</v>
      </c>
      <c r="R894" s="19">
        <v>4995</v>
      </c>
      <c r="S894" s="19">
        <v>0</v>
      </c>
      <c r="T894" s="19">
        <v>0</v>
      </c>
      <c r="U894" s="18">
        <f>Tabla1[[#This Row],[Comprometido]]/Tabla1[[#Totals],[Comprometido]]</f>
        <v>0</v>
      </c>
      <c r="V894" s="19">
        <v>0</v>
      </c>
      <c r="W894" s="20">
        <f>Tabla1[[#This Row],[Devengado]]/Tabla1[[#Totals],[Devengado]]</f>
        <v>0</v>
      </c>
      <c r="X894" s="19">
        <v>4995</v>
      </c>
      <c r="Y894" s="19">
        <v>4995</v>
      </c>
      <c r="Z894" s="19">
        <v>4995</v>
      </c>
    </row>
    <row r="895" spans="1:26" hidden="1" x14ac:dyDescent="0.2">
      <c r="A895" t="s">
        <v>23</v>
      </c>
      <c r="B895" t="s">
        <v>49</v>
      </c>
      <c r="C895" t="s">
        <v>50</v>
      </c>
      <c r="D895" t="s">
        <v>51</v>
      </c>
      <c r="E895" t="s">
        <v>4</v>
      </c>
      <c r="F895" t="s">
        <v>5</v>
      </c>
      <c r="G895" t="s">
        <v>6</v>
      </c>
      <c r="H895" t="s">
        <v>7</v>
      </c>
      <c r="I895" t="str">
        <f>MID(Tabla1[[#This Row],[Des.Proyecto]],16,50)</f>
        <v>GASTOS ADMINISTRATIVOS</v>
      </c>
      <c r="J895" t="s">
        <v>190</v>
      </c>
      <c r="K895" t="s">
        <v>191</v>
      </c>
      <c r="L895" s="11" t="s">
        <v>938</v>
      </c>
      <c r="M895" t="s">
        <v>173</v>
      </c>
      <c r="N895" t="s">
        <v>11</v>
      </c>
      <c r="O895" s="19">
        <v>0</v>
      </c>
      <c r="P895" s="19">
        <v>0</v>
      </c>
      <c r="Q895" s="19">
        <v>6396.8</v>
      </c>
      <c r="R895" s="19">
        <v>6396.8</v>
      </c>
      <c r="S895" s="19">
        <v>0</v>
      </c>
      <c r="T895" s="19">
        <v>0</v>
      </c>
      <c r="U895" s="18">
        <f>Tabla1[[#This Row],[Comprometido]]/Tabla1[[#Totals],[Comprometido]]</f>
        <v>0</v>
      </c>
      <c r="V895" s="19">
        <v>0</v>
      </c>
      <c r="W895" s="20">
        <f>Tabla1[[#This Row],[Devengado]]/Tabla1[[#Totals],[Devengado]]</f>
        <v>0</v>
      </c>
      <c r="X895" s="19">
        <v>6396.8</v>
      </c>
      <c r="Y895" s="19">
        <v>6396.8</v>
      </c>
      <c r="Z895" s="19">
        <v>6396.8</v>
      </c>
    </row>
    <row r="896" spans="1:26" hidden="1" x14ac:dyDescent="0.2">
      <c r="A896" t="s">
        <v>62</v>
      </c>
      <c r="B896" t="s">
        <v>66</v>
      </c>
      <c r="C896" t="s">
        <v>74</v>
      </c>
      <c r="D896" t="s">
        <v>75</v>
      </c>
      <c r="E896" t="s">
        <v>4</v>
      </c>
      <c r="F896" t="s">
        <v>5</v>
      </c>
      <c r="G896" t="s">
        <v>6</v>
      </c>
      <c r="H896" t="s">
        <v>7</v>
      </c>
      <c r="I896" t="str">
        <f>MID(Tabla1[[#This Row],[Des.Proyecto]],16,50)</f>
        <v>GASTOS ADMINISTRATIVOS</v>
      </c>
      <c r="J896" t="s">
        <v>190</v>
      </c>
      <c r="K896" t="s">
        <v>191</v>
      </c>
      <c r="L896" s="11" t="s">
        <v>938</v>
      </c>
      <c r="M896" t="s">
        <v>173</v>
      </c>
      <c r="N896" t="s">
        <v>11</v>
      </c>
      <c r="O896" s="19">
        <v>4980</v>
      </c>
      <c r="P896" s="19">
        <v>0</v>
      </c>
      <c r="Q896" s="19">
        <v>-4980</v>
      </c>
      <c r="R896" s="19">
        <v>0</v>
      </c>
      <c r="S896" s="19">
        <v>0</v>
      </c>
      <c r="T896" s="19">
        <v>0</v>
      </c>
      <c r="U896" s="18">
        <f>Tabla1[[#This Row],[Comprometido]]/Tabla1[[#Totals],[Comprometido]]</f>
        <v>0</v>
      </c>
      <c r="V896" s="19">
        <v>0</v>
      </c>
      <c r="W896" s="20">
        <f>Tabla1[[#This Row],[Devengado]]/Tabla1[[#Totals],[Devengado]]</f>
        <v>0</v>
      </c>
      <c r="X896" s="19">
        <v>0</v>
      </c>
      <c r="Y896" s="19">
        <v>0</v>
      </c>
      <c r="Z896" s="19">
        <v>0</v>
      </c>
    </row>
    <row r="897" spans="1:26" hidden="1" x14ac:dyDescent="0.2">
      <c r="A897" t="s">
        <v>62</v>
      </c>
      <c r="B897" t="s">
        <v>80</v>
      </c>
      <c r="C897" t="s">
        <v>81</v>
      </c>
      <c r="D897" t="s">
        <v>82</v>
      </c>
      <c r="E897" t="s">
        <v>4</v>
      </c>
      <c r="F897" t="s">
        <v>5</v>
      </c>
      <c r="G897" t="s">
        <v>6</v>
      </c>
      <c r="H897" t="s">
        <v>7</v>
      </c>
      <c r="I897" t="str">
        <f>MID(Tabla1[[#This Row],[Des.Proyecto]],16,50)</f>
        <v>GASTOS ADMINISTRATIVOS</v>
      </c>
      <c r="J897" t="s">
        <v>190</v>
      </c>
      <c r="K897" t="s">
        <v>191</v>
      </c>
      <c r="L897" s="11" t="s">
        <v>938</v>
      </c>
      <c r="M897" t="s">
        <v>173</v>
      </c>
      <c r="N897" t="s">
        <v>11</v>
      </c>
      <c r="O897" s="19">
        <v>3125</v>
      </c>
      <c r="P897" s="19">
        <v>0</v>
      </c>
      <c r="Q897" s="19">
        <v>-2775</v>
      </c>
      <c r="R897" s="19">
        <v>350</v>
      </c>
      <c r="S897" s="19">
        <v>244.4</v>
      </c>
      <c r="T897" s="19">
        <v>105.6</v>
      </c>
      <c r="U897" s="18">
        <f>Tabla1[[#This Row],[Comprometido]]/Tabla1[[#Totals],[Comprometido]]</f>
        <v>5.0413699785424779E-6</v>
      </c>
      <c r="V897" s="19">
        <v>105.6</v>
      </c>
      <c r="W897" s="20">
        <f>Tabla1[[#This Row],[Devengado]]/Tabla1[[#Totals],[Devengado]]</f>
        <v>1.2331802245883237E-5</v>
      </c>
      <c r="X897" s="19">
        <v>244.4</v>
      </c>
      <c r="Y897" s="19">
        <v>244.4</v>
      </c>
      <c r="Z897" s="19">
        <v>0</v>
      </c>
    </row>
    <row r="898" spans="1:26" hidden="1" x14ac:dyDescent="0.2">
      <c r="A898" t="s">
        <v>62</v>
      </c>
      <c r="B898" t="s">
        <v>66</v>
      </c>
      <c r="C898" t="s">
        <v>129</v>
      </c>
      <c r="D898" t="s">
        <v>130</v>
      </c>
      <c r="E898" t="s">
        <v>4</v>
      </c>
      <c r="F898" t="s">
        <v>5</v>
      </c>
      <c r="G898" t="s">
        <v>6</v>
      </c>
      <c r="H898" t="s">
        <v>7</v>
      </c>
      <c r="I898" t="str">
        <f>MID(Tabla1[[#This Row],[Des.Proyecto]],16,50)</f>
        <v>GASTOS ADMINISTRATIVOS</v>
      </c>
      <c r="J898" t="s">
        <v>190</v>
      </c>
      <c r="K898" t="s">
        <v>191</v>
      </c>
      <c r="L898" s="11" t="s">
        <v>938</v>
      </c>
      <c r="M898" t="s">
        <v>173</v>
      </c>
      <c r="N898" t="s">
        <v>11</v>
      </c>
      <c r="O898" s="19">
        <v>2935.07</v>
      </c>
      <c r="P898" s="19">
        <v>0</v>
      </c>
      <c r="Q898" s="19">
        <v>3288.93</v>
      </c>
      <c r="R898" s="19">
        <v>6224</v>
      </c>
      <c r="S898" s="19">
        <v>0</v>
      </c>
      <c r="T898" s="19">
        <v>6224</v>
      </c>
      <c r="U898" s="18">
        <f>Tabla1[[#This Row],[Comprometido]]/Tabla1[[#Totals],[Comprometido]]</f>
        <v>2.9713529115954907E-4</v>
      </c>
      <c r="V898" s="19">
        <v>6224</v>
      </c>
      <c r="W898" s="20">
        <f>Tabla1[[#This Row],[Devengado]]/Tabla1[[#Totals],[Devengado]]</f>
        <v>7.2682895055281517E-4</v>
      </c>
      <c r="X898" s="19">
        <v>0</v>
      </c>
      <c r="Y898" s="19">
        <v>0</v>
      </c>
      <c r="Z898" s="19">
        <v>0</v>
      </c>
    </row>
    <row r="899" spans="1:26" hidden="1" x14ac:dyDescent="0.2">
      <c r="A899" t="s">
        <v>23</v>
      </c>
      <c r="B899" t="s">
        <v>24</v>
      </c>
      <c r="C899" t="s">
        <v>40</v>
      </c>
      <c r="D899" t="s">
        <v>41</v>
      </c>
      <c r="E899" t="s">
        <v>4</v>
      </c>
      <c r="F899" t="s">
        <v>5</v>
      </c>
      <c r="G899" t="s">
        <v>6</v>
      </c>
      <c r="H899" t="s">
        <v>7</v>
      </c>
      <c r="I899" t="str">
        <f>MID(Tabla1[[#This Row],[Des.Proyecto]],16,50)</f>
        <v>GASTOS ADMINISTRATIVOS</v>
      </c>
      <c r="J899" t="s">
        <v>190</v>
      </c>
      <c r="K899" t="s">
        <v>191</v>
      </c>
      <c r="L899" s="11" t="s">
        <v>938</v>
      </c>
      <c r="M899" t="s">
        <v>173</v>
      </c>
      <c r="N899" t="s">
        <v>11</v>
      </c>
      <c r="O899" s="19">
        <v>30</v>
      </c>
      <c r="P899" s="19">
        <v>0</v>
      </c>
      <c r="Q899" s="19">
        <v>0</v>
      </c>
      <c r="R899" s="19">
        <v>30</v>
      </c>
      <c r="S899" s="19">
        <v>0</v>
      </c>
      <c r="T899" s="19">
        <v>0</v>
      </c>
      <c r="U899" s="18">
        <f>Tabla1[[#This Row],[Comprometido]]/Tabla1[[#Totals],[Comprometido]]</f>
        <v>0</v>
      </c>
      <c r="V899" s="19">
        <v>0</v>
      </c>
      <c r="W899" s="20">
        <f>Tabla1[[#This Row],[Devengado]]/Tabla1[[#Totals],[Devengado]]</f>
        <v>0</v>
      </c>
      <c r="X899" s="19">
        <v>30</v>
      </c>
      <c r="Y899" s="19">
        <v>30</v>
      </c>
      <c r="Z899" s="19">
        <v>30</v>
      </c>
    </row>
    <row r="900" spans="1:26" hidden="1" x14ac:dyDescent="0.2">
      <c r="A900" t="s">
        <v>62</v>
      </c>
      <c r="B900" t="s">
        <v>66</v>
      </c>
      <c r="C900" t="s">
        <v>124</v>
      </c>
      <c r="D900" t="s">
        <v>125</v>
      </c>
      <c r="E900" t="s">
        <v>4</v>
      </c>
      <c r="F900" t="s">
        <v>5</v>
      </c>
      <c r="G900" t="s">
        <v>6</v>
      </c>
      <c r="H900" t="s">
        <v>7</v>
      </c>
      <c r="I900" t="str">
        <f>MID(Tabla1[[#This Row],[Des.Proyecto]],16,50)</f>
        <v>GASTOS ADMINISTRATIVOS</v>
      </c>
      <c r="J900" t="s">
        <v>190</v>
      </c>
      <c r="K900" t="s">
        <v>191</v>
      </c>
      <c r="L900" s="11" t="s">
        <v>938</v>
      </c>
      <c r="M900" t="s">
        <v>173</v>
      </c>
      <c r="N900" t="s">
        <v>11</v>
      </c>
      <c r="O900" s="19">
        <v>500</v>
      </c>
      <c r="P900" s="19">
        <v>0</v>
      </c>
      <c r="Q900" s="19">
        <v>2500</v>
      </c>
      <c r="R900" s="19">
        <v>3000</v>
      </c>
      <c r="S900" s="19">
        <v>0</v>
      </c>
      <c r="T900" s="19">
        <v>2999.5</v>
      </c>
      <c r="U900" s="18">
        <f>Tabla1[[#This Row],[Comprometido]]/Tabla1[[#Totals],[Comprometido]]</f>
        <v>1.4319686790377047E-4</v>
      </c>
      <c r="V900" s="19">
        <v>2999.5</v>
      </c>
      <c r="W900" s="20">
        <f>Tabla1[[#This Row],[Devengado]]/Tabla1[[#Totals],[Devengado]]</f>
        <v>3.5027690186104901E-4</v>
      </c>
      <c r="X900" s="19">
        <v>0.5</v>
      </c>
      <c r="Y900" s="19">
        <v>0.5</v>
      </c>
      <c r="Z900" s="19">
        <v>0.5</v>
      </c>
    </row>
    <row r="901" spans="1:26" hidden="1" x14ac:dyDescent="0.2">
      <c r="A901" t="s">
        <v>62</v>
      </c>
      <c r="B901" t="s">
        <v>80</v>
      </c>
      <c r="C901" t="s">
        <v>92</v>
      </c>
      <c r="D901" t="s">
        <v>93</v>
      </c>
      <c r="E901" t="s">
        <v>4</v>
      </c>
      <c r="F901" t="s">
        <v>5</v>
      </c>
      <c r="G901" t="s">
        <v>6</v>
      </c>
      <c r="H901" t="s">
        <v>7</v>
      </c>
      <c r="I901" t="str">
        <f>MID(Tabla1[[#This Row],[Des.Proyecto]],16,50)</f>
        <v>GASTOS ADMINISTRATIVOS</v>
      </c>
      <c r="J901" t="s">
        <v>190</v>
      </c>
      <c r="K901" t="s">
        <v>191</v>
      </c>
      <c r="L901" s="11" t="s">
        <v>938</v>
      </c>
      <c r="M901" t="s">
        <v>173</v>
      </c>
      <c r="N901" t="s">
        <v>11</v>
      </c>
      <c r="O901" s="19">
        <v>6760</v>
      </c>
      <c r="P901" s="19">
        <v>0</v>
      </c>
      <c r="Q901" s="19">
        <v>-6760</v>
      </c>
      <c r="R901" s="19">
        <v>0</v>
      </c>
      <c r="S901" s="19">
        <v>0</v>
      </c>
      <c r="T901" s="19">
        <v>0</v>
      </c>
      <c r="U901" s="18">
        <f>Tabla1[[#This Row],[Comprometido]]/Tabla1[[#Totals],[Comprometido]]</f>
        <v>0</v>
      </c>
      <c r="V901" s="19">
        <v>0</v>
      </c>
      <c r="W901" s="20">
        <f>Tabla1[[#This Row],[Devengado]]/Tabla1[[#Totals],[Devengado]]</f>
        <v>0</v>
      </c>
      <c r="X901" s="19">
        <v>0</v>
      </c>
      <c r="Y901" s="19">
        <v>0</v>
      </c>
      <c r="Z901" s="19">
        <v>0</v>
      </c>
    </row>
    <row r="902" spans="1:26" hidden="1" x14ac:dyDescent="0.2">
      <c r="A902" t="s">
        <v>62</v>
      </c>
      <c r="B902" t="s">
        <v>66</v>
      </c>
      <c r="C902" t="s">
        <v>76</v>
      </c>
      <c r="D902" t="s">
        <v>77</v>
      </c>
      <c r="E902" t="s">
        <v>4</v>
      </c>
      <c r="F902" t="s">
        <v>5</v>
      </c>
      <c r="G902" t="s">
        <v>6</v>
      </c>
      <c r="H902" t="s">
        <v>7</v>
      </c>
      <c r="I902" t="str">
        <f>MID(Tabla1[[#This Row],[Des.Proyecto]],16,50)</f>
        <v>GASTOS ADMINISTRATIVOS</v>
      </c>
      <c r="J902" t="s">
        <v>190</v>
      </c>
      <c r="K902" t="s">
        <v>191</v>
      </c>
      <c r="L902" s="11" t="s">
        <v>938</v>
      </c>
      <c r="M902" t="s">
        <v>173</v>
      </c>
      <c r="N902" t="s">
        <v>11</v>
      </c>
      <c r="O902" s="19">
        <v>800</v>
      </c>
      <c r="P902" s="19">
        <v>0</v>
      </c>
      <c r="Q902" s="19">
        <v>1260</v>
      </c>
      <c r="R902" s="19">
        <v>2060</v>
      </c>
      <c r="S902" s="19">
        <v>2060</v>
      </c>
      <c r="T902" s="19">
        <v>0</v>
      </c>
      <c r="U902" s="18">
        <f>Tabla1[[#This Row],[Comprometido]]/Tabla1[[#Totals],[Comprometido]]</f>
        <v>0</v>
      </c>
      <c r="V902" s="19">
        <v>0</v>
      </c>
      <c r="W902" s="20">
        <f>Tabla1[[#This Row],[Devengado]]/Tabla1[[#Totals],[Devengado]]</f>
        <v>0</v>
      </c>
      <c r="X902" s="19">
        <v>2060</v>
      </c>
      <c r="Y902" s="19">
        <v>2060</v>
      </c>
      <c r="Z902" s="19">
        <v>0</v>
      </c>
    </row>
    <row r="903" spans="1:26" hidden="1" x14ac:dyDescent="0.2">
      <c r="A903" t="s">
        <v>62</v>
      </c>
      <c r="B903" t="s">
        <v>66</v>
      </c>
      <c r="C903" t="s">
        <v>129</v>
      </c>
      <c r="D903" t="s">
        <v>130</v>
      </c>
      <c r="E903" t="s">
        <v>4</v>
      </c>
      <c r="F903" t="s">
        <v>5</v>
      </c>
      <c r="G903" t="s">
        <v>6</v>
      </c>
      <c r="H903" t="s">
        <v>7</v>
      </c>
      <c r="I903" t="str">
        <f>MID(Tabla1[[#This Row],[Des.Proyecto]],16,50)</f>
        <v>GASTOS ADMINISTRATIVOS</v>
      </c>
      <c r="J903" t="s">
        <v>195</v>
      </c>
      <c r="K903" t="s">
        <v>196</v>
      </c>
      <c r="L903" s="11" t="s">
        <v>938</v>
      </c>
      <c r="M903" t="s">
        <v>173</v>
      </c>
      <c r="N903" t="s">
        <v>11</v>
      </c>
      <c r="O903" s="19">
        <v>16364</v>
      </c>
      <c r="P903" s="19">
        <v>0</v>
      </c>
      <c r="Q903" s="19">
        <v>0</v>
      </c>
      <c r="R903" s="19">
        <v>16364</v>
      </c>
      <c r="S903" s="19">
        <v>0</v>
      </c>
      <c r="T903" s="19">
        <v>12098</v>
      </c>
      <c r="U903" s="18">
        <f>Tabla1[[#This Row],[Comprometido]]/Tabla1[[#Totals],[Comprometido]]</f>
        <v>5.7756149621597443E-4</v>
      </c>
      <c r="V903" s="19">
        <v>8348</v>
      </c>
      <c r="W903" s="20">
        <f>Tabla1[[#This Row],[Devengado]]/Tabla1[[#Totals],[Devengado]]</f>
        <v>9.7486633663478484E-4</v>
      </c>
      <c r="X903" s="19">
        <v>4266</v>
      </c>
      <c r="Y903" s="19">
        <v>8016</v>
      </c>
      <c r="Z903" s="19">
        <v>4266</v>
      </c>
    </row>
    <row r="904" spans="1:26" hidden="1" x14ac:dyDescent="0.2">
      <c r="A904" t="s">
        <v>62</v>
      </c>
      <c r="B904" t="s">
        <v>66</v>
      </c>
      <c r="C904" t="s">
        <v>108</v>
      </c>
      <c r="D904" t="s">
        <v>109</v>
      </c>
      <c r="E904" t="s">
        <v>4</v>
      </c>
      <c r="F904" t="s">
        <v>5</v>
      </c>
      <c r="G904" t="s">
        <v>6</v>
      </c>
      <c r="H904" t="s">
        <v>7</v>
      </c>
      <c r="I904" t="str">
        <f>MID(Tabla1[[#This Row],[Des.Proyecto]],16,50)</f>
        <v>GASTOS ADMINISTRATIVOS</v>
      </c>
      <c r="J904" t="s">
        <v>195</v>
      </c>
      <c r="K904" t="s">
        <v>196</v>
      </c>
      <c r="L904" s="11" t="s">
        <v>938</v>
      </c>
      <c r="M904" t="s">
        <v>173</v>
      </c>
      <c r="N904" t="s">
        <v>11</v>
      </c>
      <c r="O904" s="19">
        <v>6200.01</v>
      </c>
      <c r="P904" s="19">
        <v>0</v>
      </c>
      <c r="Q904" s="19">
        <v>100</v>
      </c>
      <c r="R904" s="19">
        <v>6300.01</v>
      </c>
      <c r="S904" s="19">
        <v>6300</v>
      </c>
      <c r="T904" s="19">
        <v>0</v>
      </c>
      <c r="U904" s="18">
        <f>Tabla1[[#This Row],[Comprometido]]/Tabla1[[#Totals],[Comprometido]]</f>
        <v>0</v>
      </c>
      <c r="V904" s="19">
        <v>0</v>
      </c>
      <c r="W904" s="20">
        <f>Tabla1[[#This Row],[Devengado]]/Tabla1[[#Totals],[Devengado]]</f>
        <v>0</v>
      </c>
      <c r="X904" s="19">
        <v>6300.01</v>
      </c>
      <c r="Y904" s="19">
        <v>6300.01</v>
      </c>
      <c r="Z904" s="19">
        <v>0.01</v>
      </c>
    </row>
    <row r="905" spans="1:26" hidden="1" x14ac:dyDescent="0.2">
      <c r="A905" t="s">
        <v>62</v>
      </c>
      <c r="B905" t="s">
        <v>66</v>
      </c>
      <c r="C905" t="s">
        <v>74</v>
      </c>
      <c r="D905" t="s">
        <v>75</v>
      </c>
      <c r="E905" t="s">
        <v>4</v>
      </c>
      <c r="F905" t="s">
        <v>5</v>
      </c>
      <c r="G905" t="s">
        <v>6</v>
      </c>
      <c r="H905" t="s">
        <v>7</v>
      </c>
      <c r="I905" t="str">
        <f>MID(Tabla1[[#This Row],[Des.Proyecto]],16,50)</f>
        <v>GASTOS ADMINISTRATIVOS</v>
      </c>
      <c r="J905" t="s">
        <v>195</v>
      </c>
      <c r="K905" t="s">
        <v>196</v>
      </c>
      <c r="L905" s="11" t="s">
        <v>938</v>
      </c>
      <c r="M905" t="s">
        <v>173</v>
      </c>
      <c r="N905" t="s">
        <v>11</v>
      </c>
      <c r="O905" s="19">
        <v>3800</v>
      </c>
      <c r="P905" s="19">
        <v>0</v>
      </c>
      <c r="Q905" s="19">
        <v>0</v>
      </c>
      <c r="R905" s="19">
        <v>3800</v>
      </c>
      <c r="S905" s="19">
        <v>0</v>
      </c>
      <c r="T905" s="19">
        <v>0</v>
      </c>
      <c r="U905" s="18">
        <f>Tabla1[[#This Row],[Comprometido]]/Tabla1[[#Totals],[Comprometido]]</f>
        <v>0</v>
      </c>
      <c r="V905" s="19">
        <v>0</v>
      </c>
      <c r="W905" s="20">
        <f>Tabla1[[#This Row],[Devengado]]/Tabla1[[#Totals],[Devengado]]</f>
        <v>0</v>
      </c>
      <c r="X905" s="19">
        <v>3800</v>
      </c>
      <c r="Y905" s="19">
        <v>3800</v>
      </c>
      <c r="Z905" s="19">
        <v>3800</v>
      </c>
    </row>
    <row r="906" spans="1:26" hidden="1" x14ac:dyDescent="0.2">
      <c r="A906" t="s">
        <v>62</v>
      </c>
      <c r="B906" t="s">
        <v>66</v>
      </c>
      <c r="C906" t="s">
        <v>67</v>
      </c>
      <c r="D906" t="s">
        <v>68</v>
      </c>
      <c r="E906" t="s">
        <v>4</v>
      </c>
      <c r="F906" t="s">
        <v>5</v>
      </c>
      <c r="G906" t="s">
        <v>6</v>
      </c>
      <c r="H906" t="s">
        <v>7</v>
      </c>
      <c r="I906" t="str">
        <f>MID(Tabla1[[#This Row],[Des.Proyecto]],16,50)</f>
        <v>GASTOS ADMINISTRATIVOS</v>
      </c>
      <c r="J906" t="s">
        <v>195</v>
      </c>
      <c r="K906" t="s">
        <v>196</v>
      </c>
      <c r="L906" s="11" t="s">
        <v>938</v>
      </c>
      <c r="M906" t="s">
        <v>173</v>
      </c>
      <c r="N906" t="s">
        <v>11</v>
      </c>
      <c r="O906" s="19">
        <v>1137</v>
      </c>
      <c r="P906" s="19">
        <v>0</v>
      </c>
      <c r="Q906" s="19">
        <v>1666</v>
      </c>
      <c r="R906" s="19">
        <v>2803</v>
      </c>
      <c r="S906" s="19">
        <v>0</v>
      </c>
      <c r="T906" s="19">
        <v>2803</v>
      </c>
      <c r="U906" s="18">
        <f>Tabla1[[#This Row],[Comprometido]]/Tabla1[[#Totals],[Comprometido]]</f>
        <v>1.3381590956301672E-4</v>
      </c>
      <c r="V906" s="19">
        <v>2803</v>
      </c>
      <c r="W906" s="20">
        <f>Tabla1[[#This Row],[Devengado]]/Tabla1[[#Totals],[Devengado]]</f>
        <v>3.2732994029555605E-4</v>
      </c>
      <c r="X906" s="19">
        <v>0</v>
      </c>
      <c r="Y906" s="19">
        <v>0</v>
      </c>
      <c r="Z906" s="19">
        <v>0</v>
      </c>
    </row>
    <row r="907" spans="1:26" hidden="1" x14ac:dyDescent="0.2">
      <c r="A907" t="s">
        <v>62</v>
      </c>
      <c r="B907" t="s">
        <v>66</v>
      </c>
      <c r="C907" t="s">
        <v>78</v>
      </c>
      <c r="D907" t="s">
        <v>79</v>
      </c>
      <c r="E907" t="s">
        <v>4</v>
      </c>
      <c r="F907" t="s">
        <v>5</v>
      </c>
      <c r="G907" t="s">
        <v>6</v>
      </c>
      <c r="H907" t="s">
        <v>7</v>
      </c>
      <c r="I907" t="str">
        <f>MID(Tabla1[[#This Row],[Des.Proyecto]],16,50)</f>
        <v>GASTOS ADMINISTRATIVOS</v>
      </c>
      <c r="J907" t="s">
        <v>197</v>
      </c>
      <c r="K907" t="s">
        <v>198</v>
      </c>
      <c r="L907" s="11" t="s">
        <v>938</v>
      </c>
      <c r="M907" t="s">
        <v>173</v>
      </c>
      <c r="N907" t="s">
        <v>11</v>
      </c>
      <c r="O907" s="19">
        <v>164</v>
      </c>
      <c r="P907" s="19">
        <v>0</v>
      </c>
      <c r="Q907" s="19">
        <v>-164</v>
      </c>
      <c r="R907" s="19">
        <v>0</v>
      </c>
      <c r="S907" s="19">
        <v>0</v>
      </c>
      <c r="T907" s="19">
        <v>0</v>
      </c>
      <c r="U907" s="18">
        <f>Tabla1[[#This Row],[Comprometido]]/Tabla1[[#Totals],[Comprometido]]</f>
        <v>0</v>
      </c>
      <c r="V907" s="19">
        <v>0</v>
      </c>
      <c r="W907" s="20">
        <f>Tabla1[[#This Row],[Devengado]]/Tabla1[[#Totals],[Devengado]]</f>
        <v>0</v>
      </c>
      <c r="X907" s="19">
        <v>0</v>
      </c>
      <c r="Y907" s="19">
        <v>0</v>
      </c>
      <c r="Z907" s="19">
        <v>0</v>
      </c>
    </row>
    <row r="908" spans="1:26" hidden="1" x14ac:dyDescent="0.2">
      <c r="A908" t="s">
        <v>0</v>
      </c>
      <c r="B908" t="s">
        <v>1</v>
      </c>
      <c r="C908" t="s">
        <v>174</v>
      </c>
      <c r="D908" t="s">
        <v>175</v>
      </c>
      <c r="E908" t="s">
        <v>4</v>
      </c>
      <c r="F908" t="s">
        <v>5</v>
      </c>
      <c r="G908" t="s">
        <v>6</v>
      </c>
      <c r="H908" t="s">
        <v>7</v>
      </c>
      <c r="I908" t="str">
        <f>MID(Tabla1[[#This Row],[Des.Proyecto]],16,50)</f>
        <v>GASTOS ADMINISTRATIVOS</v>
      </c>
      <c r="J908" t="s">
        <v>197</v>
      </c>
      <c r="K908" t="s">
        <v>198</v>
      </c>
      <c r="L908" s="11" t="s">
        <v>938</v>
      </c>
      <c r="M908" t="s">
        <v>173</v>
      </c>
      <c r="N908" t="s">
        <v>11</v>
      </c>
      <c r="O908" s="19">
        <v>0</v>
      </c>
      <c r="P908" s="19">
        <v>0</v>
      </c>
      <c r="Q908" s="19">
        <v>540</v>
      </c>
      <c r="R908" s="19">
        <v>540</v>
      </c>
      <c r="S908" s="19">
        <v>300</v>
      </c>
      <c r="T908" s="19">
        <v>240</v>
      </c>
      <c r="U908" s="18">
        <f>Tabla1[[#This Row],[Comprometido]]/Tabla1[[#Totals],[Comprometido]]</f>
        <v>1.1457659042141996E-5</v>
      </c>
      <c r="V908" s="19">
        <v>0</v>
      </c>
      <c r="W908" s="20">
        <f>Tabla1[[#This Row],[Devengado]]/Tabla1[[#Totals],[Devengado]]</f>
        <v>0</v>
      </c>
      <c r="X908" s="19">
        <v>300</v>
      </c>
      <c r="Y908" s="19">
        <v>540</v>
      </c>
      <c r="Z908" s="19">
        <v>0</v>
      </c>
    </row>
    <row r="909" spans="1:26" hidden="1" x14ac:dyDescent="0.2">
      <c r="A909" t="s">
        <v>23</v>
      </c>
      <c r="B909" t="s">
        <v>24</v>
      </c>
      <c r="C909" t="s">
        <v>29</v>
      </c>
      <c r="D909" t="s">
        <v>30</v>
      </c>
      <c r="E909" t="s">
        <v>4</v>
      </c>
      <c r="F909" t="s">
        <v>5</v>
      </c>
      <c r="G909" t="s">
        <v>6</v>
      </c>
      <c r="H909" t="s">
        <v>7</v>
      </c>
      <c r="I909" t="str">
        <f>MID(Tabla1[[#This Row],[Des.Proyecto]],16,50)</f>
        <v>GASTOS ADMINISTRATIVOS</v>
      </c>
      <c r="J909" t="s">
        <v>197</v>
      </c>
      <c r="K909" t="s">
        <v>198</v>
      </c>
      <c r="L909" s="11" t="s">
        <v>938</v>
      </c>
      <c r="M909" t="s">
        <v>173</v>
      </c>
      <c r="N909" t="s">
        <v>11</v>
      </c>
      <c r="O909" s="19">
        <v>1646.4</v>
      </c>
      <c r="P909" s="19">
        <v>0</v>
      </c>
      <c r="Q909" s="19">
        <v>3353.6</v>
      </c>
      <c r="R909" s="19">
        <v>5000</v>
      </c>
      <c r="S909" s="19">
        <v>0</v>
      </c>
      <c r="T909" s="19">
        <v>0</v>
      </c>
      <c r="U909" s="18">
        <f>Tabla1[[#This Row],[Comprometido]]/Tabla1[[#Totals],[Comprometido]]</f>
        <v>0</v>
      </c>
      <c r="V909" s="19">
        <v>0</v>
      </c>
      <c r="W909" s="20">
        <f>Tabla1[[#This Row],[Devengado]]/Tabla1[[#Totals],[Devengado]]</f>
        <v>0</v>
      </c>
      <c r="X909" s="19">
        <v>5000</v>
      </c>
      <c r="Y909" s="19">
        <v>5000</v>
      </c>
      <c r="Z909" s="19">
        <v>5000</v>
      </c>
    </row>
    <row r="910" spans="1:26" hidden="1" x14ac:dyDescent="0.2">
      <c r="A910" t="s">
        <v>23</v>
      </c>
      <c r="B910" t="s">
        <v>24</v>
      </c>
      <c r="C910" t="s">
        <v>34</v>
      </c>
      <c r="D910" t="s">
        <v>35</v>
      </c>
      <c r="E910" t="s">
        <v>4</v>
      </c>
      <c r="F910" t="s">
        <v>5</v>
      </c>
      <c r="G910" t="s">
        <v>6</v>
      </c>
      <c r="H910" t="s">
        <v>7</v>
      </c>
      <c r="I910" t="str">
        <f>MID(Tabla1[[#This Row],[Des.Proyecto]],16,50)</f>
        <v>GASTOS ADMINISTRATIVOS</v>
      </c>
      <c r="J910" t="s">
        <v>197</v>
      </c>
      <c r="K910" t="s">
        <v>198</v>
      </c>
      <c r="L910" s="11" t="s">
        <v>938</v>
      </c>
      <c r="M910" t="s">
        <v>173</v>
      </c>
      <c r="N910" t="s">
        <v>11</v>
      </c>
      <c r="O910" s="19">
        <v>1134</v>
      </c>
      <c r="P910" s="19">
        <v>0</v>
      </c>
      <c r="Q910" s="19">
        <v>0</v>
      </c>
      <c r="R910" s="19">
        <v>1134</v>
      </c>
      <c r="S910" s="19">
        <v>0</v>
      </c>
      <c r="T910" s="19">
        <v>0</v>
      </c>
      <c r="U910" s="18">
        <f>Tabla1[[#This Row],[Comprometido]]/Tabla1[[#Totals],[Comprometido]]</f>
        <v>0</v>
      </c>
      <c r="V910" s="19">
        <v>0</v>
      </c>
      <c r="W910" s="20">
        <f>Tabla1[[#This Row],[Devengado]]/Tabla1[[#Totals],[Devengado]]</f>
        <v>0</v>
      </c>
      <c r="X910" s="19">
        <v>1134</v>
      </c>
      <c r="Y910" s="19">
        <v>1134</v>
      </c>
      <c r="Z910" s="19">
        <v>1134</v>
      </c>
    </row>
    <row r="911" spans="1:26" hidden="1" x14ac:dyDescent="0.2">
      <c r="A911" t="s">
        <v>23</v>
      </c>
      <c r="B911" t="s">
        <v>24</v>
      </c>
      <c r="C911" t="s">
        <v>44</v>
      </c>
      <c r="D911" t="s">
        <v>45</v>
      </c>
      <c r="E911" t="s">
        <v>4</v>
      </c>
      <c r="F911" t="s">
        <v>5</v>
      </c>
      <c r="G911" t="s">
        <v>6</v>
      </c>
      <c r="H911" t="s">
        <v>7</v>
      </c>
      <c r="I911" t="str">
        <f>MID(Tabla1[[#This Row],[Des.Proyecto]],16,50)</f>
        <v>GASTOS ADMINISTRATIVOS</v>
      </c>
      <c r="J911" t="s">
        <v>197</v>
      </c>
      <c r="K911" t="s">
        <v>198</v>
      </c>
      <c r="L911" s="11" t="s">
        <v>938</v>
      </c>
      <c r="M911" t="s">
        <v>173</v>
      </c>
      <c r="N911" t="s">
        <v>11</v>
      </c>
      <c r="O911" s="19">
        <v>2868.12</v>
      </c>
      <c r="P911" s="19">
        <v>0</v>
      </c>
      <c r="Q911" s="19">
        <v>-2868.12</v>
      </c>
      <c r="R911" s="19">
        <v>0</v>
      </c>
      <c r="S911" s="19">
        <v>0</v>
      </c>
      <c r="T911" s="19">
        <v>0</v>
      </c>
      <c r="U911" s="18">
        <f>Tabla1[[#This Row],[Comprometido]]/Tabla1[[#Totals],[Comprometido]]</f>
        <v>0</v>
      </c>
      <c r="V911" s="19">
        <v>0</v>
      </c>
      <c r="W911" s="20">
        <f>Tabla1[[#This Row],[Devengado]]/Tabla1[[#Totals],[Devengado]]</f>
        <v>0</v>
      </c>
      <c r="X911" s="19">
        <v>0</v>
      </c>
      <c r="Y911" s="19">
        <v>0</v>
      </c>
      <c r="Z911" s="19">
        <v>0</v>
      </c>
    </row>
    <row r="912" spans="1:26" hidden="1" x14ac:dyDescent="0.2">
      <c r="A912" t="s">
        <v>23</v>
      </c>
      <c r="B912" t="s">
        <v>24</v>
      </c>
      <c r="C912" t="s">
        <v>25</v>
      </c>
      <c r="D912" t="s">
        <v>26</v>
      </c>
      <c r="E912" t="s">
        <v>4</v>
      </c>
      <c r="F912" t="s">
        <v>5</v>
      </c>
      <c r="G912" t="s">
        <v>6</v>
      </c>
      <c r="H912" t="s">
        <v>7</v>
      </c>
      <c r="I912" t="str">
        <f>MID(Tabla1[[#This Row],[Des.Proyecto]],16,50)</f>
        <v>GASTOS ADMINISTRATIVOS</v>
      </c>
      <c r="J912" t="s">
        <v>197</v>
      </c>
      <c r="K912" t="s">
        <v>198</v>
      </c>
      <c r="L912" s="11" t="s">
        <v>938</v>
      </c>
      <c r="M912" t="s">
        <v>173</v>
      </c>
      <c r="N912" t="s">
        <v>11</v>
      </c>
      <c r="O912" s="19">
        <v>6000</v>
      </c>
      <c r="P912" s="19">
        <v>0</v>
      </c>
      <c r="Q912" s="19">
        <v>0</v>
      </c>
      <c r="R912" s="19">
        <v>6000</v>
      </c>
      <c r="S912" s="19">
        <v>0</v>
      </c>
      <c r="T912" s="19">
        <v>0</v>
      </c>
      <c r="U912" s="18">
        <f>Tabla1[[#This Row],[Comprometido]]/Tabla1[[#Totals],[Comprometido]]</f>
        <v>0</v>
      </c>
      <c r="V912" s="19">
        <v>0</v>
      </c>
      <c r="W912" s="20">
        <f>Tabla1[[#This Row],[Devengado]]/Tabla1[[#Totals],[Devengado]]</f>
        <v>0</v>
      </c>
      <c r="X912" s="19">
        <v>6000</v>
      </c>
      <c r="Y912" s="19">
        <v>6000</v>
      </c>
      <c r="Z912" s="19">
        <v>6000</v>
      </c>
    </row>
    <row r="913" spans="1:26" hidden="1" x14ac:dyDescent="0.2">
      <c r="A913" t="s">
        <v>0</v>
      </c>
      <c r="B913" t="s">
        <v>1</v>
      </c>
      <c r="C913" t="s">
        <v>192</v>
      </c>
      <c r="D913" t="s">
        <v>193</v>
      </c>
      <c r="E913" t="s">
        <v>4</v>
      </c>
      <c r="F913" t="s">
        <v>5</v>
      </c>
      <c r="G913" t="s">
        <v>6</v>
      </c>
      <c r="H913" t="s">
        <v>7</v>
      </c>
      <c r="I913" t="str">
        <f>MID(Tabla1[[#This Row],[Des.Proyecto]],16,50)</f>
        <v>GASTOS ADMINISTRATIVOS</v>
      </c>
      <c r="J913" t="s">
        <v>197</v>
      </c>
      <c r="K913" t="s">
        <v>198</v>
      </c>
      <c r="L913" s="11" t="s">
        <v>938</v>
      </c>
      <c r="M913" t="s">
        <v>173</v>
      </c>
      <c r="N913" t="s">
        <v>11</v>
      </c>
      <c r="O913" s="19">
        <v>2000</v>
      </c>
      <c r="P913" s="19">
        <v>0</v>
      </c>
      <c r="Q913" s="19">
        <v>0</v>
      </c>
      <c r="R913" s="19">
        <v>2000</v>
      </c>
      <c r="S913" s="19">
        <v>0</v>
      </c>
      <c r="T913" s="19">
        <v>300</v>
      </c>
      <c r="U913" s="18">
        <f>Tabla1[[#This Row],[Comprometido]]/Tabla1[[#Totals],[Comprometido]]</f>
        <v>1.4322073802677495E-5</v>
      </c>
      <c r="V913" s="19">
        <v>300</v>
      </c>
      <c r="W913" s="20">
        <f>Tabla1[[#This Row],[Devengado]]/Tabla1[[#Totals],[Devengado]]</f>
        <v>3.5033529107622836E-5</v>
      </c>
      <c r="X913" s="19">
        <v>1700</v>
      </c>
      <c r="Y913" s="19">
        <v>1700</v>
      </c>
      <c r="Z913" s="19">
        <v>1700</v>
      </c>
    </row>
    <row r="914" spans="1:26" hidden="1" x14ac:dyDescent="0.2">
      <c r="A914" t="s">
        <v>0</v>
      </c>
      <c r="B914" t="s">
        <v>1</v>
      </c>
      <c r="C914" t="s">
        <v>88</v>
      </c>
      <c r="D914" t="s">
        <v>89</v>
      </c>
      <c r="E914" t="s">
        <v>4</v>
      </c>
      <c r="F914" t="s">
        <v>5</v>
      </c>
      <c r="G914" t="s">
        <v>6</v>
      </c>
      <c r="H914" t="s">
        <v>7</v>
      </c>
      <c r="I914" t="str">
        <f>MID(Tabla1[[#This Row],[Des.Proyecto]],16,50)</f>
        <v>GASTOS ADMINISTRATIVOS</v>
      </c>
      <c r="J914" t="s">
        <v>197</v>
      </c>
      <c r="K914" t="s">
        <v>198</v>
      </c>
      <c r="L914" s="11" t="s">
        <v>938</v>
      </c>
      <c r="M914" t="s">
        <v>173</v>
      </c>
      <c r="N914" t="s">
        <v>11</v>
      </c>
      <c r="O914" s="19">
        <v>200</v>
      </c>
      <c r="P914" s="19">
        <v>0</v>
      </c>
      <c r="Q914" s="19">
        <v>3000</v>
      </c>
      <c r="R914" s="19">
        <v>3200</v>
      </c>
      <c r="S914" s="19">
        <v>0</v>
      </c>
      <c r="T914" s="19">
        <v>0</v>
      </c>
      <c r="U914" s="18">
        <f>Tabla1[[#This Row],[Comprometido]]/Tabla1[[#Totals],[Comprometido]]</f>
        <v>0</v>
      </c>
      <c r="V914" s="19">
        <v>0</v>
      </c>
      <c r="W914" s="20">
        <f>Tabla1[[#This Row],[Devengado]]/Tabla1[[#Totals],[Devengado]]</f>
        <v>0</v>
      </c>
      <c r="X914" s="19">
        <v>3200</v>
      </c>
      <c r="Y914" s="19">
        <v>3200</v>
      </c>
      <c r="Z914" s="19">
        <v>3200</v>
      </c>
    </row>
    <row r="915" spans="1:26" hidden="1" x14ac:dyDescent="0.2">
      <c r="A915" t="s">
        <v>23</v>
      </c>
      <c r="B915" t="s">
        <v>24</v>
      </c>
      <c r="C915" t="s">
        <v>40</v>
      </c>
      <c r="D915" t="s">
        <v>41</v>
      </c>
      <c r="E915" t="s">
        <v>4</v>
      </c>
      <c r="F915" t="s">
        <v>5</v>
      </c>
      <c r="G915" t="s">
        <v>6</v>
      </c>
      <c r="H915" t="s">
        <v>7</v>
      </c>
      <c r="I915" t="str">
        <f>MID(Tabla1[[#This Row],[Des.Proyecto]],16,50)</f>
        <v>GASTOS ADMINISTRATIVOS</v>
      </c>
      <c r="J915" t="s">
        <v>197</v>
      </c>
      <c r="K915" t="s">
        <v>198</v>
      </c>
      <c r="L915" s="11" t="s">
        <v>938</v>
      </c>
      <c r="M915" t="s">
        <v>173</v>
      </c>
      <c r="N915" t="s">
        <v>11</v>
      </c>
      <c r="O915" s="19">
        <v>2500</v>
      </c>
      <c r="P915" s="19">
        <v>0</v>
      </c>
      <c r="Q915" s="19">
        <v>0</v>
      </c>
      <c r="R915" s="19">
        <v>2500</v>
      </c>
      <c r="S915" s="19">
        <v>0</v>
      </c>
      <c r="T915" s="19">
        <v>0</v>
      </c>
      <c r="U915" s="18">
        <f>Tabla1[[#This Row],[Comprometido]]/Tabla1[[#Totals],[Comprometido]]</f>
        <v>0</v>
      </c>
      <c r="V915" s="19">
        <v>0</v>
      </c>
      <c r="W915" s="20">
        <f>Tabla1[[#This Row],[Devengado]]/Tabla1[[#Totals],[Devengado]]</f>
        <v>0</v>
      </c>
      <c r="X915" s="19">
        <v>2500</v>
      </c>
      <c r="Y915" s="19">
        <v>2500</v>
      </c>
      <c r="Z915" s="19">
        <v>2500</v>
      </c>
    </row>
    <row r="916" spans="1:26" hidden="1" x14ac:dyDescent="0.2">
      <c r="A916" t="s">
        <v>23</v>
      </c>
      <c r="B916" t="s">
        <v>49</v>
      </c>
      <c r="C916" t="s">
        <v>56</v>
      </c>
      <c r="D916" t="s">
        <v>57</v>
      </c>
      <c r="E916" t="s">
        <v>4</v>
      </c>
      <c r="F916" t="s">
        <v>5</v>
      </c>
      <c r="G916" t="s">
        <v>6</v>
      </c>
      <c r="H916" t="s">
        <v>7</v>
      </c>
      <c r="I916" t="str">
        <f>MID(Tabla1[[#This Row],[Des.Proyecto]],16,50)</f>
        <v>GASTOS ADMINISTRATIVOS</v>
      </c>
      <c r="J916" t="s">
        <v>197</v>
      </c>
      <c r="K916" t="s">
        <v>198</v>
      </c>
      <c r="L916" s="11" t="s">
        <v>938</v>
      </c>
      <c r="M916" t="s">
        <v>173</v>
      </c>
      <c r="N916" t="s">
        <v>11</v>
      </c>
      <c r="O916" s="19">
        <v>374.4</v>
      </c>
      <c r="P916" s="19">
        <v>0</v>
      </c>
      <c r="Q916" s="19">
        <v>-374.4</v>
      </c>
      <c r="R916" s="19">
        <v>0</v>
      </c>
      <c r="S916" s="19">
        <v>0</v>
      </c>
      <c r="T916" s="19">
        <v>0</v>
      </c>
      <c r="U916" s="18">
        <f>Tabla1[[#This Row],[Comprometido]]/Tabla1[[#Totals],[Comprometido]]</f>
        <v>0</v>
      </c>
      <c r="V916" s="19">
        <v>0</v>
      </c>
      <c r="W916" s="20">
        <f>Tabla1[[#This Row],[Devengado]]/Tabla1[[#Totals],[Devengado]]</f>
        <v>0</v>
      </c>
      <c r="X916" s="19">
        <v>0</v>
      </c>
      <c r="Y916" s="19">
        <v>0</v>
      </c>
      <c r="Z916" s="19">
        <v>0</v>
      </c>
    </row>
    <row r="917" spans="1:26" hidden="1" x14ac:dyDescent="0.2">
      <c r="A917" t="s">
        <v>62</v>
      </c>
      <c r="B917" t="s">
        <v>63</v>
      </c>
      <c r="C917" t="s">
        <v>64</v>
      </c>
      <c r="D917" t="s">
        <v>65</v>
      </c>
      <c r="E917" t="s">
        <v>4</v>
      </c>
      <c r="F917" t="s">
        <v>5</v>
      </c>
      <c r="G917" t="s">
        <v>6</v>
      </c>
      <c r="H917" t="s">
        <v>7</v>
      </c>
      <c r="I917" t="str">
        <f>MID(Tabla1[[#This Row],[Des.Proyecto]],16,50)</f>
        <v>GASTOS ADMINISTRATIVOS</v>
      </c>
      <c r="J917" t="s">
        <v>197</v>
      </c>
      <c r="K917" t="s">
        <v>198</v>
      </c>
      <c r="L917" s="11" t="s">
        <v>938</v>
      </c>
      <c r="M917" t="s">
        <v>173</v>
      </c>
      <c r="N917" t="s">
        <v>11</v>
      </c>
      <c r="O917" s="19">
        <v>4513.6000000000004</v>
      </c>
      <c r="P917" s="19">
        <v>0</v>
      </c>
      <c r="Q917" s="19">
        <v>-4513.6000000000004</v>
      </c>
      <c r="R917" s="19">
        <v>0</v>
      </c>
      <c r="S917" s="19">
        <v>0</v>
      </c>
      <c r="T917" s="19">
        <v>0</v>
      </c>
      <c r="U917" s="18">
        <f>Tabla1[[#This Row],[Comprometido]]/Tabla1[[#Totals],[Comprometido]]</f>
        <v>0</v>
      </c>
      <c r="V917" s="19">
        <v>0</v>
      </c>
      <c r="W917" s="20">
        <f>Tabla1[[#This Row],[Devengado]]/Tabla1[[#Totals],[Devengado]]</f>
        <v>0</v>
      </c>
      <c r="X917" s="19">
        <v>0</v>
      </c>
      <c r="Y917" s="19">
        <v>0</v>
      </c>
      <c r="Z917" s="19">
        <v>0</v>
      </c>
    </row>
    <row r="918" spans="1:26" hidden="1" x14ac:dyDescent="0.2">
      <c r="A918" t="s">
        <v>23</v>
      </c>
      <c r="B918" t="s">
        <v>24</v>
      </c>
      <c r="C918" t="s">
        <v>86</v>
      </c>
      <c r="D918" t="s">
        <v>87</v>
      </c>
      <c r="E918" t="s">
        <v>4</v>
      </c>
      <c r="F918" t="s">
        <v>5</v>
      </c>
      <c r="G918" t="s">
        <v>6</v>
      </c>
      <c r="H918" t="s">
        <v>7</v>
      </c>
      <c r="I918" t="str">
        <f>MID(Tabla1[[#This Row],[Des.Proyecto]],16,50)</f>
        <v>GASTOS ADMINISTRATIVOS</v>
      </c>
      <c r="J918" t="s">
        <v>199</v>
      </c>
      <c r="K918" t="s">
        <v>200</v>
      </c>
      <c r="L918" s="11" t="s">
        <v>938</v>
      </c>
      <c r="M918" t="s">
        <v>173</v>
      </c>
      <c r="N918" t="s">
        <v>11</v>
      </c>
      <c r="O918" s="19">
        <v>244997.05</v>
      </c>
      <c r="P918" s="19">
        <v>0</v>
      </c>
      <c r="Q918" s="19">
        <v>13355.82</v>
      </c>
      <c r="R918" s="19">
        <v>258352.87</v>
      </c>
      <c r="S918" s="19">
        <v>45168.62</v>
      </c>
      <c r="T918" s="19">
        <v>213184.25</v>
      </c>
      <c r="U918" s="18">
        <f>Tabla1[[#This Row],[Comprometido]]/Tabla1[[#Totals],[Comprometido]]</f>
        <v>1.0177468540228166E-2</v>
      </c>
      <c r="V918" s="19">
        <v>170547.4</v>
      </c>
      <c r="W918" s="20">
        <f>Tabla1[[#This Row],[Devengado]]/Tabla1[[#Totals],[Devengado]]</f>
        <v>1.9916257673764651E-2</v>
      </c>
      <c r="X918" s="19">
        <v>45168.62</v>
      </c>
      <c r="Y918" s="19">
        <v>87805.47</v>
      </c>
      <c r="Z918" s="19">
        <v>0</v>
      </c>
    </row>
    <row r="919" spans="1:26" hidden="1" x14ac:dyDescent="0.2">
      <c r="A919" t="s">
        <v>62</v>
      </c>
      <c r="B919" t="s">
        <v>80</v>
      </c>
      <c r="C919" t="s">
        <v>81</v>
      </c>
      <c r="D919" t="s">
        <v>82</v>
      </c>
      <c r="E919" t="s">
        <v>4</v>
      </c>
      <c r="F919" t="s">
        <v>5</v>
      </c>
      <c r="G919" t="s">
        <v>6</v>
      </c>
      <c r="H919" t="s">
        <v>7</v>
      </c>
      <c r="I919" t="str">
        <f>MID(Tabla1[[#This Row],[Des.Proyecto]],16,50)</f>
        <v>GASTOS ADMINISTRATIVOS</v>
      </c>
      <c r="J919" t="s">
        <v>199</v>
      </c>
      <c r="K919" t="s">
        <v>200</v>
      </c>
      <c r="L919" s="11" t="s">
        <v>938</v>
      </c>
      <c r="M919" t="s">
        <v>173</v>
      </c>
      <c r="N919" t="s">
        <v>11</v>
      </c>
      <c r="O919" s="19">
        <v>25000</v>
      </c>
      <c r="P919" s="19">
        <v>0</v>
      </c>
      <c r="Q919" s="19">
        <v>11225</v>
      </c>
      <c r="R919" s="19">
        <v>36225</v>
      </c>
      <c r="S919" s="19">
        <v>0</v>
      </c>
      <c r="T919" s="19">
        <v>36225</v>
      </c>
      <c r="U919" s="18">
        <f>Tabla1[[#This Row],[Comprometido]]/Tabla1[[#Totals],[Comprometido]]</f>
        <v>1.7293904116733076E-3</v>
      </c>
      <c r="V919" s="19">
        <v>20700</v>
      </c>
      <c r="W919" s="20">
        <f>Tabla1[[#This Row],[Devengado]]/Tabla1[[#Totals],[Devengado]]</f>
        <v>2.4173135084259757E-3</v>
      </c>
      <c r="X919" s="19">
        <v>0</v>
      </c>
      <c r="Y919" s="19">
        <v>15525</v>
      </c>
      <c r="Z919" s="19">
        <v>0</v>
      </c>
    </row>
    <row r="920" spans="1:26" hidden="1" x14ac:dyDescent="0.2">
      <c r="A920" t="s">
        <v>0</v>
      </c>
      <c r="B920" t="s">
        <v>1</v>
      </c>
      <c r="C920" t="s">
        <v>88</v>
      </c>
      <c r="D920" t="s">
        <v>89</v>
      </c>
      <c r="E920" t="s">
        <v>4</v>
      </c>
      <c r="F920" t="s">
        <v>5</v>
      </c>
      <c r="G920" t="s">
        <v>6</v>
      </c>
      <c r="H920" t="s">
        <v>7</v>
      </c>
      <c r="I920" t="str">
        <f>MID(Tabla1[[#This Row],[Des.Proyecto]],16,50)</f>
        <v>GASTOS ADMINISTRATIVOS</v>
      </c>
      <c r="J920" t="s">
        <v>199</v>
      </c>
      <c r="K920" t="s">
        <v>200</v>
      </c>
      <c r="L920" s="11" t="s">
        <v>938</v>
      </c>
      <c r="M920" t="s">
        <v>173</v>
      </c>
      <c r="N920" t="s">
        <v>11</v>
      </c>
      <c r="O920" s="19">
        <v>86894.14</v>
      </c>
      <c r="P920" s="19">
        <v>0</v>
      </c>
      <c r="Q920" s="19">
        <v>23187.93</v>
      </c>
      <c r="R920" s="19">
        <v>110082.07</v>
      </c>
      <c r="S920" s="19">
        <v>148.55000000000001</v>
      </c>
      <c r="T920" s="19">
        <v>92761.77</v>
      </c>
      <c r="U920" s="18">
        <f>Tabla1[[#This Row],[Comprometido]]/Tabla1[[#Totals],[Comprometido]]</f>
        <v>4.4284697200233179E-3</v>
      </c>
      <c r="V920" s="19">
        <v>18566.64</v>
      </c>
      <c r="W920" s="20">
        <f>Tabla1[[#This Row],[Devengado]]/Tabla1[[#Totals],[Devengado]]</f>
        <v>2.1681830762358481E-3</v>
      </c>
      <c r="X920" s="19">
        <v>17320.3</v>
      </c>
      <c r="Y920" s="19">
        <v>91515.43</v>
      </c>
      <c r="Z920" s="19">
        <v>17171.75</v>
      </c>
    </row>
    <row r="921" spans="1:26" hidden="1" x14ac:dyDescent="0.2">
      <c r="A921" t="s">
        <v>62</v>
      </c>
      <c r="B921" t="s">
        <v>66</v>
      </c>
      <c r="C921" t="s">
        <v>120</v>
      </c>
      <c r="D921" t="s">
        <v>121</v>
      </c>
      <c r="E921" t="s">
        <v>4</v>
      </c>
      <c r="F921" t="s">
        <v>5</v>
      </c>
      <c r="G921" t="s">
        <v>6</v>
      </c>
      <c r="H921" t="s">
        <v>7</v>
      </c>
      <c r="I921" t="str">
        <f>MID(Tabla1[[#This Row],[Des.Proyecto]],16,50)</f>
        <v>GASTOS ADMINISTRATIVOS</v>
      </c>
      <c r="J921" t="s">
        <v>199</v>
      </c>
      <c r="K921" t="s">
        <v>200</v>
      </c>
      <c r="L921" s="11" t="s">
        <v>938</v>
      </c>
      <c r="M921" t="s">
        <v>173</v>
      </c>
      <c r="N921" t="s">
        <v>11</v>
      </c>
      <c r="O921" s="19">
        <v>177405.39</v>
      </c>
      <c r="P921" s="19">
        <v>0</v>
      </c>
      <c r="Q921" s="19">
        <v>0</v>
      </c>
      <c r="R921" s="19">
        <v>177405.39</v>
      </c>
      <c r="S921" s="19">
        <v>39.39</v>
      </c>
      <c r="T921" s="19">
        <v>150960.60999999999</v>
      </c>
      <c r="U921" s="18">
        <f>Tabla1[[#This Row],[Comprometido]]/Tabla1[[#Totals],[Comprometido]]</f>
        <v>7.2068966590573807E-3</v>
      </c>
      <c r="V921" s="19">
        <v>65975.41</v>
      </c>
      <c r="W921" s="20">
        <f>Tabla1[[#This Row],[Devengado]]/Tabla1[[#Totals],[Devengado]]</f>
        <v>7.7045048220745031E-3</v>
      </c>
      <c r="X921" s="19">
        <v>26444.78</v>
      </c>
      <c r="Y921" s="19">
        <v>111429.98</v>
      </c>
      <c r="Z921" s="19">
        <v>26405.39</v>
      </c>
    </row>
    <row r="922" spans="1:26" hidden="1" x14ac:dyDescent="0.2">
      <c r="A922" t="s">
        <v>62</v>
      </c>
      <c r="B922" t="s">
        <v>66</v>
      </c>
      <c r="C922" t="s">
        <v>129</v>
      </c>
      <c r="D922" t="s">
        <v>130</v>
      </c>
      <c r="E922" t="s">
        <v>4</v>
      </c>
      <c r="F922" t="s">
        <v>5</v>
      </c>
      <c r="G922" t="s">
        <v>6</v>
      </c>
      <c r="H922" t="s">
        <v>7</v>
      </c>
      <c r="I922" t="str">
        <f>MID(Tabla1[[#This Row],[Des.Proyecto]],16,50)</f>
        <v>GASTOS ADMINISTRATIVOS</v>
      </c>
      <c r="J922" t="s">
        <v>199</v>
      </c>
      <c r="K922" t="s">
        <v>200</v>
      </c>
      <c r="L922" s="11" t="s">
        <v>938</v>
      </c>
      <c r="M922" t="s">
        <v>173</v>
      </c>
      <c r="N922" t="s">
        <v>11</v>
      </c>
      <c r="O922" s="19">
        <v>159010</v>
      </c>
      <c r="P922" s="19">
        <v>0</v>
      </c>
      <c r="Q922" s="19">
        <v>-4519</v>
      </c>
      <c r="R922" s="19">
        <v>154491</v>
      </c>
      <c r="S922" s="19">
        <v>0</v>
      </c>
      <c r="T922" s="19">
        <v>154491</v>
      </c>
      <c r="U922" s="18">
        <f>Tabla1[[#This Row],[Comprometido]]/Tabla1[[#Totals],[Comprometido]]</f>
        <v>7.3754383461648292E-3</v>
      </c>
      <c r="V922" s="19">
        <v>77245.119999999995</v>
      </c>
      <c r="W922" s="20">
        <f>Tabla1[[#This Row],[Devengado]]/Tabla1[[#Totals],[Devengado]]</f>
        <v>9.0205638664727292E-3</v>
      </c>
      <c r="X922" s="19">
        <v>0</v>
      </c>
      <c r="Y922" s="19">
        <v>77245.88</v>
      </c>
      <c r="Z922" s="19">
        <v>0</v>
      </c>
    </row>
    <row r="923" spans="1:26" hidden="1" x14ac:dyDescent="0.2">
      <c r="A923" t="s">
        <v>62</v>
      </c>
      <c r="B923" t="s">
        <v>66</v>
      </c>
      <c r="C923" t="s">
        <v>78</v>
      </c>
      <c r="D923" t="s">
        <v>79</v>
      </c>
      <c r="E923" t="s">
        <v>4</v>
      </c>
      <c r="F923" t="s">
        <v>5</v>
      </c>
      <c r="G923" t="s">
        <v>6</v>
      </c>
      <c r="H923" t="s">
        <v>7</v>
      </c>
      <c r="I923" t="str">
        <f>MID(Tabla1[[#This Row],[Des.Proyecto]],16,50)</f>
        <v>GASTOS ADMINISTRATIVOS</v>
      </c>
      <c r="J923" t="s">
        <v>199</v>
      </c>
      <c r="K923" t="s">
        <v>200</v>
      </c>
      <c r="L923" s="11" t="s">
        <v>938</v>
      </c>
      <c r="M923" t="s">
        <v>173</v>
      </c>
      <c r="N923" t="s">
        <v>11</v>
      </c>
      <c r="O923" s="19">
        <v>25157.82</v>
      </c>
      <c r="P923" s="19">
        <v>0</v>
      </c>
      <c r="Q923" s="19">
        <v>43750.76</v>
      </c>
      <c r="R923" s="19">
        <v>68908.58</v>
      </c>
      <c r="S923" s="19">
        <v>621.04999999999995</v>
      </c>
      <c r="T923" s="19">
        <v>68287.509999999995</v>
      </c>
      <c r="U923" s="18">
        <f>Tabla1[[#This Row],[Comprometido]]/Tabla1[[#Totals],[Comprometido]]</f>
        <v>3.2600625267369247E-3</v>
      </c>
      <c r="V923" s="19">
        <v>33163.360000000001</v>
      </c>
      <c r="W923" s="20">
        <f>Tabla1[[#This Row],[Devengado]]/Tabla1[[#Totals],[Devengado]]</f>
        <v>3.8727651262219164E-3</v>
      </c>
      <c r="X923" s="19">
        <v>621.07000000000005</v>
      </c>
      <c r="Y923" s="19">
        <v>35745.22</v>
      </c>
      <c r="Z923" s="19">
        <v>0.02</v>
      </c>
    </row>
    <row r="924" spans="1:26" hidden="1" x14ac:dyDescent="0.2">
      <c r="A924" t="s">
        <v>62</v>
      </c>
      <c r="B924" t="s">
        <v>80</v>
      </c>
      <c r="C924" t="s">
        <v>92</v>
      </c>
      <c r="D924" t="s">
        <v>93</v>
      </c>
      <c r="E924" t="s">
        <v>4</v>
      </c>
      <c r="F924" t="s">
        <v>5</v>
      </c>
      <c r="G924" t="s">
        <v>6</v>
      </c>
      <c r="H924" t="s">
        <v>7</v>
      </c>
      <c r="I924" t="str">
        <f>MID(Tabla1[[#This Row],[Des.Proyecto]],16,50)</f>
        <v>GASTOS ADMINISTRATIVOS</v>
      </c>
      <c r="J924" t="s">
        <v>199</v>
      </c>
      <c r="K924" t="s">
        <v>200</v>
      </c>
      <c r="L924" s="11" t="s">
        <v>938</v>
      </c>
      <c r="M924" t="s">
        <v>173</v>
      </c>
      <c r="N924" t="s">
        <v>11</v>
      </c>
      <c r="O924" s="19">
        <v>105747.69</v>
      </c>
      <c r="P924" s="19">
        <v>0</v>
      </c>
      <c r="Q924" s="19">
        <v>118589.31</v>
      </c>
      <c r="R924" s="19">
        <v>224337</v>
      </c>
      <c r="S924" s="19">
        <v>2023.87</v>
      </c>
      <c r="T924" s="19">
        <v>222313.13</v>
      </c>
      <c r="U924" s="18">
        <f>Tabla1[[#This Row],[Comprometido]]/Tabla1[[#Totals],[Comprometido]]</f>
        <v>1.0613283517214122E-2</v>
      </c>
      <c r="V924" s="19">
        <v>58013.56</v>
      </c>
      <c r="W924" s="20">
        <f>Tabla1[[#This Row],[Devengado]]/Tabla1[[#Totals],[Devengado]]</f>
        <v>6.7747324763227463E-3</v>
      </c>
      <c r="X924" s="19">
        <v>2023.87</v>
      </c>
      <c r="Y924" s="19">
        <v>166323.44</v>
      </c>
      <c r="Z924" s="19">
        <v>0</v>
      </c>
    </row>
    <row r="925" spans="1:26" hidden="1" x14ac:dyDescent="0.2">
      <c r="A925" t="s">
        <v>23</v>
      </c>
      <c r="B925" t="s">
        <v>24</v>
      </c>
      <c r="C925" t="s">
        <v>40</v>
      </c>
      <c r="D925" t="s">
        <v>41</v>
      </c>
      <c r="E925" t="s">
        <v>4</v>
      </c>
      <c r="F925" t="s">
        <v>5</v>
      </c>
      <c r="G925" t="s">
        <v>6</v>
      </c>
      <c r="H925" t="s">
        <v>7</v>
      </c>
      <c r="I925" t="str">
        <f>MID(Tabla1[[#This Row],[Des.Proyecto]],16,50)</f>
        <v>GASTOS ADMINISTRATIVOS</v>
      </c>
      <c r="J925" t="s">
        <v>199</v>
      </c>
      <c r="K925" t="s">
        <v>200</v>
      </c>
      <c r="L925" s="11" t="s">
        <v>938</v>
      </c>
      <c r="M925" t="s">
        <v>173</v>
      </c>
      <c r="N925" t="s">
        <v>11</v>
      </c>
      <c r="O925" s="19">
        <v>110000</v>
      </c>
      <c r="P925" s="19">
        <v>0</v>
      </c>
      <c r="Q925" s="19">
        <v>201546.72</v>
      </c>
      <c r="R925" s="19">
        <v>311546.71999999997</v>
      </c>
      <c r="S925" s="19">
        <v>212029.62</v>
      </c>
      <c r="T925" s="19">
        <v>99517.1</v>
      </c>
      <c r="U925" s="18">
        <f>Tabla1[[#This Row],[Comprometido]]/Tabla1[[#Totals],[Comprometido]]</f>
        <v>4.7509708360947891E-3</v>
      </c>
      <c r="V925" s="19">
        <v>74637.87</v>
      </c>
      <c r="W925" s="20">
        <f>Tabla1[[#This Row],[Devengado]]/Tabla1[[#Totals],[Devengado]]</f>
        <v>8.7160933039198973E-3</v>
      </c>
      <c r="X925" s="19">
        <v>212029.62</v>
      </c>
      <c r="Y925" s="19">
        <v>236908.85</v>
      </c>
      <c r="Z925" s="19">
        <v>0</v>
      </c>
    </row>
    <row r="926" spans="1:26" hidden="1" x14ac:dyDescent="0.2">
      <c r="A926" t="s">
        <v>23</v>
      </c>
      <c r="B926" t="s">
        <v>24</v>
      </c>
      <c r="C926" t="s">
        <v>29</v>
      </c>
      <c r="D926" t="s">
        <v>30</v>
      </c>
      <c r="E926" t="s">
        <v>4</v>
      </c>
      <c r="F926" t="s">
        <v>5</v>
      </c>
      <c r="G926" t="s">
        <v>6</v>
      </c>
      <c r="H926" t="s">
        <v>7</v>
      </c>
      <c r="I926" t="str">
        <f>MID(Tabla1[[#This Row],[Des.Proyecto]],16,50)</f>
        <v>GASTOS ADMINISTRATIVOS</v>
      </c>
      <c r="J926" t="s">
        <v>199</v>
      </c>
      <c r="K926" t="s">
        <v>200</v>
      </c>
      <c r="L926" s="11" t="s">
        <v>938</v>
      </c>
      <c r="M926" t="s">
        <v>173</v>
      </c>
      <c r="N926" t="s">
        <v>11</v>
      </c>
      <c r="O926" s="19">
        <v>352691.88</v>
      </c>
      <c r="P926" s="19">
        <v>0</v>
      </c>
      <c r="Q926" s="19">
        <v>186329.05</v>
      </c>
      <c r="R926" s="19">
        <v>539020.93000000005</v>
      </c>
      <c r="S926" s="19">
        <v>0</v>
      </c>
      <c r="T926" s="19">
        <v>539020.93000000005</v>
      </c>
      <c r="U926" s="18">
        <f>Tabla1[[#This Row],[Comprometido]]/Tabla1[[#Totals],[Comprometido]]</f>
        <v>2.5732991802159537E-2</v>
      </c>
      <c r="V926" s="19">
        <v>174682.71</v>
      </c>
      <c r="W926" s="20">
        <f>Tabla1[[#This Row],[Devengado]]/Tabla1[[#Totals],[Devengado]]</f>
        <v>2.0399172684611461E-2</v>
      </c>
      <c r="X926" s="19">
        <v>0</v>
      </c>
      <c r="Y926" s="19">
        <v>364338.22</v>
      </c>
      <c r="Z926" s="19">
        <v>0</v>
      </c>
    </row>
    <row r="927" spans="1:26" hidden="1" x14ac:dyDescent="0.2">
      <c r="A927" t="s">
        <v>0</v>
      </c>
      <c r="B927" t="s">
        <v>105</v>
      </c>
      <c r="C927" t="s">
        <v>106</v>
      </c>
      <c r="D927" t="s">
        <v>107</v>
      </c>
      <c r="E927" t="s">
        <v>4</v>
      </c>
      <c r="F927" t="s">
        <v>5</v>
      </c>
      <c r="G927" t="s">
        <v>6</v>
      </c>
      <c r="H927" t="s">
        <v>7</v>
      </c>
      <c r="I927" t="str">
        <f>MID(Tabla1[[#This Row],[Des.Proyecto]],16,50)</f>
        <v>GASTOS ADMINISTRATIVOS</v>
      </c>
      <c r="J927" t="s">
        <v>199</v>
      </c>
      <c r="K927" t="s">
        <v>200</v>
      </c>
      <c r="L927" s="11" t="s">
        <v>938</v>
      </c>
      <c r="M927" t="s">
        <v>173</v>
      </c>
      <c r="N927" t="s">
        <v>11</v>
      </c>
      <c r="O927" s="19">
        <v>141191.94</v>
      </c>
      <c r="P927" s="19">
        <v>0</v>
      </c>
      <c r="Q927" s="19">
        <v>-24136.04</v>
      </c>
      <c r="R927" s="19">
        <v>117055.9</v>
      </c>
      <c r="S927" s="19">
        <v>0</v>
      </c>
      <c r="T927" s="19">
        <v>117055.9</v>
      </c>
      <c r="U927" s="18">
        <f>Tabla1[[#This Row],[Comprometido]]/Tabla1[[#Totals],[Comprometido]]</f>
        <v>5.5882774627961217E-3</v>
      </c>
      <c r="V927" s="19">
        <v>69127.5</v>
      </c>
      <c r="W927" s="20">
        <f>Tabla1[[#This Row],[Devengado]]/Tabla1[[#Totals],[Devengado]]</f>
        <v>8.0726009446239928E-3</v>
      </c>
      <c r="X927" s="19">
        <v>0</v>
      </c>
      <c r="Y927" s="19">
        <v>47928.4</v>
      </c>
      <c r="Z927" s="19">
        <v>0</v>
      </c>
    </row>
    <row r="928" spans="1:26" hidden="1" x14ac:dyDescent="0.2">
      <c r="A928" t="s">
        <v>23</v>
      </c>
      <c r="B928" t="s">
        <v>24</v>
      </c>
      <c r="C928" t="s">
        <v>42</v>
      </c>
      <c r="D928" t="s">
        <v>43</v>
      </c>
      <c r="E928" t="s">
        <v>4</v>
      </c>
      <c r="F928" t="s">
        <v>5</v>
      </c>
      <c r="G928" t="s">
        <v>6</v>
      </c>
      <c r="H928" t="s">
        <v>7</v>
      </c>
      <c r="I928" t="str">
        <f>MID(Tabla1[[#This Row],[Des.Proyecto]],16,50)</f>
        <v>GASTOS ADMINISTRATIVOS</v>
      </c>
      <c r="J928" t="s">
        <v>199</v>
      </c>
      <c r="K928" t="s">
        <v>200</v>
      </c>
      <c r="L928" s="11" t="s">
        <v>938</v>
      </c>
      <c r="M928" t="s">
        <v>173</v>
      </c>
      <c r="N928" t="s">
        <v>11</v>
      </c>
      <c r="O928" s="19">
        <v>176403.83</v>
      </c>
      <c r="P928" s="19">
        <v>0</v>
      </c>
      <c r="Q928" s="19">
        <v>13916.41</v>
      </c>
      <c r="R928" s="19">
        <v>190320.24</v>
      </c>
      <c r="S928" s="19">
        <v>0</v>
      </c>
      <c r="T928" s="19">
        <v>179583.51</v>
      </c>
      <c r="U928" s="18">
        <f>Tabla1[[#This Row],[Comprometido]]/Tabla1[[#Totals],[Comprometido]]</f>
        <v>8.573360946546241E-3</v>
      </c>
      <c r="V928" s="19">
        <v>93180.12</v>
      </c>
      <c r="W928" s="20">
        <f>Tabla1[[#This Row],[Devengado]]/Tabla1[[#Totals],[Devengado]]</f>
        <v>1.0881428154239295E-2</v>
      </c>
      <c r="X928" s="19">
        <v>10736.73</v>
      </c>
      <c r="Y928" s="19">
        <v>97140.12</v>
      </c>
      <c r="Z928" s="19">
        <v>10736.73</v>
      </c>
    </row>
    <row r="929" spans="1:26" hidden="1" x14ac:dyDescent="0.2">
      <c r="A929" t="s">
        <v>23</v>
      </c>
      <c r="B929" t="s">
        <v>24</v>
      </c>
      <c r="C929" t="s">
        <v>44</v>
      </c>
      <c r="D929" t="s">
        <v>45</v>
      </c>
      <c r="E929" t="s">
        <v>4</v>
      </c>
      <c r="F929" t="s">
        <v>5</v>
      </c>
      <c r="G929" t="s">
        <v>6</v>
      </c>
      <c r="H929" t="s">
        <v>7</v>
      </c>
      <c r="I929" t="str">
        <f>MID(Tabla1[[#This Row],[Des.Proyecto]],16,50)</f>
        <v>GASTOS ADMINISTRATIVOS</v>
      </c>
      <c r="J929" t="s">
        <v>199</v>
      </c>
      <c r="K929" t="s">
        <v>200</v>
      </c>
      <c r="L929" s="11" t="s">
        <v>938</v>
      </c>
      <c r="M929" t="s">
        <v>173</v>
      </c>
      <c r="N929" t="s">
        <v>11</v>
      </c>
      <c r="O929" s="19">
        <v>251989.38</v>
      </c>
      <c r="P929" s="19">
        <v>0</v>
      </c>
      <c r="Q929" s="19">
        <v>201010.62</v>
      </c>
      <c r="R929" s="19">
        <v>453000</v>
      </c>
      <c r="S929" s="19">
        <v>1959.08</v>
      </c>
      <c r="T929" s="19">
        <v>212297.72</v>
      </c>
      <c r="U929" s="18">
        <f>Tabla1[[#This Row],[Comprometido]]/Tabla1[[#Totals],[Comprometido]]</f>
        <v>1.0135145379933874E-2</v>
      </c>
      <c r="V929" s="19">
        <v>120826.19</v>
      </c>
      <c r="W929" s="20">
        <f>Tabla1[[#This Row],[Devengado]]/Tabla1[[#Totals],[Devengado]]</f>
        <v>1.4109892814427224E-2</v>
      </c>
      <c r="X929" s="19">
        <v>240702.28</v>
      </c>
      <c r="Y929" s="19">
        <v>332173.81</v>
      </c>
      <c r="Z929" s="19">
        <v>238743.2</v>
      </c>
    </row>
    <row r="930" spans="1:26" hidden="1" x14ac:dyDescent="0.2">
      <c r="A930" t="s">
        <v>23</v>
      </c>
      <c r="B930" t="s">
        <v>24</v>
      </c>
      <c r="C930" t="s">
        <v>101</v>
      </c>
      <c r="D930" t="s">
        <v>102</v>
      </c>
      <c r="E930" t="s">
        <v>4</v>
      </c>
      <c r="F930" t="s">
        <v>5</v>
      </c>
      <c r="G930" t="s">
        <v>6</v>
      </c>
      <c r="H930" t="s">
        <v>7</v>
      </c>
      <c r="I930" t="str">
        <f>MID(Tabla1[[#This Row],[Des.Proyecto]],16,50)</f>
        <v>GASTOS ADMINISTRATIVOS</v>
      </c>
      <c r="J930" t="s">
        <v>199</v>
      </c>
      <c r="K930" t="s">
        <v>200</v>
      </c>
      <c r="L930" s="11" t="s">
        <v>938</v>
      </c>
      <c r="M930" t="s">
        <v>173</v>
      </c>
      <c r="N930" t="s">
        <v>11</v>
      </c>
      <c r="O930" s="19">
        <v>39903.46</v>
      </c>
      <c r="P930" s="19">
        <v>0</v>
      </c>
      <c r="Q930" s="19">
        <v>15264.1</v>
      </c>
      <c r="R930" s="19">
        <v>55167.56</v>
      </c>
      <c r="S930" s="19">
        <v>0</v>
      </c>
      <c r="T930" s="19">
        <v>54607.040000000001</v>
      </c>
      <c r="U930" s="18">
        <f>Tabla1[[#This Row],[Comprometido]]/Tabla1[[#Totals],[Comprometido]]</f>
        <v>2.6069535234192068E-3</v>
      </c>
      <c r="V930" s="19">
        <v>5000.9799999999996</v>
      </c>
      <c r="W930" s="20">
        <f>Tabla1[[#This Row],[Devengado]]/Tabla1[[#Totals],[Devengado]]</f>
        <v>5.8400659465546547E-4</v>
      </c>
      <c r="X930" s="19">
        <v>560.52</v>
      </c>
      <c r="Y930" s="19">
        <v>50166.58</v>
      </c>
      <c r="Z930" s="19">
        <v>560.52</v>
      </c>
    </row>
    <row r="931" spans="1:26" hidden="1" x14ac:dyDescent="0.2">
      <c r="A931" t="s">
        <v>62</v>
      </c>
      <c r="B931" t="s">
        <v>66</v>
      </c>
      <c r="C931" t="s">
        <v>108</v>
      </c>
      <c r="D931" t="s">
        <v>109</v>
      </c>
      <c r="E931" t="s">
        <v>4</v>
      </c>
      <c r="F931" t="s">
        <v>5</v>
      </c>
      <c r="G931" t="s">
        <v>6</v>
      </c>
      <c r="H931" t="s">
        <v>7</v>
      </c>
      <c r="I931" t="str">
        <f>MID(Tabla1[[#This Row],[Des.Proyecto]],16,50)</f>
        <v>GASTOS ADMINISTRATIVOS</v>
      </c>
      <c r="J931" t="s">
        <v>199</v>
      </c>
      <c r="K931" t="s">
        <v>200</v>
      </c>
      <c r="L931" s="11" t="s">
        <v>938</v>
      </c>
      <c r="M931" t="s">
        <v>173</v>
      </c>
      <c r="N931" t="s">
        <v>11</v>
      </c>
      <c r="O931" s="19">
        <v>75999</v>
      </c>
      <c r="P931" s="19">
        <v>0</v>
      </c>
      <c r="Q931" s="19">
        <v>27445.74</v>
      </c>
      <c r="R931" s="19">
        <v>103444.74</v>
      </c>
      <c r="S931" s="19">
        <v>391.82</v>
      </c>
      <c r="T931" s="19">
        <v>103052.92</v>
      </c>
      <c r="U931" s="18">
        <f>Tabla1[[#This Row],[Comprometido]]/Tabla1[[#Totals],[Comprometido]]</f>
        <v>4.9197717527380653E-3</v>
      </c>
      <c r="V931" s="19">
        <v>30925.78</v>
      </c>
      <c r="W931" s="20">
        <f>Tabla1[[#This Row],[Devengado]]/Tabla1[[#Totals],[Devengado]]</f>
        <v>3.6114640460198004E-3</v>
      </c>
      <c r="X931" s="19">
        <v>391.82</v>
      </c>
      <c r="Y931" s="19">
        <v>72518.960000000006</v>
      </c>
      <c r="Z931" s="19">
        <v>0</v>
      </c>
    </row>
    <row r="932" spans="1:26" hidden="1" x14ac:dyDescent="0.2">
      <c r="A932" t="s">
        <v>62</v>
      </c>
      <c r="B932" t="s">
        <v>66</v>
      </c>
      <c r="C932" t="s">
        <v>74</v>
      </c>
      <c r="D932" t="s">
        <v>75</v>
      </c>
      <c r="E932" t="s">
        <v>4</v>
      </c>
      <c r="F932" t="s">
        <v>5</v>
      </c>
      <c r="G932" t="s">
        <v>6</v>
      </c>
      <c r="H932" t="s">
        <v>7</v>
      </c>
      <c r="I932" t="str">
        <f>MID(Tabla1[[#This Row],[Des.Proyecto]],16,50)</f>
        <v>GASTOS ADMINISTRATIVOS</v>
      </c>
      <c r="J932" t="s">
        <v>199</v>
      </c>
      <c r="K932" t="s">
        <v>200</v>
      </c>
      <c r="L932" s="11" t="s">
        <v>938</v>
      </c>
      <c r="M932" t="s">
        <v>173</v>
      </c>
      <c r="N932" t="s">
        <v>11</v>
      </c>
      <c r="O932" s="19">
        <v>94450.27</v>
      </c>
      <c r="P932" s="19">
        <v>0</v>
      </c>
      <c r="Q932" s="19">
        <v>105797.33</v>
      </c>
      <c r="R932" s="19">
        <v>200247.6</v>
      </c>
      <c r="S932" s="19">
        <v>0</v>
      </c>
      <c r="T932" s="19">
        <v>199677.6</v>
      </c>
      <c r="U932" s="18">
        <f>Tabla1[[#This Row],[Comprometido]]/Tabla1[[#Totals],[Comprometido]]</f>
        <v>9.5326577464717194E-3</v>
      </c>
      <c r="V932" s="19">
        <v>59181.15</v>
      </c>
      <c r="W932" s="20">
        <f>Tabla1[[#This Row],[Devengado]]/Tabla1[[#Totals],[Devengado]]</f>
        <v>6.9110818038253113E-3</v>
      </c>
      <c r="X932" s="19">
        <v>570</v>
      </c>
      <c r="Y932" s="19">
        <v>141066.45000000001</v>
      </c>
      <c r="Z932" s="19">
        <v>570</v>
      </c>
    </row>
    <row r="933" spans="1:26" hidden="1" x14ac:dyDescent="0.2">
      <c r="A933" t="s">
        <v>23</v>
      </c>
      <c r="B933" t="s">
        <v>24</v>
      </c>
      <c r="C933" t="s">
        <v>25</v>
      </c>
      <c r="D933" t="s">
        <v>26</v>
      </c>
      <c r="E933" t="s">
        <v>4</v>
      </c>
      <c r="F933" t="s">
        <v>5</v>
      </c>
      <c r="G933" t="s">
        <v>6</v>
      </c>
      <c r="H933" t="s">
        <v>7</v>
      </c>
      <c r="I933" t="str">
        <f>MID(Tabla1[[#This Row],[Des.Proyecto]],16,50)</f>
        <v>GASTOS ADMINISTRATIVOS</v>
      </c>
      <c r="J933" t="s">
        <v>199</v>
      </c>
      <c r="K933" t="s">
        <v>200</v>
      </c>
      <c r="L933" s="11" t="s">
        <v>938</v>
      </c>
      <c r="M933" t="s">
        <v>173</v>
      </c>
      <c r="N933" t="s">
        <v>11</v>
      </c>
      <c r="O933" s="19">
        <v>409281.71</v>
      </c>
      <c r="P933" s="19">
        <v>0</v>
      </c>
      <c r="Q933" s="19">
        <v>119487.17</v>
      </c>
      <c r="R933" s="19">
        <v>528768.88</v>
      </c>
      <c r="S933" s="19">
        <v>0</v>
      </c>
      <c r="T933" s="19">
        <v>291780.90000000002</v>
      </c>
      <c r="U933" s="18">
        <f>Tabla1[[#This Row],[Comprometido]]/Tabla1[[#Totals],[Comprometido]]</f>
        <v>1.3929691946705541E-2</v>
      </c>
      <c r="V933" s="19">
        <v>191390.12</v>
      </c>
      <c r="W933" s="20">
        <f>Tabla1[[#This Row],[Devengado]]/Tabla1[[#Totals],[Devengado]]</f>
        <v>2.2350237799771425E-2</v>
      </c>
      <c r="X933" s="19">
        <v>236987.98</v>
      </c>
      <c r="Y933" s="19">
        <v>337378.76</v>
      </c>
      <c r="Z933" s="19">
        <v>236987.98</v>
      </c>
    </row>
    <row r="934" spans="1:26" hidden="1" x14ac:dyDescent="0.2">
      <c r="A934" t="s">
        <v>0</v>
      </c>
      <c r="B934" t="s">
        <v>1</v>
      </c>
      <c r="C934" t="s">
        <v>174</v>
      </c>
      <c r="D934" t="s">
        <v>175</v>
      </c>
      <c r="E934" t="s">
        <v>4</v>
      </c>
      <c r="F934" t="s">
        <v>5</v>
      </c>
      <c r="G934" t="s">
        <v>6</v>
      </c>
      <c r="H934" t="s">
        <v>7</v>
      </c>
      <c r="I934" t="str">
        <f>MID(Tabla1[[#This Row],[Des.Proyecto]],16,50)</f>
        <v>GASTOS ADMINISTRATIVOS</v>
      </c>
      <c r="J934" t="s">
        <v>199</v>
      </c>
      <c r="K934" t="s">
        <v>200</v>
      </c>
      <c r="L934" s="11" t="s">
        <v>938</v>
      </c>
      <c r="M934" t="s">
        <v>173</v>
      </c>
      <c r="N934" t="s">
        <v>11</v>
      </c>
      <c r="O934" s="19">
        <v>4074851.65</v>
      </c>
      <c r="P934" s="19">
        <v>0</v>
      </c>
      <c r="Q934" s="19">
        <v>598682.82999999996</v>
      </c>
      <c r="R934" s="19">
        <v>4673534.4800000004</v>
      </c>
      <c r="S934" s="19">
        <v>0</v>
      </c>
      <c r="T934" s="19">
        <v>4629516.16</v>
      </c>
      <c r="U934" s="18">
        <f>Tabla1[[#This Row],[Comprometido]]/Tabla1[[#Totals],[Comprometido]]</f>
        <v>0.22101424038069373</v>
      </c>
      <c r="V934" s="19">
        <v>2211016.15</v>
      </c>
      <c r="W934" s="20">
        <f>Tabla1[[#This Row],[Devengado]]/Tabla1[[#Totals],[Devengado]]</f>
        <v>0.25819899549483061</v>
      </c>
      <c r="X934" s="19">
        <v>44018.32</v>
      </c>
      <c r="Y934" s="19">
        <v>2462518.33</v>
      </c>
      <c r="Z934" s="19">
        <v>44018.32</v>
      </c>
    </row>
    <row r="935" spans="1:26" hidden="1" x14ac:dyDescent="0.2">
      <c r="A935" t="s">
        <v>62</v>
      </c>
      <c r="B935" t="s">
        <v>66</v>
      </c>
      <c r="C935" t="s">
        <v>67</v>
      </c>
      <c r="D935" t="s">
        <v>68</v>
      </c>
      <c r="E935" t="s">
        <v>4</v>
      </c>
      <c r="F935" t="s">
        <v>5</v>
      </c>
      <c r="G935" t="s">
        <v>6</v>
      </c>
      <c r="H935" t="s">
        <v>7</v>
      </c>
      <c r="I935" t="str">
        <f>MID(Tabla1[[#This Row],[Des.Proyecto]],16,50)</f>
        <v>GASTOS ADMINISTRATIVOS</v>
      </c>
      <c r="J935" t="s">
        <v>199</v>
      </c>
      <c r="K935" t="s">
        <v>200</v>
      </c>
      <c r="L935" s="11" t="s">
        <v>938</v>
      </c>
      <c r="M935" t="s">
        <v>173</v>
      </c>
      <c r="N935" t="s">
        <v>11</v>
      </c>
      <c r="O935" s="19">
        <v>43795.519999999997</v>
      </c>
      <c r="P935" s="19">
        <v>0</v>
      </c>
      <c r="Q935" s="19">
        <v>0</v>
      </c>
      <c r="R935" s="19">
        <v>43795.519999999997</v>
      </c>
      <c r="S935" s="19">
        <v>285.68</v>
      </c>
      <c r="T935" s="19">
        <v>42968.53</v>
      </c>
      <c r="U935" s="18">
        <f>Tabla1[[#This Row],[Comprometido]]/Tabla1[[#Totals],[Comprometido]]</f>
        <v>2.0513281928418734E-3</v>
      </c>
      <c r="V935" s="19">
        <v>9399.99</v>
      </c>
      <c r="W935" s="20">
        <f>Tabla1[[#This Row],[Devengado]]/Tabla1[[#Totals],[Devengado]]</f>
        <v>1.0977160775878787E-3</v>
      </c>
      <c r="X935" s="19">
        <v>826.99</v>
      </c>
      <c r="Y935" s="19">
        <v>34395.53</v>
      </c>
      <c r="Z935" s="19">
        <v>541.30999999999995</v>
      </c>
    </row>
    <row r="936" spans="1:26" hidden="1" x14ac:dyDescent="0.2">
      <c r="A936" t="s">
        <v>62</v>
      </c>
      <c r="B936" t="s">
        <v>80</v>
      </c>
      <c r="C936" t="s">
        <v>94</v>
      </c>
      <c r="D936" t="s">
        <v>95</v>
      </c>
      <c r="E936" t="s">
        <v>4</v>
      </c>
      <c r="F936" t="s">
        <v>5</v>
      </c>
      <c r="G936" t="s">
        <v>6</v>
      </c>
      <c r="H936" t="s">
        <v>7</v>
      </c>
      <c r="I936" t="str">
        <f>MID(Tabla1[[#This Row],[Des.Proyecto]],16,50)</f>
        <v>GASTOS ADMINISTRATIVOS</v>
      </c>
      <c r="J936" t="s">
        <v>199</v>
      </c>
      <c r="K936" t="s">
        <v>200</v>
      </c>
      <c r="L936" s="11" t="s">
        <v>938</v>
      </c>
      <c r="M936" t="s">
        <v>173</v>
      </c>
      <c r="N936" t="s">
        <v>11</v>
      </c>
      <c r="O936" s="19">
        <v>132600</v>
      </c>
      <c r="P936" s="19">
        <v>0</v>
      </c>
      <c r="Q936" s="19">
        <v>-4694.3100000000004</v>
      </c>
      <c r="R936" s="19">
        <v>127905.69</v>
      </c>
      <c r="S936" s="19">
        <v>0</v>
      </c>
      <c r="T936" s="19">
        <v>115543.29</v>
      </c>
      <c r="U936" s="18">
        <f>Tabla1[[#This Row],[Comprometido]]/Tabla1[[#Totals],[Comprometido]]</f>
        <v>5.5160650892805618E-3</v>
      </c>
      <c r="V936" s="19">
        <v>62604.99</v>
      </c>
      <c r="W936" s="20">
        <f>Tabla1[[#This Row],[Devengado]]/Tabla1[[#Totals],[Devengado]]</f>
        <v>7.310912464824789E-3</v>
      </c>
      <c r="X936" s="19">
        <v>12362.4</v>
      </c>
      <c r="Y936" s="19">
        <v>65300.7</v>
      </c>
      <c r="Z936" s="19">
        <v>12362.4</v>
      </c>
    </row>
    <row r="937" spans="1:26" hidden="1" x14ac:dyDescent="0.2">
      <c r="A937" t="s">
        <v>62</v>
      </c>
      <c r="B937" t="s">
        <v>66</v>
      </c>
      <c r="C937" t="s">
        <v>124</v>
      </c>
      <c r="D937" t="s">
        <v>125</v>
      </c>
      <c r="E937" t="s">
        <v>4</v>
      </c>
      <c r="F937" t="s">
        <v>5</v>
      </c>
      <c r="G937" t="s">
        <v>6</v>
      </c>
      <c r="H937" t="s">
        <v>7</v>
      </c>
      <c r="I937" t="str">
        <f>MID(Tabla1[[#This Row],[Des.Proyecto]],16,50)</f>
        <v>GASTOS ADMINISTRATIVOS</v>
      </c>
      <c r="J937" t="s">
        <v>199</v>
      </c>
      <c r="K937" t="s">
        <v>200</v>
      </c>
      <c r="L937" s="11" t="s">
        <v>938</v>
      </c>
      <c r="M937" t="s">
        <v>173</v>
      </c>
      <c r="N937" t="s">
        <v>11</v>
      </c>
      <c r="O937" s="19">
        <v>150000</v>
      </c>
      <c r="P937" s="19">
        <v>0</v>
      </c>
      <c r="Q937" s="19">
        <v>0</v>
      </c>
      <c r="R937" s="19">
        <v>150000</v>
      </c>
      <c r="S937" s="19">
        <v>80000</v>
      </c>
      <c r="T937" s="19">
        <v>64235.63</v>
      </c>
      <c r="U937" s="18">
        <f>Tabla1[[#This Row],[Comprometido]]/Tabla1[[#Totals],[Comprometido]]</f>
        <v>3.0666247787382818E-3</v>
      </c>
      <c r="V937" s="19">
        <v>50411.68</v>
      </c>
      <c r="W937" s="20">
        <f>Tabla1[[#This Row],[Devengado]]/Tabla1[[#Totals],[Devengado]]</f>
        <v>5.8869968621472271E-3</v>
      </c>
      <c r="X937" s="19">
        <v>85764.37</v>
      </c>
      <c r="Y937" s="19">
        <v>99588.32</v>
      </c>
      <c r="Z937" s="19">
        <v>5764.37</v>
      </c>
    </row>
    <row r="938" spans="1:26" hidden="1" x14ac:dyDescent="0.2">
      <c r="A938" t="s">
        <v>62</v>
      </c>
      <c r="B938" t="s">
        <v>80</v>
      </c>
      <c r="C938" t="s">
        <v>90</v>
      </c>
      <c r="D938" t="s">
        <v>91</v>
      </c>
      <c r="E938" t="s">
        <v>4</v>
      </c>
      <c r="F938" t="s">
        <v>5</v>
      </c>
      <c r="G938" t="s">
        <v>6</v>
      </c>
      <c r="H938" t="s">
        <v>7</v>
      </c>
      <c r="I938" t="str">
        <f>MID(Tabla1[[#This Row],[Des.Proyecto]],16,50)</f>
        <v>GASTOS ADMINISTRATIVOS</v>
      </c>
      <c r="J938" t="s">
        <v>199</v>
      </c>
      <c r="K938" t="s">
        <v>200</v>
      </c>
      <c r="L938" s="11" t="s">
        <v>938</v>
      </c>
      <c r="M938" t="s">
        <v>173</v>
      </c>
      <c r="N938" t="s">
        <v>11</v>
      </c>
      <c r="O938" s="19">
        <v>81745.88</v>
      </c>
      <c r="P938" s="19">
        <v>0</v>
      </c>
      <c r="Q938" s="19">
        <v>-15081.28</v>
      </c>
      <c r="R938" s="19">
        <v>66664.600000000006</v>
      </c>
      <c r="S938" s="19">
        <v>0</v>
      </c>
      <c r="T938" s="19">
        <v>66663.600000000006</v>
      </c>
      <c r="U938" s="18">
        <f>Tabla1[[#This Row],[Comprometido]]/Tabla1[[#Totals],[Comprometido]]</f>
        <v>3.1825366638405716E-3</v>
      </c>
      <c r="V938" s="19">
        <v>26333.51</v>
      </c>
      <c r="W938" s="20">
        <f>Tabla1[[#This Row],[Devengado]]/Tabla1[[#Totals],[Devengado]]</f>
        <v>3.0751859636362565E-3</v>
      </c>
      <c r="X938" s="19">
        <v>1</v>
      </c>
      <c r="Y938" s="19">
        <v>40331.089999999997</v>
      </c>
      <c r="Z938" s="19">
        <v>1</v>
      </c>
    </row>
    <row r="939" spans="1:26" hidden="1" x14ac:dyDescent="0.2">
      <c r="A939" t="s">
        <v>23</v>
      </c>
      <c r="B939" t="s">
        <v>46</v>
      </c>
      <c r="C939" t="s">
        <v>47</v>
      </c>
      <c r="D939" t="s">
        <v>48</v>
      </c>
      <c r="E939" t="s">
        <v>4</v>
      </c>
      <c r="F939" t="s">
        <v>5</v>
      </c>
      <c r="G939" t="s">
        <v>6</v>
      </c>
      <c r="H939" t="s">
        <v>7</v>
      </c>
      <c r="I939" t="str">
        <f>MID(Tabla1[[#This Row],[Des.Proyecto]],16,50)</f>
        <v>GASTOS ADMINISTRATIVOS</v>
      </c>
      <c r="J939" t="s">
        <v>199</v>
      </c>
      <c r="K939" t="s">
        <v>200</v>
      </c>
      <c r="L939" s="11" t="s">
        <v>938</v>
      </c>
      <c r="M939" t="s">
        <v>173</v>
      </c>
      <c r="N939" t="s">
        <v>11</v>
      </c>
      <c r="O939" s="19">
        <v>615068.01</v>
      </c>
      <c r="P939" s="19">
        <v>0</v>
      </c>
      <c r="Q939" s="19">
        <v>102229.16</v>
      </c>
      <c r="R939" s="19">
        <v>717297.17</v>
      </c>
      <c r="S939" s="19">
        <v>0</v>
      </c>
      <c r="T939" s="19">
        <v>280734.92</v>
      </c>
      <c r="U939" s="18">
        <f>Tabla1[[#This Row],[Comprometido]]/Tabla1[[#Totals],[Comprometido]]</f>
        <v>1.3402354144095874E-2</v>
      </c>
      <c r="V939" s="19">
        <v>199633</v>
      </c>
      <c r="W939" s="20">
        <f>Tabla1[[#This Row],[Devengado]]/Tabla1[[#Totals],[Devengado]]</f>
        <v>2.3312828387806898E-2</v>
      </c>
      <c r="X939" s="19">
        <v>436562.25</v>
      </c>
      <c r="Y939" s="19">
        <v>517664.17</v>
      </c>
      <c r="Z939" s="19">
        <v>436562.25</v>
      </c>
    </row>
    <row r="940" spans="1:26" hidden="1" x14ac:dyDescent="0.2">
      <c r="A940" t="s">
        <v>23</v>
      </c>
      <c r="B940" t="s">
        <v>24</v>
      </c>
      <c r="C940" t="s">
        <v>72</v>
      </c>
      <c r="D940" t="s">
        <v>73</v>
      </c>
      <c r="E940" t="s">
        <v>4</v>
      </c>
      <c r="F940" t="s">
        <v>5</v>
      </c>
      <c r="G940" t="s">
        <v>6</v>
      </c>
      <c r="H940" t="s">
        <v>7</v>
      </c>
      <c r="I940" t="str">
        <f>MID(Tabla1[[#This Row],[Des.Proyecto]],16,50)</f>
        <v>GASTOS ADMINISTRATIVOS</v>
      </c>
      <c r="J940" t="s">
        <v>199</v>
      </c>
      <c r="K940" t="s">
        <v>200</v>
      </c>
      <c r="L940" s="11" t="s">
        <v>938</v>
      </c>
      <c r="M940" t="s">
        <v>173</v>
      </c>
      <c r="N940" t="s">
        <v>11</v>
      </c>
      <c r="O940" s="19">
        <v>270536.28999999998</v>
      </c>
      <c r="P940" s="19">
        <v>0</v>
      </c>
      <c r="Q940" s="19">
        <v>194988.76</v>
      </c>
      <c r="R940" s="19">
        <v>465525.05</v>
      </c>
      <c r="S940" s="19">
        <v>218428.96</v>
      </c>
      <c r="T940" s="19">
        <v>247095.99</v>
      </c>
      <c r="U940" s="18">
        <f>Tabla1[[#This Row],[Comprometido]]/Tabla1[[#Totals],[Comprometido]]</f>
        <v>1.1796423350418868E-2</v>
      </c>
      <c r="V940" s="19">
        <v>153199.51999999999</v>
      </c>
      <c r="W940" s="20">
        <f>Tabla1[[#This Row],[Devengado]]/Tabla1[[#Totals],[Devengado]]</f>
        <v>1.7890399477312822E-2</v>
      </c>
      <c r="X940" s="19">
        <v>218429.06</v>
      </c>
      <c r="Y940" s="19">
        <v>312325.53000000003</v>
      </c>
      <c r="Z940" s="19">
        <v>0.1</v>
      </c>
    </row>
    <row r="941" spans="1:26" hidden="1" x14ac:dyDescent="0.2">
      <c r="A941" t="s">
        <v>62</v>
      </c>
      <c r="B941" t="s">
        <v>66</v>
      </c>
      <c r="C941" t="s">
        <v>76</v>
      </c>
      <c r="D941" t="s">
        <v>77</v>
      </c>
      <c r="E941" t="s">
        <v>4</v>
      </c>
      <c r="F941" t="s">
        <v>5</v>
      </c>
      <c r="G941" t="s">
        <v>6</v>
      </c>
      <c r="H941" t="s">
        <v>7</v>
      </c>
      <c r="I941" t="str">
        <f>MID(Tabla1[[#This Row],[Des.Proyecto]],16,50)</f>
        <v>GASTOS ADMINISTRATIVOS</v>
      </c>
      <c r="J941" t="s">
        <v>199</v>
      </c>
      <c r="K941" t="s">
        <v>200</v>
      </c>
      <c r="L941" s="11" t="s">
        <v>938</v>
      </c>
      <c r="M941" t="s">
        <v>173</v>
      </c>
      <c r="N941" t="s">
        <v>11</v>
      </c>
      <c r="O941" s="19">
        <v>74166.22</v>
      </c>
      <c r="P941" s="19">
        <v>0</v>
      </c>
      <c r="Q941" s="19">
        <v>6571.18</v>
      </c>
      <c r="R941" s="19">
        <v>80737.399999999994</v>
      </c>
      <c r="S941" s="19">
        <v>42946.92</v>
      </c>
      <c r="T941" s="19">
        <v>37790.480000000003</v>
      </c>
      <c r="U941" s="18">
        <f>Tabla1[[#This Row],[Comprometido]]/Tabla1[[#Totals],[Comprometido]]</f>
        <v>1.8041268119953595E-3</v>
      </c>
      <c r="V941" s="19">
        <v>25193.68</v>
      </c>
      <c r="W941" s="20">
        <f>Tabla1[[#This Row],[Devengado]]/Tabla1[[#Totals],[Devengado]]</f>
        <v>2.9420784053604512E-3</v>
      </c>
      <c r="X941" s="19">
        <v>42946.92</v>
      </c>
      <c r="Y941" s="19">
        <v>55543.72</v>
      </c>
      <c r="Z941" s="19">
        <v>0</v>
      </c>
    </row>
    <row r="942" spans="1:26" hidden="1" x14ac:dyDescent="0.2">
      <c r="A942" t="s">
        <v>23</v>
      </c>
      <c r="B942" t="s">
        <v>24</v>
      </c>
      <c r="C942" t="s">
        <v>34</v>
      </c>
      <c r="D942" t="s">
        <v>35</v>
      </c>
      <c r="E942" t="s">
        <v>4</v>
      </c>
      <c r="F942" t="s">
        <v>5</v>
      </c>
      <c r="G942" t="s">
        <v>6</v>
      </c>
      <c r="H942" t="s">
        <v>7</v>
      </c>
      <c r="I942" t="str">
        <f>MID(Tabla1[[#This Row],[Des.Proyecto]],16,50)</f>
        <v>GASTOS ADMINISTRATIVOS</v>
      </c>
      <c r="J942" t="s">
        <v>199</v>
      </c>
      <c r="K942" t="s">
        <v>200</v>
      </c>
      <c r="L942" s="11" t="s">
        <v>938</v>
      </c>
      <c r="M942" t="s">
        <v>173</v>
      </c>
      <c r="N942" t="s">
        <v>11</v>
      </c>
      <c r="O942" s="19">
        <v>333136.93</v>
      </c>
      <c r="P942" s="19">
        <v>0</v>
      </c>
      <c r="Q942" s="19">
        <v>202096.75</v>
      </c>
      <c r="R942" s="19">
        <v>535233.68000000005</v>
      </c>
      <c r="S942" s="19">
        <v>2955.76</v>
      </c>
      <c r="T942" s="19">
        <v>427849.98</v>
      </c>
      <c r="U942" s="18">
        <f>Tabla1[[#This Row],[Comprometido]]/Tabla1[[#Totals],[Comprometido]]</f>
        <v>2.0425663300113632E-2</v>
      </c>
      <c r="V942" s="19">
        <v>87247.8</v>
      </c>
      <c r="W942" s="20">
        <f>Tabla1[[#This Row],[Devengado]]/Tabla1[[#Totals],[Devengado]]</f>
        <v>1.0188661136253521E-2</v>
      </c>
      <c r="X942" s="19">
        <v>107383.7</v>
      </c>
      <c r="Y942" s="19">
        <v>447985.88</v>
      </c>
      <c r="Z942" s="19">
        <v>104427.94</v>
      </c>
    </row>
    <row r="943" spans="1:26" hidden="1" x14ac:dyDescent="0.2">
      <c r="A943" t="s">
        <v>62</v>
      </c>
      <c r="B943" t="s">
        <v>66</v>
      </c>
      <c r="C943" t="s">
        <v>118</v>
      </c>
      <c r="D943" t="s">
        <v>119</v>
      </c>
      <c r="E943" t="s">
        <v>4</v>
      </c>
      <c r="F943" t="s">
        <v>5</v>
      </c>
      <c r="G943" t="s">
        <v>6</v>
      </c>
      <c r="H943" t="s">
        <v>7</v>
      </c>
      <c r="I943" t="str">
        <f>MID(Tabla1[[#This Row],[Des.Proyecto]],16,50)</f>
        <v>GASTOS ADMINISTRATIVOS</v>
      </c>
      <c r="J943" t="s">
        <v>199</v>
      </c>
      <c r="K943" t="s">
        <v>200</v>
      </c>
      <c r="L943" s="11" t="s">
        <v>938</v>
      </c>
      <c r="M943" t="s">
        <v>173</v>
      </c>
      <c r="N943" t="s">
        <v>11</v>
      </c>
      <c r="O943" s="19">
        <v>58999</v>
      </c>
      <c r="P943" s="19">
        <v>0</v>
      </c>
      <c r="Q943" s="19">
        <v>42925.440000000002</v>
      </c>
      <c r="R943" s="19">
        <v>101924.44</v>
      </c>
      <c r="S943" s="19">
        <v>427.44</v>
      </c>
      <c r="T943" s="19">
        <v>96176.29</v>
      </c>
      <c r="U943" s="18">
        <f>Tabla1[[#This Row],[Comprometido]]/Tabla1[[#Totals],[Comprometido]]</f>
        <v>4.5914797448257114E-3</v>
      </c>
      <c r="V943" s="19">
        <v>42925.46</v>
      </c>
      <c r="W943" s="20">
        <f>Tabla1[[#This Row],[Devengado]]/Tabla1[[#Totals],[Devengado]]</f>
        <v>5.0127678412269991E-3</v>
      </c>
      <c r="X943" s="19">
        <v>5748.15</v>
      </c>
      <c r="Y943" s="19">
        <v>58998.98</v>
      </c>
      <c r="Z943" s="19">
        <v>5320.71</v>
      </c>
    </row>
    <row r="944" spans="1:26" hidden="1" x14ac:dyDescent="0.2">
      <c r="A944" t="s">
        <v>62</v>
      </c>
      <c r="B944" t="s">
        <v>63</v>
      </c>
      <c r="C944" t="s">
        <v>64</v>
      </c>
      <c r="D944" t="s">
        <v>65</v>
      </c>
      <c r="E944" t="s">
        <v>4</v>
      </c>
      <c r="F944" t="s">
        <v>5</v>
      </c>
      <c r="G944" t="s">
        <v>6</v>
      </c>
      <c r="H944" t="s">
        <v>7</v>
      </c>
      <c r="I944" t="str">
        <f>MID(Tabla1[[#This Row],[Des.Proyecto]],16,50)</f>
        <v>GASTOS ADMINISTRATIVOS</v>
      </c>
      <c r="J944" t="s">
        <v>199</v>
      </c>
      <c r="K944" t="s">
        <v>200</v>
      </c>
      <c r="L944" s="11" t="s">
        <v>938</v>
      </c>
      <c r="M944" t="s">
        <v>173</v>
      </c>
      <c r="N944" t="s">
        <v>11</v>
      </c>
      <c r="O944" s="19">
        <v>1303744.56</v>
      </c>
      <c r="P944" s="19">
        <v>0</v>
      </c>
      <c r="Q944" s="19">
        <v>0</v>
      </c>
      <c r="R944" s="19">
        <v>1303744.56</v>
      </c>
      <c r="S944" s="19">
        <v>0</v>
      </c>
      <c r="T944" s="19">
        <v>1291542.1499999999</v>
      </c>
      <c r="U944" s="18">
        <f>Tabla1[[#This Row],[Comprometido]]/Tabla1[[#Totals],[Comprometido]]</f>
        <v>6.1658539971895888E-2</v>
      </c>
      <c r="V944" s="19">
        <v>371467.67</v>
      </c>
      <c r="W944" s="20">
        <f>Tabla1[[#This Row],[Devengado]]/Tabla1[[#Totals],[Devengado]]</f>
        <v>4.3379411431619448E-2</v>
      </c>
      <c r="X944" s="19">
        <v>12202.41</v>
      </c>
      <c r="Y944" s="19">
        <v>932276.89</v>
      </c>
      <c r="Z944" s="19">
        <v>12202.41</v>
      </c>
    </row>
    <row r="945" spans="1:26" hidden="1" x14ac:dyDescent="0.2">
      <c r="A945" t="s">
        <v>23</v>
      </c>
      <c r="B945" t="s">
        <v>49</v>
      </c>
      <c r="C945" t="s">
        <v>56</v>
      </c>
      <c r="D945" t="s">
        <v>57</v>
      </c>
      <c r="E945" t="s">
        <v>4</v>
      </c>
      <c r="F945" t="s">
        <v>5</v>
      </c>
      <c r="G945" t="s">
        <v>6</v>
      </c>
      <c r="H945" t="s">
        <v>7</v>
      </c>
      <c r="I945" t="str">
        <f>MID(Tabla1[[#This Row],[Des.Proyecto]],16,50)</f>
        <v>GASTOS ADMINISTRATIVOS</v>
      </c>
      <c r="J945" t="s">
        <v>199</v>
      </c>
      <c r="K945" t="s">
        <v>200</v>
      </c>
      <c r="L945" s="11" t="s">
        <v>938</v>
      </c>
      <c r="M945" t="s">
        <v>173</v>
      </c>
      <c r="N945" t="s">
        <v>11</v>
      </c>
      <c r="O945" s="19">
        <v>1087339.51</v>
      </c>
      <c r="P945" s="19">
        <v>0</v>
      </c>
      <c r="Q945" s="19">
        <v>1624870.08</v>
      </c>
      <c r="R945" s="19">
        <v>2712209.59</v>
      </c>
      <c r="S945" s="19">
        <v>75157.11</v>
      </c>
      <c r="T945" s="19">
        <v>2637052.48</v>
      </c>
      <c r="U945" s="18">
        <f>Tabla1[[#This Row],[Comprometido]]/Tabla1[[#Totals],[Comprometido]]</f>
        <v>0.12589353413364573</v>
      </c>
      <c r="V945" s="19">
        <v>587967.63</v>
      </c>
      <c r="W945" s="20">
        <f>Tabla1[[#This Row],[Devengado]]/Tabla1[[#Totals],[Devengado]]</f>
        <v>6.866193693315005E-2</v>
      </c>
      <c r="X945" s="19">
        <v>75157.11</v>
      </c>
      <c r="Y945" s="19">
        <v>2124241.96</v>
      </c>
      <c r="Z945" s="19">
        <v>0</v>
      </c>
    </row>
    <row r="946" spans="1:26" hidden="1" x14ac:dyDescent="0.2">
      <c r="A946" t="s">
        <v>23</v>
      </c>
      <c r="B946" t="s">
        <v>24</v>
      </c>
      <c r="C946" t="s">
        <v>40</v>
      </c>
      <c r="D946" t="s">
        <v>41</v>
      </c>
      <c r="E946" t="s">
        <v>4</v>
      </c>
      <c r="F946" t="s">
        <v>5</v>
      </c>
      <c r="G946" t="s">
        <v>6</v>
      </c>
      <c r="H946" t="s">
        <v>7</v>
      </c>
      <c r="I946" t="str">
        <f>MID(Tabla1[[#This Row],[Des.Proyecto]],16,50)</f>
        <v>GASTOS ADMINISTRATIVOS</v>
      </c>
      <c r="J946" t="s">
        <v>201</v>
      </c>
      <c r="K946" t="s">
        <v>202</v>
      </c>
      <c r="L946" s="11" t="s">
        <v>938</v>
      </c>
      <c r="M946" t="s">
        <v>173</v>
      </c>
      <c r="N946" t="s">
        <v>11</v>
      </c>
      <c r="O946" s="19">
        <v>56997.36</v>
      </c>
      <c r="P946" s="19">
        <v>0</v>
      </c>
      <c r="Q946" s="19">
        <v>50307.1</v>
      </c>
      <c r="R946" s="19">
        <v>107304.46</v>
      </c>
      <c r="S946" s="19">
        <v>5465.41</v>
      </c>
      <c r="T946" s="19">
        <v>101839.05</v>
      </c>
      <c r="U946" s="18">
        <f>Tabla1[[#This Row],[Comprometido]]/Tabla1[[#Totals],[Comprometido]]</f>
        <v>4.8618213003152116E-3</v>
      </c>
      <c r="V946" s="19">
        <v>25129.200000000001</v>
      </c>
      <c r="W946" s="20">
        <f>Tabla1[[#This Row],[Devengado]]/Tabla1[[#Totals],[Devengado]]</f>
        <v>2.9345485321709192E-3</v>
      </c>
      <c r="X946" s="19">
        <v>5465.41</v>
      </c>
      <c r="Y946" s="19">
        <v>82175.259999999995</v>
      </c>
      <c r="Z946" s="19">
        <v>0</v>
      </c>
    </row>
    <row r="947" spans="1:26" hidden="1" x14ac:dyDescent="0.2">
      <c r="A947" t="s">
        <v>23</v>
      </c>
      <c r="B947" t="s">
        <v>24</v>
      </c>
      <c r="C947" t="s">
        <v>72</v>
      </c>
      <c r="D947" t="s">
        <v>73</v>
      </c>
      <c r="E947" t="s">
        <v>4</v>
      </c>
      <c r="F947" t="s">
        <v>5</v>
      </c>
      <c r="G947" t="s">
        <v>6</v>
      </c>
      <c r="H947" t="s">
        <v>7</v>
      </c>
      <c r="I947" t="str">
        <f>MID(Tabla1[[#This Row],[Des.Proyecto]],16,50)</f>
        <v>GASTOS ADMINISTRATIVOS</v>
      </c>
      <c r="J947" t="s">
        <v>201</v>
      </c>
      <c r="K947" t="s">
        <v>202</v>
      </c>
      <c r="L947" s="11" t="s">
        <v>938</v>
      </c>
      <c r="M947" t="s">
        <v>173</v>
      </c>
      <c r="N947" t="s">
        <v>11</v>
      </c>
      <c r="O947" s="19">
        <v>145676.5</v>
      </c>
      <c r="P947" s="19">
        <v>0</v>
      </c>
      <c r="Q947" s="19">
        <v>-1693.35</v>
      </c>
      <c r="R947" s="19">
        <v>143983.15</v>
      </c>
      <c r="S947" s="19">
        <v>0</v>
      </c>
      <c r="T947" s="19">
        <v>139836.5</v>
      </c>
      <c r="U947" s="18">
        <f>Tabla1[[#This Row],[Comprometido]]/Tabla1[[#Totals],[Comprometido]]</f>
        <v>6.6758289110270385E-3</v>
      </c>
      <c r="V947" s="19">
        <v>58999.94</v>
      </c>
      <c r="W947" s="20">
        <f>Tabla1[[#This Row],[Devengado]]/Tabla1[[#Totals],[Devengado]]</f>
        <v>6.8899203844600037E-3</v>
      </c>
      <c r="X947" s="19">
        <v>4146.6499999999996</v>
      </c>
      <c r="Y947" s="19">
        <v>84983.21</v>
      </c>
      <c r="Z947" s="19">
        <v>4146.6499999999996</v>
      </c>
    </row>
    <row r="948" spans="1:26" hidden="1" x14ac:dyDescent="0.2">
      <c r="A948" t="s">
        <v>0</v>
      </c>
      <c r="B948" t="s">
        <v>105</v>
      </c>
      <c r="C948" t="s">
        <v>106</v>
      </c>
      <c r="D948" t="s">
        <v>107</v>
      </c>
      <c r="E948" t="s">
        <v>4</v>
      </c>
      <c r="F948" t="s">
        <v>5</v>
      </c>
      <c r="G948" t="s">
        <v>6</v>
      </c>
      <c r="H948" t="s">
        <v>7</v>
      </c>
      <c r="I948" t="str">
        <f>MID(Tabla1[[#This Row],[Des.Proyecto]],16,50)</f>
        <v>GASTOS ADMINISTRATIVOS</v>
      </c>
      <c r="J948" t="s">
        <v>201</v>
      </c>
      <c r="K948" t="s">
        <v>202</v>
      </c>
      <c r="L948" s="11" t="s">
        <v>938</v>
      </c>
      <c r="M948" t="s">
        <v>173</v>
      </c>
      <c r="N948" t="s">
        <v>11</v>
      </c>
      <c r="O948" s="19">
        <v>58338.47</v>
      </c>
      <c r="P948" s="19">
        <v>0</v>
      </c>
      <c r="Q948" s="19">
        <v>5617.46</v>
      </c>
      <c r="R948" s="19">
        <v>63955.93</v>
      </c>
      <c r="S948" s="19">
        <v>0</v>
      </c>
      <c r="T948" s="19">
        <v>62270.64</v>
      </c>
      <c r="U948" s="18">
        <f>Tabla1[[#This Row],[Comprometido]]/Tabla1[[#Totals],[Comprometido]]</f>
        <v>2.9728156727332044E-3</v>
      </c>
      <c r="V948" s="19">
        <v>24434.79</v>
      </c>
      <c r="W948" s="20">
        <f>Tabla1[[#This Row],[Devengado]]/Tabla1[[#Totals],[Devengado]]</f>
        <v>2.8534564223455048E-3</v>
      </c>
      <c r="X948" s="19">
        <v>1685.29</v>
      </c>
      <c r="Y948" s="19">
        <v>39521.14</v>
      </c>
      <c r="Z948" s="19">
        <v>1685.29</v>
      </c>
    </row>
    <row r="949" spans="1:26" hidden="1" x14ac:dyDescent="0.2">
      <c r="A949" t="s">
        <v>23</v>
      </c>
      <c r="B949" t="s">
        <v>24</v>
      </c>
      <c r="C949" t="s">
        <v>44</v>
      </c>
      <c r="D949" t="s">
        <v>45</v>
      </c>
      <c r="E949" t="s">
        <v>4</v>
      </c>
      <c r="F949" t="s">
        <v>5</v>
      </c>
      <c r="G949" t="s">
        <v>6</v>
      </c>
      <c r="H949" t="s">
        <v>7</v>
      </c>
      <c r="I949" t="str">
        <f>MID(Tabla1[[#This Row],[Des.Proyecto]],16,50)</f>
        <v>GASTOS ADMINISTRATIVOS</v>
      </c>
      <c r="J949" t="s">
        <v>201</v>
      </c>
      <c r="K949" t="s">
        <v>202</v>
      </c>
      <c r="L949" s="11" t="s">
        <v>938</v>
      </c>
      <c r="M949" t="s">
        <v>173</v>
      </c>
      <c r="N949" t="s">
        <v>11</v>
      </c>
      <c r="O949" s="19">
        <v>215365.5</v>
      </c>
      <c r="P949" s="19">
        <v>0</v>
      </c>
      <c r="Q949" s="19">
        <v>-2289.5</v>
      </c>
      <c r="R949" s="19">
        <v>213076</v>
      </c>
      <c r="S949" s="19">
        <v>0</v>
      </c>
      <c r="T949" s="19">
        <v>212085.12</v>
      </c>
      <c r="U949" s="18">
        <f>Tabla1[[#This Row],[Comprometido]]/Tabla1[[#Totals],[Comprometido]]</f>
        <v>1.0124995803632375E-2</v>
      </c>
      <c r="V949" s="19">
        <v>69522.92</v>
      </c>
      <c r="W949" s="20">
        <f>Tabla1[[#This Row],[Devengado]]/Tabla1[[#Totals],[Devengado]]</f>
        <v>8.1187774715564456E-3</v>
      </c>
      <c r="X949" s="19">
        <v>990.88</v>
      </c>
      <c r="Y949" s="19">
        <v>143553.07999999999</v>
      </c>
      <c r="Z949" s="19">
        <v>990.88</v>
      </c>
    </row>
    <row r="950" spans="1:26" hidden="1" x14ac:dyDescent="0.2">
      <c r="A950" t="s">
        <v>23</v>
      </c>
      <c r="B950" t="s">
        <v>49</v>
      </c>
      <c r="C950" t="s">
        <v>56</v>
      </c>
      <c r="D950" t="s">
        <v>57</v>
      </c>
      <c r="E950" t="s">
        <v>4</v>
      </c>
      <c r="F950" t="s">
        <v>5</v>
      </c>
      <c r="G950" t="s">
        <v>6</v>
      </c>
      <c r="H950" t="s">
        <v>7</v>
      </c>
      <c r="I950" t="str">
        <f>MID(Tabla1[[#This Row],[Des.Proyecto]],16,50)</f>
        <v>GASTOS ADMINISTRATIVOS</v>
      </c>
      <c r="J950" t="s">
        <v>201</v>
      </c>
      <c r="K950" t="s">
        <v>202</v>
      </c>
      <c r="L950" s="11" t="s">
        <v>938</v>
      </c>
      <c r="M950" t="s">
        <v>173</v>
      </c>
      <c r="N950" t="s">
        <v>11</v>
      </c>
      <c r="O950" s="19">
        <v>351238.47</v>
      </c>
      <c r="P950" s="19">
        <v>0</v>
      </c>
      <c r="Q950" s="19">
        <v>40500.61</v>
      </c>
      <c r="R950" s="19">
        <v>391739.08</v>
      </c>
      <c r="S950" s="19">
        <v>54321.54</v>
      </c>
      <c r="T950" s="19">
        <v>304909.55</v>
      </c>
      <c r="U950" s="18">
        <f>Tabla1[[#This Row],[Comprometido]]/Tabla1[[#Totals],[Comprometido]]</f>
        <v>1.4556456927470611E-2</v>
      </c>
      <c r="V950" s="19">
        <v>76893.89</v>
      </c>
      <c r="W950" s="20">
        <f>Tabla1[[#This Row],[Devengado]]/Tabla1[[#Totals],[Devengado]]</f>
        <v>8.9795477783778284E-3</v>
      </c>
      <c r="X950" s="19">
        <v>86829.53</v>
      </c>
      <c r="Y950" s="19">
        <v>314845.19</v>
      </c>
      <c r="Z950" s="19">
        <v>32507.99</v>
      </c>
    </row>
    <row r="951" spans="1:26" hidden="1" x14ac:dyDescent="0.2">
      <c r="A951" t="s">
        <v>62</v>
      </c>
      <c r="B951" t="s">
        <v>66</v>
      </c>
      <c r="C951" t="s">
        <v>108</v>
      </c>
      <c r="D951" t="s">
        <v>109</v>
      </c>
      <c r="E951" t="s">
        <v>4</v>
      </c>
      <c r="F951" t="s">
        <v>5</v>
      </c>
      <c r="G951" t="s">
        <v>6</v>
      </c>
      <c r="H951" t="s">
        <v>7</v>
      </c>
      <c r="I951" t="str">
        <f>MID(Tabla1[[#This Row],[Des.Proyecto]],16,50)</f>
        <v>GASTOS ADMINISTRATIVOS</v>
      </c>
      <c r="J951" t="s">
        <v>201</v>
      </c>
      <c r="K951" t="s">
        <v>202</v>
      </c>
      <c r="L951" s="11" t="s">
        <v>938</v>
      </c>
      <c r="M951" t="s">
        <v>173</v>
      </c>
      <c r="N951" t="s">
        <v>11</v>
      </c>
      <c r="O951" s="19">
        <v>106560</v>
      </c>
      <c r="P951" s="19">
        <v>0</v>
      </c>
      <c r="Q951" s="19">
        <v>0</v>
      </c>
      <c r="R951" s="19">
        <v>106560</v>
      </c>
      <c r="S951" s="19">
        <v>0</v>
      </c>
      <c r="T951" s="19">
        <v>106560</v>
      </c>
      <c r="U951" s="18">
        <f>Tabla1[[#This Row],[Comprometido]]/Tabla1[[#Totals],[Comprometido]]</f>
        <v>5.087200614711046E-3</v>
      </c>
      <c r="V951" s="19">
        <v>35520</v>
      </c>
      <c r="W951" s="20">
        <f>Tabla1[[#This Row],[Devengado]]/Tabla1[[#Totals],[Devengado]]</f>
        <v>4.1479698463425443E-3</v>
      </c>
      <c r="X951" s="19">
        <v>0</v>
      </c>
      <c r="Y951" s="19">
        <v>71040</v>
      </c>
      <c r="Z951" s="19">
        <v>0</v>
      </c>
    </row>
    <row r="952" spans="1:26" hidden="1" x14ac:dyDescent="0.2">
      <c r="A952" t="s">
        <v>62</v>
      </c>
      <c r="B952" t="s">
        <v>80</v>
      </c>
      <c r="C952" t="s">
        <v>90</v>
      </c>
      <c r="D952" t="s">
        <v>91</v>
      </c>
      <c r="E952" t="s">
        <v>4</v>
      </c>
      <c r="F952" t="s">
        <v>5</v>
      </c>
      <c r="G952" t="s">
        <v>6</v>
      </c>
      <c r="H952" t="s">
        <v>7</v>
      </c>
      <c r="I952" t="str">
        <f>MID(Tabla1[[#This Row],[Des.Proyecto]],16,50)</f>
        <v>GASTOS ADMINISTRATIVOS</v>
      </c>
      <c r="J952" t="s">
        <v>201</v>
      </c>
      <c r="K952" t="s">
        <v>202</v>
      </c>
      <c r="L952" s="11" t="s">
        <v>938</v>
      </c>
      <c r="M952" t="s">
        <v>173</v>
      </c>
      <c r="N952" t="s">
        <v>11</v>
      </c>
      <c r="O952" s="19">
        <v>76921.47</v>
      </c>
      <c r="P952" s="19">
        <v>0</v>
      </c>
      <c r="Q952" s="19">
        <v>12127.44</v>
      </c>
      <c r="R952" s="19">
        <v>89048.91</v>
      </c>
      <c r="S952" s="19">
        <v>889.44</v>
      </c>
      <c r="T952" s="19">
        <v>51120.67</v>
      </c>
      <c r="U952" s="18">
        <f>Tabla1[[#This Row],[Comprometido]]/Tabla1[[#Totals],[Comprometido]]</f>
        <v>2.4405133619410709E-3</v>
      </c>
      <c r="V952" s="19">
        <v>30249.88</v>
      </c>
      <c r="W952" s="20">
        <f>Tabla1[[#This Row],[Devengado]]/Tabla1[[#Totals],[Devengado]]</f>
        <v>3.5325335049403266E-3</v>
      </c>
      <c r="X952" s="19">
        <v>37928.239999999998</v>
      </c>
      <c r="Y952" s="19">
        <v>58799.03</v>
      </c>
      <c r="Z952" s="19">
        <v>37038.800000000003</v>
      </c>
    </row>
    <row r="953" spans="1:26" hidden="1" x14ac:dyDescent="0.2">
      <c r="A953" t="s">
        <v>23</v>
      </c>
      <c r="B953" t="s">
        <v>24</v>
      </c>
      <c r="C953" t="s">
        <v>42</v>
      </c>
      <c r="D953" t="s">
        <v>43</v>
      </c>
      <c r="E953" t="s">
        <v>4</v>
      </c>
      <c r="F953" t="s">
        <v>5</v>
      </c>
      <c r="G953" t="s">
        <v>6</v>
      </c>
      <c r="H953" t="s">
        <v>7</v>
      </c>
      <c r="I953" t="str">
        <f>MID(Tabla1[[#This Row],[Des.Proyecto]],16,50)</f>
        <v>GASTOS ADMINISTRATIVOS</v>
      </c>
      <c r="J953" t="s">
        <v>201</v>
      </c>
      <c r="K953" t="s">
        <v>202</v>
      </c>
      <c r="L953" s="11" t="s">
        <v>938</v>
      </c>
      <c r="M953" t="s">
        <v>173</v>
      </c>
      <c r="N953" t="s">
        <v>11</v>
      </c>
      <c r="O953" s="19">
        <v>84305.15</v>
      </c>
      <c r="P953" s="19">
        <v>0</v>
      </c>
      <c r="Q953" s="19">
        <v>-1043.71</v>
      </c>
      <c r="R953" s="19">
        <v>83261.440000000002</v>
      </c>
      <c r="S953" s="19">
        <v>0</v>
      </c>
      <c r="T953" s="19">
        <v>83236.63</v>
      </c>
      <c r="U953" s="18">
        <f>Tabla1[[#This Row],[Comprometido]]/Tabla1[[#Totals],[Comprometido]]</f>
        <v>3.9737371931538659E-3</v>
      </c>
      <c r="V953" s="19">
        <v>29746.25</v>
      </c>
      <c r="W953" s="20">
        <f>Tabla1[[#This Row],[Devengado]]/Tabla1[[#Totals],[Devengado]]</f>
        <v>3.4737203840587527E-3</v>
      </c>
      <c r="X953" s="19">
        <v>24.81</v>
      </c>
      <c r="Y953" s="19">
        <v>53515.19</v>
      </c>
      <c r="Z953" s="19">
        <v>24.81</v>
      </c>
    </row>
    <row r="954" spans="1:26" hidden="1" x14ac:dyDescent="0.2">
      <c r="A954" t="s">
        <v>23</v>
      </c>
      <c r="B954" t="s">
        <v>24</v>
      </c>
      <c r="C954" t="s">
        <v>101</v>
      </c>
      <c r="D954" t="s">
        <v>102</v>
      </c>
      <c r="E954" t="s">
        <v>4</v>
      </c>
      <c r="F954" t="s">
        <v>5</v>
      </c>
      <c r="G954" t="s">
        <v>6</v>
      </c>
      <c r="H954" t="s">
        <v>7</v>
      </c>
      <c r="I954" t="str">
        <f>MID(Tabla1[[#This Row],[Des.Proyecto]],16,50)</f>
        <v>GASTOS ADMINISTRATIVOS</v>
      </c>
      <c r="J954" t="s">
        <v>201</v>
      </c>
      <c r="K954" t="s">
        <v>202</v>
      </c>
      <c r="L954" s="11" t="s">
        <v>938</v>
      </c>
      <c r="M954" t="s">
        <v>173</v>
      </c>
      <c r="N954" t="s">
        <v>11</v>
      </c>
      <c r="O954" s="19">
        <v>11480.82</v>
      </c>
      <c r="P954" s="19">
        <v>0</v>
      </c>
      <c r="Q954" s="19">
        <v>0</v>
      </c>
      <c r="R954" s="19">
        <v>11480.82</v>
      </c>
      <c r="S954" s="19">
        <v>0</v>
      </c>
      <c r="T954" s="19">
        <v>6739.32</v>
      </c>
      <c r="U954" s="18">
        <f>Tabla1[[#This Row],[Comprometido]]/Tabla1[[#Totals],[Comprometido]]</f>
        <v>3.2173679473286831E-4</v>
      </c>
      <c r="V954" s="19">
        <v>2888.28</v>
      </c>
      <c r="W954" s="20">
        <f>Tabla1[[#This Row],[Devengado]]/Tabla1[[#Totals],[Devengado]]</f>
        <v>3.3728880483654966E-4</v>
      </c>
      <c r="X954" s="19">
        <v>4741.5</v>
      </c>
      <c r="Y954" s="19">
        <v>8592.5400000000009</v>
      </c>
      <c r="Z954" s="19">
        <v>4741.5</v>
      </c>
    </row>
    <row r="955" spans="1:26" hidden="1" x14ac:dyDescent="0.2">
      <c r="A955" t="s">
        <v>0</v>
      </c>
      <c r="B955" t="s">
        <v>1</v>
      </c>
      <c r="C955" t="s">
        <v>174</v>
      </c>
      <c r="D955" t="s">
        <v>175</v>
      </c>
      <c r="E955" t="s">
        <v>4</v>
      </c>
      <c r="F955" t="s">
        <v>5</v>
      </c>
      <c r="G955" t="s">
        <v>6</v>
      </c>
      <c r="H955" t="s">
        <v>7</v>
      </c>
      <c r="I955" t="str">
        <f>MID(Tabla1[[#This Row],[Des.Proyecto]],16,50)</f>
        <v>GASTOS ADMINISTRATIVOS</v>
      </c>
      <c r="J955" t="s">
        <v>201</v>
      </c>
      <c r="K955" t="s">
        <v>202</v>
      </c>
      <c r="L955" s="11" t="s">
        <v>938</v>
      </c>
      <c r="M955" t="s">
        <v>173</v>
      </c>
      <c r="N955" t="s">
        <v>11</v>
      </c>
      <c r="O955" s="19">
        <v>2493828</v>
      </c>
      <c r="P955" s="19">
        <v>0</v>
      </c>
      <c r="Q955" s="19">
        <v>211302</v>
      </c>
      <c r="R955" s="19">
        <v>2705130</v>
      </c>
      <c r="S955" s="19">
        <v>0</v>
      </c>
      <c r="T955" s="19">
        <v>2705130</v>
      </c>
      <c r="U955" s="18">
        <f>Tabla1[[#This Row],[Comprometido]]/Tabla1[[#Totals],[Comprometido]]</f>
        <v>0.12914357168612325</v>
      </c>
      <c r="V955" s="19">
        <v>1042578</v>
      </c>
      <c r="W955" s="20">
        <f>Tabla1[[#This Row],[Devengado]]/Tabla1[[#Totals],[Devengado]]</f>
        <v>0.12175062236655734</v>
      </c>
      <c r="X955" s="19">
        <v>0</v>
      </c>
      <c r="Y955" s="19">
        <v>1662552</v>
      </c>
      <c r="Z955" s="19">
        <v>0</v>
      </c>
    </row>
    <row r="956" spans="1:26" hidden="1" x14ac:dyDescent="0.2">
      <c r="A956" t="s">
        <v>23</v>
      </c>
      <c r="B956" t="s">
        <v>24</v>
      </c>
      <c r="C956" t="s">
        <v>25</v>
      </c>
      <c r="D956" t="s">
        <v>26</v>
      </c>
      <c r="E956" t="s">
        <v>4</v>
      </c>
      <c r="F956" t="s">
        <v>5</v>
      </c>
      <c r="G956" t="s">
        <v>6</v>
      </c>
      <c r="H956" t="s">
        <v>7</v>
      </c>
      <c r="I956" t="str">
        <f>MID(Tabla1[[#This Row],[Des.Proyecto]],16,50)</f>
        <v>GASTOS ADMINISTRATIVOS</v>
      </c>
      <c r="J956" t="s">
        <v>201</v>
      </c>
      <c r="K956" t="s">
        <v>202</v>
      </c>
      <c r="L956" s="11" t="s">
        <v>938</v>
      </c>
      <c r="M956" t="s">
        <v>173</v>
      </c>
      <c r="N956" t="s">
        <v>11</v>
      </c>
      <c r="O956" s="19">
        <v>85000</v>
      </c>
      <c r="P956" s="19">
        <v>0</v>
      </c>
      <c r="Q956" s="19">
        <v>0</v>
      </c>
      <c r="R956" s="19">
        <v>85000</v>
      </c>
      <c r="S956" s="19">
        <v>0</v>
      </c>
      <c r="T956" s="19">
        <v>69708.100000000006</v>
      </c>
      <c r="U956" s="18">
        <f>Tabla1[[#This Row],[Comprometido]]/Tabla1[[#Totals],[Comprometido]]</f>
        <v>3.3278818428147438E-3</v>
      </c>
      <c r="V956" s="19">
        <v>27883.24</v>
      </c>
      <c r="W956" s="20">
        <f>Tabla1[[#This Row],[Devengado]]/Tabla1[[#Totals],[Devengado]]</f>
        <v>3.2561610005161115E-3</v>
      </c>
      <c r="X956" s="19">
        <v>15291.9</v>
      </c>
      <c r="Y956" s="19">
        <v>57116.76</v>
      </c>
      <c r="Z956" s="19">
        <v>15291.9</v>
      </c>
    </row>
    <row r="957" spans="1:26" hidden="1" x14ac:dyDescent="0.2">
      <c r="A957" t="s">
        <v>62</v>
      </c>
      <c r="B957" t="s">
        <v>63</v>
      </c>
      <c r="C957" t="s">
        <v>64</v>
      </c>
      <c r="D957" t="s">
        <v>65</v>
      </c>
      <c r="E957" t="s">
        <v>4</v>
      </c>
      <c r="F957" t="s">
        <v>5</v>
      </c>
      <c r="G957" t="s">
        <v>6</v>
      </c>
      <c r="H957" t="s">
        <v>7</v>
      </c>
      <c r="I957" t="str">
        <f>MID(Tabla1[[#This Row],[Des.Proyecto]],16,50)</f>
        <v>GASTOS ADMINISTRATIVOS</v>
      </c>
      <c r="J957" t="s">
        <v>201</v>
      </c>
      <c r="K957" t="s">
        <v>202</v>
      </c>
      <c r="L957" s="11" t="s">
        <v>938</v>
      </c>
      <c r="M957" t="s">
        <v>173</v>
      </c>
      <c r="N957" t="s">
        <v>11</v>
      </c>
      <c r="O957" s="19">
        <v>648965.07999999996</v>
      </c>
      <c r="P957" s="19">
        <v>0</v>
      </c>
      <c r="Q957" s="19">
        <v>242682.92</v>
      </c>
      <c r="R957" s="19">
        <v>891648</v>
      </c>
      <c r="S957" s="19">
        <v>0</v>
      </c>
      <c r="T957" s="19">
        <v>891648</v>
      </c>
      <c r="U957" s="18">
        <f>Tabla1[[#This Row],[Comprometido]]/Tabla1[[#Totals],[Comprometido]]</f>
        <v>4.2567494873365946E-2</v>
      </c>
      <c r="V957" s="19">
        <v>301860</v>
      </c>
      <c r="W957" s="20">
        <f>Tabla1[[#This Row],[Devengado]]/Tabla1[[#Totals],[Devengado]]</f>
        <v>3.5250736988090101E-2</v>
      </c>
      <c r="X957" s="19">
        <v>0</v>
      </c>
      <c r="Y957" s="19">
        <v>589788</v>
      </c>
      <c r="Z957" s="19">
        <v>0</v>
      </c>
    </row>
    <row r="958" spans="1:26" hidden="1" x14ac:dyDescent="0.2">
      <c r="A958" t="s">
        <v>0</v>
      </c>
      <c r="B958" t="s">
        <v>1</v>
      </c>
      <c r="C958" t="s">
        <v>203</v>
      </c>
      <c r="D958" t="s">
        <v>204</v>
      </c>
      <c r="E958" t="s">
        <v>4</v>
      </c>
      <c r="F958" t="s">
        <v>5</v>
      </c>
      <c r="G958" t="s">
        <v>6</v>
      </c>
      <c r="H958" t="s">
        <v>7</v>
      </c>
      <c r="I958" t="str">
        <f>MID(Tabla1[[#This Row],[Des.Proyecto]],16,50)</f>
        <v>GASTOS ADMINISTRATIVOS</v>
      </c>
      <c r="J958" t="s">
        <v>201</v>
      </c>
      <c r="K958" t="s">
        <v>202</v>
      </c>
      <c r="L958" s="11" t="s">
        <v>938</v>
      </c>
      <c r="M958" t="s">
        <v>173</v>
      </c>
      <c r="N958" t="s">
        <v>11</v>
      </c>
      <c r="O958" s="19">
        <v>4000</v>
      </c>
      <c r="P958" s="19">
        <v>0</v>
      </c>
      <c r="Q958" s="19">
        <v>0</v>
      </c>
      <c r="R958" s="19">
        <v>4000</v>
      </c>
      <c r="S958" s="19">
        <v>0</v>
      </c>
      <c r="T958" s="19">
        <v>0</v>
      </c>
      <c r="U958" s="18">
        <f>Tabla1[[#This Row],[Comprometido]]/Tabla1[[#Totals],[Comprometido]]</f>
        <v>0</v>
      </c>
      <c r="V958" s="19">
        <v>0</v>
      </c>
      <c r="W958" s="20">
        <f>Tabla1[[#This Row],[Devengado]]/Tabla1[[#Totals],[Devengado]]</f>
        <v>0</v>
      </c>
      <c r="X958" s="19">
        <v>4000</v>
      </c>
      <c r="Y958" s="19">
        <v>4000</v>
      </c>
      <c r="Z958" s="19">
        <v>4000</v>
      </c>
    </row>
    <row r="959" spans="1:26" hidden="1" x14ac:dyDescent="0.2">
      <c r="A959" t="s">
        <v>62</v>
      </c>
      <c r="B959" t="s">
        <v>66</v>
      </c>
      <c r="C959" t="s">
        <v>74</v>
      </c>
      <c r="D959" t="s">
        <v>75</v>
      </c>
      <c r="E959" t="s">
        <v>4</v>
      </c>
      <c r="F959" t="s">
        <v>5</v>
      </c>
      <c r="G959" t="s">
        <v>6</v>
      </c>
      <c r="H959" t="s">
        <v>7</v>
      </c>
      <c r="I959" t="str">
        <f>MID(Tabla1[[#This Row],[Des.Proyecto]],16,50)</f>
        <v>GASTOS ADMINISTRATIVOS</v>
      </c>
      <c r="J959" t="s">
        <v>201</v>
      </c>
      <c r="K959" t="s">
        <v>202</v>
      </c>
      <c r="L959" s="11" t="s">
        <v>938</v>
      </c>
      <c r="M959" t="s">
        <v>173</v>
      </c>
      <c r="N959" t="s">
        <v>11</v>
      </c>
      <c r="O959" s="19">
        <v>99900</v>
      </c>
      <c r="P959" s="19">
        <v>0</v>
      </c>
      <c r="Q959" s="19">
        <v>-48618</v>
      </c>
      <c r="R959" s="19">
        <v>51282</v>
      </c>
      <c r="S959" s="19">
        <v>0</v>
      </c>
      <c r="T959" s="19">
        <v>51282</v>
      </c>
      <c r="U959" s="18">
        <f>Tabla1[[#This Row],[Comprometido]]/Tabla1[[#Totals],[Comprometido]]</f>
        <v>2.4482152958296912E-3</v>
      </c>
      <c r="V959" s="19">
        <v>33448</v>
      </c>
      <c r="W959" s="20">
        <f>Tabla1[[#This Row],[Devengado]]/Tabla1[[#Totals],[Devengado]]</f>
        <v>3.9060049386392291E-3</v>
      </c>
      <c r="X959" s="19">
        <v>0</v>
      </c>
      <c r="Y959" s="19">
        <v>17834</v>
      </c>
      <c r="Z959" s="19">
        <v>0</v>
      </c>
    </row>
    <row r="960" spans="1:26" hidden="1" x14ac:dyDescent="0.2">
      <c r="A960" t="s">
        <v>23</v>
      </c>
      <c r="B960" t="s">
        <v>24</v>
      </c>
      <c r="C960" t="s">
        <v>86</v>
      </c>
      <c r="D960" t="s">
        <v>87</v>
      </c>
      <c r="E960" t="s">
        <v>4</v>
      </c>
      <c r="F960" t="s">
        <v>5</v>
      </c>
      <c r="G960" t="s">
        <v>6</v>
      </c>
      <c r="H960" t="s">
        <v>7</v>
      </c>
      <c r="I960" t="str">
        <f>MID(Tabla1[[#This Row],[Des.Proyecto]],16,50)</f>
        <v>GASTOS ADMINISTRATIVOS</v>
      </c>
      <c r="J960" t="s">
        <v>201</v>
      </c>
      <c r="K960" t="s">
        <v>202</v>
      </c>
      <c r="L960" s="11" t="s">
        <v>938</v>
      </c>
      <c r="M960" t="s">
        <v>173</v>
      </c>
      <c r="N960" t="s">
        <v>11</v>
      </c>
      <c r="O960" s="19">
        <v>122857.14</v>
      </c>
      <c r="P960" s="19">
        <v>0</v>
      </c>
      <c r="Q960" s="19">
        <v>-0.54</v>
      </c>
      <c r="R960" s="19">
        <v>122856.6</v>
      </c>
      <c r="S960" s="19">
        <v>0</v>
      </c>
      <c r="T960" s="19">
        <v>122856.6</v>
      </c>
      <c r="U960" s="18">
        <f>Tabla1[[#This Row],[Comprometido]]/Tabla1[[#Totals],[Comprometido]]</f>
        <v>5.8652043078200938E-3</v>
      </c>
      <c r="V960" s="19">
        <v>36011.53</v>
      </c>
      <c r="W960" s="20">
        <f>Tabla1[[#This Row],[Devengado]]/Tabla1[[#Totals],[Devengado]]</f>
        <v>4.2053699482167764E-3</v>
      </c>
      <c r="X960" s="19">
        <v>0</v>
      </c>
      <c r="Y960" s="19">
        <v>86845.07</v>
      </c>
      <c r="Z960" s="19">
        <v>0</v>
      </c>
    </row>
    <row r="961" spans="1:26" hidden="1" x14ac:dyDescent="0.2">
      <c r="A961" t="s">
        <v>62</v>
      </c>
      <c r="B961" t="s">
        <v>66</v>
      </c>
      <c r="C961" t="s">
        <v>118</v>
      </c>
      <c r="D961" t="s">
        <v>119</v>
      </c>
      <c r="E961" t="s">
        <v>4</v>
      </c>
      <c r="F961" t="s">
        <v>5</v>
      </c>
      <c r="G961" t="s">
        <v>6</v>
      </c>
      <c r="H961" t="s">
        <v>7</v>
      </c>
      <c r="I961" t="str">
        <f>MID(Tabla1[[#This Row],[Des.Proyecto]],16,50)</f>
        <v>GASTOS ADMINISTRATIVOS</v>
      </c>
      <c r="J961" t="s">
        <v>201</v>
      </c>
      <c r="K961" t="s">
        <v>202</v>
      </c>
      <c r="L961" s="11" t="s">
        <v>938</v>
      </c>
      <c r="M961" t="s">
        <v>173</v>
      </c>
      <c r="N961" t="s">
        <v>11</v>
      </c>
      <c r="O961" s="19">
        <v>79920</v>
      </c>
      <c r="P961" s="19">
        <v>0</v>
      </c>
      <c r="Q961" s="19">
        <v>0</v>
      </c>
      <c r="R961" s="19">
        <v>79920</v>
      </c>
      <c r="S961" s="19">
        <v>0</v>
      </c>
      <c r="T961" s="19">
        <v>79920</v>
      </c>
      <c r="U961" s="18">
        <f>Tabla1[[#This Row],[Comprometido]]/Tabla1[[#Totals],[Comprometido]]</f>
        <v>3.8154004610332845E-3</v>
      </c>
      <c r="V961" s="19">
        <v>26640</v>
      </c>
      <c r="W961" s="20">
        <f>Tabla1[[#This Row],[Devengado]]/Tabla1[[#Totals],[Devengado]]</f>
        <v>3.1109773847569078E-3</v>
      </c>
      <c r="X961" s="19">
        <v>0</v>
      </c>
      <c r="Y961" s="19">
        <v>53280</v>
      </c>
      <c r="Z961" s="19">
        <v>0</v>
      </c>
    </row>
    <row r="962" spans="1:26" hidden="1" x14ac:dyDescent="0.2">
      <c r="A962" t="s">
        <v>23</v>
      </c>
      <c r="B962" t="s">
        <v>24</v>
      </c>
      <c r="C962" t="s">
        <v>34</v>
      </c>
      <c r="D962" t="s">
        <v>35</v>
      </c>
      <c r="E962" t="s">
        <v>4</v>
      </c>
      <c r="F962" t="s">
        <v>5</v>
      </c>
      <c r="G962" t="s">
        <v>6</v>
      </c>
      <c r="H962" t="s">
        <v>7</v>
      </c>
      <c r="I962" t="str">
        <f>MID(Tabla1[[#This Row],[Des.Proyecto]],16,50)</f>
        <v>GASTOS ADMINISTRATIVOS</v>
      </c>
      <c r="J962" t="s">
        <v>201</v>
      </c>
      <c r="K962" t="s">
        <v>202</v>
      </c>
      <c r="L962" s="11" t="s">
        <v>938</v>
      </c>
      <c r="M962" t="s">
        <v>173</v>
      </c>
      <c r="N962" t="s">
        <v>11</v>
      </c>
      <c r="O962" s="19">
        <v>139366.44</v>
      </c>
      <c r="P962" s="19">
        <v>0</v>
      </c>
      <c r="Q962" s="19">
        <v>23640.54</v>
      </c>
      <c r="R962" s="19">
        <v>163006.98000000001</v>
      </c>
      <c r="S962" s="19">
        <v>0</v>
      </c>
      <c r="T962" s="19">
        <v>163006.98000000001</v>
      </c>
      <c r="U962" s="18">
        <f>Tabla1[[#This Row],[Comprometido]]/Tabla1[[#Totals],[Comprometido]]</f>
        <v>7.7819933263719148E-3</v>
      </c>
      <c r="V962" s="19">
        <v>52902.9</v>
      </c>
      <c r="W962" s="20">
        <f>Tabla1[[#This Row],[Devengado]]/Tabla1[[#Totals],[Devengado]]</f>
        <v>6.1779176234255341E-3</v>
      </c>
      <c r="X962" s="19">
        <v>0</v>
      </c>
      <c r="Y962" s="19">
        <v>110104.08</v>
      </c>
      <c r="Z962" s="19">
        <v>0</v>
      </c>
    </row>
    <row r="963" spans="1:26" hidden="1" x14ac:dyDescent="0.2">
      <c r="A963" t="s">
        <v>62</v>
      </c>
      <c r="B963" t="s">
        <v>66</v>
      </c>
      <c r="C963" t="s">
        <v>76</v>
      </c>
      <c r="D963" t="s">
        <v>77</v>
      </c>
      <c r="E963" t="s">
        <v>4</v>
      </c>
      <c r="F963" t="s">
        <v>5</v>
      </c>
      <c r="G963" t="s">
        <v>6</v>
      </c>
      <c r="H963" t="s">
        <v>7</v>
      </c>
      <c r="I963" t="str">
        <f>MID(Tabla1[[#This Row],[Des.Proyecto]],16,50)</f>
        <v>GASTOS ADMINISTRATIVOS</v>
      </c>
      <c r="J963" t="s">
        <v>201</v>
      </c>
      <c r="K963" t="s">
        <v>202</v>
      </c>
      <c r="L963" s="11" t="s">
        <v>938</v>
      </c>
      <c r="M963" t="s">
        <v>173</v>
      </c>
      <c r="N963" t="s">
        <v>11</v>
      </c>
      <c r="O963" s="19">
        <v>57500</v>
      </c>
      <c r="P963" s="19">
        <v>0</v>
      </c>
      <c r="Q963" s="19">
        <v>-1231.42</v>
      </c>
      <c r="R963" s="19">
        <v>56268.58</v>
      </c>
      <c r="S963" s="19">
        <v>0</v>
      </c>
      <c r="T963" s="19">
        <v>56268.58</v>
      </c>
      <c r="U963" s="18">
        <f>Tabla1[[#This Row],[Comprometido]]/Tabla1[[#Totals],[Comprometido]]</f>
        <v>2.6862758517728763E-3</v>
      </c>
      <c r="V963" s="19">
        <v>18754.560000000001</v>
      </c>
      <c r="W963" s="20">
        <f>Tabla1[[#This Row],[Devengado]]/Tabla1[[#Totals],[Devengado]]</f>
        <v>2.1901280788688632E-3</v>
      </c>
      <c r="X963" s="19">
        <v>0</v>
      </c>
      <c r="Y963" s="19">
        <v>37514.019999999997</v>
      </c>
      <c r="Z963" s="19">
        <v>0</v>
      </c>
    </row>
    <row r="964" spans="1:26" hidden="1" x14ac:dyDescent="0.2">
      <c r="A964" t="s">
        <v>0</v>
      </c>
      <c r="B964" t="s">
        <v>1</v>
      </c>
      <c r="C964" t="s">
        <v>88</v>
      </c>
      <c r="D964" t="s">
        <v>89</v>
      </c>
      <c r="E964" t="s">
        <v>4</v>
      </c>
      <c r="F964" t="s">
        <v>5</v>
      </c>
      <c r="G964" t="s">
        <v>6</v>
      </c>
      <c r="H964" t="s">
        <v>7</v>
      </c>
      <c r="I964" t="str">
        <f>MID(Tabla1[[#This Row],[Des.Proyecto]],16,50)</f>
        <v>GASTOS ADMINISTRATIVOS</v>
      </c>
      <c r="J964" t="s">
        <v>201</v>
      </c>
      <c r="K964" t="s">
        <v>202</v>
      </c>
      <c r="L964" s="11" t="s">
        <v>938</v>
      </c>
      <c r="M964" t="s">
        <v>173</v>
      </c>
      <c r="N964" t="s">
        <v>11</v>
      </c>
      <c r="O964" s="19">
        <v>227098.05</v>
      </c>
      <c r="P964" s="19">
        <v>0</v>
      </c>
      <c r="Q964" s="19">
        <v>-107686.19</v>
      </c>
      <c r="R964" s="19">
        <v>119411.86</v>
      </c>
      <c r="S964" s="19">
        <v>0</v>
      </c>
      <c r="T964" s="19">
        <v>103161.94</v>
      </c>
      <c r="U964" s="18">
        <f>Tabla1[[#This Row],[Comprometido]]/Tabla1[[#Totals],[Comprometido]]</f>
        <v>4.9249763943579588E-3</v>
      </c>
      <c r="V964" s="19">
        <v>46933.88</v>
      </c>
      <c r="W964" s="20">
        <f>Tabla1[[#This Row],[Devengado]]/Tabla1[[#Totals],[Devengado]]</f>
        <v>5.480864837045591E-3</v>
      </c>
      <c r="X964" s="19">
        <v>16249.92</v>
      </c>
      <c r="Y964" s="19">
        <v>72477.98</v>
      </c>
      <c r="Z964" s="19">
        <v>16249.92</v>
      </c>
    </row>
    <row r="965" spans="1:26" hidden="1" x14ac:dyDescent="0.2">
      <c r="A965" t="s">
        <v>62</v>
      </c>
      <c r="B965" t="s">
        <v>80</v>
      </c>
      <c r="C965" t="s">
        <v>92</v>
      </c>
      <c r="D965" t="s">
        <v>93</v>
      </c>
      <c r="E965" t="s">
        <v>4</v>
      </c>
      <c r="F965" t="s">
        <v>5</v>
      </c>
      <c r="G965" t="s">
        <v>6</v>
      </c>
      <c r="H965" t="s">
        <v>7</v>
      </c>
      <c r="I965" t="str">
        <f>MID(Tabla1[[#This Row],[Des.Proyecto]],16,50)</f>
        <v>GASTOS ADMINISTRATIVOS</v>
      </c>
      <c r="J965" t="s">
        <v>201</v>
      </c>
      <c r="K965" t="s">
        <v>202</v>
      </c>
      <c r="L965" s="11" t="s">
        <v>938</v>
      </c>
      <c r="M965" t="s">
        <v>173</v>
      </c>
      <c r="N965" t="s">
        <v>11</v>
      </c>
      <c r="O965" s="19">
        <v>196586.37</v>
      </c>
      <c r="P965" s="19">
        <v>0</v>
      </c>
      <c r="Q965" s="19">
        <v>-2480.1</v>
      </c>
      <c r="R965" s="19">
        <v>194106.27</v>
      </c>
      <c r="S965" s="19">
        <v>0</v>
      </c>
      <c r="T965" s="19">
        <v>192572.06</v>
      </c>
      <c r="U965" s="18">
        <f>Tabla1[[#This Row],[Comprometido]]/Tabla1[[#Totals],[Comprometido]]</f>
        <v>9.1934375188454619E-3</v>
      </c>
      <c r="V965" s="19">
        <v>63096.69</v>
      </c>
      <c r="W965" s="20">
        <f>Tabla1[[#This Row],[Devengado]]/Tabla1[[#Totals],[Devengado]]</f>
        <v>7.3683324190321831E-3</v>
      </c>
      <c r="X965" s="19">
        <v>1534.21</v>
      </c>
      <c r="Y965" s="19">
        <v>131009.58</v>
      </c>
      <c r="Z965" s="19">
        <v>1534.21</v>
      </c>
    </row>
    <row r="966" spans="1:26" hidden="1" x14ac:dyDescent="0.2">
      <c r="A966" t="s">
        <v>62</v>
      </c>
      <c r="B966" t="s">
        <v>66</v>
      </c>
      <c r="C966" t="s">
        <v>120</v>
      </c>
      <c r="D966" t="s">
        <v>121</v>
      </c>
      <c r="E966" t="s">
        <v>4</v>
      </c>
      <c r="F966" t="s">
        <v>5</v>
      </c>
      <c r="G966" t="s">
        <v>6</v>
      </c>
      <c r="H966" t="s">
        <v>7</v>
      </c>
      <c r="I966" t="str">
        <f>MID(Tabla1[[#This Row],[Des.Proyecto]],16,50)</f>
        <v>GASTOS ADMINISTRATIVOS</v>
      </c>
      <c r="J966" t="s">
        <v>201</v>
      </c>
      <c r="K966" t="s">
        <v>202</v>
      </c>
      <c r="L966" s="11" t="s">
        <v>938</v>
      </c>
      <c r="M966" t="s">
        <v>173</v>
      </c>
      <c r="N966" t="s">
        <v>11</v>
      </c>
      <c r="O966" s="19">
        <v>152908</v>
      </c>
      <c r="P966" s="19">
        <v>0</v>
      </c>
      <c r="Q966" s="19">
        <v>0</v>
      </c>
      <c r="R966" s="19">
        <v>152908</v>
      </c>
      <c r="S966" s="19">
        <v>0</v>
      </c>
      <c r="T966" s="19">
        <v>93240</v>
      </c>
      <c r="U966" s="18">
        <f>Tabla1[[#This Row],[Comprometido]]/Tabla1[[#Totals],[Comprometido]]</f>
        <v>4.4513005378721653E-3</v>
      </c>
      <c r="V966" s="19">
        <v>52392</v>
      </c>
      <c r="W966" s="20">
        <f>Tabla1[[#This Row],[Devengado]]/Tabla1[[#Totals],[Devengado]]</f>
        <v>6.1182555233552528E-3</v>
      </c>
      <c r="X966" s="19">
        <v>59668</v>
      </c>
      <c r="Y966" s="19">
        <v>100516</v>
      </c>
      <c r="Z966" s="19">
        <v>59668</v>
      </c>
    </row>
    <row r="967" spans="1:26" hidden="1" x14ac:dyDescent="0.2">
      <c r="A967" t="s">
        <v>62</v>
      </c>
      <c r="B967" t="s">
        <v>66</v>
      </c>
      <c r="C967" t="s">
        <v>129</v>
      </c>
      <c r="D967" t="s">
        <v>130</v>
      </c>
      <c r="E967" t="s">
        <v>4</v>
      </c>
      <c r="F967" t="s">
        <v>5</v>
      </c>
      <c r="G967" t="s">
        <v>6</v>
      </c>
      <c r="H967" t="s">
        <v>7</v>
      </c>
      <c r="I967" t="str">
        <f>MID(Tabla1[[#This Row],[Des.Proyecto]],16,50)</f>
        <v>GASTOS ADMINISTRATIVOS</v>
      </c>
      <c r="J967" t="s">
        <v>201</v>
      </c>
      <c r="K967" t="s">
        <v>202</v>
      </c>
      <c r="L967" s="11" t="s">
        <v>938</v>
      </c>
      <c r="M967" t="s">
        <v>173</v>
      </c>
      <c r="N967" t="s">
        <v>11</v>
      </c>
      <c r="O967" s="19">
        <v>144855</v>
      </c>
      <c r="P967" s="19">
        <v>0</v>
      </c>
      <c r="Q967" s="19">
        <v>-6660</v>
      </c>
      <c r="R967" s="19">
        <v>138195</v>
      </c>
      <c r="S967" s="19">
        <v>0</v>
      </c>
      <c r="T967" s="19">
        <v>138195</v>
      </c>
      <c r="U967" s="18">
        <f>Tabla1[[#This Row],[Comprometido]]/Tabla1[[#Totals],[Comprometido]]</f>
        <v>6.5974632972033882E-3</v>
      </c>
      <c r="V967" s="19">
        <v>53280</v>
      </c>
      <c r="W967" s="20">
        <f>Tabla1[[#This Row],[Devengado]]/Tabla1[[#Totals],[Devengado]]</f>
        <v>6.2219547695138155E-3</v>
      </c>
      <c r="X967" s="19">
        <v>0</v>
      </c>
      <c r="Y967" s="19">
        <v>84915</v>
      </c>
      <c r="Z967" s="19">
        <v>0</v>
      </c>
    </row>
    <row r="968" spans="1:26" hidden="1" x14ac:dyDescent="0.2">
      <c r="A968" t="s">
        <v>62</v>
      </c>
      <c r="B968" t="s">
        <v>66</v>
      </c>
      <c r="C968" t="s">
        <v>124</v>
      </c>
      <c r="D968" t="s">
        <v>125</v>
      </c>
      <c r="E968" t="s">
        <v>4</v>
      </c>
      <c r="F968" t="s">
        <v>5</v>
      </c>
      <c r="G968" t="s">
        <v>6</v>
      </c>
      <c r="H968" t="s">
        <v>7</v>
      </c>
      <c r="I968" t="str">
        <f>MID(Tabla1[[#This Row],[Des.Proyecto]],16,50)</f>
        <v>GASTOS ADMINISTRATIVOS</v>
      </c>
      <c r="J968" t="s">
        <v>201</v>
      </c>
      <c r="K968" t="s">
        <v>202</v>
      </c>
      <c r="L968" s="11" t="s">
        <v>938</v>
      </c>
      <c r="M968" t="s">
        <v>173</v>
      </c>
      <c r="N968" t="s">
        <v>11</v>
      </c>
      <c r="O968" s="19">
        <v>78182.75</v>
      </c>
      <c r="P968" s="19">
        <v>0</v>
      </c>
      <c r="Q968" s="19">
        <v>0</v>
      </c>
      <c r="R968" s="19">
        <v>78182.75</v>
      </c>
      <c r="S968" s="19">
        <v>0</v>
      </c>
      <c r="T968" s="19">
        <v>73260</v>
      </c>
      <c r="U968" s="18">
        <f>Tabla1[[#This Row],[Comprometido]]/Tabla1[[#Totals],[Comprometido]]</f>
        <v>3.4974504226138441E-3</v>
      </c>
      <c r="V968" s="19">
        <v>31635</v>
      </c>
      <c r="W968" s="20">
        <f>Tabla1[[#This Row],[Devengado]]/Tabla1[[#Totals],[Devengado]]</f>
        <v>3.6942856443988284E-3</v>
      </c>
      <c r="X968" s="19">
        <v>4922.75</v>
      </c>
      <c r="Y968" s="19">
        <v>46547.75</v>
      </c>
      <c r="Z968" s="19">
        <v>4922.75</v>
      </c>
    </row>
    <row r="969" spans="1:26" hidden="1" x14ac:dyDescent="0.2">
      <c r="A969" t="s">
        <v>62</v>
      </c>
      <c r="B969" t="s">
        <v>66</v>
      </c>
      <c r="C969" t="s">
        <v>78</v>
      </c>
      <c r="D969" t="s">
        <v>79</v>
      </c>
      <c r="E969" t="s">
        <v>4</v>
      </c>
      <c r="F969" t="s">
        <v>5</v>
      </c>
      <c r="G969" t="s">
        <v>6</v>
      </c>
      <c r="H969" t="s">
        <v>7</v>
      </c>
      <c r="I969" t="str">
        <f>MID(Tabla1[[#This Row],[Des.Proyecto]],16,50)</f>
        <v>GASTOS ADMINISTRATIVOS</v>
      </c>
      <c r="J969" t="s">
        <v>201</v>
      </c>
      <c r="K969" t="s">
        <v>202</v>
      </c>
      <c r="L969" s="11" t="s">
        <v>938</v>
      </c>
      <c r="M969" t="s">
        <v>173</v>
      </c>
      <c r="N969" t="s">
        <v>11</v>
      </c>
      <c r="O969" s="19">
        <v>72983.61</v>
      </c>
      <c r="P969" s="19">
        <v>0</v>
      </c>
      <c r="Q969" s="19">
        <v>-139.86000000000001</v>
      </c>
      <c r="R969" s="19">
        <v>72843.75</v>
      </c>
      <c r="S969" s="19">
        <v>0</v>
      </c>
      <c r="T969" s="19">
        <v>72843.75</v>
      </c>
      <c r="U969" s="18">
        <f>Tabla1[[#This Row],[Comprometido]]/Tabla1[[#Totals],[Comprometido]]</f>
        <v>3.4775785452126292E-3</v>
      </c>
      <c r="V969" s="19">
        <v>32883.75</v>
      </c>
      <c r="W969" s="20">
        <f>Tabla1[[#This Row],[Devengado]]/Tabla1[[#Totals],[Devengado]]</f>
        <v>3.8401127093093085E-3</v>
      </c>
      <c r="X969" s="19">
        <v>0</v>
      </c>
      <c r="Y969" s="19">
        <v>39960</v>
      </c>
      <c r="Z969" s="19">
        <v>0</v>
      </c>
    </row>
    <row r="970" spans="1:26" hidden="1" x14ac:dyDescent="0.2">
      <c r="A970" t="s">
        <v>23</v>
      </c>
      <c r="B970" t="s">
        <v>69</v>
      </c>
      <c r="C970" t="s">
        <v>70</v>
      </c>
      <c r="D970" t="s">
        <v>71</v>
      </c>
      <c r="E970" t="s">
        <v>4</v>
      </c>
      <c r="F970" t="s">
        <v>5</v>
      </c>
      <c r="G970" t="s">
        <v>6</v>
      </c>
      <c r="H970" t="s">
        <v>7</v>
      </c>
      <c r="I970" t="str">
        <f>MID(Tabla1[[#This Row],[Des.Proyecto]],16,50)</f>
        <v>GASTOS ADMINISTRATIVOS</v>
      </c>
      <c r="J970" t="s">
        <v>201</v>
      </c>
      <c r="K970" t="s">
        <v>202</v>
      </c>
      <c r="L970" s="11" t="s">
        <v>938</v>
      </c>
      <c r="M970" t="s">
        <v>173</v>
      </c>
      <c r="N970" t="s">
        <v>11</v>
      </c>
      <c r="O970" s="19">
        <v>246438.75</v>
      </c>
      <c r="P970" s="19">
        <v>0</v>
      </c>
      <c r="Q970" s="19">
        <v>1148.79</v>
      </c>
      <c r="R970" s="19">
        <v>247587.54</v>
      </c>
      <c r="S970" s="19">
        <v>7.38</v>
      </c>
      <c r="T970" s="19">
        <v>245105.11</v>
      </c>
      <c r="U970" s="18">
        <f>Tabla1[[#This Row],[Comprometido]]/Tabla1[[#Totals],[Comprometido]]</f>
        <v>1.1701378249444618E-2</v>
      </c>
      <c r="V970" s="19">
        <v>91300.61</v>
      </c>
      <c r="W970" s="20">
        <f>Tabla1[[#This Row],[Devengado]]/Tabla1[[#Totals],[Devengado]]</f>
        <v>1.0661941926595735E-2</v>
      </c>
      <c r="X970" s="19">
        <v>2482.4299999999998</v>
      </c>
      <c r="Y970" s="19">
        <v>156286.93</v>
      </c>
      <c r="Z970" s="19">
        <v>2475.0500000000002</v>
      </c>
    </row>
    <row r="971" spans="1:26" hidden="1" x14ac:dyDescent="0.2">
      <c r="A971" t="s">
        <v>23</v>
      </c>
      <c r="B971" t="s">
        <v>46</v>
      </c>
      <c r="C971" t="s">
        <v>47</v>
      </c>
      <c r="D971" t="s">
        <v>48</v>
      </c>
      <c r="E971" t="s">
        <v>4</v>
      </c>
      <c r="F971" t="s">
        <v>5</v>
      </c>
      <c r="G971" t="s">
        <v>6</v>
      </c>
      <c r="H971" t="s">
        <v>7</v>
      </c>
      <c r="I971" t="str">
        <f>MID(Tabla1[[#This Row],[Des.Proyecto]],16,50)</f>
        <v>GASTOS ADMINISTRATIVOS</v>
      </c>
      <c r="J971" t="s">
        <v>201</v>
      </c>
      <c r="K971" t="s">
        <v>202</v>
      </c>
      <c r="L971" s="11" t="s">
        <v>938</v>
      </c>
      <c r="M971" t="s">
        <v>173</v>
      </c>
      <c r="N971" t="s">
        <v>11</v>
      </c>
      <c r="O971" s="19">
        <v>205452.2</v>
      </c>
      <c r="P971" s="19">
        <v>0</v>
      </c>
      <c r="Q971" s="19">
        <v>0</v>
      </c>
      <c r="R971" s="19">
        <v>205452.2</v>
      </c>
      <c r="S971" s="19">
        <v>0</v>
      </c>
      <c r="T971" s="19">
        <v>204391.9</v>
      </c>
      <c r="U971" s="18">
        <f>Tabla1[[#This Row],[Comprometido]]/Tabla1[[#Totals],[Comprometido]]</f>
        <v>9.7577195882315934E-3</v>
      </c>
      <c r="V971" s="19">
        <v>68730.34</v>
      </c>
      <c r="W971" s="20">
        <f>Tabla1[[#This Row],[Devengado]]/Tabla1[[#Totals],[Devengado]]</f>
        <v>8.0262212232227129E-3</v>
      </c>
      <c r="X971" s="19">
        <v>1060.3</v>
      </c>
      <c r="Y971" s="19">
        <v>136721.85999999999</v>
      </c>
      <c r="Z971" s="19">
        <v>1060.3</v>
      </c>
    </row>
    <row r="972" spans="1:26" hidden="1" x14ac:dyDescent="0.2">
      <c r="A972" t="s">
        <v>23</v>
      </c>
      <c r="B972" t="s">
        <v>24</v>
      </c>
      <c r="C972" t="s">
        <v>29</v>
      </c>
      <c r="D972" t="s">
        <v>30</v>
      </c>
      <c r="E972" t="s">
        <v>4</v>
      </c>
      <c r="F972" t="s">
        <v>5</v>
      </c>
      <c r="G972" t="s">
        <v>6</v>
      </c>
      <c r="H972" t="s">
        <v>7</v>
      </c>
      <c r="I972" t="str">
        <f>MID(Tabla1[[#This Row],[Des.Proyecto]],16,50)</f>
        <v>GASTOS ADMINISTRATIVOS</v>
      </c>
      <c r="J972" t="s">
        <v>201</v>
      </c>
      <c r="K972" t="s">
        <v>202</v>
      </c>
      <c r="L972" s="11" t="s">
        <v>938</v>
      </c>
      <c r="M972" t="s">
        <v>173</v>
      </c>
      <c r="N972" t="s">
        <v>11</v>
      </c>
      <c r="O972" s="19">
        <v>173437.61</v>
      </c>
      <c r="P972" s="19">
        <v>0</v>
      </c>
      <c r="Q972" s="19">
        <v>1</v>
      </c>
      <c r="R972" s="19">
        <v>173438.61</v>
      </c>
      <c r="S972" s="19">
        <v>0.69</v>
      </c>
      <c r="T972" s="19">
        <v>173437.92</v>
      </c>
      <c r="U972" s="18">
        <f>Tabla1[[#This Row],[Comprometido]]/Tabla1[[#Totals],[Comprometido]]</f>
        <v>8.2799689680762515E-3</v>
      </c>
      <c r="V972" s="19">
        <v>57812.639999999999</v>
      </c>
      <c r="W972" s="20">
        <f>Tabla1[[#This Row],[Devengado]]/Tabla1[[#Totals],[Devengado]]</f>
        <v>6.7512693540950682E-3</v>
      </c>
      <c r="X972" s="19">
        <v>0.69</v>
      </c>
      <c r="Y972" s="19">
        <v>115625.97</v>
      </c>
      <c r="Z972" s="19">
        <v>0</v>
      </c>
    </row>
    <row r="973" spans="1:26" hidden="1" x14ac:dyDescent="0.2">
      <c r="A973" t="s">
        <v>62</v>
      </c>
      <c r="B973" t="s">
        <v>66</v>
      </c>
      <c r="C973" t="s">
        <v>67</v>
      </c>
      <c r="D973" t="s">
        <v>68</v>
      </c>
      <c r="E973" t="s">
        <v>4</v>
      </c>
      <c r="F973" t="s">
        <v>5</v>
      </c>
      <c r="G973" t="s">
        <v>6</v>
      </c>
      <c r="H973" t="s">
        <v>7</v>
      </c>
      <c r="I973" t="str">
        <f>MID(Tabla1[[#This Row],[Des.Proyecto]],16,50)</f>
        <v>GASTOS ADMINISTRATIVOS</v>
      </c>
      <c r="J973" t="s">
        <v>201</v>
      </c>
      <c r="K973" t="s">
        <v>202</v>
      </c>
      <c r="L973" s="11" t="s">
        <v>938</v>
      </c>
      <c r="M973" t="s">
        <v>173</v>
      </c>
      <c r="N973" t="s">
        <v>11</v>
      </c>
      <c r="O973" s="19">
        <v>53776.4</v>
      </c>
      <c r="P973" s="19">
        <v>0</v>
      </c>
      <c r="Q973" s="19">
        <v>0</v>
      </c>
      <c r="R973" s="19">
        <v>53776.4</v>
      </c>
      <c r="S973" s="19">
        <v>0</v>
      </c>
      <c r="T973" s="19">
        <v>31635</v>
      </c>
      <c r="U973" s="18">
        <f>Tabla1[[#This Row],[Comprometido]]/Tabla1[[#Totals],[Comprometido]]</f>
        <v>1.5102626824923418E-3</v>
      </c>
      <c r="V973" s="19">
        <v>19980</v>
      </c>
      <c r="W973" s="20">
        <f>Tabla1[[#This Row],[Devengado]]/Tabla1[[#Totals],[Devengado]]</f>
        <v>2.3332330385676808E-3</v>
      </c>
      <c r="X973" s="19">
        <v>22141.4</v>
      </c>
      <c r="Y973" s="19">
        <v>33796.400000000001</v>
      </c>
      <c r="Z973" s="19">
        <v>22141.4</v>
      </c>
    </row>
    <row r="974" spans="1:26" hidden="1" x14ac:dyDescent="0.2">
      <c r="A974" t="s">
        <v>62</v>
      </c>
      <c r="B974" t="s">
        <v>80</v>
      </c>
      <c r="C974" t="s">
        <v>94</v>
      </c>
      <c r="D974" t="s">
        <v>95</v>
      </c>
      <c r="E974" t="s">
        <v>4</v>
      </c>
      <c r="F974" t="s">
        <v>5</v>
      </c>
      <c r="G974" t="s">
        <v>6</v>
      </c>
      <c r="H974" t="s">
        <v>7</v>
      </c>
      <c r="I974" t="str">
        <f>MID(Tabla1[[#This Row],[Des.Proyecto]],16,50)</f>
        <v>GASTOS ADMINISTRATIVOS</v>
      </c>
      <c r="J974" t="s">
        <v>201</v>
      </c>
      <c r="K974" t="s">
        <v>202</v>
      </c>
      <c r="L974" s="11" t="s">
        <v>938</v>
      </c>
      <c r="M974" t="s">
        <v>173</v>
      </c>
      <c r="N974" t="s">
        <v>11</v>
      </c>
      <c r="O974" s="19">
        <v>147537.54</v>
      </c>
      <c r="P974" s="19">
        <v>0</v>
      </c>
      <c r="Q974" s="19">
        <v>74016.600000000006</v>
      </c>
      <c r="R974" s="19">
        <v>221554.14</v>
      </c>
      <c r="S974" s="19">
        <v>0</v>
      </c>
      <c r="T974" s="19">
        <v>221554.14</v>
      </c>
      <c r="U974" s="18">
        <f>Tabla1[[#This Row],[Comprometido]]/Tabla1[[#Totals],[Comprometido]]</f>
        <v>1.0577049147895808E-2</v>
      </c>
      <c r="V974" s="19">
        <v>88014</v>
      </c>
      <c r="W974" s="20">
        <f>Tabla1[[#This Row],[Devengado]]/Tabla1[[#Totals],[Devengado]]</f>
        <v>1.0278136769594388E-2</v>
      </c>
      <c r="X974" s="19">
        <v>0</v>
      </c>
      <c r="Y974" s="19">
        <v>133540.14000000001</v>
      </c>
      <c r="Z974" s="19">
        <v>0</v>
      </c>
    </row>
    <row r="975" spans="1:26" hidden="1" x14ac:dyDescent="0.2">
      <c r="A975" t="s">
        <v>62</v>
      </c>
      <c r="B975" t="s">
        <v>80</v>
      </c>
      <c r="C975" t="s">
        <v>81</v>
      </c>
      <c r="D975" t="s">
        <v>82</v>
      </c>
      <c r="E975" t="s">
        <v>4</v>
      </c>
      <c r="F975" t="s">
        <v>5</v>
      </c>
      <c r="G975" t="s">
        <v>6</v>
      </c>
      <c r="H975" t="s">
        <v>7</v>
      </c>
      <c r="I975" t="str">
        <f>MID(Tabla1[[#This Row],[Des.Proyecto]],16,50)</f>
        <v>GASTOS ADMINISTRATIVOS</v>
      </c>
      <c r="J975" t="s">
        <v>205</v>
      </c>
      <c r="K975" t="s">
        <v>206</v>
      </c>
      <c r="L975" s="11" t="s">
        <v>938</v>
      </c>
      <c r="M975" t="s">
        <v>173</v>
      </c>
      <c r="N975" t="s">
        <v>11</v>
      </c>
      <c r="O975" s="19">
        <v>2232.14</v>
      </c>
      <c r="P975" s="19">
        <v>0</v>
      </c>
      <c r="Q975" s="19">
        <v>4967.8599999999997</v>
      </c>
      <c r="R975" s="19">
        <v>7200</v>
      </c>
      <c r="S975" s="19">
        <v>0</v>
      </c>
      <c r="T975" s="19">
        <v>7200</v>
      </c>
      <c r="U975" s="18">
        <f>Tabla1[[#This Row],[Comprometido]]/Tabla1[[#Totals],[Comprometido]]</f>
        <v>3.437297712642599E-4</v>
      </c>
      <c r="V975" s="19">
        <v>1418.89</v>
      </c>
      <c r="W975" s="20">
        <f>Tabla1[[#This Row],[Devengado]]/Tabla1[[#Totals],[Devengado]]</f>
        <v>1.6569574705171657E-4</v>
      </c>
      <c r="X975" s="19">
        <v>0</v>
      </c>
      <c r="Y975" s="19">
        <v>5781.11</v>
      </c>
      <c r="Z975" s="19">
        <v>0</v>
      </c>
    </row>
    <row r="976" spans="1:26" hidden="1" x14ac:dyDescent="0.2">
      <c r="A976" t="s">
        <v>0</v>
      </c>
      <c r="B976" t="s">
        <v>1</v>
      </c>
      <c r="C976" t="s">
        <v>88</v>
      </c>
      <c r="D976" t="s">
        <v>89</v>
      </c>
      <c r="E976" t="s">
        <v>4</v>
      </c>
      <c r="F976" t="s">
        <v>5</v>
      </c>
      <c r="G976" t="s">
        <v>6</v>
      </c>
      <c r="H976" t="s">
        <v>7</v>
      </c>
      <c r="I976" t="str">
        <f>MID(Tabla1[[#This Row],[Des.Proyecto]],16,50)</f>
        <v>GASTOS ADMINISTRATIVOS</v>
      </c>
      <c r="J976" t="s">
        <v>207</v>
      </c>
      <c r="K976" t="s">
        <v>208</v>
      </c>
      <c r="L976" s="11" t="s">
        <v>938</v>
      </c>
      <c r="M976" t="s">
        <v>173</v>
      </c>
      <c r="N976" t="s">
        <v>11</v>
      </c>
      <c r="O976" s="19">
        <v>687916.85</v>
      </c>
      <c r="P976" s="19">
        <v>0</v>
      </c>
      <c r="Q976" s="19">
        <v>167083.15</v>
      </c>
      <c r="R976" s="19">
        <v>855000</v>
      </c>
      <c r="S976" s="19">
        <v>0</v>
      </c>
      <c r="T976" s="19">
        <v>855000</v>
      </c>
      <c r="U976" s="18">
        <f>Tabla1[[#This Row],[Comprometido]]/Tabla1[[#Totals],[Comprometido]]</f>
        <v>4.081791033763086E-2</v>
      </c>
      <c r="V976" s="19">
        <v>0</v>
      </c>
      <c r="W976" s="20">
        <f>Tabla1[[#This Row],[Devengado]]/Tabla1[[#Totals],[Devengado]]</f>
        <v>0</v>
      </c>
      <c r="X976" s="19">
        <v>0</v>
      </c>
      <c r="Y976" s="19">
        <v>855000</v>
      </c>
      <c r="Z976" s="19">
        <v>0</v>
      </c>
    </row>
    <row r="977" spans="1:26" hidden="1" x14ac:dyDescent="0.2">
      <c r="A977" t="s">
        <v>23</v>
      </c>
      <c r="B977" t="s">
        <v>24</v>
      </c>
      <c r="C977" t="s">
        <v>44</v>
      </c>
      <c r="D977" t="s">
        <v>45</v>
      </c>
      <c r="E977" t="s">
        <v>4</v>
      </c>
      <c r="F977" t="s">
        <v>5</v>
      </c>
      <c r="G977" t="s">
        <v>6</v>
      </c>
      <c r="H977" t="s">
        <v>7</v>
      </c>
      <c r="I977" t="str">
        <f>MID(Tabla1[[#This Row],[Des.Proyecto]],16,50)</f>
        <v>GASTOS ADMINISTRATIVOS</v>
      </c>
      <c r="J977" t="s">
        <v>207</v>
      </c>
      <c r="K977" t="s">
        <v>208</v>
      </c>
      <c r="L977" s="11" t="s">
        <v>938</v>
      </c>
      <c r="M977" t="s">
        <v>173</v>
      </c>
      <c r="N977" t="s">
        <v>11</v>
      </c>
      <c r="O977" s="19">
        <v>0</v>
      </c>
      <c r="P977" s="19">
        <v>0</v>
      </c>
      <c r="Q977" s="19">
        <v>11888</v>
      </c>
      <c r="R977" s="19">
        <v>11888</v>
      </c>
      <c r="S977" s="19">
        <v>0</v>
      </c>
      <c r="T977" s="19">
        <v>11888</v>
      </c>
      <c r="U977" s="18">
        <f>Tabla1[[#This Row],[Comprometido]]/Tabla1[[#Totals],[Comprometido]]</f>
        <v>5.675360445541002E-4</v>
      </c>
      <c r="V977" s="19">
        <v>11888</v>
      </c>
      <c r="W977" s="20">
        <f>Tabla1[[#This Row],[Devengado]]/Tabla1[[#Totals],[Devengado]]</f>
        <v>1.3882619801047344E-3</v>
      </c>
      <c r="X977" s="19">
        <v>0</v>
      </c>
      <c r="Y977" s="19">
        <v>0</v>
      </c>
      <c r="Z977" s="19">
        <v>0</v>
      </c>
    </row>
    <row r="978" spans="1:26" hidden="1" x14ac:dyDescent="0.2">
      <c r="A978" t="s">
        <v>0</v>
      </c>
      <c r="B978" t="s">
        <v>16</v>
      </c>
      <c r="C978" t="s">
        <v>27</v>
      </c>
      <c r="D978" t="s">
        <v>28</v>
      </c>
      <c r="E978" t="s">
        <v>4</v>
      </c>
      <c r="F978" t="s">
        <v>5</v>
      </c>
      <c r="G978" t="s">
        <v>6</v>
      </c>
      <c r="H978" t="s">
        <v>7</v>
      </c>
      <c r="I978" t="str">
        <f>MID(Tabla1[[#This Row],[Des.Proyecto]],16,50)</f>
        <v>GASTOS ADMINISTRATIVOS</v>
      </c>
      <c r="J978" t="s">
        <v>209</v>
      </c>
      <c r="K978" t="s">
        <v>210</v>
      </c>
      <c r="L978" s="11" t="s">
        <v>938</v>
      </c>
      <c r="M978" t="s">
        <v>173</v>
      </c>
      <c r="N978" t="s">
        <v>11</v>
      </c>
      <c r="O978" s="19">
        <v>14278</v>
      </c>
      <c r="P978" s="19">
        <v>0</v>
      </c>
      <c r="Q978" s="19">
        <v>-14278</v>
      </c>
      <c r="R978" s="19">
        <v>0</v>
      </c>
      <c r="S978" s="19">
        <v>0</v>
      </c>
      <c r="T978" s="19">
        <v>0</v>
      </c>
      <c r="U978" s="18">
        <f>Tabla1[[#This Row],[Comprometido]]/Tabla1[[#Totals],[Comprometido]]</f>
        <v>0</v>
      </c>
      <c r="V978" s="19">
        <v>0</v>
      </c>
      <c r="W978" s="20">
        <f>Tabla1[[#This Row],[Devengado]]/Tabla1[[#Totals],[Devengado]]</f>
        <v>0</v>
      </c>
      <c r="X978" s="19">
        <v>0</v>
      </c>
      <c r="Y978" s="19">
        <v>0</v>
      </c>
      <c r="Z978" s="19">
        <v>0</v>
      </c>
    </row>
    <row r="979" spans="1:26" hidden="1" x14ac:dyDescent="0.2">
      <c r="A979" t="s">
        <v>62</v>
      </c>
      <c r="B979" t="s">
        <v>66</v>
      </c>
      <c r="C979" t="s">
        <v>129</v>
      </c>
      <c r="D979" t="s">
        <v>130</v>
      </c>
      <c r="E979" t="s">
        <v>4</v>
      </c>
      <c r="F979" t="s">
        <v>5</v>
      </c>
      <c r="G979" t="s">
        <v>6</v>
      </c>
      <c r="H979" t="s">
        <v>7</v>
      </c>
      <c r="I979" t="str">
        <f>MID(Tabla1[[#This Row],[Des.Proyecto]],16,50)</f>
        <v>GASTOS ADMINISTRATIVOS</v>
      </c>
      <c r="J979" t="s">
        <v>209</v>
      </c>
      <c r="K979" t="s">
        <v>210</v>
      </c>
      <c r="L979" s="11" t="s">
        <v>938</v>
      </c>
      <c r="M979" t="s">
        <v>173</v>
      </c>
      <c r="N979" t="s">
        <v>11</v>
      </c>
      <c r="O979" s="19">
        <v>2900</v>
      </c>
      <c r="P979" s="19">
        <v>0</v>
      </c>
      <c r="Q979" s="19">
        <v>1000</v>
      </c>
      <c r="R979" s="19">
        <v>3900</v>
      </c>
      <c r="S979" s="19">
        <v>0</v>
      </c>
      <c r="T979" s="19">
        <v>2891.25</v>
      </c>
      <c r="U979" s="18">
        <f>Tabla1[[#This Row],[Comprometido]]/Tabla1[[#Totals],[Comprometido]]</f>
        <v>1.3802898627330435E-4</v>
      </c>
      <c r="V979" s="19">
        <v>2891.25</v>
      </c>
      <c r="W979" s="20">
        <f>Tabla1[[#This Row],[Devengado]]/Tabla1[[#Totals],[Devengado]]</f>
        <v>3.3763563677471507E-4</v>
      </c>
      <c r="X979" s="19">
        <v>1008.75</v>
      </c>
      <c r="Y979" s="19">
        <v>1008.75</v>
      </c>
      <c r="Z979" s="19">
        <v>1008.75</v>
      </c>
    </row>
    <row r="980" spans="1:26" hidden="1" x14ac:dyDescent="0.2">
      <c r="A980" t="s">
        <v>0</v>
      </c>
      <c r="B980" t="s">
        <v>1</v>
      </c>
      <c r="C980" t="s">
        <v>58</v>
      </c>
      <c r="D980" t="s">
        <v>59</v>
      </c>
      <c r="E980" t="s">
        <v>4</v>
      </c>
      <c r="F980" t="s">
        <v>5</v>
      </c>
      <c r="G980" t="s">
        <v>6</v>
      </c>
      <c r="H980" t="s">
        <v>7</v>
      </c>
      <c r="I980" t="str">
        <f>MID(Tabla1[[#This Row],[Des.Proyecto]],16,50)</f>
        <v>GASTOS ADMINISTRATIVOS</v>
      </c>
      <c r="J980" t="s">
        <v>209</v>
      </c>
      <c r="K980" t="s">
        <v>210</v>
      </c>
      <c r="L980" s="11" t="s">
        <v>938</v>
      </c>
      <c r="M980" t="s">
        <v>173</v>
      </c>
      <c r="N980" t="s">
        <v>11</v>
      </c>
      <c r="O980" s="19">
        <v>1000</v>
      </c>
      <c r="P980" s="19">
        <v>0</v>
      </c>
      <c r="Q980" s="19">
        <v>0</v>
      </c>
      <c r="R980" s="19">
        <v>1000</v>
      </c>
      <c r="S980" s="19">
        <v>0</v>
      </c>
      <c r="T980" s="19">
        <v>0</v>
      </c>
      <c r="U980" s="18">
        <f>Tabla1[[#This Row],[Comprometido]]/Tabla1[[#Totals],[Comprometido]]</f>
        <v>0</v>
      </c>
      <c r="V980" s="19">
        <v>0</v>
      </c>
      <c r="W980" s="20">
        <f>Tabla1[[#This Row],[Devengado]]/Tabla1[[#Totals],[Devengado]]</f>
        <v>0</v>
      </c>
      <c r="X980" s="19">
        <v>1000</v>
      </c>
      <c r="Y980" s="19">
        <v>1000</v>
      </c>
      <c r="Z980" s="19">
        <v>1000</v>
      </c>
    </row>
    <row r="981" spans="1:26" hidden="1" x14ac:dyDescent="0.2">
      <c r="A981" t="s">
        <v>23</v>
      </c>
      <c r="B981" t="s">
        <v>49</v>
      </c>
      <c r="C981" t="s">
        <v>56</v>
      </c>
      <c r="D981" t="s">
        <v>57</v>
      </c>
      <c r="E981" t="s">
        <v>4</v>
      </c>
      <c r="F981" t="s">
        <v>5</v>
      </c>
      <c r="G981" t="s">
        <v>6</v>
      </c>
      <c r="H981" t="s">
        <v>7</v>
      </c>
      <c r="I981" t="str">
        <f>MID(Tabla1[[#This Row],[Des.Proyecto]],16,50)</f>
        <v>GASTOS ADMINISTRATIVOS</v>
      </c>
      <c r="J981" t="s">
        <v>209</v>
      </c>
      <c r="K981" t="s">
        <v>210</v>
      </c>
      <c r="L981" s="11" t="s">
        <v>938</v>
      </c>
      <c r="M981" t="s">
        <v>173</v>
      </c>
      <c r="N981" t="s">
        <v>11</v>
      </c>
      <c r="O981" s="19">
        <v>169459.02</v>
      </c>
      <c r="P981" s="19">
        <v>0</v>
      </c>
      <c r="Q981" s="19">
        <v>16057.73</v>
      </c>
      <c r="R981" s="19">
        <v>185516.75</v>
      </c>
      <c r="S981" s="19">
        <v>0</v>
      </c>
      <c r="T981" s="19">
        <v>185516.75</v>
      </c>
      <c r="U981" s="18">
        <f>Tabla1[[#This Row],[Comprometido]]/Tabla1[[#Totals],[Comprometido]]</f>
        <v>8.8566152837762334E-3</v>
      </c>
      <c r="V981" s="19">
        <v>52371.5</v>
      </c>
      <c r="W981" s="20">
        <f>Tabla1[[#This Row],[Devengado]]/Tabla1[[#Totals],[Devengado]]</f>
        <v>6.1158615655328985E-3</v>
      </c>
      <c r="X981" s="19">
        <v>0</v>
      </c>
      <c r="Y981" s="19">
        <v>133145.25</v>
      </c>
      <c r="Z981" s="19">
        <v>0</v>
      </c>
    </row>
    <row r="982" spans="1:26" hidden="1" x14ac:dyDescent="0.2">
      <c r="A982" t="s">
        <v>62</v>
      </c>
      <c r="B982" t="s">
        <v>66</v>
      </c>
      <c r="C982" t="s">
        <v>120</v>
      </c>
      <c r="D982" t="s">
        <v>121</v>
      </c>
      <c r="E982" t="s">
        <v>4</v>
      </c>
      <c r="F982" t="s">
        <v>5</v>
      </c>
      <c r="G982" t="s">
        <v>6</v>
      </c>
      <c r="H982" t="s">
        <v>7</v>
      </c>
      <c r="I982" t="str">
        <f>MID(Tabla1[[#This Row],[Des.Proyecto]],16,50)</f>
        <v>GASTOS ADMINISTRATIVOS</v>
      </c>
      <c r="J982" t="s">
        <v>209</v>
      </c>
      <c r="K982" t="s">
        <v>210</v>
      </c>
      <c r="L982" s="11" t="s">
        <v>938</v>
      </c>
      <c r="M982" t="s">
        <v>173</v>
      </c>
      <c r="N982" t="s">
        <v>11</v>
      </c>
      <c r="O982" s="19">
        <v>0</v>
      </c>
      <c r="P982" s="19">
        <v>0</v>
      </c>
      <c r="Q982" s="19">
        <v>500</v>
      </c>
      <c r="R982" s="19">
        <v>500</v>
      </c>
      <c r="S982" s="19">
        <v>50</v>
      </c>
      <c r="T982" s="19">
        <v>450</v>
      </c>
      <c r="U982" s="18">
        <f>Tabla1[[#This Row],[Comprometido]]/Tabla1[[#Totals],[Comprometido]]</f>
        <v>2.1483110704016244E-5</v>
      </c>
      <c r="V982" s="19">
        <v>450</v>
      </c>
      <c r="W982" s="20">
        <f>Tabla1[[#This Row],[Devengado]]/Tabla1[[#Totals],[Devengado]]</f>
        <v>5.2550293661434257E-5</v>
      </c>
      <c r="X982" s="19">
        <v>50</v>
      </c>
      <c r="Y982" s="19">
        <v>50</v>
      </c>
      <c r="Z982" s="19">
        <v>0</v>
      </c>
    </row>
    <row r="983" spans="1:26" hidden="1" x14ac:dyDescent="0.2">
      <c r="A983" t="s">
        <v>0</v>
      </c>
      <c r="B983" t="s">
        <v>16</v>
      </c>
      <c r="C983" t="s">
        <v>17</v>
      </c>
      <c r="D983" t="s">
        <v>18</v>
      </c>
      <c r="E983" t="s">
        <v>4</v>
      </c>
      <c r="F983" t="s">
        <v>5</v>
      </c>
      <c r="G983" t="s">
        <v>6</v>
      </c>
      <c r="H983" t="s">
        <v>7</v>
      </c>
      <c r="I983" t="str">
        <f>MID(Tabla1[[#This Row],[Des.Proyecto]],16,50)</f>
        <v>GASTOS ADMINISTRATIVOS</v>
      </c>
      <c r="J983" t="s">
        <v>211</v>
      </c>
      <c r="K983" t="s">
        <v>212</v>
      </c>
      <c r="L983" s="11" t="s">
        <v>938</v>
      </c>
      <c r="M983" t="s">
        <v>173</v>
      </c>
      <c r="N983" t="s">
        <v>11</v>
      </c>
      <c r="O983" s="19">
        <v>70800</v>
      </c>
      <c r="P983" s="19">
        <v>0</v>
      </c>
      <c r="Q983" s="19">
        <v>0</v>
      </c>
      <c r="R983" s="19">
        <v>70800</v>
      </c>
      <c r="S983" s="19">
        <v>0</v>
      </c>
      <c r="T983" s="19">
        <v>0</v>
      </c>
      <c r="U983" s="18">
        <f>Tabla1[[#This Row],[Comprometido]]/Tabla1[[#Totals],[Comprometido]]</f>
        <v>0</v>
      </c>
      <c r="V983" s="19">
        <v>0</v>
      </c>
      <c r="W983" s="20">
        <f>Tabla1[[#This Row],[Devengado]]/Tabla1[[#Totals],[Devengado]]</f>
        <v>0</v>
      </c>
      <c r="X983" s="19">
        <v>70800</v>
      </c>
      <c r="Y983" s="19">
        <v>70800</v>
      </c>
      <c r="Z983" s="19">
        <v>70800</v>
      </c>
    </row>
    <row r="984" spans="1:26" hidden="1" x14ac:dyDescent="0.2">
      <c r="A984" t="s">
        <v>23</v>
      </c>
      <c r="B984" t="s">
        <v>24</v>
      </c>
      <c r="C984" t="s">
        <v>29</v>
      </c>
      <c r="D984" t="s">
        <v>30</v>
      </c>
      <c r="E984" t="s">
        <v>4</v>
      </c>
      <c r="F984" t="s">
        <v>5</v>
      </c>
      <c r="G984" t="s">
        <v>6</v>
      </c>
      <c r="H984" t="s">
        <v>7</v>
      </c>
      <c r="I984" t="str">
        <f>MID(Tabla1[[#This Row],[Des.Proyecto]],16,50)</f>
        <v>GASTOS ADMINISTRATIVOS</v>
      </c>
      <c r="J984" t="s">
        <v>213</v>
      </c>
      <c r="K984" t="s">
        <v>214</v>
      </c>
      <c r="L984" s="11" t="s">
        <v>938</v>
      </c>
      <c r="M984" t="s">
        <v>173</v>
      </c>
      <c r="N984" t="s">
        <v>11</v>
      </c>
      <c r="O984" s="19">
        <v>3441.18</v>
      </c>
      <c r="P984" s="19">
        <v>0</v>
      </c>
      <c r="Q984" s="19">
        <v>0</v>
      </c>
      <c r="R984" s="19">
        <v>3441.18</v>
      </c>
      <c r="S984" s="19">
        <v>0</v>
      </c>
      <c r="T984" s="19">
        <v>0</v>
      </c>
      <c r="U984" s="18">
        <f>Tabla1[[#This Row],[Comprometido]]/Tabla1[[#Totals],[Comprometido]]</f>
        <v>0</v>
      </c>
      <c r="V984" s="19">
        <v>0</v>
      </c>
      <c r="W984" s="20">
        <f>Tabla1[[#This Row],[Devengado]]/Tabla1[[#Totals],[Devengado]]</f>
        <v>0</v>
      </c>
      <c r="X984" s="19">
        <v>3441.18</v>
      </c>
      <c r="Y984" s="19">
        <v>3441.18</v>
      </c>
      <c r="Z984" s="19">
        <v>3441.18</v>
      </c>
    </row>
    <row r="985" spans="1:26" hidden="1" x14ac:dyDescent="0.2">
      <c r="A985" t="s">
        <v>23</v>
      </c>
      <c r="B985" t="s">
        <v>24</v>
      </c>
      <c r="C985" t="s">
        <v>44</v>
      </c>
      <c r="D985" t="s">
        <v>45</v>
      </c>
      <c r="E985" t="s">
        <v>4</v>
      </c>
      <c r="F985" t="s">
        <v>5</v>
      </c>
      <c r="G985" t="s">
        <v>6</v>
      </c>
      <c r="H985" t="s">
        <v>7</v>
      </c>
      <c r="I985" t="str">
        <f>MID(Tabla1[[#This Row],[Des.Proyecto]],16,50)</f>
        <v>GASTOS ADMINISTRATIVOS</v>
      </c>
      <c r="J985" t="s">
        <v>215</v>
      </c>
      <c r="K985" t="s">
        <v>216</v>
      </c>
      <c r="L985" s="11" t="s">
        <v>938</v>
      </c>
      <c r="M985" t="s">
        <v>173</v>
      </c>
      <c r="N985" t="s">
        <v>11</v>
      </c>
      <c r="O985" s="19">
        <v>1149.5</v>
      </c>
      <c r="P985" s="19">
        <v>0</v>
      </c>
      <c r="Q985" s="19">
        <v>850.5</v>
      </c>
      <c r="R985" s="19">
        <v>2000</v>
      </c>
      <c r="S985" s="19">
        <v>0</v>
      </c>
      <c r="T985" s="19">
        <v>869.59</v>
      </c>
      <c r="U985" s="18">
        <f>Tabla1[[#This Row],[Comprometido]]/Tabla1[[#Totals],[Comprometido]]</f>
        <v>4.151444052690108E-5</v>
      </c>
      <c r="V985" s="19">
        <v>0</v>
      </c>
      <c r="W985" s="20">
        <f>Tabla1[[#This Row],[Devengado]]/Tabla1[[#Totals],[Devengado]]</f>
        <v>0</v>
      </c>
      <c r="X985" s="19">
        <v>1130.4100000000001</v>
      </c>
      <c r="Y985" s="19">
        <v>2000</v>
      </c>
      <c r="Z985" s="19">
        <v>1130.4100000000001</v>
      </c>
    </row>
    <row r="986" spans="1:26" hidden="1" x14ac:dyDescent="0.2">
      <c r="A986" t="s">
        <v>23</v>
      </c>
      <c r="B986" t="s">
        <v>24</v>
      </c>
      <c r="C986" t="s">
        <v>40</v>
      </c>
      <c r="D986" t="s">
        <v>41</v>
      </c>
      <c r="E986" t="s">
        <v>4</v>
      </c>
      <c r="F986" t="s">
        <v>5</v>
      </c>
      <c r="G986" t="s">
        <v>6</v>
      </c>
      <c r="H986" t="s">
        <v>7</v>
      </c>
      <c r="I986" t="str">
        <f>MID(Tabla1[[#This Row],[Des.Proyecto]],16,50)</f>
        <v>GASTOS ADMINISTRATIVOS</v>
      </c>
      <c r="J986" t="s">
        <v>215</v>
      </c>
      <c r="K986" t="s">
        <v>216</v>
      </c>
      <c r="L986" s="11" t="s">
        <v>938</v>
      </c>
      <c r="M986" t="s">
        <v>173</v>
      </c>
      <c r="N986" t="s">
        <v>11</v>
      </c>
      <c r="O986" s="19">
        <v>864.5</v>
      </c>
      <c r="P986" s="19">
        <v>0</v>
      </c>
      <c r="Q986" s="19">
        <v>0</v>
      </c>
      <c r="R986" s="19">
        <v>864.5</v>
      </c>
      <c r="S986" s="19">
        <v>0</v>
      </c>
      <c r="T986" s="19">
        <v>0</v>
      </c>
      <c r="U986" s="18">
        <f>Tabla1[[#This Row],[Comprometido]]/Tabla1[[#Totals],[Comprometido]]</f>
        <v>0</v>
      </c>
      <c r="V986" s="19">
        <v>0</v>
      </c>
      <c r="W986" s="20">
        <f>Tabla1[[#This Row],[Devengado]]/Tabla1[[#Totals],[Devengado]]</f>
        <v>0</v>
      </c>
      <c r="X986" s="19">
        <v>864.5</v>
      </c>
      <c r="Y986" s="19">
        <v>864.5</v>
      </c>
      <c r="Z986" s="19">
        <v>864.5</v>
      </c>
    </row>
    <row r="987" spans="1:26" hidden="1" x14ac:dyDescent="0.2">
      <c r="A987" t="s">
        <v>0</v>
      </c>
      <c r="B987" t="s">
        <v>16</v>
      </c>
      <c r="C987" t="s">
        <v>27</v>
      </c>
      <c r="D987" t="s">
        <v>28</v>
      </c>
      <c r="E987" t="s">
        <v>4</v>
      </c>
      <c r="F987" t="s">
        <v>5</v>
      </c>
      <c r="G987" t="s">
        <v>6</v>
      </c>
      <c r="H987" t="s">
        <v>7</v>
      </c>
      <c r="I987" t="str">
        <f>MID(Tabla1[[#This Row],[Des.Proyecto]],16,50)</f>
        <v>GASTOS ADMINISTRATIVOS</v>
      </c>
      <c r="J987" t="s">
        <v>217</v>
      </c>
      <c r="K987" t="s">
        <v>218</v>
      </c>
      <c r="L987" s="11" t="s">
        <v>938</v>
      </c>
      <c r="M987" t="s">
        <v>173</v>
      </c>
      <c r="N987" t="s">
        <v>11</v>
      </c>
      <c r="O987" s="19">
        <v>9222</v>
      </c>
      <c r="P987" s="19">
        <v>0</v>
      </c>
      <c r="Q987" s="19">
        <v>20778</v>
      </c>
      <c r="R987" s="19">
        <v>30000</v>
      </c>
      <c r="S987" s="19">
        <v>30000</v>
      </c>
      <c r="T987" s="19">
        <v>0</v>
      </c>
      <c r="U987" s="18">
        <f>Tabla1[[#This Row],[Comprometido]]/Tabla1[[#Totals],[Comprometido]]</f>
        <v>0</v>
      </c>
      <c r="V987" s="19">
        <v>0</v>
      </c>
      <c r="W987" s="20">
        <f>Tabla1[[#This Row],[Devengado]]/Tabla1[[#Totals],[Devengado]]</f>
        <v>0</v>
      </c>
      <c r="X987" s="19">
        <v>30000</v>
      </c>
      <c r="Y987" s="19">
        <v>30000</v>
      </c>
      <c r="Z987" s="19">
        <v>0</v>
      </c>
    </row>
    <row r="988" spans="1:26" hidden="1" x14ac:dyDescent="0.2">
      <c r="A988" t="s">
        <v>23</v>
      </c>
      <c r="B988" t="s">
        <v>46</v>
      </c>
      <c r="C988" t="s">
        <v>47</v>
      </c>
      <c r="D988" t="s">
        <v>48</v>
      </c>
      <c r="E988" t="s">
        <v>4</v>
      </c>
      <c r="F988" t="s">
        <v>5</v>
      </c>
      <c r="G988" t="s">
        <v>6</v>
      </c>
      <c r="H988" t="s">
        <v>7</v>
      </c>
      <c r="I988" t="str">
        <f>MID(Tabla1[[#This Row],[Des.Proyecto]],16,50)</f>
        <v>GASTOS ADMINISTRATIVOS</v>
      </c>
      <c r="J988" t="s">
        <v>219</v>
      </c>
      <c r="K988" t="s">
        <v>220</v>
      </c>
      <c r="L988" s="11" t="s">
        <v>938</v>
      </c>
      <c r="M988" t="s">
        <v>173</v>
      </c>
      <c r="N988" t="s">
        <v>11</v>
      </c>
      <c r="O988" s="19">
        <v>5540</v>
      </c>
      <c r="P988" s="19">
        <v>0</v>
      </c>
      <c r="Q988" s="19">
        <v>-5000</v>
      </c>
      <c r="R988" s="19">
        <v>540</v>
      </c>
      <c r="S988" s="19">
        <v>0</v>
      </c>
      <c r="T988" s="19">
        <v>0</v>
      </c>
      <c r="U988" s="18">
        <f>Tabla1[[#This Row],[Comprometido]]/Tabla1[[#Totals],[Comprometido]]</f>
        <v>0</v>
      </c>
      <c r="V988" s="19">
        <v>0</v>
      </c>
      <c r="W988" s="20">
        <f>Tabla1[[#This Row],[Devengado]]/Tabla1[[#Totals],[Devengado]]</f>
        <v>0</v>
      </c>
      <c r="X988" s="19">
        <v>540</v>
      </c>
      <c r="Y988" s="19">
        <v>540</v>
      </c>
      <c r="Z988" s="19">
        <v>540</v>
      </c>
    </row>
    <row r="989" spans="1:26" hidden="1" x14ac:dyDescent="0.2">
      <c r="A989" t="s">
        <v>23</v>
      </c>
      <c r="B989" t="s">
        <v>24</v>
      </c>
      <c r="C989" t="s">
        <v>29</v>
      </c>
      <c r="D989" t="s">
        <v>30</v>
      </c>
      <c r="E989" t="s">
        <v>4</v>
      </c>
      <c r="F989" t="s">
        <v>5</v>
      </c>
      <c r="G989" t="s">
        <v>6</v>
      </c>
      <c r="H989" t="s">
        <v>7</v>
      </c>
      <c r="I989" t="str">
        <f>MID(Tabla1[[#This Row],[Des.Proyecto]],16,50)</f>
        <v>GASTOS ADMINISTRATIVOS</v>
      </c>
      <c r="J989" t="s">
        <v>221</v>
      </c>
      <c r="K989" t="s">
        <v>222</v>
      </c>
      <c r="L989" s="11" t="s">
        <v>938</v>
      </c>
      <c r="M989" t="s">
        <v>173</v>
      </c>
      <c r="N989" t="s">
        <v>11</v>
      </c>
      <c r="O989" s="19">
        <v>0</v>
      </c>
      <c r="P989" s="19">
        <v>0</v>
      </c>
      <c r="Q989" s="19">
        <v>6300</v>
      </c>
      <c r="R989" s="19">
        <v>6300</v>
      </c>
      <c r="S989" s="19">
        <v>0</v>
      </c>
      <c r="T989" s="19">
        <v>6300</v>
      </c>
      <c r="U989" s="18">
        <f>Tabla1[[#This Row],[Comprometido]]/Tabla1[[#Totals],[Comprometido]]</f>
        <v>3.007635498562274E-4</v>
      </c>
      <c r="V989" s="19">
        <v>6300</v>
      </c>
      <c r="W989" s="20">
        <f>Tabla1[[#This Row],[Devengado]]/Tabla1[[#Totals],[Devengado]]</f>
        <v>7.357041112600796E-4</v>
      </c>
      <c r="X989" s="19">
        <v>0</v>
      </c>
      <c r="Y989" s="19">
        <v>0</v>
      </c>
      <c r="Z989" s="19">
        <v>0</v>
      </c>
    </row>
    <row r="990" spans="1:26" hidden="1" x14ac:dyDescent="0.2">
      <c r="A990" t="s">
        <v>23</v>
      </c>
      <c r="B990" t="s">
        <v>24</v>
      </c>
      <c r="C990" t="s">
        <v>34</v>
      </c>
      <c r="D990" t="s">
        <v>35</v>
      </c>
      <c r="E990" t="s">
        <v>4</v>
      </c>
      <c r="F990" t="s">
        <v>5</v>
      </c>
      <c r="G990" t="s">
        <v>6</v>
      </c>
      <c r="H990" t="s">
        <v>7</v>
      </c>
      <c r="I990" t="str">
        <f>MID(Tabla1[[#This Row],[Des.Proyecto]],16,50)</f>
        <v>GASTOS ADMINISTRATIVOS</v>
      </c>
      <c r="J990" t="s">
        <v>221</v>
      </c>
      <c r="K990" t="s">
        <v>222</v>
      </c>
      <c r="L990" s="11" t="s">
        <v>938</v>
      </c>
      <c r="M990" t="s">
        <v>173</v>
      </c>
      <c r="N990" t="s">
        <v>11</v>
      </c>
      <c r="O990" s="19">
        <v>0</v>
      </c>
      <c r="P990" s="19">
        <v>0</v>
      </c>
      <c r="Q990" s="19">
        <v>16811.03</v>
      </c>
      <c r="R990" s="19">
        <v>16811.03</v>
      </c>
      <c r="S990" s="19">
        <v>0</v>
      </c>
      <c r="T990" s="19">
        <v>12600</v>
      </c>
      <c r="U990" s="18">
        <f>Tabla1[[#This Row],[Comprometido]]/Tabla1[[#Totals],[Comprometido]]</f>
        <v>6.0152709971245479E-4</v>
      </c>
      <c r="V990" s="19">
        <v>9916.9699999999993</v>
      </c>
      <c r="W990" s="20">
        <f>Tabla1[[#This Row],[Devengado]]/Tabla1[[#Totals],[Devengado]]</f>
        <v>1.1580881905147414E-3</v>
      </c>
      <c r="X990" s="19">
        <v>4211.03</v>
      </c>
      <c r="Y990" s="19">
        <v>6894.06</v>
      </c>
      <c r="Z990" s="19">
        <v>4211.03</v>
      </c>
    </row>
    <row r="991" spans="1:26" hidden="1" x14ac:dyDescent="0.2">
      <c r="A991" t="s">
        <v>23</v>
      </c>
      <c r="B991" t="s">
        <v>46</v>
      </c>
      <c r="C991" t="s">
        <v>47</v>
      </c>
      <c r="D991" t="s">
        <v>48</v>
      </c>
      <c r="E991" t="s">
        <v>4</v>
      </c>
      <c r="F991" t="s">
        <v>5</v>
      </c>
      <c r="G991" t="s">
        <v>6</v>
      </c>
      <c r="H991" t="s">
        <v>7</v>
      </c>
      <c r="I991" t="str">
        <f>MID(Tabla1[[#This Row],[Des.Proyecto]],16,50)</f>
        <v>GASTOS ADMINISTRATIVOS</v>
      </c>
      <c r="J991" t="s">
        <v>221</v>
      </c>
      <c r="K991" t="s">
        <v>222</v>
      </c>
      <c r="L991" s="11" t="s">
        <v>938</v>
      </c>
      <c r="M991" t="s">
        <v>173</v>
      </c>
      <c r="N991" t="s">
        <v>11</v>
      </c>
      <c r="O991" s="19">
        <v>0</v>
      </c>
      <c r="P991" s="19">
        <v>0</v>
      </c>
      <c r="Q991" s="19">
        <v>6858.99</v>
      </c>
      <c r="R991" s="19">
        <v>6858.99</v>
      </c>
      <c r="S991" s="19">
        <v>0</v>
      </c>
      <c r="T991" s="19">
        <v>6850.42</v>
      </c>
      <c r="U991" s="18">
        <f>Tabla1[[#This Row],[Comprometido]]/Tabla1[[#Totals],[Comprometido]]</f>
        <v>3.2704073606445988E-4</v>
      </c>
      <c r="V991" s="19">
        <v>6850.41</v>
      </c>
      <c r="W991" s="20">
        <f>Tabla1[[#This Row],[Devengado]]/Tabla1[[#Totals],[Devengado]]</f>
        <v>7.9998012711383524E-4</v>
      </c>
      <c r="X991" s="19">
        <v>8.57</v>
      </c>
      <c r="Y991" s="19">
        <v>8.58</v>
      </c>
      <c r="Z991" s="19">
        <v>8.57</v>
      </c>
    </row>
    <row r="992" spans="1:26" hidden="1" x14ac:dyDescent="0.2">
      <c r="A992" t="s">
        <v>23</v>
      </c>
      <c r="B992" t="s">
        <v>69</v>
      </c>
      <c r="C992" t="s">
        <v>70</v>
      </c>
      <c r="D992" t="s">
        <v>71</v>
      </c>
      <c r="E992" t="s">
        <v>4</v>
      </c>
      <c r="F992" t="s">
        <v>5</v>
      </c>
      <c r="G992" t="s">
        <v>6</v>
      </c>
      <c r="H992" t="s">
        <v>7</v>
      </c>
      <c r="I992" t="str">
        <f>MID(Tabla1[[#This Row],[Des.Proyecto]],16,50)</f>
        <v>GASTOS ADMINISTRATIVOS</v>
      </c>
      <c r="J992" t="s">
        <v>221</v>
      </c>
      <c r="K992" t="s">
        <v>222</v>
      </c>
      <c r="L992" s="11" t="s">
        <v>938</v>
      </c>
      <c r="M992" t="s">
        <v>173</v>
      </c>
      <c r="N992" t="s">
        <v>11</v>
      </c>
      <c r="O992" s="19">
        <v>0</v>
      </c>
      <c r="P992" s="19">
        <v>0</v>
      </c>
      <c r="Q992" s="19">
        <v>238713.45</v>
      </c>
      <c r="R992" s="19">
        <v>238713.45</v>
      </c>
      <c r="S992" s="19">
        <v>0</v>
      </c>
      <c r="T992" s="19">
        <v>97728.18</v>
      </c>
      <c r="U992" s="18">
        <f>Tabla1[[#This Row],[Comprometido]]/Tabla1[[#Totals],[Comprometido]]</f>
        <v>4.6655673552045019E-3</v>
      </c>
      <c r="V992" s="19">
        <v>48513.8</v>
      </c>
      <c r="W992" s="20">
        <f>Tabla1[[#This Row],[Devengado]]/Tabla1[[#Totals],[Devengado]]</f>
        <v>5.6653654147379761E-3</v>
      </c>
      <c r="X992" s="19">
        <v>140985.26999999999</v>
      </c>
      <c r="Y992" s="19">
        <v>190199.65</v>
      </c>
      <c r="Z992" s="19">
        <v>140985.26999999999</v>
      </c>
    </row>
    <row r="993" spans="1:26" hidden="1" x14ac:dyDescent="0.2">
      <c r="A993" t="s">
        <v>62</v>
      </c>
      <c r="B993" t="s">
        <v>66</v>
      </c>
      <c r="C993" t="s">
        <v>120</v>
      </c>
      <c r="D993" t="s">
        <v>121</v>
      </c>
      <c r="E993" t="s">
        <v>4</v>
      </c>
      <c r="F993" t="s">
        <v>5</v>
      </c>
      <c r="G993" t="s">
        <v>6</v>
      </c>
      <c r="H993" t="s">
        <v>7</v>
      </c>
      <c r="I993" t="str">
        <f>MID(Tabla1[[#This Row],[Des.Proyecto]],16,50)</f>
        <v>GASTOS ADMINISTRATIVOS</v>
      </c>
      <c r="J993" t="s">
        <v>221</v>
      </c>
      <c r="K993" t="s">
        <v>222</v>
      </c>
      <c r="L993" s="11" t="s">
        <v>938</v>
      </c>
      <c r="M993" t="s">
        <v>173</v>
      </c>
      <c r="N993" t="s">
        <v>11</v>
      </c>
      <c r="O993" s="19">
        <v>0</v>
      </c>
      <c r="P993" s="19">
        <v>0</v>
      </c>
      <c r="Q993" s="19">
        <v>800</v>
      </c>
      <c r="R993" s="19">
        <v>800</v>
      </c>
      <c r="S993" s="19">
        <v>87.5</v>
      </c>
      <c r="T993" s="19">
        <v>712.5</v>
      </c>
      <c r="U993" s="18">
        <f>Tabla1[[#This Row],[Comprometido]]/Tabla1[[#Totals],[Comprometido]]</f>
        <v>3.401492528135905E-5</v>
      </c>
      <c r="V993" s="19">
        <v>127.68</v>
      </c>
      <c r="W993" s="20">
        <f>Tabla1[[#This Row],[Devengado]]/Tabla1[[#Totals],[Devengado]]</f>
        <v>1.491026998820428E-5</v>
      </c>
      <c r="X993" s="19">
        <v>87.5</v>
      </c>
      <c r="Y993" s="19">
        <v>672.32</v>
      </c>
      <c r="Z993" s="19">
        <v>0</v>
      </c>
    </row>
    <row r="994" spans="1:26" hidden="1" x14ac:dyDescent="0.2">
      <c r="A994" t="s">
        <v>0</v>
      </c>
      <c r="B994" t="s">
        <v>105</v>
      </c>
      <c r="C994" t="s">
        <v>106</v>
      </c>
      <c r="D994" t="s">
        <v>107</v>
      </c>
      <c r="E994" t="s">
        <v>4</v>
      </c>
      <c r="F994" t="s">
        <v>5</v>
      </c>
      <c r="G994" t="s">
        <v>6</v>
      </c>
      <c r="H994" t="s">
        <v>7</v>
      </c>
      <c r="I994" t="str">
        <f>MID(Tabla1[[#This Row],[Des.Proyecto]],16,50)</f>
        <v>GASTOS ADMINISTRATIVOS</v>
      </c>
      <c r="J994" t="s">
        <v>221</v>
      </c>
      <c r="K994" t="s">
        <v>222</v>
      </c>
      <c r="L994" s="11" t="s">
        <v>938</v>
      </c>
      <c r="M994" t="s">
        <v>173</v>
      </c>
      <c r="N994" t="s">
        <v>11</v>
      </c>
      <c r="O994" s="19">
        <v>0</v>
      </c>
      <c r="P994" s="19">
        <v>0</v>
      </c>
      <c r="Q994" s="19">
        <v>27018.62</v>
      </c>
      <c r="R994" s="19">
        <v>27018.62</v>
      </c>
      <c r="S994" s="19">
        <v>0</v>
      </c>
      <c r="T994" s="19">
        <v>21235.03</v>
      </c>
      <c r="U994" s="18">
        <f>Tabla1[[#This Row],[Comprometido]]/Tabla1[[#Totals],[Comprometido]]</f>
        <v>1.0137655562069022E-3</v>
      </c>
      <c r="V994" s="19">
        <v>5287.59</v>
      </c>
      <c r="W994" s="20">
        <f>Tabla1[[#This Row],[Devengado]]/Tabla1[[#Totals],[Devengado]]</f>
        <v>6.1747646058058479E-4</v>
      </c>
      <c r="X994" s="19">
        <v>5783.59</v>
      </c>
      <c r="Y994" s="19">
        <v>21731.03</v>
      </c>
      <c r="Z994" s="19">
        <v>5783.59</v>
      </c>
    </row>
    <row r="995" spans="1:26" hidden="1" x14ac:dyDescent="0.2">
      <c r="A995" t="s">
        <v>0</v>
      </c>
      <c r="B995" t="s">
        <v>1</v>
      </c>
      <c r="C995" t="s">
        <v>174</v>
      </c>
      <c r="D995" t="s">
        <v>175</v>
      </c>
      <c r="E995" t="s">
        <v>4</v>
      </c>
      <c r="F995" t="s">
        <v>5</v>
      </c>
      <c r="G995" t="s">
        <v>6</v>
      </c>
      <c r="H995" t="s">
        <v>7</v>
      </c>
      <c r="I995" t="str">
        <f>MID(Tabla1[[#This Row],[Des.Proyecto]],16,50)</f>
        <v>GASTOS ADMINISTRATIVOS</v>
      </c>
      <c r="J995" t="s">
        <v>221</v>
      </c>
      <c r="K995" t="s">
        <v>222</v>
      </c>
      <c r="L995" s="11" t="s">
        <v>938</v>
      </c>
      <c r="M995" t="s">
        <v>173</v>
      </c>
      <c r="N995" t="s">
        <v>11</v>
      </c>
      <c r="O995" s="19">
        <v>0</v>
      </c>
      <c r="P995" s="19">
        <v>0</v>
      </c>
      <c r="Q995" s="19">
        <v>147698.5</v>
      </c>
      <c r="R995" s="19">
        <v>147698.5</v>
      </c>
      <c r="S995" s="19">
        <v>0</v>
      </c>
      <c r="T995" s="19">
        <v>130625.28</v>
      </c>
      <c r="U995" s="18">
        <f>Tabla1[[#This Row],[Comprometido]]/Tabla1[[#Totals],[Comprometido]]</f>
        <v>6.236083002184708E-3</v>
      </c>
      <c r="V995" s="19">
        <v>46041.82</v>
      </c>
      <c r="W995" s="20">
        <f>Tabla1[[#This Row],[Devengado]]/Tabla1[[#Totals],[Devengado]]</f>
        <v>5.3766914704597712E-3</v>
      </c>
      <c r="X995" s="19">
        <v>17073.22</v>
      </c>
      <c r="Y995" s="19">
        <v>101656.68</v>
      </c>
      <c r="Z995" s="19">
        <v>17073.22</v>
      </c>
    </row>
    <row r="996" spans="1:26" hidden="1" x14ac:dyDescent="0.2">
      <c r="A996" t="s">
        <v>0</v>
      </c>
      <c r="B996" t="s">
        <v>1</v>
      </c>
      <c r="C996" t="s">
        <v>88</v>
      </c>
      <c r="D996" t="s">
        <v>89</v>
      </c>
      <c r="E996" t="s">
        <v>4</v>
      </c>
      <c r="F996" t="s">
        <v>5</v>
      </c>
      <c r="G996" t="s">
        <v>6</v>
      </c>
      <c r="H996" t="s">
        <v>7</v>
      </c>
      <c r="I996" t="str">
        <f>MID(Tabla1[[#This Row],[Des.Proyecto]],16,50)</f>
        <v>GASTOS ADMINISTRATIVOS</v>
      </c>
      <c r="J996" t="s">
        <v>221</v>
      </c>
      <c r="K996" t="s">
        <v>222</v>
      </c>
      <c r="L996" s="11" t="s">
        <v>938</v>
      </c>
      <c r="M996" t="s">
        <v>173</v>
      </c>
      <c r="N996" t="s">
        <v>11</v>
      </c>
      <c r="O996" s="19">
        <v>0</v>
      </c>
      <c r="P996" s="19">
        <v>0</v>
      </c>
      <c r="Q996" s="19">
        <v>1500</v>
      </c>
      <c r="R996" s="19">
        <v>1500</v>
      </c>
      <c r="S996" s="19">
        <v>0</v>
      </c>
      <c r="T996" s="19">
        <v>1500</v>
      </c>
      <c r="U996" s="18">
        <f>Tabla1[[#This Row],[Comprometido]]/Tabla1[[#Totals],[Comprometido]]</f>
        <v>7.1610369013387474E-5</v>
      </c>
      <c r="V996" s="19">
        <v>446.43</v>
      </c>
      <c r="W996" s="20">
        <f>Tabla1[[#This Row],[Devengado]]/Tabla1[[#Totals],[Devengado]]</f>
        <v>5.2133394665053544E-5</v>
      </c>
      <c r="X996" s="19">
        <v>0</v>
      </c>
      <c r="Y996" s="19">
        <v>1053.57</v>
      </c>
      <c r="Z996" s="19">
        <v>0</v>
      </c>
    </row>
    <row r="997" spans="1:26" hidden="1" x14ac:dyDescent="0.2">
      <c r="A997" t="s">
        <v>23</v>
      </c>
      <c r="B997" t="s">
        <v>24</v>
      </c>
      <c r="C997" t="s">
        <v>101</v>
      </c>
      <c r="D997" t="s">
        <v>102</v>
      </c>
      <c r="E997" t="s">
        <v>4</v>
      </c>
      <c r="F997" t="s">
        <v>5</v>
      </c>
      <c r="G997" t="s">
        <v>6</v>
      </c>
      <c r="H997" t="s">
        <v>7</v>
      </c>
      <c r="I997" t="str">
        <f>MID(Tabla1[[#This Row],[Des.Proyecto]],16,50)</f>
        <v>GASTOS ADMINISTRATIVOS</v>
      </c>
      <c r="J997" t="s">
        <v>221</v>
      </c>
      <c r="K997" t="s">
        <v>222</v>
      </c>
      <c r="L997" s="11" t="s">
        <v>938</v>
      </c>
      <c r="M997" t="s">
        <v>173</v>
      </c>
      <c r="N997" t="s">
        <v>11</v>
      </c>
      <c r="O997" s="19">
        <v>0</v>
      </c>
      <c r="P997" s="19">
        <v>0</v>
      </c>
      <c r="Q997" s="19">
        <v>1358.57</v>
      </c>
      <c r="R997" s="19">
        <v>1358.57</v>
      </c>
      <c r="S997" s="19">
        <v>0</v>
      </c>
      <c r="T997" s="19">
        <v>1358.57</v>
      </c>
      <c r="U997" s="18">
        <f>Tabla1[[#This Row],[Comprometido]]/Tabla1[[#Totals],[Comprometido]]</f>
        <v>6.4858466020345206E-5</v>
      </c>
      <c r="V997" s="19">
        <v>344.64</v>
      </c>
      <c r="W997" s="20">
        <f>Tabla1[[#This Row],[Devengado]]/Tabla1[[#Totals],[Devengado]]</f>
        <v>4.0246518238837112E-5</v>
      </c>
      <c r="X997" s="19">
        <v>0</v>
      </c>
      <c r="Y997" s="19">
        <v>1013.93</v>
      </c>
      <c r="Z997" s="19">
        <v>0</v>
      </c>
    </row>
    <row r="998" spans="1:26" hidden="1" x14ac:dyDescent="0.2">
      <c r="A998" t="s">
        <v>23</v>
      </c>
      <c r="B998" t="s">
        <v>49</v>
      </c>
      <c r="C998" t="s">
        <v>56</v>
      </c>
      <c r="D998" t="s">
        <v>57</v>
      </c>
      <c r="E998" t="s">
        <v>4</v>
      </c>
      <c r="F998" t="s">
        <v>5</v>
      </c>
      <c r="G998" t="s">
        <v>6</v>
      </c>
      <c r="H998" t="s">
        <v>7</v>
      </c>
      <c r="I998" t="str">
        <f>MID(Tabla1[[#This Row],[Des.Proyecto]],16,50)</f>
        <v>GASTOS ADMINISTRATIVOS</v>
      </c>
      <c r="J998" t="s">
        <v>221</v>
      </c>
      <c r="K998" t="s">
        <v>222</v>
      </c>
      <c r="L998" s="11" t="s">
        <v>938</v>
      </c>
      <c r="M998" t="s">
        <v>173</v>
      </c>
      <c r="N998" t="s">
        <v>11</v>
      </c>
      <c r="O998" s="19">
        <v>0</v>
      </c>
      <c r="P998" s="19">
        <v>0</v>
      </c>
      <c r="Q998" s="19">
        <v>317688.67</v>
      </c>
      <c r="R998" s="19">
        <v>317688.67</v>
      </c>
      <c r="S998" s="19">
        <v>27000</v>
      </c>
      <c r="T998" s="19">
        <v>276070.63</v>
      </c>
      <c r="U998" s="18">
        <f>Tabla1[[#This Row],[Comprometido]]/Tabla1[[#Totals],[Comprometido]]</f>
        <v>1.3179679792038906E-2</v>
      </c>
      <c r="V998" s="19">
        <v>0</v>
      </c>
      <c r="W998" s="20">
        <f>Tabla1[[#This Row],[Devengado]]/Tabla1[[#Totals],[Devengado]]</f>
        <v>0</v>
      </c>
      <c r="X998" s="19">
        <v>41618.04</v>
      </c>
      <c r="Y998" s="19">
        <v>317688.67</v>
      </c>
      <c r="Z998" s="19">
        <v>14618.04</v>
      </c>
    </row>
    <row r="999" spans="1:26" hidden="1" x14ac:dyDescent="0.2">
      <c r="A999" t="s">
        <v>23</v>
      </c>
      <c r="B999" t="s">
        <v>24</v>
      </c>
      <c r="C999" t="s">
        <v>40</v>
      </c>
      <c r="D999" t="s">
        <v>41</v>
      </c>
      <c r="E999" t="s">
        <v>4</v>
      </c>
      <c r="F999" t="s">
        <v>5</v>
      </c>
      <c r="G999" t="s">
        <v>6</v>
      </c>
      <c r="H999" t="s">
        <v>7</v>
      </c>
      <c r="I999" t="str">
        <f>MID(Tabla1[[#This Row],[Des.Proyecto]],16,50)</f>
        <v>GASTOS ADMINISTRATIVOS</v>
      </c>
      <c r="J999" t="s">
        <v>221</v>
      </c>
      <c r="K999" t="s">
        <v>222</v>
      </c>
      <c r="L999" s="11" t="s">
        <v>938</v>
      </c>
      <c r="M999" t="s">
        <v>173</v>
      </c>
      <c r="N999" t="s">
        <v>11</v>
      </c>
      <c r="O999" s="19">
        <v>0</v>
      </c>
      <c r="P999" s="19">
        <v>0</v>
      </c>
      <c r="Q999" s="19">
        <v>5100</v>
      </c>
      <c r="R999" s="19">
        <v>5100</v>
      </c>
      <c r="S999" s="19">
        <v>0</v>
      </c>
      <c r="T999" s="19">
        <v>5100</v>
      </c>
      <c r="U999" s="18">
        <f>Tabla1[[#This Row],[Comprometido]]/Tabla1[[#Totals],[Comprometido]]</f>
        <v>2.4347525464551742E-4</v>
      </c>
      <c r="V999" s="19">
        <v>986.36</v>
      </c>
      <c r="W999" s="20">
        <f>Tabla1[[#This Row],[Devengado]]/Tabla1[[#Totals],[Devengado]]</f>
        <v>1.1518557256864955E-4</v>
      </c>
      <c r="X999" s="19">
        <v>0</v>
      </c>
      <c r="Y999" s="19">
        <v>4113.6400000000003</v>
      </c>
      <c r="Z999" s="19">
        <v>0</v>
      </c>
    </row>
    <row r="1000" spans="1:26" hidden="1" x14ac:dyDescent="0.2">
      <c r="A1000" t="s">
        <v>23</v>
      </c>
      <c r="B1000" t="s">
        <v>24</v>
      </c>
      <c r="C1000" t="s">
        <v>72</v>
      </c>
      <c r="D1000" t="s">
        <v>73</v>
      </c>
      <c r="E1000" t="s">
        <v>4</v>
      </c>
      <c r="F1000" t="s">
        <v>5</v>
      </c>
      <c r="G1000" t="s">
        <v>6</v>
      </c>
      <c r="H1000" t="s">
        <v>7</v>
      </c>
      <c r="I1000" t="str">
        <f>MID(Tabla1[[#This Row],[Des.Proyecto]],16,50)</f>
        <v>GASTOS ADMINISTRATIVOS</v>
      </c>
      <c r="J1000" t="s">
        <v>221</v>
      </c>
      <c r="K1000" t="s">
        <v>222</v>
      </c>
      <c r="L1000" s="11" t="s">
        <v>938</v>
      </c>
      <c r="M1000" t="s">
        <v>173</v>
      </c>
      <c r="N1000" t="s">
        <v>11</v>
      </c>
      <c r="O1000" s="19">
        <v>0</v>
      </c>
      <c r="P1000" s="19">
        <v>0</v>
      </c>
      <c r="Q1000" s="19">
        <v>20754.88</v>
      </c>
      <c r="R1000" s="19">
        <v>20754.88</v>
      </c>
      <c r="S1000" s="19">
        <v>0</v>
      </c>
      <c r="T1000" s="19">
        <v>6300</v>
      </c>
      <c r="U1000" s="18">
        <f>Tabla1[[#This Row],[Comprometido]]/Tabla1[[#Totals],[Comprometido]]</f>
        <v>3.007635498562274E-4</v>
      </c>
      <c r="V1000" s="19">
        <v>6300</v>
      </c>
      <c r="W1000" s="20">
        <f>Tabla1[[#This Row],[Devengado]]/Tabla1[[#Totals],[Devengado]]</f>
        <v>7.357041112600796E-4</v>
      </c>
      <c r="X1000" s="19">
        <v>14454.88</v>
      </c>
      <c r="Y1000" s="19">
        <v>14454.88</v>
      </c>
      <c r="Z1000" s="19">
        <v>14454.88</v>
      </c>
    </row>
    <row r="1001" spans="1:26" hidden="1" x14ac:dyDescent="0.2">
      <c r="A1001" t="s">
        <v>23</v>
      </c>
      <c r="B1001" t="s">
        <v>24</v>
      </c>
      <c r="C1001" t="s">
        <v>86</v>
      </c>
      <c r="D1001" t="s">
        <v>87</v>
      </c>
      <c r="E1001" t="s">
        <v>4</v>
      </c>
      <c r="F1001" t="s">
        <v>5</v>
      </c>
      <c r="G1001" t="s">
        <v>6</v>
      </c>
      <c r="H1001" t="s">
        <v>7</v>
      </c>
      <c r="I1001" t="str">
        <f>MID(Tabla1[[#This Row],[Des.Proyecto]],16,50)</f>
        <v>GASTOS ADMINISTRATIVOS</v>
      </c>
      <c r="J1001" t="s">
        <v>221</v>
      </c>
      <c r="K1001" t="s">
        <v>222</v>
      </c>
      <c r="L1001" s="11" t="s">
        <v>938</v>
      </c>
      <c r="M1001" t="s">
        <v>173</v>
      </c>
      <c r="N1001" t="s">
        <v>11</v>
      </c>
      <c r="O1001" s="19">
        <v>0</v>
      </c>
      <c r="P1001" s="19">
        <v>0</v>
      </c>
      <c r="Q1001" s="19">
        <v>14000</v>
      </c>
      <c r="R1001" s="19">
        <v>14000</v>
      </c>
      <c r="S1001" s="19">
        <v>0</v>
      </c>
      <c r="T1001" s="19">
        <v>6224.66</v>
      </c>
      <c r="U1001" s="18">
        <f>Tabla1[[#This Row],[Comprometido]]/Tabla1[[#Totals],[Comprometido]]</f>
        <v>2.9716679972191496E-4</v>
      </c>
      <c r="V1001" s="19">
        <v>0</v>
      </c>
      <c r="W1001" s="20">
        <f>Tabla1[[#This Row],[Devengado]]/Tabla1[[#Totals],[Devengado]]</f>
        <v>0</v>
      </c>
      <c r="X1001" s="19">
        <v>7775.34</v>
      </c>
      <c r="Y1001" s="19">
        <v>14000</v>
      </c>
      <c r="Z1001" s="19">
        <v>7775.34</v>
      </c>
    </row>
    <row r="1002" spans="1:26" hidden="1" x14ac:dyDescent="0.2">
      <c r="A1002" t="s">
        <v>62</v>
      </c>
      <c r="B1002" t="s">
        <v>66</v>
      </c>
      <c r="C1002" t="s">
        <v>118</v>
      </c>
      <c r="D1002" t="s">
        <v>119</v>
      </c>
      <c r="E1002" t="s">
        <v>4</v>
      </c>
      <c r="F1002" t="s">
        <v>5</v>
      </c>
      <c r="G1002" t="s">
        <v>6</v>
      </c>
      <c r="H1002" t="s">
        <v>7</v>
      </c>
      <c r="I1002" t="str">
        <f>MID(Tabla1[[#This Row],[Des.Proyecto]],16,50)</f>
        <v>GASTOS ADMINISTRATIVOS</v>
      </c>
      <c r="J1002" t="s">
        <v>221</v>
      </c>
      <c r="K1002" t="s">
        <v>222</v>
      </c>
      <c r="L1002" s="11" t="s">
        <v>938</v>
      </c>
      <c r="M1002" t="s">
        <v>173</v>
      </c>
      <c r="N1002" t="s">
        <v>11</v>
      </c>
      <c r="O1002" s="19">
        <v>0</v>
      </c>
      <c r="P1002" s="19">
        <v>0</v>
      </c>
      <c r="Q1002" s="19">
        <v>4500</v>
      </c>
      <c r="R1002" s="19">
        <v>4500</v>
      </c>
      <c r="S1002" s="19">
        <v>676.63</v>
      </c>
      <c r="T1002" s="19">
        <v>3823.37</v>
      </c>
      <c r="U1002" s="18">
        <f>Tabla1[[#This Row],[Comprometido]]/Tabla1[[#Totals],[Comprometido]]</f>
        <v>1.8252862438314352E-4</v>
      </c>
      <c r="V1002" s="19">
        <v>239.51</v>
      </c>
      <c r="W1002" s="20">
        <f>Tabla1[[#This Row],[Devengado]]/Tabla1[[#Totals],[Devengado]]</f>
        <v>2.7969601855222485E-5</v>
      </c>
      <c r="X1002" s="19">
        <v>676.63</v>
      </c>
      <c r="Y1002" s="19">
        <v>4260.49</v>
      </c>
      <c r="Z1002" s="19">
        <v>0</v>
      </c>
    </row>
    <row r="1003" spans="1:26" x14ac:dyDescent="0.2">
      <c r="A1003" t="s">
        <v>52</v>
      </c>
      <c r="B1003" t="s">
        <v>83</v>
      </c>
      <c r="C1003" t="s">
        <v>84</v>
      </c>
      <c r="D1003" t="s">
        <v>85</v>
      </c>
      <c r="E1003" t="s">
        <v>4</v>
      </c>
      <c r="F1003" t="s">
        <v>5</v>
      </c>
      <c r="G1003" t="s">
        <v>6</v>
      </c>
      <c r="H1003" t="s">
        <v>7</v>
      </c>
      <c r="I1003" t="str">
        <f>MID(Tabla1[[#This Row],[Des.Proyecto]],16,50)</f>
        <v>GASTOS ADMINISTRATIVOS</v>
      </c>
      <c r="J1003" t="s">
        <v>221</v>
      </c>
      <c r="K1003" t="s">
        <v>222</v>
      </c>
      <c r="L1003" s="11" t="s">
        <v>938</v>
      </c>
      <c r="M1003" t="s">
        <v>173</v>
      </c>
      <c r="N1003" t="s">
        <v>11</v>
      </c>
      <c r="O1003" s="19">
        <v>0</v>
      </c>
      <c r="P1003" s="19">
        <v>0</v>
      </c>
      <c r="Q1003" s="19">
        <v>4852.5</v>
      </c>
      <c r="R1003" s="19">
        <v>4852.5</v>
      </c>
      <c r="S1003" s="19">
        <v>0</v>
      </c>
      <c r="T1003" s="19">
        <v>4852.5</v>
      </c>
      <c r="U1003" s="18">
        <f>Tabla1[[#This Row],[Comprometido]]/Tabla1[[#Totals],[Comprometido]]</f>
        <v>2.3165954375830848E-4</v>
      </c>
      <c r="V1003" s="19">
        <v>4852.5</v>
      </c>
      <c r="W1003" s="20">
        <f>Tabla1[[#This Row],[Devengado]]/Tabla1[[#Totals],[Devengado]]</f>
        <v>5.6666733331579941E-4</v>
      </c>
      <c r="X1003" s="19">
        <v>0</v>
      </c>
      <c r="Y1003" s="19">
        <v>0</v>
      </c>
      <c r="Z1003" s="19">
        <v>0</v>
      </c>
    </row>
    <row r="1004" spans="1:26" hidden="1" x14ac:dyDescent="0.2">
      <c r="A1004" t="s">
        <v>62</v>
      </c>
      <c r="B1004" t="s">
        <v>63</v>
      </c>
      <c r="C1004" t="s">
        <v>64</v>
      </c>
      <c r="D1004" t="s">
        <v>65</v>
      </c>
      <c r="E1004" t="s">
        <v>4</v>
      </c>
      <c r="F1004" t="s">
        <v>5</v>
      </c>
      <c r="G1004" t="s">
        <v>6</v>
      </c>
      <c r="H1004" t="s">
        <v>7</v>
      </c>
      <c r="I1004" t="str">
        <f>MID(Tabla1[[#This Row],[Des.Proyecto]],16,50)</f>
        <v>GASTOS ADMINISTRATIVOS</v>
      </c>
      <c r="J1004" t="s">
        <v>221</v>
      </c>
      <c r="K1004" t="s">
        <v>222</v>
      </c>
      <c r="L1004" s="11" t="s">
        <v>938</v>
      </c>
      <c r="M1004" t="s">
        <v>173</v>
      </c>
      <c r="N1004" t="s">
        <v>11</v>
      </c>
      <c r="O1004" s="19">
        <v>0</v>
      </c>
      <c r="P1004" s="19">
        <v>0</v>
      </c>
      <c r="Q1004" s="19">
        <v>25500</v>
      </c>
      <c r="R1004" s="19">
        <v>25500</v>
      </c>
      <c r="S1004" s="19">
        <v>0</v>
      </c>
      <c r="T1004" s="19">
        <v>6300.54</v>
      </c>
      <c r="U1004" s="18">
        <f>Tabla1[[#This Row],[Comprometido]]/Tabla1[[#Totals],[Comprometido]]</f>
        <v>3.0078932958907222E-4</v>
      </c>
      <c r="V1004" s="19">
        <v>6300.54</v>
      </c>
      <c r="W1004" s="20">
        <f>Tabla1[[#This Row],[Devengado]]/Tabla1[[#Totals],[Devengado]]</f>
        <v>7.3576717161247327E-4</v>
      </c>
      <c r="X1004" s="19">
        <v>19199.46</v>
      </c>
      <c r="Y1004" s="19">
        <v>19199.46</v>
      </c>
      <c r="Z1004" s="19">
        <v>19199.46</v>
      </c>
    </row>
    <row r="1005" spans="1:26" hidden="1" x14ac:dyDescent="0.2">
      <c r="A1005" t="s">
        <v>62</v>
      </c>
      <c r="B1005" t="s">
        <v>80</v>
      </c>
      <c r="C1005" t="s">
        <v>92</v>
      </c>
      <c r="D1005" t="s">
        <v>93</v>
      </c>
      <c r="E1005" t="s">
        <v>4</v>
      </c>
      <c r="F1005" t="s">
        <v>5</v>
      </c>
      <c r="G1005" t="s">
        <v>6</v>
      </c>
      <c r="H1005" t="s">
        <v>7</v>
      </c>
      <c r="I1005" t="str">
        <f>MID(Tabla1[[#This Row],[Des.Proyecto]],16,50)</f>
        <v>GASTOS ADMINISTRATIVOS</v>
      </c>
      <c r="J1005" t="s">
        <v>221</v>
      </c>
      <c r="K1005" t="s">
        <v>222</v>
      </c>
      <c r="L1005" s="11" t="s">
        <v>938</v>
      </c>
      <c r="M1005" t="s">
        <v>173</v>
      </c>
      <c r="N1005" t="s">
        <v>11</v>
      </c>
      <c r="O1005" s="19">
        <v>0</v>
      </c>
      <c r="P1005" s="19">
        <v>0</v>
      </c>
      <c r="Q1005" s="19">
        <v>5017.9799999999996</v>
      </c>
      <c r="R1005" s="19">
        <v>5017.9799999999996</v>
      </c>
      <c r="S1005" s="19">
        <v>0</v>
      </c>
      <c r="T1005" s="19">
        <v>2108.9899999999998</v>
      </c>
      <c r="U1005" s="18">
        <f>Tabla1[[#This Row],[Comprometido]]/Tabla1[[#Totals],[Comprometido]]</f>
        <v>1.0068370143036268E-4</v>
      </c>
      <c r="V1005" s="19">
        <v>967.82</v>
      </c>
      <c r="W1005" s="20">
        <f>Tabla1[[#This Row],[Devengado]]/Tabla1[[#Totals],[Devengado]]</f>
        <v>1.1302050046979846E-4</v>
      </c>
      <c r="X1005" s="19">
        <v>2908.99</v>
      </c>
      <c r="Y1005" s="19">
        <v>4050.16</v>
      </c>
      <c r="Z1005" s="19">
        <v>2908.99</v>
      </c>
    </row>
    <row r="1006" spans="1:26" hidden="1" x14ac:dyDescent="0.2">
      <c r="A1006" t="s">
        <v>62</v>
      </c>
      <c r="B1006" t="s">
        <v>80</v>
      </c>
      <c r="C1006" t="s">
        <v>81</v>
      </c>
      <c r="D1006" t="s">
        <v>82</v>
      </c>
      <c r="E1006" t="s">
        <v>4</v>
      </c>
      <c r="F1006" t="s">
        <v>5</v>
      </c>
      <c r="G1006" t="s">
        <v>6</v>
      </c>
      <c r="H1006" t="s">
        <v>7</v>
      </c>
      <c r="I1006" t="str">
        <f>MID(Tabla1[[#This Row],[Des.Proyecto]],16,50)</f>
        <v>GASTOS ADMINISTRATIVOS</v>
      </c>
      <c r="J1006" t="s">
        <v>221</v>
      </c>
      <c r="K1006" t="s">
        <v>222</v>
      </c>
      <c r="L1006" s="11" t="s">
        <v>938</v>
      </c>
      <c r="M1006" t="s">
        <v>173</v>
      </c>
      <c r="N1006" t="s">
        <v>11</v>
      </c>
      <c r="O1006" s="19">
        <v>0</v>
      </c>
      <c r="P1006" s="19">
        <v>0</v>
      </c>
      <c r="Q1006" s="19">
        <v>4644.34</v>
      </c>
      <c r="R1006" s="19">
        <v>4644.34</v>
      </c>
      <c r="S1006" s="19">
        <v>0</v>
      </c>
      <c r="T1006" s="19">
        <v>4145.3100000000004</v>
      </c>
      <c r="U1006" s="18">
        <f>Tabla1[[#This Row],[Comprometido]]/Tabla1[[#Totals],[Comprometido]]</f>
        <v>1.9789811918325683E-4</v>
      </c>
      <c r="V1006" s="19">
        <v>1344.01</v>
      </c>
      <c r="W1006" s="20">
        <f>Tabla1[[#This Row],[Devengado]]/Tabla1[[#Totals],[Devengado]]</f>
        <v>1.569513781864539E-4</v>
      </c>
      <c r="X1006" s="19">
        <v>499.03</v>
      </c>
      <c r="Y1006" s="19">
        <v>3300.33</v>
      </c>
      <c r="Z1006" s="19">
        <v>499.03</v>
      </c>
    </row>
    <row r="1007" spans="1:26" hidden="1" x14ac:dyDescent="0.2">
      <c r="A1007" t="s">
        <v>23</v>
      </c>
      <c r="B1007" t="s">
        <v>24</v>
      </c>
      <c r="C1007" t="s">
        <v>25</v>
      </c>
      <c r="D1007" t="s">
        <v>26</v>
      </c>
      <c r="E1007" t="s">
        <v>4</v>
      </c>
      <c r="F1007" t="s">
        <v>5</v>
      </c>
      <c r="G1007" t="s">
        <v>6</v>
      </c>
      <c r="H1007" t="s">
        <v>7</v>
      </c>
      <c r="I1007" t="str">
        <f>MID(Tabla1[[#This Row],[Des.Proyecto]],16,50)</f>
        <v>GASTOS ADMINISTRATIVOS</v>
      </c>
      <c r="J1007" t="s">
        <v>221</v>
      </c>
      <c r="K1007" t="s">
        <v>222</v>
      </c>
      <c r="L1007" s="11" t="s">
        <v>938</v>
      </c>
      <c r="M1007" t="s">
        <v>173</v>
      </c>
      <c r="N1007" t="s">
        <v>11</v>
      </c>
      <c r="O1007" s="19">
        <v>0</v>
      </c>
      <c r="P1007" s="19">
        <v>0</v>
      </c>
      <c r="Q1007" s="19">
        <v>6000</v>
      </c>
      <c r="R1007" s="19">
        <v>6000</v>
      </c>
      <c r="S1007" s="19">
        <v>0</v>
      </c>
      <c r="T1007" s="19">
        <v>6000</v>
      </c>
      <c r="U1007" s="18">
        <f>Tabla1[[#This Row],[Comprometido]]/Tabla1[[#Totals],[Comprometido]]</f>
        <v>2.864414760535499E-4</v>
      </c>
      <c r="V1007" s="19">
        <v>6000</v>
      </c>
      <c r="W1007" s="20">
        <f>Tabla1[[#This Row],[Devengado]]/Tabla1[[#Totals],[Devengado]]</f>
        <v>7.006705821524568E-4</v>
      </c>
      <c r="X1007" s="19">
        <v>0</v>
      </c>
      <c r="Y1007" s="19">
        <v>0</v>
      </c>
      <c r="Z1007" s="19">
        <v>0</v>
      </c>
    </row>
    <row r="1008" spans="1:26" hidden="1" x14ac:dyDescent="0.2">
      <c r="A1008" t="s">
        <v>62</v>
      </c>
      <c r="B1008" t="s">
        <v>66</v>
      </c>
      <c r="C1008" t="s">
        <v>74</v>
      </c>
      <c r="D1008" t="s">
        <v>75</v>
      </c>
      <c r="E1008" t="s">
        <v>4</v>
      </c>
      <c r="F1008" t="s">
        <v>5</v>
      </c>
      <c r="G1008" t="s">
        <v>6</v>
      </c>
      <c r="H1008" t="s">
        <v>7</v>
      </c>
      <c r="I1008" t="str">
        <f>MID(Tabla1[[#This Row],[Des.Proyecto]],16,50)</f>
        <v>GASTOS ADMINISTRATIVOS</v>
      </c>
      <c r="J1008" t="s">
        <v>221</v>
      </c>
      <c r="K1008" t="s">
        <v>222</v>
      </c>
      <c r="L1008" s="11" t="s">
        <v>938</v>
      </c>
      <c r="M1008" t="s">
        <v>173</v>
      </c>
      <c r="N1008" t="s">
        <v>11</v>
      </c>
      <c r="O1008" s="19">
        <v>0</v>
      </c>
      <c r="P1008" s="19">
        <v>0</v>
      </c>
      <c r="Q1008" s="19">
        <v>900</v>
      </c>
      <c r="R1008" s="19">
        <v>900</v>
      </c>
      <c r="S1008" s="19">
        <v>0</v>
      </c>
      <c r="T1008" s="19">
        <v>900</v>
      </c>
      <c r="U1008" s="18">
        <f>Tabla1[[#This Row],[Comprometido]]/Tabla1[[#Totals],[Comprometido]]</f>
        <v>4.2966221408032487E-5</v>
      </c>
      <c r="V1008" s="19">
        <v>67.739999999999995</v>
      </c>
      <c r="W1008" s="20">
        <f>Tabla1[[#This Row],[Devengado]]/Tabla1[[#Totals],[Devengado]]</f>
        <v>7.9105708725012355E-6</v>
      </c>
      <c r="X1008" s="19">
        <v>0</v>
      </c>
      <c r="Y1008" s="19">
        <v>832.26</v>
      </c>
      <c r="Z1008" s="19">
        <v>0</v>
      </c>
    </row>
    <row r="1009" spans="1:26" hidden="1" x14ac:dyDescent="0.2">
      <c r="A1009" t="s">
        <v>23</v>
      </c>
      <c r="B1009" t="s">
        <v>24</v>
      </c>
      <c r="C1009" t="s">
        <v>42</v>
      </c>
      <c r="D1009" t="s">
        <v>43</v>
      </c>
      <c r="E1009" t="s">
        <v>4</v>
      </c>
      <c r="F1009" t="s">
        <v>5</v>
      </c>
      <c r="G1009" t="s">
        <v>6</v>
      </c>
      <c r="H1009" t="s">
        <v>7</v>
      </c>
      <c r="I1009" t="str">
        <f>MID(Tabla1[[#This Row],[Des.Proyecto]],16,50)</f>
        <v>GASTOS ADMINISTRATIVOS</v>
      </c>
      <c r="J1009" t="s">
        <v>221</v>
      </c>
      <c r="K1009" t="s">
        <v>222</v>
      </c>
      <c r="L1009" s="11" t="s">
        <v>938</v>
      </c>
      <c r="M1009" t="s">
        <v>173</v>
      </c>
      <c r="N1009" t="s">
        <v>11</v>
      </c>
      <c r="O1009" s="19">
        <v>0</v>
      </c>
      <c r="P1009" s="19">
        <v>0</v>
      </c>
      <c r="Q1009" s="19">
        <v>6300</v>
      </c>
      <c r="R1009" s="19">
        <v>6300</v>
      </c>
      <c r="S1009" s="19">
        <v>0</v>
      </c>
      <c r="T1009" s="19">
        <v>6299.88</v>
      </c>
      <c r="U1009" s="18">
        <f>Tabla1[[#This Row],[Comprometido]]/Tabla1[[#Totals],[Comprometido]]</f>
        <v>3.0075782102670633E-4</v>
      </c>
      <c r="V1009" s="19">
        <v>6299.88</v>
      </c>
      <c r="W1009" s="20">
        <f>Tabla1[[#This Row],[Devengado]]/Tabla1[[#Totals],[Devengado]]</f>
        <v>7.356900978484366E-4</v>
      </c>
      <c r="X1009" s="19">
        <v>0.12</v>
      </c>
      <c r="Y1009" s="19">
        <v>0.12</v>
      </c>
      <c r="Z1009" s="19">
        <v>0.12</v>
      </c>
    </row>
    <row r="1010" spans="1:26" hidden="1" x14ac:dyDescent="0.2">
      <c r="A1010" t="s">
        <v>23</v>
      </c>
      <c r="B1010" t="s">
        <v>24</v>
      </c>
      <c r="C1010" t="s">
        <v>44</v>
      </c>
      <c r="D1010" t="s">
        <v>45</v>
      </c>
      <c r="E1010" t="s">
        <v>4</v>
      </c>
      <c r="F1010" t="s">
        <v>5</v>
      </c>
      <c r="G1010" t="s">
        <v>6</v>
      </c>
      <c r="H1010" t="s">
        <v>7</v>
      </c>
      <c r="I1010" t="str">
        <f>MID(Tabla1[[#This Row],[Des.Proyecto]],16,50)</f>
        <v>GASTOS ADMINISTRATIVOS</v>
      </c>
      <c r="J1010" t="s">
        <v>221</v>
      </c>
      <c r="K1010" t="s">
        <v>222</v>
      </c>
      <c r="L1010" s="11" t="s">
        <v>938</v>
      </c>
      <c r="M1010" t="s">
        <v>173</v>
      </c>
      <c r="N1010" t="s">
        <v>11</v>
      </c>
      <c r="O1010" s="19">
        <v>0</v>
      </c>
      <c r="P1010" s="19">
        <v>0</v>
      </c>
      <c r="Q1010" s="19">
        <v>19000</v>
      </c>
      <c r="R1010" s="19">
        <v>19000</v>
      </c>
      <c r="S1010" s="19">
        <v>0</v>
      </c>
      <c r="T1010" s="19">
        <v>14109.99</v>
      </c>
      <c r="U1010" s="18">
        <f>Tabla1[[#This Row],[Comprometido]]/Tabla1[[#Totals],[Comprometido]]</f>
        <v>6.7361439378347144E-4</v>
      </c>
      <c r="V1010" s="19">
        <v>3830.54</v>
      </c>
      <c r="W1010" s="20">
        <f>Tabla1[[#This Row],[Devengado]]/Tabla1[[#Totals],[Devengado]]</f>
        <v>4.4732444862637859E-4</v>
      </c>
      <c r="X1010" s="19">
        <v>4890.01</v>
      </c>
      <c r="Y1010" s="19">
        <v>15169.46</v>
      </c>
      <c r="Z1010" s="19">
        <v>4890.01</v>
      </c>
    </row>
    <row r="1011" spans="1:26" hidden="1" x14ac:dyDescent="0.2">
      <c r="A1011" t="s">
        <v>0</v>
      </c>
      <c r="B1011" t="s">
        <v>1</v>
      </c>
      <c r="C1011" t="s">
        <v>174</v>
      </c>
      <c r="D1011" t="s">
        <v>175</v>
      </c>
      <c r="E1011" t="s">
        <v>4</v>
      </c>
      <c r="F1011" t="s">
        <v>5</v>
      </c>
      <c r="G1011" t="s">
        <v>6</v>
      </c>
      <c r="H1011" t="s">
        <v>7</v>
      </c>
      <c r="I1011" t="str">
        <f>MID(Tabla1[[#This Row],[Des.Proyecto]],16,50)</f>
        <v>GASTOS ADMINISTRATIVOS</v>
      </c>
      <c r="J1011" t="s">
        <v>223</v>
      </c>
      <c r="K1011" t="s">
        <v>224</v>
      </c>
      <c r="L1011" s="11" t="s">
        <v>938</v>
      </c>
      <c r="M1011" t="s">
        <v>173</v>
      </c>
      <c r="N1011" t="s">
        <v>11</v>
      </c>
      <c r="O1011" s="19">
        <v>3000</v>
      </c>
      <c r="P1011" s="19">
        <v>0</v>
      </c>
      <c r="Q1011" s="19">
        <v>0</v>
      </c>
      <c r="R1011" s="19">
        <v>3000</v>
      </c>
      <c r="S1011" s="19">
        <v>0</v>
      </c>
      <c r="T1011" s="19">
        <v>1000</v>
      </c>
      <c r="U1011" s="18">
        <f>Tabla1[[#This Row],[Comprometido]]/Tabla1[[#Totals],[Comprometido]]</f>
        <v>4.7740246008924983E-5</v>
      </c>
      <c r="V1011" s="19">
        <v>953.61</v>
      </c>
      <c r="W1011" s="20">
        <f>Tabla1[[#This Row],[Devengado]]/Tabla1[[#Totals],[Devengado]]</f>
        <v>1.1136107897440072E-4</v>
      </c>
      <c r="X1011" s="19">
        <v>2000</v>
      </c>
      <c r="Y1011" s="19">
        <v>2046.39</v>
      </c>
      <c r="Z1011" s="19">
        <v>2000</v>
      </c>
    </row>
    <row r="1012" spans="1:26" hidden="1" x14ac:dyDescent="0.2">
      <c r="A1012" t="s">
        <v>0</v>
      </c>
      <c r="B1012" t="s">
        <v>1</v>
      </c>
      <c r="C1012" t="s">
        <v>58</v>
      </c>
      <c r="D1012" t="s">
        <v>59</v>
      </c>
      <c r="E1012" t="s">
        <v>4</v>
      </c>
      <c r="F1012" t="s">
        <v>5</v>
      </c>
      <c r="G1012" t="s">
        <v>6</v>
      </c>
      <c r="H1012" t="s">
        <v>7</v>
      </c>
      <c r="I1012" t="str">
        <f>MID(Tabla1[[#This Row],[Des.Proyecto]],16,50)</f>
        <v>GASTOS ADMINISTRATIVOS</v>
      </c>
      <c r="J1012" t="s">
        <v>223</v>
      </c>
      <c r="K1012" t="s">
        <v>224</v>
      </c>
      <c r="L1012" s="11" t="s">
        <v>938</v>
      </c>
      <c r="M1012" t="s">
        <v>173</v>
      </c>
      <c r="N1012" t="s">
        <v>11</v>
      </c>
      <c r="O1012" s="19">
        <v>8000</v>
      </c>
      <c r="P1012" s="19">
        <v>0</v>
      </c>
      <c r="Q1012" s="19">
        <v>0</v>
      </c>
      <c r="R1012" s="19">
        <v>8000</v>
      </c>
      <c r="S1012" s="19">
        <v>0</v>
      </c>
      <c r="T1012" s="19">
        <v>0</v>
      </c>
      <c r="U1012" s="18">
        <f>Tabla1[[#This Row],[Comprometido]]/Tabla1[[#Totals],[Comprometido]]</f>
        <v>0</v>
      </c>
      <c r="V1012" s="19">
        <v>0</v>
      </c>
      <c r="W1012" s="20">
        <f>Tabla1[[#This Row],[Devengado]]/Tabla1[[#Totals],[Devengado]]</f>
        <v>0</v>
      </c>
      <c r="X1012" s="19">
        <v>8000</v>
      </c>
      <c r="Y1012" s="19">
        <v>8000</v>
      </c>
      <c r="Z1012" s="19">
        <v>8000</v>
      </c>
    </row>
    <row r="1013" spans="1:26" hidden="1" x14ac:dyDescent="0.2">
      <c r="A1013" t="s">
        <v>23</v>
      </c>
      <c r="B1013" t="s">
        <v>46</v>
      </c>
      <c r="C1013" t="s">
        <v>47</v>
      </c>
      <c r="D1013" t="s">
        <v>48</v>
      </c>
      <c r="E1013" t="s">
        <v>4</v>
      </c>
      <c r="F1013" t="s">
        <v>5</v>
      </c>
      <c r="G1013" t="s">
        <v>6</v>
      </c>
      <c r="H1013" t="s">
        <v>7</v>
      </c>
      <c r="I1013" t="str">
        <f>MID(Tabla1[[#This Row],[Des.Proyecto]],16,50)</f>
        <v>GASTOS ADMINISTRATIVOS</v>
      </c>
      <c r="J1013" t="s">
        <v>225</v>
      </c>
      <c r="K1013" t="s">
        <v>226</v>
      </c>
      <c r="L1013" s="11" t="s">
        <v>938</v>
      </c>
      <c r="M1013" t="s">
        <v>173</v>
      </c>
      <c r="N1013" t="s">
        <v>11</v>
      </c>
      <c r="O1013" s="19">
        <v>825.05</v>
      </c>
      <c r="P1013" s="19">
        <v>0</v>
      </c>
      <c r="Q1013" s="19">
        <v>-825.05</v>
      </c>
      <c r="R1013" s="19">
        <v>0</v>
      </c>
      <c r="S1013" s="19">
        <v>0</v>
      </c>
      <c r="T1013" s="19">
        <v>0</v>
      </c>
      <c r="U1013" s="18">
        <f>Tabla1[[#This Row],[Comprometido]]/Tabla1[[#Totals],[Comprometido]]</f>
        <v>0</v>
      </c>
      <c r="V1013" s="19">
        <v>0</v>
      </c>
      <c r="W1013" s="20">
        <f>Tabla1[[#This Row],[Devengado]]/Tabla1[[#Totals],[Devengado]]</f>
        <v>0</v>
      </c>
      <c r="X1013" s="19">
        <v>0</v>
      </c>
      <c r="Y1013" s="19">
        <v>0</v>
      </c>
      <c r="Z1013" s="19">
        <v>0</v>
      </c>
    </row>
    <row r="1014" spans="1:26" hidden="1" x14ac:dyDescent="0.2">
      <c r="A1014" t="s">
        <v>0</v>
      </c>
      <c r="B1014" t="s">
        <v>1</v>
      </c>
      <c r="C1014" t="s">
        <v>58</v>
      </c>
      <c r="D1014" t="s">
        <v>59</v>
      </c>
      <c r="E1014" t="s">
        <v>4</v>
      </c>
      <c r="F1014" t="s">
        <v>5</v>
      </c>
      <c r="G1014" t="s">
        <v>6</v>
      </c>
      <c r="H1014" t="s">
        <v>7</v>
      </c>
      <c r="I1014" t="str">
        <f>MID(Tabla1[[#This Row],[Des.Proyecto]],16,50)</f>
        <v>GASTOS ADMINISTRATIVOS</v>
      </c>
      <c r="J1014" t="s">
        <v>227</v>
      </c>
      <c r="K1014" t="s">
        <v>228</v>
      </c>
      <c r="L1014" s="11" t="s">
        <v>938</v>
      </c>
      <c r="M1014" t="s">
        <v>173</v>
      </c>
      <c r="N1014" t="s">
        <v>11</v>
      </c>
      <c r="O1014" s="19">
        <v>7000</v>
      </c>
      <c r="P1014" s="19">
        <v>0</v>
      </c>
      <c r="Q1014" s="19">
        <v>0</v>
      </c>
      <c r="R1014" s="19">
        <v>7000</v>
      </c>
      <c r="S1014" s="19">
        <v>0</v>
      </c>
      <c r="T1014" s="19">
        <v>0</v>
      </c>
      <c r="U1014" s="18">
        <f>Tabla1[[#This Row],[Comprometido]]/Tabla1[[#Totals],[Comprometido]]</f>
        <v>0</v>
      </c>
      <c r="V1014" s="19">
        <v>0</v>
      </c>
      <c r="W1014" s="20">
        <f>Tabla1[[#This Row],[Devengado]]/Tabla1[[#Totals],[Devengado]]</f>
        <v>0</v>
      </c>
      <c r="X1014" s="19">
        <v>7000</v>
      </c>
      <c r="Y1014" s="19">
        <v>7000</v>
      </c>
      <c r="Z1014" s="19">
        <v>7000</v>
      </c>
    </row>
    <row r="1015" spans="1:26" hidden="1" x14ac:dyDescent="0.2">
      <c r="A1015" t="s">
        <v>23</v>
      </c>
      <c r="B1015" t="s">
        <v>46</v>
      </c>
      <c r="C1015" t="s">
        <v>47</v>
      </c>
      <c r="D1015" t="s">
        <v>48</v>
      </c>
      <c r="E1015" t="s">
        <v>4</v>
      </c>
      <c r="F1015" t="s">
        <v>5</v>
      </c>
      <c r="G1015" t="s">
        <v>6</v>
      </c>
      <c r="H1015" t="s">
        <v>7</v>
      </c>
      <c r="I1015" t="str">
        <f>MID(Tabla1[[#This Row],[Des.Proyecto]],16,50)</f>
        <v>GASTOS ADMINISTRATIVOS</v>
      </c>
      <c r="J1015" t="s">
        <v>227</v>
      </c>
      <c r="K1015" t="s">
        <v>228</v>
      </c>
      <c r="L1015" s="11" t="s">
        <v>938</v>
      </c>
      <c r="M1015" t="s">
        <v>173</v>
      </c>
      <c r="N1015" t="s">
        <v>11</v>
      </c>
      <c r="O1015" s="19">
        <v>0</v>
      </c>
      <c r="P1015" s="19">
        <v>0</v>
      </c>
      <c r="Q1015" s="19">
        <v>1070</v>
      </c>
      <c r="R1015" s="19">
        <v>1070</v>
      </c>
      <c r="S1015" s="19">
        <v>0</v>
      </c>
      <c r="T1015" s="19">
        <v>552.35</v>
      </c>
      <c r="U1015" s="18">
        <f>Tabla1[[#This Row],[Comprometido]]/Tabla1[[#Totals],[Comprometido]]</f>
        <v>2.6369324883029717E-5</v>
      </c>
      <c r="V1015" s="19">
        <v>552.35</v>
      </c>
      <c r="W1015" s="20">
        <f>Tabla1[[#This Row],[Devengado]]/Tabla1[[#Totals],[Devengado]]</f>
        <v>6.4502566008651583E-5</v>
      </c>
      <c r="X1015" s="19">
        <v>517.65</v>
      </c>
      <c r="Y1015" s="19">
        <v>517.65</v>
      </c>
      <c r="Z1015" s="19">
        <v>517.65</v>
      </c>
    </row>
    <row r="1016" spans="1:26" hidden="1" x14ac:dyDescent="0.2">
      <c r="A1016" t="s">
        <v>0</v>
      </c>
      <c r="B1016" t="s">
        <v>1</v>
      </c>
      <c r="C1016" t="s">
        <v>58</v>
      </c>
      <c r="D1016" t="s">
        <v>59</v>
      </c>
      <c r="E1016" t="s">
        <v>4</v>
      </c>
      <c r="F1016" t="s">
        <v>5</v>
      </c>
      <c r="G1016" t="s">
        <v>6</v>
      </c>
      <c r="H1016" t="s">
        <v>7</v>
      </c>
      <c r="I1016" t="str">
        <f>MID(Tabla1[[#This Row],[Des.Proyecto]],16,50)</f>
        <v>GASTOS ADMINISTRATIVOS</v>
      </c>
      <c r="J1016" t="s">
        <v>229</v>
      </c>
      <c r="K1016" t="s">
        <v>230</v>
      </c>
      <c r="L1016" s="11" t="s">
        <v>938</v>
      </c>
      <c r="M1016" t="s">
        <v>173</v>
      </c>
      <c r="N1016" t="s">
        <v>11</v>
      </c>
      <c r="O1016" s="19">
        <v>5000</v>
      </c>
      <c r="P1016" s="19">
        <v>0</v>
      </c>
      <c r="Q1016" s="19">
        <v>0</v>
      </c>
      <c r="R1016" s="19">
        <v>5000</v>
      </c>
      <c r="S1016" s="19">
        <v>0</v>
      </c>
      <c r="T1016" s="19">
        <v>0</v>
      </c>
      <c r="U1016" s="18">
        <f>Tabla1[[#This Row],[Comprometido]]/Tabla1[[#Totals],[Comprometido]]</f>
        <v>0</v>
      </c>
      <c r="V1016" s="19">
        <v>0</v>
      </c>
      <c r="W1016" s="20">
        <f>Tabla1[[#This Row],[Devengado]]/Tabla1[[#Totals],[Devengado]]</f>
        <v>0</v>
      </c>
      <c r="X1016" s="19">
        <v>5000</v>
      </c>
      <c r="Y1016" s="19">
        <v>5000</v>
      </c>
      <c r="Z1016" s="19">
        <v>5000</v>
      </c>
    </row>
    <row r="1017" spans="1:26" hidden="1" x14ac:dyDescent="0.2">
      <c r="A1017" t="s">
        <v>62</v>
      </c>
      <c r="B1017" t="s">
        <v>66</v>
      </c>
      <c r="C1017" t="s">
        <v>118</v>
      </c>
      <c r="D1017" t="s">
        <v>119</v>
      </c>
      <c r="E1017" t="s">
        <v>4</v>
      </c>
      <c r="F1017" t="s">
        <v>5</v>
      </c>
      <c r="G1017" t="s">
        <v>6</v>
      </c>
      <c r="H1017" t="s">
        <v>7</v>
      </c>
      <c r="I1017" t="str">
        <f>MID(Tabla1[[#This Row],[Des.Proyecto]],16,50)</f>
        <v>GASTOS ADMINISTRATIVOS</v>
      </c>
      <c r="J1017" t="s">
        <v>231</v>
      </c>
      <c r="K1017" t="s">
        <v>232</v>
      </c>
      <c r="L1017" s="11" t="s">
        <v>938</v>
      </c>
      <c r="M1017" t="s">
        <v>173</v>
      </c>
      <c r="N1017" t="s">
        <v>11</v>
      </c>
      <c r="O1017" s="19">
        <v>9975.48</v>
      </c>
      <c r="P1017" s="19">
        <v>0</v>
      </c>
      <c r="Q1017" s="19">
        <v>-9975.48</v>
      </c>
      <c r="R1017" s="19">
        <v>0</v>
      </c>
      <c r="S1017" s="19">
        <v>0</v>
      </c>
      <c r="T1017" s="19">
        <v>0</v>
      </c>
      <c r="U1017" s="18">
        <f>Tabla1[[#This Row],[Comprometido]]/Tabla1[[#Totals],[Comprometido]]</f>
        <v>0</v>
      </c>
      <c r="V1017" s="19">
        <v>0</v>
      </c>
      <c r="W1017" s="20">
        <f>Tabla1[[#This Row],[Devengado]]/Tabla1[[#Totals],[Devengado]]</f>
        <v>0</v>
      </c>
      <c r="X1017" s="19">
        <v>0</v>
      </c>
      <c r="Y1017" s="19">
        <v>0</v>
      </c>
      <c r="Z1017" s="19">
        <v>0</v>
      </c>
    </row>
    <row r="1018" spans="1:26" hidden="1" x14ac:dyDescent="0.2">
      <c r="A1018" t="s">
        <v>0</v>
      </c>
      <c r="B1018" t="s">
        <v>105</v>
      </c>
      <c r="C1018" t="s">
        <v>106</v>
      </c>
      <c r="D1018" t="s">
        <v>107</v>
      </c>
      <c r="E1018" t="s">
        <v>4</v>
      </c>
      <c r="F1018" t="s">
        <v>5</v>
      </c>
      <c r="G1018" t="s">
        <v>6</v>
      </c>
      <c r="H1018" t="s">
        <v>7</v>
      </c>
      <c r="I1018" t="str">
        <f>MID(Tabla1[[#This Row],[Des.Proyecto]],16,50)</f>
        <v>GASTOS ADMINISTRATIVOS</v>
      </c>
      <c r="J1018" t="s">
        <v>231</v>
      </c>
      <c r="K1018" t="s">
        <v>232</v>
      </c>
      <c r="L1018" s="11" t="s">
        <v>938</v>
      </c>
      <c r="M1018" t="s">
        <v>173</v>
      </c>
      <c r="N1018" t="s">
        <v>11</v>
      </c>
      <c r="O1018" s="19">
        <v>400</v>
      </c>
      <c r="P1018" s="19">
        <v>0</v>
      </c>
      <c r="Q1018" s="19">
        <v>0</v>
      </c>
      <c r="R1018" s="19">
        <v>400</v>
      </c>
      <c r="S1018" s="19">
        <v>0</v>
      </c>
      <c r="T1018" s="19">
        <v>400</v>
      </c>
      <c r="U1018" s="18">
        <f>Tabla1[[#This Row],[Comprometido]]/Tabla1[[#Totals],[Comprometido]]</f>
        <v>1.9096098403569992E-5</v>
      </c>
      <c r="V1018" s="19">
        <v>0</v>
      </c>
      <c r="W1018" s="20">
        <f>Tabla1[[#This Row],[Devengado]]/Tabla1[[#Totals],[Devengado]]</f>
        <v>0</v>
      </c>
      <c r="X1018" s="19">
        <v>0</v>
      </c>
      <c r="Y1018" s="19">
        <v>400</v>
      </c>
      <c r="Z1018" s="19">
        <v>0</v>
      </c>
    </row>
    <row r="1019" spans="1:26" hidden="1" x14ac:dyDescent="0.2">
      <c r="A1019" t="s">
        <v>62</v>
      </c>
      <c r="B1019" t="s">
        <v>66</v>
      </c>
      <c r="C1019" t="s">
        <v>120</v>
      </c>
      <c r="D1019" t="s">
        <v>121</v>
      </c>
      <c r="E1019" t="s">
        <v>4</v>
      </c>
      <c r="F1019" t="s">
        <v>5</v>
      </c>
      <c r="G1019" t="s">
        <v>6</v>
      </c>
      <c r="H1019" t="s">
        <v>7</v>
      </c>
      <c r="I1019" t="str">
        <f>MID(Tabla1[[#This Row],[Des.Proyecto]],16,50)</f>
        <v>GASTOS ADMINISTRATIVOS</v>
      </c>
      <c r="J1019" t="s">
        <v>231</v>
      </c>
      <c r="K1019" t="s">
        <v>232</v>
      </c>
      <c r="L1019" s="11" t="s">
        <v>938</v>
      </c>
      <c r="M1019" t="s">
        <v>173</v>
      </c>
      <c r="N1019" t="s">
        <v>11</v>
      </c>
      <c r="O1019" s="19">
        <v>500</v>
      </c>
      <c r="P1019" s="19">
        <v>0</v>
      </c>
      <c r="Q1019" s="19">
        <v>0</v>
      </c>
      <c r="R1019" s="19">
        <v>500</v>
      </c>
      <c r="S1019" s="19">
        <v>0</v>
      </c>
      <c r="T1019" s="19">
        <v>0</v>
      </c>
      <c r="U1019" s="18">
        <f>Tabla1[[#This Row],[Comprometido]]/Tabla1[[#Totals],[Comprometido]]</f>
        <v>0</v>
      </c>
      <c r="V1019" s="19">
        <v>0</v>
      </c>
      <c r="W1019" s="20">
        <f>Tabla1[[#This Row],[Devengado]]/Tabla1[[#Totals],[Devengado]]</f>
        <v>0</v>
      </c>
      <c r="X1019" s="19">
        <v>500</v>
      </c>
      <c r="Y1019" s="19">
        <v>500</v>
      </c>
      <c r="Z1019" s="19">
        <v>500</v>
      </c>
    </row>
    <row r="1020" spans="1:26" hidden="1" x14ac:dyDescent="0.2">
      <c r="A1020" t="s">
        <v>62</v>
      </c>
      <c r="B1020" t="s">
        <v>66</v>
      </c>
      <c r="C1020" t="s">
        <v>108</v>
      </c>
      <c r="D1020" t="s">
        <v>109</v>
      </c>
      <c r="E1020" t="s">
        <v>4</v>
      </c>
      <c r="F1020" t="s">
        <v>5</v>
      </c>
      <c r="G1020" t="s">
        <v>6</v>
      </c>
      <c r="H1020" t="s">
        <v>7</v>
      </c>
      <c r="I1020" t="str">
        <f>MID(Tabla1[[#This Row],[Des.Proyecto]],16,50)</f>
        <v>GASTOS ADMINISTRATIVOS</v>
      </c>
      <c r="J1020" t="s">
        <v>231</v>
      </c>
      <c r="K1020" t="s">
        <v>232</v>
      </c>
      <c r="L1020" s="11" t="s">
        <v>938</v>
      </c>
      <c r="M1020" t="s">
        <v>173</v>
      </c>
      <c r="N1020" t="s">
        <v>11</v>
      </c>
      <c r="O1020" s="19">
        <v>30105</v>
      </c>
      <c r="P1020" s="19">
        <v>0</v>
      </c>
      <c r="Q1020" s="19">
        <v>-10105</v>
      </c>
      <c r="R1020" s="19">
        <v>20000</v>
      </c>
      <c r="S1020" s="19">
        <v>1000.95</v>
      </c>
      <c r="T1020" s="19">
        <v>18999.05</v>
      </c>
      <c r="U1020" s="18">
        <f>Tabla1[[#This Row],[Comprometido]]/Tabla1[[#Totals],[Comprometido]]</f>
        <v>9.0701932093586622E-4</v>
      </c>
      <c r="V1020" s="19">
        <v>3799.81</v>
      </c>
      <c r="W1020" s="20">
        <f>Tabla1[[#This Row],[Devengado]]/Tabla1[[#Totals],[Devengado]]</f>
        <v>4.4373584746145443E-4</v>
      </c>
      <c r="X1020" s="19">
        <v>1000.95</v>
      </c>
      <c r="Y1020" s="19">
        <v>16200.19</v>
      </c>
      <c r="Z1020" s="19">
        <v>0</v>
      </c>
    </row>
    <row r="1021" spans="1:26" hidden="1" x14ac:dyDescent="0.2">
      <c r="A1021" t="s">
        <v>23</v>
      </c>
      <c r="B1021" t="s">
        <v>49</v>
      </c>
      <c r="C1021" t="s">
        <v>56</v>
      </c>
      <c r="D1021" t="s">
        <v>57</v>
      </c>
      <c r="E1021" t="s">
        <v>4</v>
      </c>
      <c r="F1021" t="s">
        <v>5</v>
      </c>
      <c r="G1021" t="s">
        <v>6</v>
      </c>
      <c r="H1021" t="s">
        <v>7</v>
      </c>
      <c r="I1021" t="str">
        <f>MID(Tabla1[[#This Row],[Des.Proyecto]],16,50)</f>
        <v>GASTOS ADMINISTRATIVOS</v>
      </c>
      <c r="J1021" t="s">
        <v>231</v>
      </c>
      <c r="K1021" t="s">
        <v>232</v>
      </c>
      <c r="L1021" s="11" t="s">
        <v>938</v>
      </c>
      <c r="M1021" t="s">
        <v>173</v>
      </c>
      <c r="N1021" t="s">
        <v>11</v>
      </c>
      <c r="O1021" s="19">
        <v>67300.990000000005</v>
      </c>
      <c r="P1021" s="19">
        <v>0</v>
      </c>
      <c r="Q1021" s="19">
        <v>-16996.080000000002</v>
      </c>
      <c r="R1021" s="19">
        <v>50304.91</v>
      </c>
      <c r="S1021" s="19">
        <v>6237</v>
      </c>
      <c r="T1021" s="19">
        <v>41480.980000000003</v>
      </c>
      <c r="U1021" s="18">
        <f>Tabla1[[#This Row],[Comprometido]]/Tabla1[[#Totals],[Comprometido]]</f>
        <v>1.9803121898912973E-3</v>
      </c>
      <c r="V1021" s="19">
        <v>4021.9</v>
      </c>
      <c r="W1021" s="20">
        <f>Tabla1[[#This Row],[Devengado]]/Tabla1[[#Totals],[Devengado]]</f>
        <v>4.6967116905982767E-4</v>
      </c>
      <c r="X1021" s="19">
        <v>8823.93</v>
      </c>
      <c r="Y1021" s="19">
        <v>46283.01</v>
      </c>
      <c r="Z1021" s="19">
        <v>2586.9299999999998</v>
      </c>
    </row>
    <row r="1022" spans="1:26" hidden="1" x14ac:dyDescent="0.2">
      <c r="A1022" t="s">
        <v>62</v>
      </c>
      <c r="B1022" t="s">
        <v>66</v>
      </c>
      <c r="C1022" t="s">
        <v>74</v>
      </c>
      <c r="D1022" t="s">
        <v>75</v>
      </c>
      <c r="E1022" t="s">
        <v>4</v>
      </c>
      <c r="F1022" t="s">
        <v>5</v>
      </c>
      <c r="G1022" t="s">
        <v>6</v>
      </c>
      <c r="H1022" t="s">
        <v>7</v>
      </c>
      <c r="I1022" t="str">
        <f>MID(Tabla1[[#This Row],[Des.Proyecto]],16,50)</f>
        <v>GASTOS ADMINISTRATIVOS</v>
      </c>
      <c r="J1022" t="s">
        <v>231</v>
      </c>
      <c r="K1022" t="s">
        <v>232</v>
      </c>
      <c r="L1022" s="11" t="s">
        <v>938</v>
      </c>
      <c r="M1022" t="s">
        <v>173</v>
      </c>
      <c r="N1022" t="s">
        <v>11</v>
      </c>
      <c r="O1022" s="19">
        <v>19581.64</v>
      </c>
      <c r="P1022" s="19">
        <v>0</v>
      </c>
      <c r="Q1022" s="19">
        <v>-19581.64</v>
      </c>
      <c r="R1022" s="19">
        <v>0</v>
      </c>
      <c r="S1022" s="19">
        <v>0</v>
      </c>
      <c r="T1022" s="19">
        <v>0</v>
      </c>
      <c r="U1022" s="18">
        <f>Tabla1[[#This Row],[Comprometido]]/Tabla1[[#Totals],[Comprometido]]</f>
        <v>0</v>
      </c>
      <c r="V1022" s="19">
        <v>0</v>
      </c>
      <c r="W1022" s="20">
        <f>Tabla1[[#This Row],[Devengado]]/Tabla1[[#Totals],[Devengado]]</f>
        <v>0</v>
      </c>
      <c r="X1022" s="19">
        <v>0</v>
      </c>
      <c r="Y1022" s="19">
        <v>0</v>
      </c>
      <c r="Z1022" s="19">
        <v>0</v>
      </c>
    </row>
    <row r="1023" spans="1:26" hidden="1" x14ac:dyDescent="0.2">
      <c r="A1023" t="s">
        <v>23</v>
      </c>
      <c r="B1023" t="s">
        <v>24</v>
      </c>
      <c r="C1023" t="s">
        <v>29</v>
      </c>
      <c r="D1023" t="s">
        <v>30</v>
      </c>
      <c r="E1023" t="s">
        <v>4</v>
      </c>
      <c r="F1023" t="s">
        <v>5</v>
      </c>
      <c r="G1023" t="s">
        <v>6</v>
      </c>
      <c r="H1023" t="s">
        <v>7</v>
      </c>
      <c r="I1023" t="str">
        <f>MID(Tabla1[[#This Row],[Des.Proyecto]],16,50)</f>
        <v>GASTOS ADMINISTRATIVOS</v>
      </c>
      <c r="J1023" t="s">
        <v>231</v>
      </c>
      <c r="K1023" t="s">
        <v>232</v>
      </c>
      <c r="L1023" s="11" t="s">
        <v>938</v>
      </c>
      <c r="M1023" t="s">
        <v>173</v>
      </c>
      <c r="N1023" t="s">
        <v>11</v>
      </c>
      <c r="O1023" s="19">
        <v>374210.63</v>
      </c>
      <c r="P1023" s="19">
        <v>0</v>
      </c>
      <c r="Q1023" s="19">
        <v>-278080.96999999997</v>
      </c>
      <c r="R1023" s="19">
        <v>96129.66</v>
      </c>
      <c r="S1023" s="19">
        <v>0</v>
      </c>
      <c r="T1023" s="19">
        <v>0</v>
      </c>
      <c r="U1023" s="18">
        <f>Tabla1[[#This Row],[Comprometido]]/Tabla1[[#Totals],[Comprometido]]</f>
        <v>0</v>
      </c>
      <c r="V1023" s="19">
        <v>0</v>
      </c>
      <c r="W1023" s="20">
        <f>Tabla1[[#This Row],[Devengado]]/Tabla1[[#Totals],[Devengado]]</f>
        <v>0</v>
      </c>
      <c r="X1023" s="19">
        <v>96129.66</v>
      </c>
      <c r="Y1023" s="19">
        <v>96129.66</v>
      </c>
      <c r="Z1023" s="19">
        <v>96129.66</v>
      </c>
    </row>
    <row r="1024" spans="1:26" hidden="1" x14ac:dyDescent="0.2">
      <c r="A1024" t="s">
        <v>23</v>
      </c>
      <c r="B1024" t="s">
        <v>46</v>
      </c>
      <c r="C1024" t="s">
        <v>133</v>
      </c>
      <c r="D1024" t="s">
        <v>134</v>
      </c>
      <c r="E1024" t="s">
        <v>4</v>
      </c>
      <c r="F1024" t="s">
        <v>5</v>
      </c>
      <c r="G1024" t="s">
        <v>6</v>
      </c>
      <c r="H1024" t="s">
        <v>7</v>
      </c>
      <c r="I1024" t="str">
        <f>MID(Tabla1[[#This Row],[Des.Proyecto]],16,50)</f>
        <v>GASTOS ADMINISTRATIVOS</v>
      </c>
      <c r="J1024" t="s">
        <v>231</v>
      </c>
      <c r="K1024" t="s">
        <v>232</v>
      </c>
      <c r="L1024" s="11" t="s">
        <v>938</v>
      </c>
      <c r="M1024" t="s">
        <v>173</v>
      </c>
      <c r="N1024" t="s">
        <v>11</v>
      </c>
      <c r="O1024" s="19">
        <v>100</v>
      </c>
      <c r="P1024" s="19">
        <v>0</v>
      </c>
      <c r="Q1024" s="19">
        <v>0</v>
      </c>
      <c r="R1024" s="19">
        <v>100</v>
      </c>
      <c r="S1024" s="19">
        <v>0</v>
      </c>
      <c r="T1024" s="19">
        <v>0</v>
      </c>
      <c r="U1024" s="18">
        <f>Tabla1[[#This Row],[Comprometido]]/Tabla1[[#Totals],[Comprometido]]</f>
        <v>0</v>
      </c>
      <c r="V1024" s="19">
        <v>0</v>
      </c>
      <c r="W1024" s="20">
        <f>Tabla1[[#This Row],[Devengado]]/Tabla1[[#Totals],[Devengado]]</f>
        <v>0</v>
      </c>
      <c r="X1024" s="19">
        <v>100</v>
      </c>
      <c r="Y1024" s="19">
        <v>100</v>
      </c>
      <c r="Z1024" s="19">
        <v>100</v>
      </c>
    </row>
    <row r="1025" spans="1:26" hidden="1" x14ac:dyDescent="0.2">
      <c r="A1025" t="s">
        <v>62</v>
      </c>
      <c r="B1025" t="s">
        <v>66</v>
      </c>
      <c r="C1025" t="s">
        <v>129</v>
      </c>
      <c r="D1025" t="s">
        <v>130</v>
      </c>
      <c r="E1025" t="s">
        <v>4</v>
      </c>
      <c r="F1025" t="s">
        <v>5</v>
      </c>
      <c r="G1025" t="s">
        <v>6</v>
      </c>
      <c r="H1025" t="s">
        <v>7</v>
      </c>
      <c r="I1025" t="str">
        <f>MID(Tabla1[[#This Row],[Des.Proyecto]],16,50)</f>
        <v>GASTOS ADMINISTRATIVOS</v>
      </c>
      <c r="J1025" t="s">
        <v>231</v>
      </c>
      <c r="K1025" t="s">
        <v>232</v>
      </c>
      <c r="L1025" s="11" t="s">
        <v>938</v>
      </c>
      <c r="M1025" t="s">
        <v>173</v>
      </c>
      <c r="N1025" t="s">
        <v>11</v>
      </c>
      <c r="O1025" s="19">
        <v>38945.67</v>
      </c>
      <c r="P1025" s="19">
        <v>0</v>
      </c>
      <c r="Q1025" s="19">
        <v>-24679.93</v>
      </c>
      <c r="R1025" s="19">
        <v>14265.74</v>
      </c>
      <c r="S1025" s="19">
        <v>0</v>
      </c>
      <c r="T1025" s="19">
        <v>0</v>
      </c>
      <c r="U1025" s="18">
        <f>Tabla1[[#This Row],[Comprometido]]/Tabla1[[#Totals],[Comprometido]]</f>
        <v>0</v>
      </c>
      <c r="V1025" s="19">
        <v>0</v>
      </c>
      <c r="W1025" s="20">
        <f>Tabla1[[#This Row],[Devengado]]/Tabla1[[#Totals],[Devengado]]</f>
        <v>0</v>
      </c>
      <c r="X1025" s="19">
        <v>14265.74</v>
      </c>
      <c r="Y1025" s="19">
        <v>14265.74</v>
      </c>
      <c r="Z1025" s="19">
        <v>14265.74</v>
      </c>
    </row>
    <row r="1026" spans="1:26" hidden="1" x14ac:dyDescent="0.2">
      <c r="A1026" t="s">
        <v>62</v>
      </c>
      <c r="B1026" t="s">
        <v>66</v>
      </c>
      <c r="C1026" t="s">
        <v>78</v>
      </c>
      <c r="D1026" t="s">
        <v>79</v>
      </c>
      <c r="E1026" t="s">
        <v>4</v>
      </c>
      <c r="F1026" t="s">
        <v>5</v>
      </c>
      <c r="G1026" t="s">
        <v>6</v>
      </c>
      <c r="H1026" t="s">
        <v>7</v>
      </c>
      <c r="I1026" t="str">
        <f>MID(Tabla1[[#This Row],[Des.Proyecto]],16,50)</f>
        <v>GASTOS ADMINISTRATIVOS</v>
      </c>
      <c r="J1026" t="s">
        <v>231</v>
      </c>
      <c r="K1026" t="s">
        <v>232</v>
      </c>
      <c r="L1026" s="11" t="s">
        <v>938</v>
      </c>
      <c r="M1026" t="s">
        <v>173</v>
      </c>
      <c r="N1026" t="s">
        <v>11</v>
      </c>
      <c r="O1026" s="19">
        <v>57708.52</v>
      </c>
      <c r="P1026" s="19">
        <v>0</v>
      </c>
      <c r="Q1026" s="19">
        <v>-50408.52</v>
      </c>
      <c r="R1026" s="19">
        <v>7300</v>
      </c>
      <c r="S1026" s="19">
        <v>0</v>
      </c>
      <c r="T1026" s="19">
        <v>0</v>
      </c>
      <c r="U1026" s="18">
        <f>Tabla1[[#This Row],[Comprometido]]/Tabla1[[#Totals],[Comprometido]]</f>
        <v>0</v>
      </c>
      <c r="V1026" s="19">
        <v>0</v>
      </c>
      <c r="W1026" s="20">
        <f>Tabla1[[#This Row],[Devengado]]/Tabla1[[#Totals],[Devengado]]</f>
        <v>0</v>
      </c>
      <c r="X1026" s="19">
        <v>7300</v>
      </c>
      <c r="Y1026" s="19">
        <v>7300</v>
      </c>
      <c r="Z1026" s="19">
        <v>7300</v>
      </c>
    </row>
    <row r="1027" spans="1:26" hidden="1" x14ac:dyDescent="0.2">
      <c r="A1027" t="s">
        <v>62</v>
      </c>
      <c r="B1027" t="s">
        <v>80</v>
      </c>
      <c r="C1027" t="s">
        <v>92</v>
      </c>
      <c r="D1027" t="s">
        <v>93</v>
      </c>
      <c r="E1027" t="s">
        <v>4</v>
      </c>
      <c r="F1027" t="s">
        <v>5</v>
      </c>
      <c r="G1027" t="s">
        <v>6</v>
      </c>
      <c r="H1027" t="s">
        <v>7</v>
      </c>
      <c r="I1027" t="str">
        <f>MID(Tabla1[[#This Row],[Des.Proyecto]],16,50)</f>
        <v>GASTOS ADMINISTRATIVOS</v>
      </c>
      <c r="J1027" t="s">
        <v>231</v>
      </c>
      <c r="K1027" t="s">
        <v>232</v>
      </c>
      <c r="L1027" s="11" t="s">
        <v>938</v>
      </c>
      <c r="M1027" t="s">
        <v>173</v>
      </c>
      <c r="N1027" t="s">
        <v>11</v>
      </c>
      <c r="O1027" s="19">
        <v>1781</v>
      </c>
      <c r="P1027" s="19">
        <v>0</v>
      </c>
      <c r="Q1027" s="19">
        <v>5962.6</v>
      </c>
      <c r="R1027" s="19">
        <v>7743.6</v>
      </c>
      <c r="S1027" s="19">
        <v>0</v>
      </c>
      <c r="T1027" s="19">
        <v>6043.6</v>
      </c>
      <c r="U1027" s="18">
        <f>Tabla1[[#This Row],[Comprometido]]/Tabla1[[#Totals],[Comprometido]]</f>
        <v>2.8852295077953907E-4</v>
      </c>
      <c r="V1027" s="19">
        <v>5794.6</v>
      </c>
      <c r="W1027" s="20">
        <f>Tabla1[[#This Row],[Devengado]]/Tabla1[[#Totals],[Devengado]]</f>
        <v>6.7668429255677101E-4</v>
      </c>
      <c r="X1027" s="19">
        <v>1700</v>
      </c>
      <c r="Y1027" s="19">
        <v>1949</v>
      </c>
      <c r="Z1027" s="19">
        <v>1700</v>
      </c>
    </row>
    <row r="1028" spans="1:26" hidden="1" x14ac:dyDescent="0.2">
      <c r="A1028" t="s">
        <v>62</v>
      </c>
      <c r="B1028" t="s">
        <v>66</v>
      </c>
      <c r="C1028" t="s">
        <v>113</v>
      </c>
      <c r="D1028" t="s">
        <v>114</v>
      </c>
      <c r="E1028" t="s">
        <v>4</v>
      </c>
      <c r="F1028" t="s">
        <v>5</v>
      </c>
      <c r="G1028" t="s">
        <v>6</v>
      </c>
      <c r="H1028" t="s">
        <v>7</v>
      </c>
      <c r="I1028" t="str">
        <f>MID(Tabla1[[#This Row],[Des.Proyecto]],16,50)</f>
        <v>GASTOS ADMINISTRATIVOS</v>
      </c>
      <c r="J1028" t="s">
        <v>231</v>
      </c>
      <c r="K1028" t="s">
        <v>232</v>
      </c>
      <c r="L1028" s="11" t="s">
        <v>938</v>
      </c>
      <c r="M1028" t="s">
        <v>173</v>
      </c>
      <c r="N1028" t="s">
        <v>11</v>
      </c>
      <c r="O1028" s="19">
        <v>136763</v>
      </c>
      <c r="P1028" s="19">
        <v>0</v>
      </c>
      <c r="Q1028" s="19">
        <v>0</v>
      </c>
      <c r="R1028" s="19">
        <v>136763</v>
      </c>
      <c r="S1028" s="19">
        <v>0</v>
      </c>
      <c r="T1028" s="19">
        <v>7685.14</v>
      </c>
      <c r="U1028" s="18">
        <f>Tabla1[[#This Row],[Comprometido]]/Tabla1[[#Totals],[Comprometido]]</f>
        <v>3.6689047421302977E-4</v>
      </c>
      <c r="V1028" s="19">
        <v>1195.1199999999999</v>
      </c>
      <c r="W1028" s="20">
        <f>Tabla1[[#This Row],[Devengado]]/Tabla1[[#Totals],[Devengado]]</f>
        <v>1.3956423769034067E-4</v>
      </c>
      <c r="X1028" s="19">
        <v>129077.86</v>
      </c>
      <c r="Y1028" s="19">
        <v>135567.88</v>
      </c>
      <c r="Z1028" s="19">
        <v>129077.86</v>
      </c>
    </row>
    <row r="1029" spans="1:26" hidden="1" x14ac:dyDescent="0.2">
      <c r="A1029" t="s">
        <v>23</v>
      </c>
      <c r="B1029" t="s">
        <v>69</v>
      </c>
      <c r="C1029" t="s">
        <v>70</v>
      </c>
      <c r="D1029" t="s">
        <v>71</v>
      </c>
      <c r="E1029" t="s">
        <v>4</v>
      </c>
      <c r="F1029" t="s">
        <v>5</v>
      </c>
      <c r="G1029" t="s">
        <v>6</v>
      </c>
      <c r="H1029" t="s">
        <v>7</v>
      </c>
      <c r="I1029" t="str">
        <f>MID(Tabla1[[#This Row],[Des.Proyecto]],16,50)</f>
        <v>GASTOS ADMINISTRATIVOS</v>
      </c>
      <c r="J1029" t="s">
        <v>231</v>
      </c>
      <c r="K1029" t="s">
        <v>232</v>
      </c>
      <c r="L1029" s="11" t="s">
        <v>938</v>
      </c>
      <c r="M1029" t="s">
        <v>173</v>
      </c>
      <c r="N1029" t="s">
        <v>11</v>
      </c>
      <c r="O1029" s="19">
        <v>200</v>
      </c>
      <c r="P1029" s="19">
        <v>0</v>
      </c>
      <c r="Q1029" s="19">
        <v>0</v>
      </c>
      <c r="R1029" s="19">
        <v>200</v>
      </c>
      <c r="S1029" s="19">
        <v>0</v>
      </c>
      <c r="T1029" s="19">
        <v>200</v>
      </c>
      <c r="U1029" s="18">
        <f>Tabla1[[#This Row],[Comprometido]]/Tabla1[[#Totals],[Comprometido]]</f>
        <v>9.5480492017849962E-6</v>
      </c>
      <c r="V1029" s="19">
        <v>100</v>
      </c>
      <c r="W1029" s="20">
        <f>Tabla1[[#This Row],[Devengado]]/Tabla1[[#Totals],[Devengado]]</f>
        <v>1.1677843035874279E-5</v>
      </c>
      <c r="X1029" s="19">
        <v>0</v>
      </c>
      <c r="Y1029" s="19">
        <v>100</v>
      </c>
      <c r="Z1029" s="19">
        <v>0</v>
      </c>
    </row>
    <row r="1030" spans="1:26" hidden="1" x14ac:dyDescent="0.2">
      <c r="A1030" t="s">
        <v>62</v>
      </c>
      <c r="B1030" t="s">
        <v>80</v>
      </c>
      <c r="C1030" t="s">
        <v>81</v>
      </c>
      <c r="D1030" t="s">
        <v>82</v>
      </c>
      <c r="E1030" t="s">
        <v>4</v>
      </c>
      <c r="F1030" t="s">
        <v>5</v>
      </c>
      <c r="G1030" t="s">
        <v>6</v>
      </c>
      <c r="H1030" t="s">
        <v>7</v>
      </c>
      <c r="I1030" t="str">
        <f>MID(Tabla1[[#This Row],[Des.Proyecto]],16,50)</f>
        <v>GASTOS ADMINISTRATIVOS</v>
      </c>
      <c r="J1030" t="s">
        <v>231</v>
      </c>
      <c r="K1030" t="s">
        <v>232</v>
      </c>
      <c r="L1030" s="11" t="s">
        <v>938</v>
      </c>
      <c r="M1030" t="s">
        <v>173</v>
      </c>
      <c r="N1030" t="s">
        <v>11</v>
      </c>
      <c r="O1030" s="19">
        <v>140</v>
      </c>
      <c r="P1030" s="19">
        <v>0</v>
      </c>
      <c r="Q1030" s="19">
        <v>0</v>
      </c>
      <c r="R1030" s="19">
        <v>140</v>
      </c>
      <c r="S1030" s="19">
        <v>140</v>
      </c>
      <c r="T1030" s="19">
        <v>0</v>
      </c>
      <c r="U1030" s="18">
        <f>Tabla1[[#This Row],[Comprometido]]/Tabla1[[#Totals],[Comprometido]]</f>
        <v>0</v>
      </c>
      <c r="V1030" s="19">
        <v>0</v>
      </c>
      <c r="W1030" s="20">
        <f>Tabla1[[#This Row],[Devengado]]/Tabla1[[#Totals],[Devengado]]</f>
        <v>0</v>
      </c>
      <c r="X1030" s="19">
        <v>140</v>
      </c>
      <c r="Y1030" s="19">
        <v>140</v>
      </c>
      <c r="Z1030" s="19">
        <v>0</v>
      </c>
    </row>
    <row r="1031" spans="1:26" hidden="1" x14ac:dyDescent="0.2">
      <c r="A1031" t="s">
        <v>23</v>
      </c>
      <c r="B1031" t="s">
        <v>96</v>
      </c>
      <c r="C1031" t="s">
        <v>97</v>
      </c>
      <c r="D1031" t="s">
        <v>98</v>
      </c>
      <c r="E1031" t="s">
        <v>4</v>
      </c>
      <c r="F1031" t="s">
        <v>5</v>
      </c>
      <c r="G1031" t="s">
        <v>6</v>
      </c>
      <c r="H1031" t="s">
        <v>7</v>
      </c>
      <c r="I1031" t="str">
        <f>MID(Tabla1[[#This Row],[Des.Proyecto]],16,50)</f>
        <v>GASTOS ADMINISTRATIVOS</v>
      </c>
      <c r="J1031" t="s">
        <v>231</v>
      </c>
      <c r="K1031" t="s">
        <v>232</v>
      </c>
      <c r="L1031" s="11" t="s">
        <v>938</v>
      </c>
      <c r="M1031" t="s">
        <v>173</v>
      </c>
      <c r="N1031" t="s">
        <v>11</v>
      </c>
      <c r="O1031" s="19">
        <v>15294.4</v>
      </c>
      <c r="P1031" s="19">
        <v>0</v>
      </c>
      <c r="Q1031" s="19">
        <v>-15294.4</v>
      </c>
      <c r="R1031" s="19">
        <v>0</v>
      </c>
      <c r="S1031" s="19">
        <v>0</v>
      </c>
      <c r="T1031" s="19">
        <v>0</v>
      </c>
      <c r="U1031" s="18">
        <f>Tabla1[[#This Row],[Comprometido]]/Tabla1[[#Totals],[Comprometido]]</f>
        <v>0</v>
      </c>
      <c r="V1031" s="19">
        <v>0</v>
      </c>
      <c r="W1031" s="20">
        <f>Tabla1[[#This Row],[Devengado]]/Tabla1[[#Totals],[Devengado]]</f>
        <v>0</v>
      </c>
      <c r="X1031" s="19">
        <v>0</v>
      </c>
      <c r="Y1031" s="19">
        <v>0</v>
      </c>
      <c r="Z1031" s="19">
        <v>0</v>
      </c>
    </row>
    <row r="1032" spans="1:26" hidden="1" x14ac:dyDescent="0.2">
      <c r="A1032" t="s">
        <v>62</v>
      </c>
      <c r="B1032" t="s">
        <v>110</v>
      </c>
      <c r="C1032" t="s">
        <v>111</v>
      </c>
      <c r="D1032" t="s">
        <v>112</v>
      </c>
      <c r="E1032" t="s">
        <v>4</v>
      </c>
      <c r="F1032" t="s">
        <v>5</v>
      </c>
      <c r="G1032" t="s">
        <v>6</v>
      </c>
      <c r="H1032" t="s">
        <v>7</v>
      </c>
      <c r="I1032" t="str">
        <f>MID(Tabla1[[#This Row],[Des.Proyecto]],16,50)</f>
        <v>GASTOS ADMINISTRATIVOS</v>
      </c>
      <c r="J1032" t="s">
        <v>231</v>
      </c>
      <c r="K1032" t="s">
        <v>232</v>
      </c>
      <c r="L1032" s="11" t="s">
        <v>938</v>
      </c>
      <c r="M1032" t="s">
        <v>173</v>
      </c>
      <c r="N1032" t="s">
        <v>11</v>
      </c>
      <c r="O1032" s="19">
        <v>2433</v>
      </c>
      <c r="P1032" s="19">
        <v>0</v>
      </c>
      <c r="Q1032" s="19">
        <v>0</v>
      </c>
      <c r="R1032" s="19">
        <v>2433</v>
      </c>
      <c r="S1032" s="19">
        <v>0</v>
      </c>
      <c r="T1032" s="19">
        <v>0</v>
      </c>
      <c r="U1032" s="18">
        <f>Tabla1[[#This Row],[Comprometido]]/Tabla1[[#Totals],[Comprometido]]</f>
        <v>0</v>
      </c>
      <c r="V1032" s="19">
        <v>0</v>
      </c>
      <c r="W1032" s="20">
        <f>Tabla1[[#This Row],[Devengado]]/Tabla1[[#Totals],[Devengado]]</f>
        <v>0</v>
      </c>
      <c r="X1032" s="19">
        <v>2433</v>
      </c>
      <c r="Y1032" s="19">
        <v>2433</v>
      </c>
      <c r="Z1032" s="19">
        <v>2433</v>
      </c>
    </row>
    <row r="1033" spans="1:26" hidden="1" x14ac:dyDescent="0.2">
      <c r="A1033" t="s">
        <v>62</v>
      </c>
      <c r="B1033" t="s">
        <v>80</v>
      </c>
      <c r="C1033" t="s">
        <v>94</v>
      </c>
      <c r="D1033" t="s">
        <v>95</v>
      </c>
      <c r="E1033" t="s">
        <v>4</v>
      </c>
      <c r="F1033" t="s">
        <v>5</v>
      </c>
      <c r="G1033" t="s">
        <v>6</v>
      </c>
      <c r="H1033" t="s">
        <v>7</v>
      </c>
      <c r="I1033" t="str">
        <f>MID(Tabla1[[#This Row],[Des.Proyecto]],16,50)</f>
        <v>GASTOS ADMINISTRATIVOS</v>
      </c>
      <c r="J1033" t="s">
        <v>231</v>
      </c>
      <c r="K1033" t="s">
        <v>232</v>
      </c>
      <c r="L1033" s="11" t="s">
        <v>938</v>
      </c>
      <c r="M1033" t="s">
        <v>173</v>
      </c>
      <c r="N1033" t="s">
        <v>11</v>
      </c>
      <c r="O1033" s="19">
        <v>46921.83</v>
      </c>
      <c r="P1033" s="19">
        <v>0</v>
      </c>
      <c r="Q1033" s="19">
        <v>-44908.33</v>
      </c>
      <c r="R1033" s="19">
        <v>2013.5</v>
      </c>
      <c r="S1033" s="19">
        <v>0</v>
      </c>
      <c r="T1033" s="19">
        <v>2013.5</v>
      </c>
      <c r="U1033" s="18">
        <f>Tabla1[[#This Row],[Comprometido]]/Tabla1[[#Totals],[Comprometido]]</f>
        <v>9.6124985338970454E-5</v>
      </c>
      <c r="V1033" s="19">
        <v>2013.5</v>
      </c>
      <c r="W1033" s="20">
        <f>Tabla1[[#This Row],[Devengado]]/Tabla1[[#Totals],[Devengado]]</f>
        <v>2.351333695273286E-4</v>
      </c>
      <c r="X1033" s="19">
        <v>0</v>
      </c>
      <c r="Y1033" s="19">
        <v>0</v>
      </c>
      <c r="Z1033" s="19">
        <v>0</v>
      </c>
    </row>
    <row r="1034" spans="1:26" hidden="1" x14ac:dyDescent="0.2">
      <c r="A1034" t="s">
        <v>23</v>
      </c>
      <c r="B1034" t="s">
        <v>24</v>
      </c>
      <c r="C1034" t="s">
        <v>25</v>
      </c>
      <c r="D1034" t="s">
        <v>26</v>
      </c>
      <c r="E1034" t="s">
        <v>4</v>
      </c>
      <c r="F1034" t="s">
        <v>5</v>
      </c>
      <c r="G1034" t="s">
        <v>6</v>
      </c>
      <c r="H1034" t="s">
        <v>7</v>
      </c>
      <c r="I1034" t="str">
        <f>MID(Tabla1[[#This Row],[Des.Proyecto]],16,50)</f>
        <v>GASTOS ADMINISTRATIVOS</v>
      </c>
      <c r="J1034" t="s">
        <v>231</v>
      </c>
      <c r="K1034" t="s">
        <v>232</v>
      </c>
      <c r="L1034" s="11" t="s">
        <v>938</v>
      </c>
      <c r="M1034" t="s">
        <v>173</v>
      </c>
      <c r="N1034" t="s">
        <v>11</v>
      </c>
      <c r="O1034" s="19">
        <v>23436.09</v>
      </c>
      <c r="P1034" s="19">
        <v>0</v>
      </c>
      <c r="Q1034" s="19">
        <v>0</v>
      </c>
      <c r="R1034" s="19">
        <v>23436.09</v>
      </c>
      <c r="S1034" s="19">
        <v>0</v>
      </c>
      <c r="T1034" s="19">
        <v>0</v>
      </c>
      <c r="U1034" s="18">
        <f>Tabla1[[#This Row],[Comprometido]]/Tabla1[[#Totals],[Comprometido]]</f>
        <v>0</v>
      </c>
      <c r="V1034" s="19">
        <v>0</v>
      </c>
      <c r="W1034" s="20">
        <f>Tabla1[[#This Row],[Devengado]]/Tabla1[[#Totals],[Devengado]]</f>
        <v>0</v>
      </c>
      <c r="X1034" s="19">
        <v>23436.09</v>
      </c>
      <c r="Y1034" s="19">
        <v>23436.09</v>
      </c>
      <c r="Z1034" s="19">
        <v>23436.09</v>
      </c>
    </row>
    <row r="1035" spans="1:26" hidden="1" x14ac:dyDescent="0.2">
      <c r="A1035" t="s">
        <v>0</v>
      </c>
      <c r="B1035" t="s">
        <v>1</v>
      </c>
      <c r="C1035" t="s">
        <v>88</v>
      </c>
      <c r="D1035" t="s">
        <v>89</v>
      </c>
      <c r="E1035" t="s">
        <v>4</v>
      </c>
      <c r="F1035" t="s">
        <v>5</v>
      </c>
      <c r="G1035" t="s">
        <v>6</v>
      </c>
      <c r="H1035" t="s">
        <v>7</v>
      </c>
      <c r="I1035" t="str">
        <f>MID(Tabla1[[#This Row],[Des.Proyecto]],16,50)</f>
        <v>GASTOS ADMINISTRATIVOS</v>
      </c>
      <c r="J1035" t="s">
        <v>231</v>
      </c>
      <c r="K1035" t="s">
        <v>232</v>
      </c>
      <c r="L1035" s="11" t="s">
        <v>938</v>
      </c>
      <c r="M1035" t="s">
        <v>173</v>
      </c>
      <c r="N1035" t="s">
        <v>11</v>
      </c>
      <c r="O1035" s="19">
        <v>14291.73</v>
      </c>
      <c r="P1035" s="19">
        <v>0</v>
      </c>
      <c r="Q1035" s="19">
        <v>-2662.23</v>
      </c>
      <c r="R1035" s="19">
        <v>11629.5</v>
      </c>
      <c r="S1035" s="19">
        <v>0</v>
      </c>
      <c r="T1035" s="19">
        <v>3476.94</v>
      </c>
      <c r="U1035" s="18">
        <f>Tabla1[[#This Row],[Comprometido]]/Tabla1[[#Totals],[Comprometido]]</f>
        <v>1.6598997095827164E-4</v>
      </c>
      <c r="V1035" s="19">
        <v>1016</v>
      </c>
      <c r="W1035" s="20">
        <f>Tabla1[[#This Row],[Devengado]]/Tabla1[[#Totals],[Devengado]]</f>
        <v>1.1864688524448267E-4</v>
      </c>
      <c r="X1035" s="19">
        <v>8152.56</v>
      </c>
      <c r="Y1035" s="19">
        <v>10613.5</v>
      </c>
      <c r="Z1035" s="19">
        <v>8152.56</v>
      </c>
    </row>
    <row r="1036" spans="1:26" hidden="1" x14ac:dyDescent="0.2">
      <c r="A1036" t="s">
        <v>62</v>
      </c>
      <c r="B1036" t="s">
        <v>66</v>
      </c>
      <c r="C1036" t="s">
        <v>76</v>
      </c>
      <c r="D1036" t="s">
        <v>77</v>
      </c>
      <c r="E1036" t="s">
        <v>4</v>
      </c>
      <c r="F1036" t="s">
        <v>5</v>
      </c>
      <c r="G1036" t="s">
        <v>6</v>
      </c>
      <c r="H1036" t="s">
        <v>7</v>
      </c>
      <c r="I1036" t="str">
        <f>MID(Tabla1[[#This Row],[Des.Proyecto]],16,50)</f>
        <v>GASTOS ADMINISTRATIVOS</v>
      </c>
      <c r="J1036" t="s">
        <v>231</v>
      </c>
      <c r="K1036" t="s">
        <v>232</v>
      </c>
      <c r="L1036" s="11" t="s">
        <v>938</v>
      </c>
      <c r="M1036" t="s">
        <v>173</v>
      </c>
      <c r="N1036" t="s">
        <v>11</v>
      </c>
      <c r="O1036" s="19">
        <v>2200</v>
      </c>
      <c r="P1036" s="19">
        <v>0</v>
      </c>
      <c r="Q1036" s="19">
        <v>-2200</v>
      </c>
      <c r="R1036" s="19">
        <v>0</v>
      </c>
      <c r="S1036" s="19">
        <v>0</v>
      </c>
      <c r="T1036" s="19">
        <v>0</v>
      </c>
      <c r="U1036" s="18">
        <f>Tabla1[[#This Row],[Comprometido]]/Tabla1[[#Totals],[Comprometido]]</f>
        <v>0</v>
      </c>
      <c r="V1036" s="19">
        <v>0</v>
      </c>
      <c r="W1036" s="20">
        <f>Tabla1[[#This Row],[Devengado]]/Tabla1[[#Totals],[Devengado]]</f>
        <v>0</v>
      </c>
      <c r="X1036" s="19">
        <v>0</v>
      </c>
      <c r="Y1036" s="19">
        <v>0</v>
      </c>
      <c r="Z1036" s="19">
        <v>0</v>
      </c>
    </row>
    <row r="1037" spans="1:26" hidden="1" x14ac:dyDescent="0.2">
      <c r="A1037" t="s">
        <v>62</v>
      </c>
      <c r="B1037" t="s">
        <v>63</v>
      </c>
      <c r="C1037" t="s">
        <v>64</v>
      </c>
      <c r="D1037" t="s">
        <v>65</v>
      </c>
      <c r="E1037" t="s">
        <v>4</v>
      </c>
      <c r="F1037" t="s">
        <v>5</v>
      </c>
      <c r="G1037" t="s">
        <v>6</v>
      </c>
      <c r="H1037" t="s">
        <v>7</v>
      </c>
      <c r="I1037" t="str">
        <f>MID(Tabla1[[#This Row],[Des.Proyecto]],16,50)</f>
        <v>GASTOS ADMINISTRATIVOS</v>
      </c>
      <c r="J1037" t="s">
        <v>231</v>
      </c>
      <c r="K1037" t="s">
        <v>232</v>
      </c>
      <c r="L1037" s="11" t="s">
        <v>938</v>
      </c>
      <c r="M1037" t="s">
        <v>173</v>
      </c>
      <c r="N1037" t="s">
        <v>11</v>
      </c>
      <c r="O1037" s="19">
        <v>6708.28</v>
      </c>
      <c r="P1037" s="19">
        <v>0</v>
      </c>
      <c r="Q1037" s="19">
        <v>-6708.28</v>
      </c>
      <c r="R1037" s="19">
        <v>0</v>
      </c>
      <c r="S1037" s="19">
        <v>0</v>
      </c>
      <c r="T1037" s="19">
        <v>0</v>
      </c>
      <c r="U1037" s="18">
        <f>Tabla1[[#This Row],[Comprometido]]/Tabla1[[#Totals],[Comprometido]]</f>
        <v>0</v>
      </c>
      <c r="V1037" s="19">
        <v>0</v>
      </c>
      <c r="W1037" s="20">
        <f>Tabla1[[#This Row],[Devengado]]/Tabla1[[#Totals],[Devengado]]</f>
        <v>0</v>
      </c>
      <c r="X1037" s="19">
        <v>0</v>
      </c>
      <c r="Y1037" s="19">
        <v>0</v>
      </c>
      <c r="Z1037" s="19">
        <v>0</v>
      </c>
    </row>
    <row r="1038" spans="1:26" hidden="1" x14ac:dyDescent="0.2">
      <c r="A1038" t="s">
        <v>0</v>
      </c>
      <c r="B1038" t="s">
        <v>1</v>
      </c>
      <c r="C1038" t="s">
        <v>174</v>
      </c>
      <c r="D1038" t="s">
        <v>175</v>
      </c>
      <c r="E1038" t="s">
        <v>4</v>
      </c>
      <c r="F1038" t="s">
        <v>5</v>
      </c>
      <c r="G1038" t="s">
        <v>6</v>
      </c>
      <c r="H1038" t="s">
        <v>7</v>
      </c>
      <c r="I1038" t="str">
        <f>MID(Tabla1[[#This Row],[Des.Proyecto]],16,50)</f>
        <v>GASTOS ADMINISTRATIVOS</v>
      </c>
      <c r="J1038" t="s">
        <v>231</v>
      </c>
      <c r="K1038" t="s">
        <v>232</v>
      </c>
      <c r="L1038" s="11" t="s">
        <v>938</v>
      </c>
      <c r="M1038" t="s">
        <v>173</v>
      </c>
      <c r="N1038" t="s">
        <v>11</v>
      </c>
      <c r="O1038" s="19">
        <v>98176.55</v>
      </c>
      <c r="P1038" s="19">
        <v>0</v>
      </c>
      <c r="Q1038" s="19">
        <v>-6522.86</v>
      </c>
      <c r="R1038" s="19">
        <v>91653.69</v>
      </c>
      <c r="S1038" s="19">
        <v>0</v>
      </c>
      <c r="T1038" s="19">
        <v>2000</v>
      </c>
      <c r="U1038" s="18">
        <f>Tabla1[[#This Row],[Comprometido]]/Tabla1[[#Totals],[Comprometido]]</f>
        <v>9.5480492017849966E-5</v>
      </c>
      <c r="V1038" s="19">
        <v>0</v>
      </c>
      <c r="W1038" s="20">
        <f>Tabla1[[#This Row],[Devengado]]/Tabla1[[#Totals],[Devengado]]</f>
        <v>0</v>
      </c>
      <c r="X1038" s="19">
        <v>89653.69</v>
      </c>
      <c r="Y1038" s="19">
        <v>91653.69</v>
      </c>
      <c r="Z1038" s="19">
        <v>89653.69</v>
      </c>
    </row>
    <row r="1039" spans="1:26" hidden="1" x14ac:dyDescent="0.2">
      <c r="A1039" t="s">
        <v>23</v>
      </c>
      <c r="B1039" t="s">
        <v>24</v>
      </c>
      <c r="C1039" t="s">
        <v>101</v>
      </c>
      <c r="D1039" t="s">
        <v>102</v>
      </c>
      <c r="E1039" t="s">
        <v>4</v>
      </c>
      <c r="F1039" t="s">
        <v>5</v>
      </c>
      <c r="G1039" t="s">
        <v>6</v>
      </c>
      <c r="H1039" t="s">
        <v>7</v>
      </c>
      <c r="I1039" t="str">
        <f>MID(Tabla1[[#This Row],[Des.Proyecto]],16,50)</f>
        <v>GASTOS ADMINISTRATIVOS</v>
      </c>
      <c r="J1039" t="s">
        <v>231</v>
      </c>
      <c r="K1039" t="s">
        <v>232</v>
      </c>
      <c r="L1039" s="11" t="s">
        <v>938</v>
      </c>
      <c r="M1039" t="s">
        <v>173</v>
      </c>
      <c r="N1039" t="s">
        <v>11</v>
      </c>
      <c r="O1039" s="19">
        <v>3217.77</v>
      </c>
      <c r="P1039" s="19">
        <v>0</v>
      </c>
      <c r="Q1039" s="19">
        <v>-3217.77</v>
      </c>
      <c r="R1039" s="19">
        <v>0</v>
      </c>
      <c r="S1039" s="19">
        <v>0</v>
      </c>
      <c r="T1039" s="19">
        <v>0</v>
      </c>
      <c r="U1039" s="18">
        <f>Tabla1[[#This Row],[Comprometido]]/Tabla1[[#Totals],[Comprometido]]</f>
        <v>0</v>
      </c>
      <c r="V1039" s="19">
        <v>0</v>
      </c>
      <c r="W1039" s="20">
        <f>Tabla1[[#This Row],[Devengado]]/Tabla1[[#Totals],[Devengado]]</f>
        <v>0</v>
      </c>
      <c r="X1039" s="19">
        <v>0</v>
      </c>
      <c r="Y1039" s="19">
        <v>0</v>
      </c>
      <c r="Z1039" s="19">
        <v>0</v>
      </c>
    </row>
    <row r="1040" spans="1:26" hidden="1" x14ac:dyDescent="0.2">
      <c r="A1040" t="s">
        <v>23</v>
      </c>
      <c r="B1040" t="s">
        <v>24</v>
      </c>
      <c r="C1040" t="s">
        <v>44</v>
      </c>
      <c r="D1040" t="s">
        <v>45</v>
      </c>
      <c r="E1040" t="s">
        <v>4</v>
      </c>
      <c r="F1040" t="s">
        <v>5</v>
      </c>
      <c r="G1040" t="s">
        <v>6</v>
      </c>
      <c r="H1040" t="s">
        <v>7</v>
      </c>
      <c r="I1040" t="str">
        <f>MID(Tabla1[[#This Row],[Des.Proyecto]],16,50)</f>
        <v>GASTOS ADMINISTRATIVOS</v>
      </c>
      <c r="J1040" t="s">
        <v>231</v>
      </c>
      <c r="K1040" t="s">
        <v>232</v>
      </c>
      <c r="L1040" s="11" t="s">
        <v>938</v>
      </c>
      <c r="M1040" t="s">
        <v>173</v>
      </c>
      <c r="N1040" t="s">
        <v>11</v>
      </c>
      <c r="O1040" s="19">
        <v>43137.2</v>
      </c>
      <c r="P1040" s="19">
        <v>0</v>
      </c>
      <c r="Q1040" s="19">
        <v>-20044.62</v>
      </c>
      <c r="R1040" s="19">
        <v>23092.58</v>
      </c>
      <c r="S1040" s="19">
        <v>4231.2</v>
      </c>
      <c r="T1040" s="19">
        <v>11835</v>
      </c>
      <c r="U1040" s="18">
        <f>Tabla1[[#This Row],[Comprometido]]/Tabla1[[#Totals],[Comprometido]]</f>
        <v>5.650058115156272E-4</v>
      </c>
      <c r="V1040" s="19">
        <v>6035</v>
      </c>
      <c r="W1040" s="20">
        <f>Tabla1[[#This Row],[Devengado]]/Tabla1[[#Totals],[Devengado]]</f>
        <v>7.0475782721501272E-4</v>
      </c>
      <c r="X1040" s="19">
        <v>11257.58</v>
      </c>
      <c r="Y1040" s="19">
        <v>17057.580000000002</v>
      </c>
      <c r="Z1040" s="19">
        <v>7026.38</v>
      </c>
    </row>
    <row r="1041" spans="1:26" hidden="1" x14ac:dyDescent="0.2">
      <c r="A1041" t="s">
        <v>23</v>
      </c>
      <c r="B1041" t="s">
        <v>24</v>
      </c>
      <c r="C1041" t="s">
        <v>40</v>
      </c>
      <c r="D1041" t="s">
        <v>41</v>
      </c>
      <c r="E1041" t="s">
        <v>4</v>
      </c>
      <c r="F1041" t="s">
        <v>5</v>
      </c>
      <c r="G1041" t="s">
        <v>6</v>
      </c>
      <c r="H1041" t="s">
        <v>7</v>
      </c>
      <c r="I1041" t="str">
        <f>MID(Tabla1[[#This Row],[Des.Proyecto]],16,50)</f>
        <v>GASTOS ADMINISTRATIVOS</v>
      </c>
      <c r="J1041" t="s">
        <v>231</v>
      </c>
      <c r="K1041" t="s">
        <v>232</v>
      </c>
      <c r="L1041" s="11" t="s">
        <v>938</v>
      </c>
      <c r="M1041" t="s">
        <v>173</v>
      </c>
      <c r="N1041" t="s">
        <v>11</v>
      </c>
      <c r="O1041" s="19">
        <v>134000</v>
      </c>
      <c r="P1041" s="19">
        <v>0</v>
      </c>
      <c r="Q1041" s="19">
        <v>0</v>
      </c>
      <c r="R1041" s="19">
        <v>134000</v>
      </c>
      <c r="S1041" s="19">
        <v>65996.490000000005</v>
      </c>
      <c r="T1041" s="19">
        <v>0</v>
      </c>
      <c r="U1041" s="18">
        <f>Tabla1[[#This Row],[Comprometido]]/Tabla1[[#Totals],[Comprometido]]</f>
        <v>0</v>
      </c>
      <c r="V1041" s="19">
        <v>0</v>
      </c>
      <c r="W1041" s="20">
        <f>Tabla1[[#This Row],[Devengado]]/Tabla1[[#Totals],[Devengado]]</f>
        <v>0</v>
      </c>
      <c r="X1041" s="19">
        <v>134000</v>
      </c>
      <c r="Y1041" s="19">
        <v>134000</v>
      </c>
      <c r="Z1041" s="19">
        <v>68003.509999999995</v>
      </c>
    </row>
    <row r="1042" spans="1:26" hidden="1" x14ac:dyDescent="0.2">
      <c r="A1042" t="s">
        <v>62</v>
      </c>
      <c r="B1042" t="s">
        <v>80</v>
      </c>
      <c r="C1042" t="s">
        <v>122</v>
      </c>
      <c r="D1042" t="s">
        <v>123</v>
      </c>
      <c r="E1042" t="s">
        <v>4</v>
      </c>
      <c r="F1042" t="s">
        <v>5</v>
      </c>
      <c r="G1042" t="s">
        <v>6</v>
      </c>
      <c r="H1042" t="s">
        <v>7</v>
      </c>
      <c r="I1042" t="str">
        <f>MID(Tabla1[[#This Row],[Des.Proyecto]],16,50)</f>
        <v>GASTOS ADMINISTRATIVOS</v>
      </c>
      <c r="J1042" t="s">
        <v>231</v>
      </c>
      <c r="K1042" t="s">
        <v>232</v>
      </c>
      <c r="L1042" s="11" t="s">
        <v>938</v>
      </c>
      <c r="M1042" t="s">
        <v>173</v>
      </c>
      <c r="N1042" t="s">
        <v>11</v>
      </c>
      <c r="O1042" s="19">
        <v>50000</v>
      </c>
      <c r="P1042" s="19">
        <v>0</v>
      </c>
      <c r="Q1042" s="19">
        <v>-5750.86</v>
      </c>
      <c r="R1042" s="19">
        <v>44249.14</v>
      </c>
      <c r="S1042" s="19">
        <v>0</v>
      </c>
      <c r="T1042" s="19">
        <v>0</v>
      </c>
      <c r="U1042" s="18">
        <f>Tabla1[[#This Row],[Comprometido]]/Tabla1[[#Totals],[Comprometido]]</f>
        <v>0</v>
      </c>
      <c r="V1042" s="19">
        <v>0</v>
      </c>
      <c r="W1042" s="20">
        <f>Tabla1[[#This Row],[Devengado]]/Tabla1[[#Totals],[Devengado]]</f>
        <v>0</v>
      </c>
      <c r="X1042" s="19">
        <v>44249.14</v>
      </c>
      <c r="Y1042" s="19">
        <v>44249.14</v>
      </c>
      <c r="Z1042" s="19">
        <v>44249.14</v>
      </c>
    </row>
    <row r="1043" spans="1:26" hidden="1" x14ac:dyDescent="0.2">
      <c r="A1043" t="s">
        <v>23</v>
      </c>
      <c r="B1043" t="s">
        <v>69</v>
      </c>
      <c r="C1043" t="s">
        <v>70</v>
      </c>
      <c r="D1043" t="s">
        <v>71</v>
      </c>
      <c r="E1043" t="s">
        <v>4</v>
      </c>
      <c r="F1043" t="s">
        <v>5</v>
      </c>
      <c r="G1043" t="s">
        <v>6</v>
      </c>
      <c r="H1043" t="s">
        <v>7</v>
      </c>
      <c r="I1043" t="str">
        <f>MID(Tabla1[[#This Row],[Des.Proyecto]],16,50)</f>
        <v>GASTOS ADMINISTRATIVOS</v>
      </c>
      <c r="J1043" t="s">
        <v>233</v>
      </c>
      <c r="K1043" t="s">
        <v>234</v>
      </c>
      <c r="L1043" s="11" t="s">
        <v>938</v>
      </c>
      <c r="M1043" t="s">
        <v>173</v>
      </c>
      <c r="N1043" t="s">
        <v>11</v>
      </c>
      <c r="O1043" s="19">
        <v>3022.72</v>
      </c>
      <c r="P1043" s="19">
        <v>0</v>
      </c>
      <c r="Q1043" s="19">
        <v>2177.2800000000002</v>
      </c>
      <c r="R1043" s="19">
        <v>5200</v>
      </c>
      <c r="S1043" s="19">
        <v>0</v>
      </c>
      <c r="T1043" s="19">
        <v>200</v>
      </c>
      <c r="U1043" s="18">
        <f>Tabla1[[#This Row],[Comprometido]]/Tabla1[[#Totals],[Comprometido]]</f>
        <v>9.5480492017849962E-6</v>
      </c>
      <c r="V1043" s="19">
        <v>0</v>
      </c>
      <c r="W1043" s="20">
        <f>Tabla1[[#This Row],[Devengado]]/Tabla1[[#Totals],[Devengado]]</f>
        <v>0</v>
      </c>
      <c r="X1043" s="19">
        <v>5000</v>
      </c>
      <c r="Y1043" s="19">
        <v>5200</v>
      </c>
      <c r="Z1043" s="19">
        <v>5000</v>
      </c>
    </row>
    <row r="1044" spans="1:26" hidden="1" x14ac:dyDescent="0.2">
      <c r="A1044" t="s">
        <v>62</v>
      </c>
      <c r="B1044" t="s">
        <v>66</v>
      </c>
      <c r="C1044" t="s">
        <v>74</v>
      </c>
      <c r="D1044" t="s">
        <v>75</v>
      </c>
      <c r="E1044" t="s">
        <v>4</v>
      </c>
      <c r="F1044" t="s">
        <v>5</v>
      </c>
      <c r="G1044" t="s">
        <v>6</v>
      </c>
      <c r="H1044" t="s">
        <v>7</v>
      </c>
      <c r="I1044" t="str">
        <f>MID(Tabla1[[#This Row],[Des.Proyecto]],16,50)</f>
        <v>GASTOS ADMINISTRATIVOS</v>
      </c>
      <c r="J1044" t="s">
        <v>233</v>
      </c>
      <c r="K1044" t="s">
        <v>234</v>
      </c>
      <c r="L1044" s="11" t="s">
        <v>938</v>
      </c>
      <c r="M1044" t="s">
        <v>173</v>
      </c>
      <c r="N1044" t="s">
        <v>11</v>
      </c>
      <c r="O1044" s="19">
        <v>6462.72</v>
      </c>
      <c r="P1044" s="19">
        <v>0</v>
      </c>
      <c r="Q1044" s="19">
        <v>-6462.72</v>
      </c>
      <c r="R1044" s="19">
        <v>0</v>
      </c>
      <c r="S1044" s="19">
        <v>0</v>
      </c>
      <c r="T1044" s="19">
        <v>0</v>
      </c>
      <c r="U1044" s="18">
        <f>Tabla1[[#This Row],[Comprometido]]/Tabla1[[#Totals],[Comprometido]]</f>
        <v>0</v>
      </c>
      <c r="V1044" s="19">
        <v>0</v>
      </c>
      <c r="W1044" s="20">
        <f>Tabla1[[#This Row],[Devengado]]/Tabla1[[#Totals],[Devengado]]</f>
        <v>0</v>
      </c>
      <c r="X1044" s="19">
        <v>0</v>
      </c>
      <c r="Y1044" s="19">
        <v>0</v>
      </c>
      <c r="Z1044" s="19">
        <v>0</v>
      </c>
    </row>
    <row r="1045" spans="1:26" hidden="1" x14ac:dyDescent="0.2">
      <c r="A1045" t="s">
        <v>0</v>
      </c>
      <c r="B1045" t="s">
        <v>1</v>
      </c>
      <c r="C1045" t="s">
        <v>88</v>
      </c>
      <c r="D1045" t="s">
        <v>89</v>
      </c>
      <c r="E1045" t="s">
        <v>4</v>
      </c>
      <c r="F1045" t="s">
        <v>5</v>
      </c>
      <c r="G1045" t="s">
        <v>6</v>
      </c>
      <c r="H1045" t="s">
        <v>7</v>
      </c>
      <c r="I1045" t="str">
        <f>MID(Tabla1[[#This Row],[Des.Proyecto]],16,50)</f>
        <v>GASTOS ADMINISTRATIVOS</v>
      </c>
      <c r="J1045" t="s">
        <v>233</v>
      </c>
      <c r="K1045" t="s">
        <v>234</v>
      </c>
      <c r="L1045" s="11" t="s">
        <v>938</v>
      </c>
      <c r="M1045" t="s">
        <v>173</v>
      </c>
      <c r="N1045" t="s">
        <v>11</v>
      </c>
      <c r="O1045" s="19">
        <v>449.07</v>
      </c>
      <c r="P1045" s="19">
        <v>0</v>
      </c>
      <c r="Q1045" s="19">
        <v>-449.07</v>
      </c>
      <c r="R1045" s="19">
        <v>0</v>
      </c>
      <c r="S1045" s="19">
        <v>0</v>
      </c>
      <c r="T1045" s="19">
        <v>0</v>
      </c>
      <c r="U1045" s="18">
        <f>Tabla1[[#This Row],[Comprometido]]/Tabla1[[#Totals],[Comprometido]]</f>
        <v>0</v>
      </c>
      <c r="V1045" s="19">
        <v>0</v>
      </c>
      <c r="W1045" s="20">
        <f>Tabla1[[#This Row],[Devengado]]/Tabla1[[#Totals],[Devengado]]</f>
        <v>0</v>
      </c>
      <c r="X1045" s="19">
        <v>0</v>
      </c>
      <c r="Y1045" s="19">
        <v>0</v>
      </c>
      <c r="Z1045" s="19">
        <v>0</v>
      </c>
    </row>
    <row r="1046" spans="1:26" hidden="1" x14ac:dyDescent="0.2">
      <c r="A1046" t="s">
        <v>23</v>
      </c>
      <c r="B1046" t="s">
        <v>96</v>
      </c>
      <c r="C1046" t="s">
        <v>97</v>
      </c>
      <c r="D1046" t="s">
        <v>98</v>
      </c>
      <c r="E1046" t="s">
        <v>4</v>
      </c>
      <c r="F1046" t="s">
        <v>5</v>
      </c>
      <c r="G1046" t="s">
        <v>6</v>
      </c>
      <c r="H1046" t="s">
        <v>7</v>
      </c>
      <c r="I1046" t="str">
        <f>MID(Tabla1[[#This Row],[Des.Proyecto]],16,50)</f>
        <v>GASTOS ADMINISTRATIVOS</v>
      </c>
      <c r="J1046" t="s">
        <v>233</v>
      </c>
      <c r="K1046" t="s">
        <v>234</v>
      </c>
      <c r="L1046" s="11" t="s">
        <v>938</v>
      </c>
      <c r="M1046" t="s">
        <v>173</v>
      </c>
      <c r="N1046" t="s">
        <v>11</v>
      </c>
      <c r="O1046" s="19">
        <v>16000</v>
      </c>
      <c r="P1046" s="19">
        <v>0</v>
      </c>
      <c r="Q1046" s="19">
        <v>-12960.2</v>
      </c>
      <c r="R1046" s="19">
        <v>3039.8</v>
      </c>
      <c r="S1046" s="19">
        <v>0</v>
      </c>
      <c r="T1046" s="19">
        <v>3039.8</v>
      </c>
      <c r="U1046" s="18">
        <f>Tabla1[[#This Row],[Comprometido]]/Tabla1[[#Totals],[Comprometido]]</f>
        <v>1.4512079981793017E-4</v>
      </c>
      <c r="V1046" s="19">
        <v>3039.8</v>
      </c>
      <c r="W1046" s="20">
        <f>Tabla1[[#This Row],[Devengado]]/Tabla1[[#Totals],[Devengado]]</f>
        <v>3.5498307260450635E-4</v>
      </c>
      <c r="X1046" s="19">
        <v>0</v>
      </c>
      <c r="Y1046" s="19">
        <v>0</v>
      </c>
      <c r="Z1046" s="19">
        <v>0</v>
      </c>
    </row>
    <row r="1047" spans="1:26" hidden="1" x14ac:dyDescent="0.2">
      <c r="A1047" t="s">
        <v>62</v>
      </c>
      <c r="B1047" t="s">
        <v>63</v>
      </c>
      <c r="C1047" t="s">
        <v>64</v>
      </c>
      <c r="D1047" t="s">
        <v>65</v>
      </c>
      <c r="E1047" t="s">
        <v>4</v>
      </c>
      <c r="F1047" t="s">
        <v>5</v>
      </c>
      <c r="G1047" t="s">
        <v>6</v>
      </c>
      <c r="H1047" t="s">
        <v>7</v>
      </c>
      <c r="I1047" t="str">
        <f>MID(Tabla1[[#This Row],[Des.Proyecto]],16,50)</f>
        <v>GASTOS ADMINISTRATIVOS</v>
      </c>
      <c r="J1047" t="s">
        <v>233</v>
      </c>
      <c r="K1047" t="s">
        <v>234</v>
      </c>
      <c r="L1047" s="11" t="s">
        <v>938</v>
      </c>
      <c r="M1047" t="s">
        <v>173</v>
      </c>
      <c r="N1047" t="s">
        <v>11</v>
      </c>
      <c r="O1047" s="19">
        <v>6670</v>
      </c>
      <c r="P1047" s="19">
        <v>0</v>
      </c>
      <c r="Q1047" s="19">
        <v>-6670</v>
      </c>
      <c r="R1047" s="19">
        <v>0</v>
      </c>
      <c r="S1047" s="19">
        <v>0</v>
      </c>
      <c r="T1047" s="19">
        <v>0</v>
      </c>
      <c r="U1047" s="18">
        <f>Tabla1[[#This Row],[Comprometido]]/Tabla1[[#Totals],[Comprometido]]</f>
        <v>0</v>
      </c>
      <c r="V1047" s="19">
        <v>0</v>
      </c>
      <c r="W1047" s="20">
        <f>Tabla1[[#This Row],[Devengado]]/Tabla1[[#Totals],[Devengado]]</f>
        <v>0</v>
      </c>
      <c r="X1047" s="19">
        <v>0</v>
      </c>
      <c r="Y1047" s="19">
        <v>0</v>
      </c>
      <c r="Z1047" s="19">
        <v>0</v>
      </c>
    </row>
    <row r="1048" spans="1:26" hidden="1" x14ac:dyDescent="0.2">
      <c r="A1048" t="s">
        <v>62</v>
      </c>
      <c r="B1048" t="s">
        <v>66</v>
      </c>
      <c r="C1048" t="s">
        <v>120</v>
      </c>
      <c r="D1048" t="s">
        <v>121</v>
      </c>
      <c r="E1048" t="s">
        <v>4</v>
      </c>
      <c r="F1048" t="s">
        <v>5</v>
      </c>
      <c r="G1048" t="s">
        <v>6</v>
      </c>
      <c r="H1048" t="s">
        <v>7</v>
      </c>
      <c r="I1048" t="str">
        <f>MID(Tabla1[[#This Row],[Des.Proyecto]],16,50)</f>
        <v>GASTOS ADMINISTRATIVOS</v>
      </c>
      <c r="J1048" t="s">
        <v>233</v>
      </c>
      <c r="K1048" t="s">
        <v>234</v>
      </c>
      <c r="L1048" s="11" t="s">
        <v>938</v>
      </c>
      <c r="M1048" t="s">
        <v>173</v>
      </c>
      <c r="N1048" t="s">
        <v>11</v>
      </c>
      <c r="O1048" s="19">
        <v>2100</v>
      </c>
      <c r="P1048" s="19">
        <v>0</v>
      </c>
      <c r="Q1048" s="19">
        <v>0</v>
      </c>
      <c r="R1048" s="19">
        <v>2100</v>
      </c>
      <c r="S1048" s="19">
        <v>0</v>
      </c>
      <c r="T1048" s="19">
        <v>0</v>
      </c>
      <c r="U1048" s="18">
        <f>Tabla1[[#This Row],[Comprometido]]/Tabla1[[#Totals],[Comprometido]]</f>
        <v>0</v>
      </c>
      <c r="V1048" s="19">
        <v>0</v>
      </c>
      <c r="W1048" s="20">
        <f>Tabla1[[#This Row],[Devengado]]/Tabla1[[#Totals],[Devengado]]</f>
        <v>0</v>
      </c>
      <c r="X1048" s="19">
        <v>2100</v>
      </c>
      <c r="Y1048" s="19">
        <v>2100</v>
      </c>
      <c r="Z1048" s="19">
        <v>2100</v>
      </c>
    </row>
    <row r="1049" spans="1:26" hidden="1" x14ac:dyDescent="0.2">
      <c r="A1049" t="s">
        <v>23</v>
      </c>
      <c r="B1049" t="s">
        <v>46</v>
      </c>
      <c r="C1049" t="s">
        <v>47</v>
      </c>
      <c r="D1049" t="s">
        <v>48</v>
      </c>
      <c r="E1049" t="s">
        <v>4</v>
      </c>
      <c r="F1049" t="s">
        <v>5</v>
      </c>
      <c r="G1049" t="s">
        <v>6</v>
      </c>
      <c r="H1049" t="s">
        <v>7</v>
      </c>
      <c r="I1049" t="str">
        <f>MID(Tabla1[[#This Row],[Des.Proyecto]],16,50)</f>
        <v>GASTOS ADMINISTRATIVOS</v>
      </c>
      <c r="J1049" t="s">
        <v>233</v>
      </c>
      <c r="K1049" t="s">
        <v>234</v>
      </c>
      <c r="L1049" s="11" t="s">
        <v>938</v>
      </c>
      <c r="M1049" t="s">
        <v>173</v>
      </c>
      <c r="N1049" t="s">
        <v>11</v>
      </c>
      <c r="O1049" s="19">
        <v>2560</v>
      </c>
      <c r="P1049" s="19">
        <v>0</v>
      </c>
      <c r="Q1049" s="19">
        <v>0</v>
      </c>
      <c r="R1049" s="19">
        <v>2560</v>
      </c>
      <c r="S1049" s="19">
        <v>0</v>
      </c>
      <c r="T1049" s="19">
        <v>0</v>
      </c>
      <c r="U1049" s="18">
        <f>Tabla1[[#This Row],[Comprometido]]/Tabla1[[#Totals],[Comprometido]]</f>
        <v>0</v>
      </c>
      <c r="V1049" s="19">
        <v>0</v>
      </c>
      <c r="W1049" s="20">
        <f>Tabla1[[#This Row],[Devengado]]/Tabla1[[#Totals],[Devengado]]</f>
        <v>0</v>
      </c>
      <c r="X1049" s="19">
        <v>2560</v>
      </c>
      <c r="Y1049" s="19">
        <v>2560</v>
      </c>
      <c r="Z1049" s="19">
        <v>2560</v>
      </c>
    </row>
    <row r="1050" spans="1:26" hidden="1" x14ac:dyDescent="0.2">
      <c r="A1050" t="s">
        <v>23</v>
      </c>
      <c r="B1050" t="s">
        <v>24</v>
      </c>
      <c r="C1050" t="s">
        <v>40</v>
      </c>
      <c r="D1050" t="s">
        <v>41</v>
      </c>
      <c r="E1050" t="s">
        <v>4</v>
      </c>
      <c r="F1050" t="s">
        <v>5</v>
      </c>
      <c r="G1050" t="s">
        <v>6</v>
      </c>
      <c r="H1050" t="s">
        <v>7</v>
      </c>
      <c r="I1050" t="str">
        <f>MID(Tabla1[[#This Row],[Des.Proyecto]],16,50)</f>
        <v>GASTOS ADMINISTRATIVOS</v>
      </c>
      <c r="J1050" t="s">
        <v>233</v>
      </c>
      <c r="K1050" t="s">
        <v>234</v>
      </c>
      <c r="L1050" s="11" t="s">
        <v>938</v>
      </c>
      <c r="M1050" t="s">
        <v>173</v>
      </c>
      <c r="N1050" t="s">
        <v>11</v>
      </c>
      <c r="O1050" s="19">
        <v>200</v>
      </c>
      <c r="P1050" s="19">
        <v>0</v>
      </c>
      <c r="Q1050" s="19">
        <v>0</v>
      </c>
      <c r="R1050" s="19">
        <v>200</v>
      </c>
      <c r="S1050" s="19">
        <v>0</v>
      </c>
      <c r="T1050" s="19">
        <v>0</v>
      </c>
      <c r="U1050" s="18">
        <f>Tabla1[[#This Row],[Comprometido]]/Tabla1[[#Totals],[Comprometido]]</f>
        <v>0</v>
      </c>
      <c r="V1050" s="19">
        <v>0</v>
      </c>
      <c r="W1050" s="20">
        <f>Tabla1[[#This Row],[Devengado]]/Tabla1[[#Totals],[Devengado]]</f>
        <v>0</v>
      </c>
      <c r="X1050" s="19">
        <v>200</v>
      </c>
      <c r="Y1050" s="19">
        <v>200</v>
      </c>
      <c r="Z1050" s="19">
        <v>200</v>
      </c>
    </row>
    <row r="1051" spans="1:26" hidden="1" x14ac:dyDescent="0.2">
      <c r="A1051" t="s">
        <v>23</v>
      </c>
      <c r="B1051" t="s">
        <v>24</v>
      </c>
      <c r="C1051" t="s">
        <v>25</v>
      </c>
      <c r="D1051" t="s">
        <v>26</v>
      </c>
      <c r="E1051" t="s">
        <v>4</v>
      </c>
      <c r="F1051" t="s">
        <v>5</v>
      </c>
      <c r="G1051" t="s">
        <v>6</v>
      </c>
      <c r="H1051" t="s">
        <v>7</v>
      </c>
      <c r="I1051" t="str">
        <f>MID(Tabla1[[#This Row],[Des.Proyecto]],16,50)</f>
        <v>GASTOS ADMINISTRATIVOS</v>
      </c>
      <c r="J1051" t="s">
        <v>233</v>
      </c>
      <c r="K1051" t="s">
        <v>234</v>
      </c>
      <c r="L1051" s="11" t="s">
        <v>938</v>
      </c>
      <c r="M1051" t="s">
        <v>173</v>
      </c>
      <c r="N1051" t="s">
        <v>11</v>
      </c>
      <c r="O1051" s="19">
        <v>2942</v>
      </c>
      <c r="P1051" s="19">
        <v>0</v>
      </c>
      <c r="Q1051" s="19">
        <v>0</v>
      </c>
      <c r="R1051" s="19">
        <v>2942</v>
      </c>
      <c r="S1051" s="19">
        <v>0</v>
      </c>
      <c r="T1051" s="19">
        <v>0</v>
      </c>
      <c r="U1051" s="18">
        <f>Tabla1[[#This Row],[Comprometido]]/Tabla1[[#Totals],[Comprometido]]</f>
        <v>0</v>
      </c>
      <c r="V1051" s="19">
        <v>0</v>
      </c>
      <c r="W1051" s="20">
        <f>Tabla1[[#This Row],[Devengado]]/Tabla1[[#Totals],[Devengado]]</f>
        <v>0</v>
      </c>
      <c r="X1051" s="19">
        <v>2942</v>
      </c>
      <c r="Y1051" s="19">
        <v>2942</v>
      </c>
      <c r="Z1051" s="19">
        <v>2942</v>
      </c>
    </row>
    <row r="1052" spans="1:26" hidden="1" x14ac:dyDescent="0.2">
      <c r="A1052" t="s">
        <v>23</v>
      </c>
      <c r="B1052" t="s">
        <v>24</v>
      </c>
      <c r="C1052" t="s">
        <v>34</v>
      </c>
      <c r="D1052" t="s">
        <v>35</v>
      </c>
      <c r="E1052" t="s">
        <v>4</v>
      </c>
      <c r="F1052" t="s">
        <v>5</v>
      </c>
      <c r="G1052" t="s">
        <v>6</v>
      </c>
      <c r="H1052" t="s">
        <v>7</v>
      </c>
      <c r="I1052" t="str">
        <f>MID(Tabla1[[#This Row],[Des.Proyecto]],16,50)</f>
        <v>GASTOS ADMINISTRATIVOS</v>
      </c>
      <c r="J1052" t="s">
        <v>233</v>
      </c>
      <c r="K1052" t="s">
        <v>234</v>
      </c>
      <c r="L1052" s="11" t="s">
        <v>938</v>
      </c>
      <c r="M1052" t="s">
        <v>173</v>
      </c>
      <c r="N1052" t="s">
        <v>11</v>
      </c>
      <c r="O1052" s="19">
        <v>1960</v>
      </c>
      <c r="P1052" s="19">
        <v>0</v>
      </c>
      <c r="Q1052" s="19">
        <v>-1960</v>
      </c>
      <c r="R1052" s="19">
        <v>0</v>
      </c>
      <c r="S1052" s="19">
        <v>0</v>
      </c>
      <c r="T1052" s="19">
        <v>0</v>
      </c>
      <c r="U1052" s="18">
        <f>Tabla1[[#This Row],[Comprometido]]/Tabla1[[#Totals],[Comprometido]]</f>
        <v>0</v>
      </c>
      <c r="V1052" s="19">
        <v>0</v>
      </c>
      <c r="W1052" s="20">
        <f>Tabla1[[#This Row],[Devengado]]/Tabla1[[#Totals],[Devengado]]</f>
        <v>0</v>
      </c>
      <c r="X1052" s="19">
        <v>0</v>
      </c>
      <c r="Y1052" s="19">
        <v>0</v>
      </c>
      <c r="Z1052" s="19">
        <v>0</v>
      </c>
    </row>
    <row r="1053" spans="1:26" hidden="1" x14ac:dyDescent="0.2">
      <c r="A1053" t="s">
        <v>62</v>
      </c>
      <c r="B1053" t="s">
        <v>66</v>
      </c>
      <c r="C1053" t="s">
        <v>113</v>
      </c>
      <c r="D1053" t="s">
        <v>114</v>
      </c>
      <c r="E1053" t="s">
        <v>4</v>
      </c>
      <c r="F1053" t="s">
        <v>5</v>
      </c>
      <c r="G1053" t="s">
        <v>6</v>
      </c>
      <c r="H1053" t="s">
        <v>7</v>
      </c>
      <c r="I1053" t="str">
        <f>MID(Tabla1[[#This Row],[Des.Proyecto]],16,50)</f>
        <v>GASTOS ADMINISTRATIVOS</v>
      </c>
      <c r="J1053" t="s">
        <v>233</v>
      </c>
      <c r="K1053" t="s">
        <v>234</v>
      </c>
      <c r="L1053" s="11" t="s">
        <v>938</v>
      </c>
      <c r="M1053" t="s">
        <v>173</v>
      </c>
      <c r="N1053" t="s">
        <v>11</v>
      </c>
      <c r="O1053" s="19">
        <v>6500</v>
      </c>
      <c r="P1053" s="19">
        <v>0</v>
      </c>
      <c r="Q1053" s="19">
        <v>0</v>
      </c>
      <c r="R1053" s="19">
        <v>6500</v>
      </c>
      <c r="S1053" s="19">
        <v>0</v>
      </c>
      <c r="T1053" s="19">
        <v>0</v>
      </c>
      <c r="U1053" s="18">
        <f>Tabla1[[#This Row],[Comprometido]]/Tabla1[[#Totals],[Comprometido]]</f>
        <v>0</v>
      </c>
      <c r="V1053" s="19">
        <v>0</v>
      </c>
      <c r="W1053" s="20">
        <f>Tabla1[[#This Row],[Devengado]]/Tabla1[[#Totals],[Devengado]]</f>
        <v>0</v>
      </c>
      <c r="X1053" s="19">
        <v>6500</v>
      </c>
      <c r="Y1053" s="19">
        <v>6500</v>
      </c>
      <c r="Z1053" s="19">
        <v>6500</v>
      </c>
    </row>
    <row r="1054" spans="1:26" hidden="1" x14ac:dyDescent="0.2">
      <c r="A1054" t="s">
        <v>62</v>
      </c>
      <c r="B1054" t="s">
        <v>80</v>
      </c>
      <c r="C1054" t="s">
        <v>81</v>
      </c>
      <c r="D1054" t="s">
        <v>82</v>
      </c>
      <c r="E1054" t="s">
        <v>4</v>
      </c>
      <c r="F1054" t="s">
        <v>5</v>
      </c>
      <c r="G1054" t="s">
        <v>6</v>
      </c>
      <c r="H1054" t="s">
        <v>7</v>
      </c>
      <c r="I1054" t="str">
        <f>MID(Tabla1[[#This Row],[Des.Proyecto]],16,50)</f>
        <v>GASTOS ADMINISTRATIVOS</v>
      </c>
      <c r="J1054" t="s">
        <v>233</v>
      </c>
      <c r="K1054" t="s">
        <v>234</v>
      </c>
      <c r="L1054" s="11" t="s">
        <v>938</v>
      </c>
      <c r="M1054" t="s">
        <v>173</v>
      </c>
      <c r="N1054" t="s">
        <v>11</v>
      </c>
      <c r="O1054" s="19">
        <v>735.53</v>
      </c>
      <c r="P1054" s="19">
        <v>0</v>
      </c>
      <c r="Q1054" s="19">
        <v>1071.97</v>
      </c>
      <c r="R1054" s="19">
        <v>1807.5</v>
      </c>
      <c r="S1054" s="19">
        <v>891</v>
      </c>
      <c r="T1054" s="19">
        <v>0</v>
      </c>
      <c r="U1054" s="18">
        <f>Tabla1[[#This Row],[Comprometido]]/Tabla1[[#Totals],[Comprometido]]</f>
        <v>0</v>
      </c>
      <c r="V1054" s="19">
        <v>0</v>
      </c>
      <c r="W1054" s="20">
        <f>Tabla1[[#This Row],[Devengado]]/Tabla1[[#Totals],[Devengado]]</f>
        <v>0</v>
      </c>
      <c r="X1054" s="19">
        <v>1807.5</v>
      </c>
      <c r="Y1054" s="19">
        <v>1807.5</v>
      </c>
      <c r="Z1054" s="19">
        <v>916.5</v>
      </c>
    </row>
    <row r="1055" spans="1:26" hidden="1" x14ac:dyDescent="0.2">
      <c r="A1055" t="s">
        <v>23</v>
      </c>
      <c r="B1055" t="s">
        <v>49</v>
      </c>
      <c r="C1055" t="s">
        <v>56</v>
      </c>
      <c r="D1055" t="s">
        <v>57</v>
      </c>
      <c r="E1055" t="s">
        <v>4</v>
      </c>
      <c r="F1055" t="s">
        <v>5</v>
      </c>
      <c r="G1055" t="s">
        <v>6</v>
      </c>
      <c r="H1055" t="s">
        <v>7</v>
      </c>
      <c r="I1055" t="str">
        <f>MID(Tabla1[[#This Row],[Des.Proyecto]],16,50)</f>
        <v>GASTOS ADMINISTRATIVOS</v>
      </c>
      <c r="J1055" t="s">
        <v>233</v>
      </c>
      <c r="K1055" t="s">
        <v>234</v>
      </c>
      <c r="L1055" s="11" t="s">
        <v>938</v>
      </c>
      <c r="M1055" t="s">
        <v>173</v>
      </c>
      <c r="N1055" t="s">
        <v>11</v>
      </c>
      <c r="O1055" s="19">
        <v>4508</v>
      </c>
      <c r="P1055" s="19">
        <v>0</v>
      </c>
      <c r="Q1055" s="19">
        <v>-200</v>
      </c>
      <c r="R1055" s="19">
        <v>4308</v>
      </c>
      <c r="S1055" s="19">
        <v>0</v>
      </c>
      <c r="T1055" s="19">
        <v>4308</v>
      </c>
      <c r="U1055" s="18">
        <f>Tabla1[[#This Row],[Comprometido]]/Tabla1[[#Totals],[Comprometido]]</f>
        <v>2.0566497980644883E-4</v>
      </c>
      <c r="V1055" s="19">
        <v>0</v>
      </c>
      <c r="W1055" s="20">
        <f>Tabla1[[#This Row],[Devengado]]/Tabla1[[#Totals],[Devengado]]</f>
        <v>0</v>
      </c>
      <c r="X1055" s="19">
        <v>0</v>
      </c>
      <c r="Y1055" s="19">
        <v>4308</v>
      </c>
      <c r="Z1055" s="19">
        <v>0</v>
      </c>
    </row>
    <row r="1056" spans="1:26" hidden="1" x14ac:dyDescent="0.2">
      <c r="A1056" t="s">
        <v>0</v>
      </c>
      <c r="B1056" t="s">
        <v>1</v>
      </c>
      <c r="C1056" t="s">
        <v>174</v>
      </c>
      <c r="D1056" t="s">
        <v>175</v>
      </c>
      <c r="E1056" t="s">
        <v>4</v>
      </c>
      <c r="F1056" t="s">
        <v>5</v>
      </c>
      <c r="G1056" t="s">
        <v>6</v>
      </c>
      <c r="H1056" t="s">
        <v>7</v>
      </c>
      <c r="I1056" t="str">
        <f>MID(Tabla1[[#This Row],[Des.Proyecto]],16,50)</f>
        <v>GASTOS ADMINISTRATIVOS</v>
      </c>
      <c r="J1056" t="s">
        <v>233</v>
      </c>
      <c r="K1056" t="s">
        <v>234</v>
      </c>
      <c r="L1056" s="11" t="s">
        <v>938</v>
      </c>
      <c r="M1056" t="s">
        <v>173</v>
      </c>
      <c r="N1056" t="s">
        <v>11</v>
      </c>
      <c r="O1056" s="19">
        <v>2000</v>
      </c>
      <c r="P1056" s="19">
        <v>0</v>
      </c>
      <c r="Q1056" s="19">
        <v>6566.67</v>
      </c>
      <c r="R1056" s="19">
        <v>8566.67</v>
      </c>
      <c r="S1056" s="19">
        <v>6566.67</v>
      </c>
      <c r="T1056" s="19">
        <v>2000</v>
      </c>
      <c r="U1056" s="18">
        <f>Tabla1[[#This Row],[Comprometido]]/Tabla1[[#Totals],[Comprometido]]</f>
        <v>9.5480492017849966E-5</v>
      </c>
      <c r="V1056" s="19">
        <v>112.85</v>
      </c>
      <c r="W1056" s="20">
        <f>Tabla1[[#This Row],[Devengado]]/Tabla1[[#Totals],[Devengado]]</f>
        <v>1.3178445865984124E-5</v>
      </c>
      <c r="X1056" s="19">
        <v>6566.67</v>
      </c>
      <c r="Y1056" s="19">
        <v>8453.82</v>
      </c>
      <c r="Z1056" s="19">
        <v>0</v>
      </c>
    </row>
    <row r="1057" spans="1:26" hidden="1" x14ac:dyDescent="0.2">
      <c r="A1057" t="s">
        <v>23</v>
      </c>
      <c r="B1057" t="s">
        <v>24</v>
      </c>
      <c r="C1057" t="s">
        <v>42</v>
      </c>
      <c r="D1057" t="s">
        <v>43</v>
      </c>
      <c r="E1057" t="s">
        <v>4</v>
      </c>
      <c r="F1057" t="s">
        <v>5</v>
      </c>
      <c r="G1057" t="s">
        <v>6</v>
      </c>
      <c r="H1057" t="s">
        <v>7</v>
      </c>
      <c r="I1057" t="str">
        <f>MID(Tabla1[[#This Row],[Des.Proyecto]],16,50)</f>
        <v>GASTOS ADMINISTRATIVOS</v>
      </c>
      <c r="J1057" t="s">
        <v>235</v>
      </c>
      <c r="K1057" t="s">
        <v>236</v>
      </c>
      <c r="L1057" s="11" t="s">
        <v>938</v>
      </c>
      <c r="M1057" t="s">
        <v>173</v>
      </c>
      <c r="N1057" t="s">
        <v>11</v>
      </c>
      <c r="O1057" s="19">
        <v>2690</v>
      </c>
      <c r="P1057" s="19">
        <v>0</v>
      </c>
      <c r="Q1057" s="19">
        <v>10000</v>
      </c>
      <c r="R1057" s="19">
        <v>12690</v>
      </c>
      <c r="S1057" s="19">
        <v>5574</v>
      </c>
      <c r="T1057" s="19">
        <v>0</v>
      </c>
      <c r="U1057" s="18">
        <f>Tabla1[[#This Row],[Comprometido]]/Tabla1[[#Totals],[Comprometido]]</f>
        <v>0</v>
      </c>
      <c r="V1057" s="19">
        <v>0</v>
      </c>
      <c r="W1057" s="20">
        <f>Tabla1[[#This Row],[Devengado]]/Tabla1[[#Totals],[Devengado]]</f>
        <v>0</v>
      </c>
      <c r="X1057" s="19">
        <v>12690</v>
      </c>
      <c r="Y1057" s="19">
        <v>12690</v>
      </c>
      <c r="Z1057" s="19">
        <v>7116</v>
      </c>
    </row>
    <row r="1058" spans="1:26" hidden="1" x14ac:dyDescent="0.2">
      <c r="A1058" t="s">
        <v>62</v>
      </c>
      <c r="B1058" t="s">
        <v>66</v>
      </c>
      <c r="C1058" t="s">
        <v>113</v>
      </c>
      <c r="D1058" t="s">
        <v>114</v>
      </c>
      <c r="E1058" t="s">
        <v>4</v>
      </c>
      <c r="F1058" t="s">
        <v>5</v>
      </c>
      <c r="G1058" t="s">
        <v>6</v>
      </c>
      <c r="H1058" t="s">
        <v>7</v>
      </c>
      <c r="I1058" t="str">
        <f>MID(Tabla1[[#This Row],[Des.Proyecto]],16,50)</f>
        <v>GASTOS ADMINISTRATIVOS</v>
      </c>
      <c r="J1058" t="s">
        <v>235</v>
      </c>
      <c r="K1058" t="s">
        <v>236</v>
      </c>
      <c r="L1058" s="11" t="s">
        <v>938</v>
      </c>
      <c r="M1058" t="s">
        <v>173</v>
      </c>
      <c r="N1058" t="s">
        <v>11</v>
      </c>
      <c r="O1058" s="19">
        <v>20000</v>
      </c>
      <c r="P1058" s="19">
        <v>0</v>
      </c>
      <c r="Q1058" s="19">
        <v>0</v>
      </c>
      <c r="R1058" s="19">
        <v>20000</v>
      </c>
      <c r="S1058" s="19">
        <v>0</v>
      </c>
      <c r="T1058" s="19">
        <v>7350.06</v>
      </c>
      <c r="U1058" s="18">
        <f>Tabla1[[#This Row],[Comprometido]]/Tabla1[[#Totals],[Comprometido]]</f>
        <v>3.5089367258035921E-4</v>
      </c>
      <c r="V1058" s="19">
        <v>0</v>
      </c>
      <c r="W1058" s="20">
        <f>Tabla1[[#This Row],[Devengado]]/Tabla1[[#Totals],[Devengado]]</f>
        <v>0</v>
      </c>
      <c r="X1058" s="19">
        <v>12649.94</v>
      </c>
      <c r="Y1058" s="19">
        <v>20000</v>
      </c>
      <c r="Z1058" s="19">
        <v>12649.94</v>
      </c>
    </row>
    <row r="1059" spans="1:26" hidden="1" x14ac:dyDescent="0.2">
      <c r="A1059" t="s">
        <v>62</v>
      </c>
      <c r="B1059" t="s">
        <v>80</v>
      </c>
      <c r="C1059" t="s">
        <v>81</v>
      </c>
      <c r="D1059" t="s">
        <v>82</v>
      </c>
      <c r="E1059" t="s">
        <v>4</v>
      </c>
      <c r="F1059" t="s">
        <v>5</v>
      </c>
      <c r="G1059" t="s">
        <v>6</v>
      </c>
      <c r="H1059" t="s">
        <v>7</v>
      </c>
      <c r="I1059" t="str">
        <f>MID(Tabla1[[#This Row],[Des.Proyecto]],16,50)</f>
        <v>GASTOS ADMINISTRATIVOS</v>
      </c>
      <c r="J1059" t="s">
        <v>235</v>
      </c>
      <c r="K1059" t="s">
        <v>236</v>
      </c>
      <c r="L1059" s="11" t="s">
        <v>938</v>
      </c>
      <c r="M1059" t="s">
        <v>173</v>
      </c>
      <c r="N1059" t="s">
        <v>11</v>
      </c>
      <c r="O1059" s="19">
        <v>500</v>
      </c>
      <c r="P1059" s="19">
        <v>0</v>
      </c>
      <c r="Q1059" s="19">
        <v>13132.63</v>
      </c>
      <c r="R1059" s="19">
        <v>13632.63</v>
      </c>
      <c r="S1059" s="19">
        <v>1014</v>
      </c>
      <c r="T1059" s="19">
        <v>60</v>
      </c>
      <c r="U1059" s="18">
        <f>Tabla1[[#This Row],[Comprometido]]/Tabla1[[#Totals],[Comprometido]]</f>
        <v>2.8644147605354991E-6</v>
      </c>
      <c r="V1059" s="19">
        <v>60</v>
      </c>
      <c r="W1059" s="20">
        <f>Tabla1[[#This Row],[Devengado]]/Tabla1[[#Totals],[Devengado]]</f>
        <v>7.0067058215245675E-6</v>
      </c>
      <c r="X1059" s="19">
        <v>13572.63</v>
      </c>
      <c r="Y1059" s="19">
        <v>13572.63</v>
      </c>
      <c r="Z1059" s="19">
        <v>12558.63</v>
      </c>
    </row>
    <row r="1060" spans="1:26" hidden="1" x14ac:dyDescent="0.2">
      <c r="A1060" t="s">
        <v>23</v>
      </c>
      <c r="B1060" t="s">
        <v>46</v>
      </c>
      <c r="C1060" t="s">
        <v>47</v>
      </c>
      <c r="D1060" t="s">
        <v>48</v>
      </c>
      <c r="E1060" t="s">
        <v>4</v>
      </c>
      <c r="F1060" t="s">
        <v>5</v>
      </c>
      <c r="G1060" t="s">
        <v>6</v>
      </c>
      <c r="H1060" t="s">
        <v>7</v>
      </c>
      <c r="I1060" t="str">
        <f>MID(Tabla1[[#This Row],[Des.Proyecto]],16,50)</f>
        <v>GASTOS ADMINISTRATIVOS</v>
      </c>
      <c r="J1060" t="s">
        <v>235</v>
      </c>
      <c r="K1060" t="s">
        <v>236</v>
      </c>
      <c r="L1060" s="11" t="s">
        <v>938</v>
      </c>
      <c r="M1060" t="s">
        <v>173</v>
      </c>
      <c r="N1060" t="s">
        <v>11</v>
      </c>
      <c r="O1060" s="19">
        <v>6788.02</v>
      </c>
      <c r="P1060" s="19">
        <v>0</v>
      </c>
      <c r="Q1060" s="19">
        <v>0</v>
      </c>
      <c r="R1060" s="19">
        <v>6788.02</v>
      </c>
      <c r="S1060" s="19">
        <v>0</v>
      </c>
      <c r="T1060" s="19">
        <v>2207</v>
      </c>
      <c r="U1060" s="18">
        <f>Tabla1[[#This Row],[Comprometido]]/Tabla1[[#Totals],[Comprometido]]</f>
        <v>1.0536272294169744E-4</v>
      </c>
      <c r="V1060" s="19">
        <v>367.86</v>
      </c>
      <c r="W1060" s="20">
        <f>Tabla1[[#This Row],[Devengado]]/Tabla1[[#Totals],[Devengado]]</f>
        <v>4.2958113391767124E-5</v>
      </c>
      <c r="X1060" s="19">
        <v>4581.0200000000004</v>
      </c>
      <c r="Y1060" s="19">
        <v>6420.16</v>
      </c>
      <c r="Z1060" s="19">
        <v>4581.0200000000004</v>
      </c>
    </row>
    <row r="1061" spans="1:26" hidden="1" x14ac:dyDescent="0.2">
      <c r="A1061" t="s">
        <v>23</v>
      </c>
      <c r="B1061" t="s">
        <v>96</v>
      </c>
      <c r="C1061" t="s">
        <v>97</v>
      </c>
      <c r="D1061" t="s">
        <v>98</v>
      </c>
      <c r="E1061" t="s">
        <v>4</v>
      </c>
      <c r="F1061" t="s">
        <v>5</v>
      </c>
      <c r="G1061" t="s">
        <v>6</v>
      </c>
      <c r="H1061" t="s">
        <v>7</v>
      </c>
      <c r="I1061" t="str">
        <f>MID(Tabla1[[#This Row],[Des.Proyecto]],16,50)</f>
        <v>GASTOS ADMINISTRATIVOS</v>
      </c>
      <c r="J1061" t="s">
        <v>235</v>
      </c>
      <c r="K1061" t="s">
        <v>236</v>
      </c>
      <c r="L1061" s="11" t="s">
        <v>938</v>
      </c>
      <c r="M1061" t="s">
        <v>173</v>
      </c>
      <c r="N1061" t="s">
        <v>11</v>
      </c>
      <c r="O1061" s="19">
        <v>21001.09</v>
      </c>
      <c r="P1061" s="19">
        <v>0</v>
      </c>
      <c r="Q1061" s="19">
        <v>-17365.439999999999</v>
      </c>
      <c r="R1061" s="19">
        <v>3635.65</v>
      </c>
      <c r="S1061" s="19">
        <v>0</v>
      </c>
      <c r="T1061" s="19">
        <v>505.6</v>
      </c>
      <c r="U1061" s="18">
        <f>Tabla1[[#This Row],[Comprometido]]/Tabla1[[#Totals],[Comprometido]]</f>
        <v>2.4137468382112473E-5</v>
      </c>
      <c r="V1061" s="19">
        <v>505.6</v>
      </c>
      <c r="W1061" s="20">
        <f>Tabla1[[#This Row],[Devengado]]/Tabla1[[#Totals],[Devengado]]</f>
        <v>5.9043174389380361E-5</v>
      </c>
      <c r="X1061" s="19">
        <v>3130.05</v>
      </c>
      <c r="Y1061" s="19">
        <v>3130.05</v>
      </c>
      <c r="Z1061" s="19">
        <v>3130.05</v>
      </c>
    </row>
    <row r="1062" spans="1:26" hidden="1" x14ac:dyDescent="0.2">
      <c r="A1062" t="s">
        <v>23</v>
      </c>
      <c r="B1062" t="s">
        <v>24</v>
      </c>
      <c r="C1062" t="s">
        <v>40</v>
      </c>
      <c r="D1062" t="s">
        <v>41</v>
      </c>
      <c r="E1062" t="s">
        <v>4</v>
      </c>
      <c r="F1062" t="s">
        <v>5</v>
      </c>
      <c r="G1062" t="s">
        <v>6</v>
      </c>
      <c r="H1062" t="s">
        <v>7</v>
      </c>
      <c r="I1062" t="str">
        <f>MID(Tabla1[[#This Row],[Des.Proyecto]],16,50)</f>
        <v>GASTOS ADMINISTRATIVOS</v>
      </c>
      <c r="J1062" t="s">
        <v>235</v>
      </c>
      <c r="K1062" t="s">
        <v>236</v>
      </c>
      <c r="L1062" s="11" t="s">
        <v>938</v>
      </c>
      <c r="M1062" t="s">
        <v>173</v>
      </c>
      <c r="N1062" t="s">
        <v>11</v>
      </c>
      <c r="O1062" s="19">
        <v>1200</v>
      </c>
      <c r="P1062" s="19">
        <v>0</v>
      </c>
      <c r="Q1062" s="19">
        <v>0</v>
      </c>
      <c r="R1062" s="19">
        <v>1200</v>
      </c>
      <c r="S1062" s="19">
        <v>0</v>
      </c>
      <c r="T1062" s="19">
        <v>0</v>
      </c>
      <c r="U1062" s="18">
        <f>Tabla1[[#This Row],[Comprometido]]/Tabla1[[#Totals],[Comprometido]]</f>
        <v>0</v>
      </c>
      <c r="V1062" s="19">
        <v>0</v>
      </c>
      <c r="W1062" s="20">
        <f>Tabla1[[#This Row],[Devengado]]/Tabla1[[#Totals],[Devengado]]</f>
        <v>0</v>
      </c>
      <c r="X1062" s="19">
        <v>1200</v>
      </c>
      <c r="Y1062" s="19">
        <v>1200</v>
      </c>
      <c r="Z1062" s="19">
        <v>1200</v>
      </c>
    </row>
    <row r="1063" spans="1:26" hidden="1" x14ac:dyDescent="0.2">
      <c r="A1063" t="s">
        <v>62</v>
      </c>
      <c r="B1063" t="s">
        <v>66</v>
      </c>
      <c r="C1063" t="s">
        <v>129</v>
      </c>
      <c r="D1063" t="s">
        <v>130</v>
      </c>
      <c r="E1063" t="s">
        <v>4</v>
      </c>
      <c r="F1063" t="s">
        <v>5</v>
      </c>
      <c r="G1063" t="s">
        <v>6</v>
      </c>
      <c r="H1063" t="s">
        <v>7</v>
      </c>
      <c r="I1063" t="str">
        <f>MID(Tabla1[[#This Row],[Des.Proyecto]],16,50)</f>
        <v>GASTOS ADMINISTRATIVOS</v>
      </c>
      <c r="J1063" t="s">
        <v>235</v>
      </c>
      <c r="K1063" t="s">
        <v>236</v>
      </c>
      <c r="L1063" s="11" t="s">
        <v>938</v>
      </c>
      <c r="M1063" t="s">
        <v>173</v>
      </c>
      <c r="N1063" t="s">
        <v>11</v>
      </c>
      <c r="O1063" s="19">
        <v>5800</v>
      </c>
      <c r="P1063" s="19">
        <v>0</v>
      </c>
      <c r="Q1063" s="19">
        <v>9000</v>
      </c>
      <c r="R1063" s="19">
        <v>14800</v>
      </c>
      <c r="S1063" s="19">
        <v>0</v>
      </c>
      <c r="T1063" s="19">
        <v>6189.8</v>
      </c>
      <c r="U1063" s="18">
        <f>Tabla1[[#This Row],[Comprometido]]/Tabla1[[#Totals],[Comprometido]]</f>
        <v>2.9550257474604389E-4</v>
      </c>
      <c r="V1063" s="19">
        <v>0</v>
      </c>
      <c r="W1063" s="20">
        <f>Tabla1[[#This Row],[Devengado]]/Tabla1[[#Totals],[Devengado]]</f>
        <v>0</v>
      </c>
      <c r="X1063" s="19">
        <v>8610.2000000000007</v>
      </c>
      <c r="Y1063" s="19">
        <v>14800</v>
      </c>
      <c r="Z1063" s="19">
        <v>8610.2000000000007</v>
      </c>
    </row>
    <row r="1064" spans="1:26" hidden="1" x14ac:dyDescent="0.2">
      <c r="A1064" t="s">
        <v>62</v>
      </c>
      <c r="B1064" t="s">
        <v>80</v>
      </c>
      <c r="C1064" t="s">
        <v>90</v>
      </c>
      <c r="D1064" t="s">
        <v>91</v>
      </c>
      <c r="E1064" t="s">
        <v>4</v>
      </c>
      <c r="F1064" t="s">
        <v>5</v>
      </c>
      <c r="G1064" t="s">
        <v>6</v>
      </c>
      <c r="H1064" t="s">
        <v>7</v>
      </c>
      <c r="I1064" t="str">
        <f>MID(Tabla1[[#This Row],[Des.Proyecto]],16,50)</f>
        <v>GASTOS ADMINISTRATIVOS</v>
      </c>
      <c r="J1064" t="s">
        <v>235</v>
      </c>
      <c r="K1064" t="s">
        <v>236</v>
      </c>
      <c r="L1064" s="11" t="s">
        <v>938</v>
      </c>
      <c r="M1064" t="s">
        <v>173</v>
      </c>
      <c r="N1064" t="s">
        <v>11</v>
      </c>
      <c r="O1064" s="19">
        <v>10891.12</v>
      </c>
      <c r="P1064" s="19">
        <v>0</v>
      </c>
      <c r="Q1064" s="19">
        <v>-10755.62</v>
      </c>
      <c r="R1064" s="19">
        <v>135.5</v>
      </c>
      <c r="S1064" s="19">
        <v>0</v>
      </c>
      <c r="T1064" s="19">
        <v>135.5</v>
      </c>
      <c r="U1064" s="18">
        <f>Tabla1[[#This Row],[Comprometido]]/Tabla1[[#Totals],[Comprometido]]</f>
        <v>6.4688033342093351E-6</v>
      </c>
      <c r="V1064" s="19">
        <v>0</v>
      </c>
      <c r="W1064" s="20">
        <f>Tabla1[[#This Row],[Devengado]]/Tabla1[[#Totals],[Devengado]]</f>
        <v>0</v>
      </c>
      <c r="X1064" s="19">
        <v>0</v>
      </c>
      <c r="Y1064" s="19">
        <v>135.5</v>
      </c>
      <c r="Z1064" s="19">
        <v>0</v>
      </c>
    </row>
    <row r="1065" spans="1:26" hidden="1" x14ac:dyDescent="0.2">
      <c r="A1065" t="s">
        <v>0</v>
      </c>
      <c r="B1065" t="s">
        <v>16</v>
      </c>
      <c r="C1065" t="s">
        <v>36</v>
      </c>
      <c r="D1065" t="s">
        <v>37</v>
      </c>
      <c r="E1065" t="s">
        <v>4</v>
      </c>
      <c r="F1065" t="s">
        <v>5</v>
      </c>
      <c r="G1065" t="s">
        <v>6</v>
      </c>
      <c r="H1065" t="s">
        <v>7</v>
      </c>
      <c r="I1065" t="str">
        <f>MID(Tabla1[[#This Row],[Des.Proyecto]],16,50)</f>
        <v>GASTOS ADMINISTRATIVOS</v>
      </c>
      <c r="J1065" t="s">
        <v>235</v>
      </c>
      <c r="K1065" t="s">
        <v>236</v>
      </c>
      <c r="L1065" s="11" t="s">
        <v>938</v>
      </c>
      <c r="M1065" t="s">
        <v>173</v>
      </c>
      <c r="N1065" t="s">
        <v>11</v>
      </c>
      <c r="O1065" s="19">
        <v>340</v>
      </c>
      <c r="P1065" s="19">
        <v>0</v>
      </c>
      <c r="Q1065" s="19">
        <v>-340</v>
      </c>
      <c r="R1065" s="19">
        <v>0</v>
      </c>
      <c r="S1065" s="19">
        <v>0</v>
      </c>
      <c r="T1065" s="19">
        <v>0</v>
      </c>
      <c r="U1065" s="18">
        <f>Tabla1[[#This Row],[Comprometido]]/Tabla1[[#Totals],[Comprometido]]</f>
        <v>0</v>
      </c>
      <c r="V1065" s="19">
        <v>0</v>
      </c>
      <c r="W1065" s="20">
        <f>Tabla1[[#This Row],[Devengado]]/Tabla1[[#Totals],[Devengado]]</f>
        <v>0</v>
      </c>
      <c r="X1065" s="19">
        <v>0</v>
      </c>
      <c r="Y1065" s="19">
        <v>0</v>
      </c>
      <c r="Z1065" s="19">
        <v>0</v>
      </c>
    </row>
    <row r="1066" spans="1:26" hidden="1" x14ac:dyDescent="0.2">
      <c r="A1066" t="s">
        <v>0</v>
      </c>
      <c r="B1066" t="s">
        <v>1</v>
      </c>
      <c r="C1066" t="s">
        <v>88</v>
      </c>
      <c r="D1066" t="s">
        <v>89</v>
      </c>
      <c r="E1066" t="s">
        <v>4</v>
      </c>
      <c r="F1066" t="s">
        <v>5</v>
      </c>
      <c r="G1066" t="s">
        <v>6</v>
      </c>
      <c r="H1066" t="s">
        <v>7</v>
      </c>
      <c r="I1066" t="str">
        <f>MID(Tabla1[[#This Row],[Des.Proyecto]],16,50)</f>
        <v>GASTOS ADMINISTRATIVOS</v>
      </c>
      <c r="J1066" t="s">
        <v>235</v>
      </c>
      <c r="K1066" t="s">
        <v>236</v>
      </c>
      <c r="L1066" s="11" t="s">
        <v>938</v>
      </c>
      <c r="M1066" t="s">
        <v>173</v>
      </c>
      <c r="N1066" t="s">
        <v>11</v>
      </c>
      <c r="O1066" s="19">
        <v>20131</v>
      </c>
      <c r="P1066" s="19">
        <v>0</v>
      </c>
      <c r="Q1066" s="19">
        <v>2686.2</v>
      </c>
      <c r="R1066" s="19">
        <v>22817.200000000001</v>
      </c>
      <c r="S1066" s="19">
        <v>0</v>
      </c>
      <c r="T1066" s="19">
        <v>5497.2</v>
      </c>
      <c r="U1066" s="18">
        <f>Tabla1[[#This Row],[Comprometido]]/Tabla1[[#Totals],[Comprometido]]</f>
        <v>2.624376803602624E-4</v>
      </c>
      <c r="V1066" s="19">
        <v>2520.4</v>
      </c>
      <c r="W1066" s="20">
        <f>Tabla1[[#This Row],[Devengado]]/Tabla1[[#Totals],[Devengado]]</f>
        <v>2.9432835587617532E-4</v>
      </c>
      <c r="X1066" s="19">
        <v>17320</v>
      </c>
      <c r="Y1066" s="19">
        <v>20296.8</v>
      </c>
      <c r="Z1066" s="19">
        <v>17320</v>
      </c>
    </row>
    <row r="1067" spans="1:26" hidden="1" x14ac:dyDescent="0.2">
      <c r="A1067" t="s">
        <v>62</v>
      </c>
      <c r="B1067" t="s">
        <v>110</v>
      </c>
      <c r="C1067" t="s">
        <v>111</v>
      </c>
      <c r="D1067" t="s">
        <v>112</v>
      </c>
      <c r="E1067" t="s">
        <v>4</v>
      </c>
      <c r="F1067" t="s">
        <v>5</v>
      </c>
      <c r="G1067" t="s">
        <v>6</v>
      </c>
      <c r="H1067" t="s">
        <v>7</v>
      </c>
      <c r="I1067" t="str">
        <f>MID(Tabla1[[#This Row],[Des.Proyecto]],16,50)</f>
        <v>GASTOS ADMINISTRATIVOS</v>
      </c>
      <c r="J1067" t="s">
        <v>235</v>
      </c>
      <c r="K1067" t="s">
        <v>236</v>
      </c>
      <c r="L1067" s="11" t="s">
        <v>938</v>
      </c>
      <c r="M1067" t="s">
        <v>173</v>
      </c>
      <c r="N1067" t="s">
        <v>11</v>
      </c>
      <c r="O1067" s="19">
        <v>45000</v>
      </c>
      <c r="P1067" s="19">
        <v>0</v>
      </c>
      <c r="Q1067" s="19">
        <v>0</v>
      </c>
      <c r="R1067" s="19">
        <v>45000</v>
      </c>
      <c r="S1067" s="19">
        <v>0</v>
      </c>
      <c r="T1067" s="19">
        <v>0</v>
      </c>
      <c r="U1067" s="18">
        <f>Tabla1[[#This Row],[Comprometido]]/Tabla1[[#Totals],[Comprometido]]</f>
        <v>0</v>
      </c>
      <c r="V1067" s="19">
        <v>0</v>
      </c>
      <c r="W1067" s="20">
        <f>Tabla1[[#This Row],[Devengado]]/Tabla1[[#Totals],[Devengado]]</f>
        <v>0</v>
      </c>
      <c r="X1067" s="19">
        <v>45000</v>
      </c>
      <c r="Y1067" s="19">
        <v>45000</v>
      </c>
      <c r="Z1067" s="19">
        <v>45000</v>
      </c>
    </row>
    <row r="1068" spans="1:26" hidden="1" x14ac:dyDescent="0.2">
      <c r="A1068" t="s">
        <v>62</v>
      </c>
      <c r="B1068" t="s">
        <v>80</v>
      </c>
      <c r="C1068" t="s">
        <v>92</v>
      </c>
      <c r="D1068" t="s">
        <v>93</v>
      </c>
      <c r="E1068" t="s">
        <v>4</v>
      </c>
      <c r="F1068" t="s">
        <v>5</v>
      </c>
      <c r="G1068" t="s">
        <v>6</v>
      </c>
      <c r="H1068" t="s">
        <v>7</v>
      </c>
      <c r="I1068" t="str">
        <f>MID(Tabla1[[#This Row],[Des.Proyecto]],16,50)</f>
        <v>GASTOS ADMINISTRATIVOS</v>
      </c>
      <c r="J1068" t="s">
        <v>235</v>
      </c>
      <c r="K1068" t="s">
        <v>236</v>
      </c>
      <c r="L1068" s="11" t="s">
        <v>938</v>
      </c>
      <c r="M1068" t="s">
        <v>173</v>
      </c>
      <c r="N1068" t="s">
        <v>11</v>
      </c>
      <c r="O1068" s="19">
        <v>57000</v>
      </c>
      <c r="P1068" s="19">
        <v>0</v>
      </c>
      <c r="Q1068" s="19">
        <v>-24449.03</v>
      </c>
      <c r="R1068" s="19">
        <v>32550.97</v>
      </c>
      <c r="S1068" s="19">
        <v>30</v>
      </c>
      <c r="T1068" s="19">
        <v>21207.3</v>
      </c>
      <c r="U1068" s="18">
        <f>Tabla1[[#This Row],[Comprometido]]/Tabla1[[#Totals],[Comprometido]]</f>
        <v>1.0124417191850748E-3</v>
      </c>
      <c r="V1068" s="19">
        <v>12914.8</v>
      </c>
      <c r="W1068" s="20">
        <f>Tabla1[[#This Row],[Devengado]]/Tabla1[[#Totals],[Devengado]]</f>
        <v>1.5081700723970912E-3</v>
      </c>
      <c r="X1068" s="19">
        <v>11343.67</v>
      </c>
      <c r="Y1068" s="19">
        <v>19636.169999999998</v>
      </c>
      <c r="Z1068" s="19">
        <v>11313.67</v>
      </c>
    </row>
    <row r="1069" spans="1:26" hidden="1" x14ac:dyDescent="0.2">
      <c r="A1069" t="s">
        <v>23</v>
      </c>
      <c r="B1069" t="s">
        <v>24</v>
      </c>
      <c r="C1069" t="s">
        <v>25</v>
      </c>
      <c r="D1069" t="s">
        <v>26</v>
      </c>
      <c r="E1069" t="s">
        <v>4</v>
      </c>
      <c r="F1069" t="s">
        <v>5</v>
      </c>
      <c r="G1069" t="s">
        <v>6</v>
      </c>
      <c r="H1069" t="s">
        <v>7</v>
      </c>
      <c r="I1069" t="str">
        <f>MID(Tabla1[[#This Row],[Des.Proyecto]],16,50)</f>
        <v>GASTOS ADMINISTRATIVOS</v>
      </c>
      <c r="J1069" t="s">
        <v>235</v>
      </c>
      <c r="K1069" t="s">
        <v>236</v>
      </c>
      <c r="L1069" s="11" t="s">
        <v>938</v>
      </c>
      <c r="M1069" t="s">
        <v>173</v>
      </c>
      <c r="N1069" t="s">
        <v>11</v>
      </c>
      <c r="O1069" s="19">
        <v>1210</v>
      </c>
      <c r="P1069" s="19">
        <v>0</v>
      </c>
      <c r="Q1069" s="19">
        <v>0</v>
      </c>
      <c r="R1069" s="19">
        <v>1210</v>
      </c>
      <c r="S1069" s="19">
        <v>0</v>
      </c>
      <c r="T1069" s="19">
        <v>0</v>
      </c>
      <c r="U1069" s="18">
        <f>Tabla1[[#This Row],[Comprometido]]/Tabla1[[#Totals],[Comprometido]]</f>
        <v>0</v>
      </c>
      <c r="V1069" s="19">
        <v>0</v>
      </c>
      <c r="W1069" s="20">
        <f>Tabla1[[#This Row],[Devengado]]/Tabla1[[#Totals],[Devengado]]</f>
        <v>0</v>
      </c>
      <c r="X1069" s="19">
        <v>1210</v>
      </c>
      <c r="Y1069" s="19">
        <v>1210</v>
      </c>
      <c r="Z1069" s="19">
        <v>1210</v>
      </c>
    </row>
    <row r="1070" spans="1:26" hidden="1" x14ac:dyDescent="0.2">
      <c r="A1070" t="s">
        <v>0</v>
      </c>
      <c r="B1070" t="s">
        <v>105</v>
      </c>
      <c r="C1070" t="s">
        <v>106</v>
      </c>
      <c r="D1070" t="s">
        <v>107</v>
      </c>
      <c r="E1070" t="s">
        <v>4</v>
      </c>
      <c r="F1070" t="s">
        <v>5</v>
      </c>
      <c r="G1070" t="s">
        <v>6</v>
      </c>
      <c r="H1070" t="s">
        <v>7</v>
      </c>
      <c r="I1070" t="str">
        <f>MID(Tabla1[[#This Row],[Des.Proyecto]],16,50)</f>
        <v>GASTOS ADMINISTRATIVOS</v>
      </c>
      <c r="J1070" t="s">
        <v>235</v>
      </c>
      <c r="K1070" t="s">
        <v>236</v>
      </c>
      <c r="L1070" s="11" t="s">
        <v>938</v>
      </c>
      <c r="M1070" t="s">
        <v>173</v>
      </c>
      <c r="N1070" t="s">
        <v>11</v>
      </c>
      <c r="O1070" s="19">
        <v>6969.11</v>
      </c>
      <c r="P1070" s="19">
        <v>0</v>
      </c>
      <c r="Q1070" s="19">
        <v>-1388.74</v>
      </c>
      <c r="R1070" s="19">
        <v>5580.37</v>
      </c>
      <c r="S1070" s="19">
        <v>0</v>
      </c>
      <c r="T1070" s="19">
        <v>5355.33</v>
      </c>
      <c r="U1070" s="18">
        <f>Tabla1[[#This Row],[Comprometido]]/Tabla1[[#Totals],[Comprometido]]</f>
        <v>2.556647716589762E-4</v>
      </c>
      <c r="V1070" s="19">
        <v>2863.65</v>
      </c>
      <c r="W1070" s="20">
        <f>Tabla1[[#This Row],[Devengado]]/Tabla1[[#Totals],[Devengado]]</f>
        <v>3.3441255209681382E-4</v>
      </c>
      <c r="X1070" s="19">
        <v>225.04</v>
      </c>
      <c r="Y1070" s="19">
        <v>2716.72</v>
      </c>
      <c r="Z1070" s="19">
        <v>225.04</v>
      </c>
    </row>
    <row r="1071" spans="1:26" hidden="1" x14ac:dyDescent="0.2">
      <c r="A1071" t="s">
        <v>23</v>
      </c>
      <c r="B1071" t="s">
        <v>69</v>
      </c>
      <c r="C1071" t="s">
        <v>70</v>
      </c>
      <c r="D1071" t="s">
        <v>71</v>
      </c>
      <c r="E1071" t="s">
        <v>4</v>
      </c>
      <c r="F1071" t="s">
        <v>5</v>
      </c>
      <c r="G1071" t="s">
        <v>6</v>
      </c>
      <c r="H1071" t="s">
        <v>7</v>
      </c>
      <c r="I1071" t="str">
        <f>MID(Tabla1[[#This Row],[Des.Proyecto]],16,50)</f>
        <v>GASTOS ADMINISTRATIVOS</v>
      </c>
      <c r="J1071" t="s">
        <v>235</v>
      </c>
      <c r="K1071" t="s">
        <v>236</v>
      </c>
      <c r="L1071" s="11" t="s">
        <v>938</v>
      </c>
      <c r="M1071" t="s">
        <v>173</v>
      </c>
      <c r="N1071" t="s">
        <v>11</v>
      </c>
      <c r="O1071" s="19">
        <v>11937.16</v>
      </c>
      <c r="P1071" s="19">
        <v>0</v>
      </c>
      <c r="Q1071" s="19">
        <v>-422.16</v>
      </c>
      <c r="R1071" s="19">
        <v>11515</v>
      </c>
      <c r="S1071" s="19">
        <v>0</v>
      </c>
      <c r="T1071" s="19">
        <v>2865</v>
      </c>
      <c r="U1071" s="18">
        <f>Tabla1[[#This Row],[Comprometido]]/Tabla1[[#Totals],[Comprometido]]</f>
        <v>1.3677580481557007E-4</v>
      </c>
      <c r="V1071" s="19">
        <v>2665</v>
      </c>
      <c r="W1071" s="20">
        <f>Tabla1[[#This Row],[Devengado]]/Tabla1[[#Totals],[Devengado]]</f>
        <v>3.1121451690604952E-4</v>
      </c>
      <c r="X1071" s="19">
        <v>8650</v>
      </c>
      <c r="Y1071" s="19">
        <v>8850</v>
      </c>
      <c r="Z1071" s="19">
        <v>8650</v>
      </c>
    </row>
    <row r="1072" spans="1:26" hidden="1" x14ac:dyDescent="0.2">
      <c r="A1072" t="s">
        <v>23</v>
      </c>
      <c r="B1072" t="s">
        <v>24</v>
      </c>
      <c r="C1072" t="s">
        <v>29</v>
      </c>
      <c r="D1072" t="s">
        <v>30</v>
      </c>
      <c r="E1072" t="s">
        <v>4</v>
      </c>
      <c r="F1072" t="s">
        <v>5</v>
      </c>
      <c r="G1072" t="s">
        <v>6</v>
      </c>
      <c r="H1072" t="s">
        <v>7</v>
      </c>
      <c r="I1072" t="str">
        <f>MID(Tabla1[[#This Row],[Des.Proyecto]],16,50)</f>
        <v>GASTOS ADMINISTRATIVOS</v>
      </c>
      <c r="J1072" t="s">
        <v>235</v>
      </c>
      <c r="K1072" t="s">
        <v>236</v>
      </c>
      <c r="L1072" s="11" t="s">
        <v>938</v>
      </c>
      <c r="M1072" t="s">
        <v>173</v>
      </c>
      <c r="N1072" t="s">
        <v>11</v>
      </c>
      <c r="O1072" s="19">
        <v>11690</v>
      </c>
      <c r="P1072" s="19">
        <v>0</v>
      </c>
      <c r="Q1072" s="19">
        <v>2996</v>
      </c>
      <c r="R1072" s="19">
        <v>14686</v>
      </c>
      <c r="S1072" s="19">
        <v>0</v>
      </c>
      <c r="T1072" s="19">
        <v>0</v>
      </c>
      <c r="U1072" s="18">
        <f>Tabla1[[#This Row],[Comprometido]]/Tabla1[[#Totals],[Comprometido]]</f>
        <v>0</v>
      </c>
      <c r="V1072" s="19">
        <v>0</v>
      </c>
      <c r="W1072" s="20">
        <f>Tabla1[[#This Row],[Devengado]]/Tabla1[[#Totals],[Devengado]]</f>
        <v>0</v>
      </c>
      <c r="X1072" s="19">
        <v>14686</v>
      </c>
      <c r="Y1072" s="19">
        <v>14686</v>
      </c>
      <c r="Z1072" s="19">
        <v>14686</v>
      </c>
    </row>
    <row r="1073" spans="1:26" hidden="1" x14ac:dyDescent="0.2">
      <c r="A1073" t="s">
        <v>62</v>
      </c>
      <c r="B1073" t="s">
        <v>66</v>
      </c>
      <c r="C1073" t="s">
        <v>67</v>
      </c>
      <c r="D1073" t="s">
        <v>68</v>
      </c>
      <c r="E1073" t="s">
        <v>4</v>
      </c>
      <c r="F1073" t="s">
        <v>5</v>
      </c>
      <c r="G1073" t="s">
        <v>6</v>
      </c>
      <c r="H1073" t="s">
        <v>7</v>
      </c>
      <c r="I1073" t="str">
        <f>MID(Tabla1[[#This Row],[Des.Proyecto]],16,50)</f>
        <v>GASTOS ADMINISTRATIVOS</v>
      </c>
      <c r="J1073" t="s">
        <v>235</v>
      </c>
      <c r="K1073" t="s">
        <v>236</v>
      </c>
      <c r="L1073" s="11" t="s">
        <v>938</v>
      </c>
      <c r="M1073" t="s">
        <v>173</v>
      </c>
      <c r="N1073" t="s">
        <v>11</v>
      </c>
      <c r="O1073" s="19">
        <v>7681.08</v>
      </c>
      <c r="P1073" s="19">
        <v>0</v>
      </c>
      <c r="Q1073" s="19">
        <v>-1666</v>
      </c>
      <c r="R1073" s="19">
        <v>6015.08</v>
      </c>
      <c r="S1073" s="19">
        <v>0</v>
      </c>
      <c r="T1073" s="19">
        <v>0</v>
      </c>
      <c r="U1073" s="18">
        <f>Tabla1[[#This Row],[Comprometido]]/Tabla1[[#Totals],[Comprometido]]</f>
        <v>0</v>
      </c>
      <c r="V1073" s="19">
        <v>0</v>
      </c>
      <c r="W1073" s="20">
        <f>Tabla1[[#This Row],[Devengado]]/Tabla1[[#Totals],[Devengado]]</f>
        <v>0</v>
      </c>
      <c r="X1073" s="19">
        <v>6015.08</v>
      </c>
      <c r="Y1073" s="19">
        <v>6015.08</v>
      </c>
      <c r="Z1073" s="19">
        <v>6015.08</v>
      </c>
    </row>
    <row r="1074" spans="1:26" hidden="1" x14ac:dyDescent="0.2">
      <c r="A1074" t="s">
        <v>23</v>
      </c>
      <c r="B1074" t="s">
        <v>24</v>
      </c>
      <c r="C1074" t="s">
        <v>44</v>
      </c>
      <c r="D1074" t="s">
        <v>45</v>
      </c>
      <c r="E1074" t="s">
        <v>4</v>
      </c>
      <c r="F1074" t="s">
        <v>5</v>
      </c>
      <c r="G1074" t="s">
        <v>6</v>
      </c>
      <c r="H1074" t="s">
        <v>7</v>
      </c>
      <c r="I1074" t="str">
        <f>MID(Tabla1[[#This Row],[Des.Proyecto]],16,50)</f>
        <v>GASTOS ADMINISTRATIVOS</v>
      </c>
      <c r="J1074" t="s">
        <v>235</v>
      </c>
      <c r="K1074" t="s">
        <v>236</v>
      </c>
      <c r="L1074" s="11" t="s">
        <v>938</v>
      </c>
      <c r="M1074" t="s">
        <v>173</v>
      </c>
      <c r="N1074" t="s">
        <v>11</v>
      </c>
      <c r="O1074" s="19">
        <v>14076.5</v>
      </c>
      <c r="P1074" s="19">
        <v>0</v>
      </c>
      <c r="Q1074" s="19">
        <v>-1600.21</v>
      </c>
      <c r="R1074" s="19">
        <v>12476.29</v>
      </c>
      <c r="S1074" s="19">
        <v>0</v>
      </c>
      <c r="T1074" s="19">
        <v>2284.79</v>
      </c>
      <c r="U1074" s="18">
        <f>Tabla1[[#This Row],[Comprometido]]/Tabla1[[#Totals],[Comprometido]]</f>
        <v>1.0907643667873171E-4</v>
      </c>
      <c r="V1074" s="19">
        <v>284.79000000000002</v>
      </c>
      <c r="W1074" s="20">
        <f>Tabla1[[#This Row],[Devengado]]/Tabla1[[#Totals],[Devengado]]</f>
        <v>3.325732918186636E-5</v>
      </c>
      <c r="X1074" s="19">
        <v>10191.5</v>
      </c>
      <c r="Y1074" s="19">
        <v>12191.5</v>
      </c>
      <c r="Z1074" s="19">
        <v>10191.5</v>
      </c>
    </row>
    <row r="1075" spans="1:26" hidden="1" x14ac:dyDescent="0.2">
      <c r="A1075" t="s">
        <v>23</v>
      </c>
      <c r="B1075" t="s">
        <v>24</v>
      </c>
      <c r="C1075" t="s">
        <v>72</v>
      </c>
      <c r="D1075" t="s">
        <v>73</v>
      </c>
      <c r="E1075" t="s">
        <v>4</v>
      </c>
      <c r="F1075" t="s">
        <v>5</v>
      </c>
      <c r="G1075" t="s">
        <v>6</v>
      </c>
      <c r="H1075" t="s">
        <v>7</v>
      </c>
      <c r="I1075" t="str">
        <f>MID(Tabla1[[#This Row],[Des.Proyecto]],16,50)</f>
        <v>GASTOS ADMINISTRATIVOS</v>
      </c>
      <c r="J1075" t="s">
        <v>235</v>
      </c>
      <c r="K1075" t="s">
        <v>236</v>
      </c>
      <c r="L1075" s="11" t="s">
        <v>938</v>
      </c>
      <c r="M1075" t="s">
        <v>173</v>
      </c>
      <c r="N1075" t="s">
        <v>11</v>
      </c>
      <c r="O1075" s="19">
        <v>15348.39</v>
      </c>
      <c r="P1075" s="19">
        <v>0</v>
      </c>
      <c r="Q1075" s="19">
        <v>-224.75</v>
      </c>
      <c r="R1075" s="19">
        <v>15123.64</v>
      </c>
      <c r="S1075" s="19">
        <v>0</v>
      </c>
      <c r="T1075" s="19">
        <v>13538.36</v>
      </c>
      <c r="U1075" s="18">
        <f>Tabla1[[#This Row],[Comprometido]]/Tabla1[[#Totals],[Comprometido]]</f>
        <v>6.4632463695738971E-4</v>
      </c>
      <c r="V1075" s="19">
        <v>1279.08</v>
      </c>
      <c r="W1075" s="20">
        <f>Tabla1[[#This Row],[Devengado]]/Tabla1[[#Totals],[Devengado]]</f>
        <v>1.4936895470326071E-4</v>
      </c>
      <c r="X1075" s="19">
        <v>1585.28</v>
      </c>
      <c r="Y1075" s="19">
        <v>13844.56</v>
      </c>
      <c r="Z1075" s="19">
        <v>1585.28</v>
      </c>
    </row>
    <row r="1076" spans="1:26" hidden="1" x14ac:dyDescent="0.2">
      <c r="A1076" t="s">
        <v>62</v>
      </c>
      <c r="B1076" t="s">
        <v>80</v>
      </c>
      <c r="C1076" t="s">
        <v>94</v>
      </c>
      <c r="D1076" t="s">
        <v>95</v>
      </c>
      <c r="E1076" t="s">
        <v>4</v>
      </c>
      <c r="F1076" t="s">
        <v>5</v>
      </c>
      <c r="G1076" t="s">
        <v>6</v>
      </c>
      <c r="H1076" t="s">
        <v>7</v>
      </c>
      <c r="I1076" t="str">
        <f>MID(Tabla1[[#This Row],[Des.Proyecto]],16,50)</f>
        <v>GASTOS ADMINISTRATIVOS</v>
      </c>
      <c r="J1076" t="s">
        <v>235</v>
      </c>
      <c r="K1076" t="s">
        <v>236</v>
      </c>
      <c r="L1076" s="11" t="s">
        <v>938</v>
      </c>
      <c r="M1076" t="s">
        <v>173</v>
      </c>
      <c r="N1076" t="s">
        <v>11</v>
      </c>
      <c r="O1076" s="19">
        <v>13898</v>
      </c>
      <c r="P1076" s="19">
        <v>0</v>
      </c>
      <c r="Q1076" s="19">
        <v>-1492.27</v>
      </c>
      <c r="R1076" s="19">
        <v>12405.73</v>
      </c>
      <c r="S1076" s="19">
        <v>0</v>
      </c>
      <c r="T1076" s="19">
        <v>3622.03</v>
      </c>
      <c r="U1076" s="18">
        <f>Tabla1[[#This Row],[Comprometido]]/Tabla1[[#Totals],[Comprometido]]</f>
        <v>1.7291660325170657E-4</v>
      </c>
      <c r="V1076" s="19">
        <v>3002.03</v>
      </c>
      <c r="W1076" s="20">
        <f>Tabla1[[#This Row],[Devengado]]/Tabla1[[#Totals],[Devengado]]</f>
        <v>3.5057235128985664E-4</v>
      </c>
      <c r="X1076" s="19">
        <v>8783.7000000000007</v>
      </c>
      <c r="Y1076" s="19">
        <v>9403.7000000000007</v>
      </c>
      <c r="Z1076" s="19">
        <v>8783.7000000000007</v>
      </c>
    </row>
    <row r="1077" spans="1:26" hidden="1" x14ac:dyDescent="0.2">
      <c r="A1077" t="s">
        <v>0</v>
      </c>
      <c r="B1077" t="s">
        <v>1</v>
      </c>
      <c r="C1077" t="s">
        <v>174</v>
      </c>
      <c r="D1077" t="s">
        <v>175</v>
      </c>
      <c r="E1077" t="s">
        <v>4</v>
      </c>
      <c r="F1077" t="s">
        <v>5</v>
      </c>
      <c r="G1077" t="s">
        <v>6</v>
      </c>
      <c r="H1077" t="s">
        <v>7</v>
      </c>
      <c r="I1077" t="str">
        <f>MID(Tabla1[[#This Row],[Des.Proyecto]],16,50)</f>
        <v>GASTOS ADMINISTRATIVOS</v>
      </c>
      <c r="J1077" t="s">
        <v>235</v>
      </c>
      <c r="K1077" t="s">
        <v>236</v>
      </c>
      <c r="L1077" s="11" t="s">
        <v>938</v>
      </c>
      <c r="M1077" t="s">
        <v>173</v>
      </c>
      <c r="N1077" t="s">
        <v>11</v>
      </c>
      <c r="O1077" s="19">
        <v>85464.14</v>
      </c>
      <c r="P1077" s="19">
        <v>0</v>
      </c>
      <c r="Q1077" s="19">
        <v>0</v>
      </c>
      <c r="R1077" s="19">
        <v>85464.14</v>
      </c>
      <c r="S1077" s="19">
        <v>26284.81</v>
      </c>
      <c r="T1077" s="19">
        <v>28468.94</v>
      </c>
      <c r="U1077" s="18">
        <f>Tabla1[[#This Row],[Comprometido]]/Tabla1[[#Totals],[Comprometido]]</f>
        <v>1.3591141992133247E-3</v>
      </c>
      <c r="V1077" s="19">
        <v>14025.58</v>
      </c>
      <c r="W1077" s="20">
        <f>Tabla1[[#This Row],[Devengado]]/Tabla1[[#Totals],[Devengado]]</f>
        <v>1.6378852172709757E-3</v>
      </c>
      <c r="X1077" s="19">
        <v>56995.199999999997</v>
      </c>
      <c r="Y1077" s="19">
        <v>71438.559999999998</v>
      </c>
      <c r="Z1077" s="19">
        <v>30710.39</v>
      </c>
    </row>
    <row r="1078" spans="1:26" hidden="1" x14ac:dyDescent="0.2">
      <c r="A1078" t="s">
        <v>62</v>
      </c>
      <c r="B1078" t="s">
        <v>63</v>
      </c>
      <c r="C1078" t="s">
        <v>64</v>
      </c>
      <c r="D1078" t="s">
        <v>65</v>
      </c>
      <c r="E1078" t="s">
        <v>4</v>
      </c>
      <c r="F1078" t="s">
        <v>5</v>
      </c>
      <c r="G1078" t="s">
        <v>6</v>
      </c>
      <c r="H1078" t="s">
        <v>7</v>
      </c>
      <c r="I1078" t="str">
        <f>MID(Tabla1[[#This Row],[Des.Proyecto]],16,50)</f>
        <v>GASTOS ADMINISTRATIVOS</v>
      </c>
      <c r="J1078" t="s">
        <v>235</v>
      </c>
      <c r="K1078" t="s">
        <v>236</v>
      </c>
      <c r="L1078" s="11" t="s">
        <v>938</v>
      </c>
      <c r="M1078" t="s">
        <v>173</v>
      </c>
      <c r="N1078" t="s">
        <v>11</v>
      </c>
      <c r="O1078" s="19">
        <v>800</v>
      </c>
      <c r="P1078" s="19">
        <v>0</v>
      </c>
      <c r="Q1078" s="19">
        <v>-800</v>
      </c>
      <c r="R1078" s="19">
        <v>0</v>
      </c>
      <c r="S1078" s="19">
        <v>0</v>
      </c>
      <c r="T1078" s="19">
        <v>0</v>
      </c>
      <c r="U1078" s="18">
        <f>Tabla1[[#This Row],[Comprometido]]/Tabla1[[#Totals],[Comprometido]]</f>
        <v>0</v>
      </c>
      <c r="V1078" s="19">
        <v>0</v>
      </c>
      <c r="W1078" s="20">
        <f>Tabla1[[#This Row],[Devengado]]/Tabla1[[#Totals],[Devengado]]</f>
        <v>0</v>
      </c>
      <c r="X1078" s="19">
        <v>0</v>
      </c>
      <c r="Y1078" s="19">
        <v>0</v>
      </c>
      <c r="Z1078" s="19">
        <v>0</v>
      </c>
    </row>
    <row r="1079" spans="1:26" hidden="1" x14ac:dyDescent="0.2">
      <c r="A1079" t="s">
        <v>62</v>
      </c>
      <c r="B1079" t="s">
        <v>80</v>
      </c>
      <c r="C1079" t="s">
        <v>122</v>
      </c>
      <c r="D1079" t="s">
        <v>123</v>
      </c>
      <c r="E1079" t="s">
        <v>4</v>
      </c>
      <c r="F1079" t="s">
        <v>5</v>
      </c>
      <c r="G1079" t="s">
        <v>6</v>
      </c>
      <c r="H1079" t="s">
        <v>7</v>
      </c>
      <c r="I1079" t="str">
        <f>MID(Tabla1[[#This Row],[Des.Proyecto]],16,50)</f>
        <v>GASTOS ADMINISTRATIVOS</v>
      </c>
      <c r="J1079" t="s">
        <v>235</v>
      </c>
      <c r="K1079" t="s">
        <v>236</v>
      </c>
      <c r="L1079" s="11" t="s">
        <v>938</v>
      </c>
      <c r="M1079" t="s">
        <v>173</v>
      </c>
      <c r="N1079" t="s">
        <v>11</v>
      </c>
      <c r="O1079" s="19">
        <v>3290</v>
      </c>
      <c r="P1079" s="19">
        <v>0</v>
      </c>
      <c r="Q1079" s="19">
        <v>0</v>
      </c>
      <c r="R1079" s="19">
        <v>3290</v>
      </c>
      <c r="S1079" s="19">
        <v>0</v>
      </c>
      <c r="T1079" s="19">
        <v>30</v>
      </c>
      <c r="U1079" s="18">
        <f>Tabla1[[#This Row],[Comprometido]]/Tabla1[[#Totals],[Comprometido]]</f>
        <v>1.4322073802677496E-6</v>
      </c>
      <c r="V1079" s="19">
        <v>0</v>
      </c>
      <c r="W1079" s="20">
        <f>Tabla1[[#This Row],[Devengado]]/Tabla1[[#Totals],[Devengado]]</f>
        <v>0</v>
      </c>
      <c r="X1079" s="19">
        <v>3260</v>
      </c>
      <c r="Y1079" s="19">
        <v>3290</v>
      </c>
      <c r="Z1079" s="19">
        <v>3260</v>
      </c>
    </row>
    <row r="1080" spans="1:26" hidden="1" x14ac:dyDescent="0.2">
      <c r="A1080" t="s">
        <v>62</v>
      </c>
      <c r="B1080" t="s">
        <v>66</v>
      </c>
      <c r="C1080" t="s">
        <v>118</v>
      </c>
      <c r="D1080" t="s">
        <v>119</v>
      </c>
      <c r="E1080" t="s">
        <v>4</v>
      </c>
      <c r="F1080" t="s">
        <v>5</v>
      </c>
      <c r="G1080" t="s">
        <v>6</v>
      </c>
      <c r="H1080" t="s">
        <v>7</v>
      </c>
      <c r="I1080" t="str">
        <f>MID(Tabla1[[#This Row],[Des.Proyecto]],16,50)</f>
        <v>GASTOS ADMINISTRATIVOS</v>
      </c>
      <c r="J1080" t="s">
        <v>235</v>
      </c>
      <c r="K1080" t="s">
        <v>236</v>
      </c>
      <c r="L1080" s="11" t="s">
        <v>938</v>
      </c>
      <c r="M1080" t="s">
        <v>173</v>
      </c>
      <c r="N1080" t="s">
        <v>11</v>
      </c>
      <c r="O1080" s="19">
        <v>3994.98</v>
      </c>
      <c r="P1080" s="19">
        <v>0</v>
      </c>
      <c r="Q1080" s="19">
        <v>-3994.98</v>
      </c>
      <c r="R1080" s="19">
        <v>0</v>
      </c>
      <c r="S1080" s="19">
        <v>0</v>
      </c>
      <c r="T1080" s="19">
        <v>0</v>
      </c>
      <c r="U1080" s="18">
        <f>Tabla1[[#This Row],[Comprometido]]/Tabla1[[#Totals],[Comprometido]]</f>
        <v>0</v>
      </c>
      <c r="V1080" s="19">
        <v>0</v>
      </c>
      <c r="W1080" s="20">
        <f>Tabla1[[#This Row],[Devengado]]/Tabla1[[#Totals],[Devengado]]</f>
        <v>0</v>
      </c>
      <c r="X1080" s="19">
        <v>0</v>
      </c>
      <c r="Y1080" s="19">
        <v>0</v>
      </c>
      <c r="Z1080" s="19">
        <v>0</v>
      </c>
    </row>
    <row r="1081" spans="1:26" hidden="1" x14ac:dyDescent="0.2">
      <c r="A1081" t="s">
        <v>62</v>
      </c>
      <c r="B1081" t="s">
        <v>66</v>
      </c>
      <c r="C1081" t="s">
        <v>108</v>
      </c>
      <c r="D1081" t="s">
        <v>109</v>
      </c>
      <c r="E1081" t="s">
        <v>4</v>
      </c>
      <c r="F1081" t="s">
        <v>5</v>
      </c>
      <c r="G1081" t="s">
        <v>6</v>
      </c>
      <c r="H1081" t="s">
        <v>7</v>
      </c>
      <c r="I1081" t="str">
        <f>MID(Tabla1[[#This Row],[Des.Proyecto]],16,50)</f>
        <v>GASTOS ADMINISTRATIVOS</v>
      </c>
      <c r="J1081" t="s">
        <v>235</v>
      </c>
      <c r="K1081" t="s">
        <v>236</v>
      </c>
      <c r="L1081" s="11" t="s">
        <v>938</v>
      </c>
      <c r="M1081" t="s">
        <v>173</v>
      </c>
      <c r="N1081" t="s">
        <v>11</v>
      </c>
      <c r="O1081" s="19">
        <v>6312.46</v>
      </c>
      <c r="P1081" s="19">
        <v>0</v>
      </c>
      <c r="Q1081" s="19">
        <v>-1161.6199999999999</v>
      </c>
      <c r="R1081" s="19">
        <v>5150.84</v>
      </c>
      <c r="S1081" s="19">
        <v>0</v>
      </c>
      <c r="T1081" s="19">
        <v>0</v>
      </c>
      <c r="U1081" s="18">
        <f>Tabla1[[#This Row],[Comprometido]]/Tabla1[[#Totals],[Comprometido]]</f>
        <v>0</v>
      </c>
      <c r="V1081" s="19">
        <v>0</v>
      </c>
      <c r="W1081" s="20">
        <f>Tabla1[[#This Row],[Devengado]]/Tabla1[[#Totals],[Devengado]]</f>
        <v>0</v>
      </c>
      <c r="X1081" s="19">
        <v>5150.84</v>
      </c>
      <c r="Y1081" s="19">
        <v>5150.84</v>
      </c>
      <c r="Z1081" s="19">
        <v>5150.84</v>
      </c>
    </row>
    <row r="1082" spans="1:26" hidden="1" x14ac:dyDescent="0.2">
      <c r="A1082" t="s">
        <v>62</v>
      </c>
      <c r="B1082" t="s">
        <v>66</v>
      </c>
      <c r="C1082" t="s">
        <v>124</v>
      </c>
      <c r="D1082" t="s">
        <v>125</v>
      </c>
      <c r="E1082" t="s">
        <v>4</v>
      </c>
      <c r="F1082" t="s">
        <v>5</v>
      </c>
      <c r="G1082" t="s">
        <v>6</v>
      </c>
      <c r="H1082" t="s">
        <v>7</v>
      </c>
      <c r="I1082" t="str">
        <f>MID(Tabla1[[#This Row],[Des.Proyecto]],16,50)</f>
        <v>GASTOS ADMINISTRATIVOS</v>
      </c>
      <c r="J1082" t="s">
        <v>235</v>
      </c>
      <c r="K1082" t="s">
        <v>236</v>
      </c>
      <c r="L1082" s="11" t="s">
        <v>938</v>
      </c>
      <c r="M1082" t="s">
        <v>173</v>
      </c>
      <c r="N1082" t="s">
        <v>11</v>
      </c>
      <c r="O1082" s="19">
        <v>5500</v>
      </c>
      <c r="P1082" s="19">
        <v>0</v>
      </c>
      <c r="Q1082" s="19">
        <v>0</v>
      </c>
      <c r="R1082" s="19">
        <v>5500</v>
      </c>
      <c r="S1082" s="19">
        <v>0</v>
      </c>
      <c r="T1082" s="19">
        <v>0</v>
      </c>
      <c r="U1082" s="18">
        <f>Tabla1[[#This Row],[Comprometido]]/Tabla1[[#Totals],[Comprometido]]</f>
        <v>0</v>
      </c>
      <c r="V1082" s="19">
        <v>0</v>
      </c>
      <c r="W1082" s="20">
        <f>Tabla1[[#This Row],[Devengado]]/Tabla1[[#Totals],[Devengado]]</f>
        <v>0</v>
      </c>
      <c r="X1082" s="19">
        <v>5500</v>
      </c>
      <c r="Y1082" s="19">
        <v>5500</v>
      </c>
      <c r="Z1082" s="19">
        <v>5500</v>
      </c>
    </row>
    <row r="1083" spans="1:26" hidden="1" x14ac:dyDescent="0.2">
      <c r="A1083" t="s">
        <v>23</v>
      </c>
      <c r="B1083" t="s">
        <v>24</v>
      </c>
      <c r="C1083" t="s">
        <v>34</v>
      </c>
      <c r="D1083" t="s">
        <v>35</v>
      </c>
      <c r="E1083" t="s">
        <v>4</v>
      </c>
      <c r="F1083" t="s">
        <v>5</v>
      </c>
      <c r="G1083" t="s">
        <v>6</v>
      </c>
      <c r="H1083" t="s">
        <v>7</v>
      </c>
      <c r="I1083" t="str">
        <f>MID(Tabla1[[#This Row],[Des.Proyecto]],16,50)</f>
        <v>GASTOS ADMINISTRATIVOS</v>
      </c>
      <c r="J1083" t="s">
        <v>235</v>
      </c>
      <c r="K1083" t="s">
        <v>236</v>
      </c>
      <c r="L1083" s="11" t="s">
        <v>938</v>
      </c>
      <c r="M1083" t="s">
        <v>173</v>
      </c>
      <c r="N1083" t="s">
        <v>11</v>
      </c>
      <c r="O1083" s="19">
        <v>4891.28</v>
      </c>
      <c r="P1083" s="19">
        <v>0</v>
      </c>
      <c r="Q1083" s="19">
        <v>1100</v>
      </c>
      <c r="R1083" s="19">
        <v>5991.28</v>
      </c>
      <c r="S1083" s="19">
        <v>0</v>
      </c>
      <c r="T1083" s="19">
        <v>3400</v>
      </c>
      <c r="U1083" s="18">
        <f>Tabla1[[#This Row],[Comprometido]]/Tabla1[[#Totals],[Comprometido]]</f>
        <v>1.6231683643034493E-4</v>
      </c>
      <c r="V1083" s="19">
        <v>0</v>
      </c>
      <c r="W1083" s="20">
        <f>Tabla1[[#This Row],[Devengado]]/Tabla1[[#Totals],[Devengado]]</f>
        <v>0</v>
      </c>
      <c r="X1083" s="19">
        <v>2591.2800000000002</v>
      </c>
      <c r="Y1083" s="19">
        <v>5991.28</v>
      </c>
      <c r="Z1083" s="19">
        <v>2591.2800000000002</v>
      </c>
    </row>
    <row r="1084" spans="1:26" hidden="1" x14ac:dyDescent="0.2">
      <c r="A1084" t="s">
        <v>23</v>
      </c>
      <c r="B1084" t="s">
        <v>24</v>
      </c>
      <c r="C1084" t="s">
        <v>86</v>
      </c>
      <c r="D1084" t="s">
        <v>87</v>
      </c>
      <c r="E1084" t="s">
        <v>4</v>
      </c>
      <c r="F1084" t="s">
        <v>5</v>
      </c>
      <c r="G1084" t="s">
        <v>6</v>
      </c>
      <c r="H1084" t="s">
        <v>7</v>
      </c>
      <c r="I1084" t="str">
        <f>MID(Tabla1[[#This Row],[Des.Proyecto]],16,50)</f>
        <v>GASTOS ADMINISTRATIVOS</v>
      </c>
      <c r="J1084" t="s">
        <v>235</v>
      </c>
      <c r="K1084" t="s">
        <v>236</v>
      </c>
      <c r="L1084" s="11" t="s">
        <v>938</v>
      </c>
      <c r="M1084" t="s">
        <v>173</v>
      </c>
      <c r="N1084" t="s">
        <v>11</v>
      </c>
      <c r="O1084" s="19">
        <v>5596</v>
      </c>
      <c r="P1084" s="19">
        <v>0</v>
      </c>
      <c r="Q1084" s="19">
        <v>-3936</v>
      </c>
      <c r="R1084" s="19">
        <v>1660</v>
      </c>
      <c r="S1084" s="19">
        <v>0</v>
      </c>
      <c r="T1084" s="19">
        <v>1660</v>
      </c>
      <c r="U1084" s="18">
        <f>Tabla1[[#This Row],[Comprometido]]/Tabla1[[#Totals],[Comprometido]]</f>
        <v>7.9248808374815475E-5</v>
      </c>
      <c r="V1084" s="19">
        <v>0</v>
      </c>
      <c r="W1084" s="20">
        <f>Tabla1[[#This Row],[Devengado]]/Tabla1[[#Totals],[Devengado]]</f>
        <v>0</v>
      </c>
      <c r="X1084" s="19">
        <v>0</v>
      </c>
      <c r="Y1084" s="19">
        <v>1660</v>
      </c>
      <c r="Z1084" s="19">
        <v>0</v>
      </c>
    </row>
    <row r="1085" spans="1:26" hidden="1" x14ac:dyDescent="0.2">
      <c r="A1085" t="s">
        <v>23</v>
      </c>
      <c r="B1085" t="s">
        <v>49</v>
      </c>
      <c r="C1085" t="s">
        <v>56</v>
      </c>
      <c r="D1085" t="s">
        <v>57</v>
      </c>
      <c r="E1085" t="s">
        <v>4</v>
      </c>
      <c r="F1085" t="s">
        <v>5</v>
      </c>
      <c r="G1085" t="s">
        <v>6</v>
      </c>
      <c r="H1085" t="s">
        <v>7</v>
      </c>
      <c r="I1085" t="str">
        <f>MID(Tabla1[[#This Row],[Des.Proyecto]],16,50)</f>
        <v>GASTOS ADMINISTRATIVOS</v>
      </c>
      <c r="J1085" t="s">
        <v>235</v>
      </c>
      <c r="K1085" t="s">
        <v>236</v>
      </c>
      <c r="L1085" s="11" t="s">
        <v>938</v>
      </c>
      <c r="M1085" t="s">
        <v>173</v>
      </c>
      <c r="N1085" t="s">
        <v>11</v>
      </c>
      <c r="O1085" s="19">
        <v>131266.13</v>
      </c>
      <c r="P1085" s="19">
        <v>0</v>
      </c>
      <c r="Q1085" s="19">
        <v>-63485.13</v>
      </c>
      <c r="R1085" s="19">
        <v>67781</v>
      </c>
      <c r="S1085" s="19">
        <v>0</v>
      </c>
      <c r="T1085" s="19">
        <v>63656</v>
      </c>
      <c r="U1085" s="18">
        <f>Tabla1[[#This Row],[Comprometido]]/Tabla1[[#Totals],[Comprometido]]</f>
        <v>3.0389530999441285E-3</v>
      </c>
      <c r="V1085" s="19">
        <v>10043.219999999999</v>
      </c>
      <c r="W1085" s="20">
        <f>Tabla1[[#This Row],[Devengado]]/Tabla1[[#Totals],[Devengado]]</f>
        <v>1.1728314673475327E-3</v>
      </c>
      <c r="X1085" s="19">
        <v>4125</v>
      </c>
      <c r="Y1085" s="19">
        <v>57737.78</v>
      </c>
      <c r="Z1085" s="19">
        <v>4125</v>
      </c>
    </row>
    <row r="1086" spans="1:26" hidden="1" x14ac:dyDescent="0.2">
      <c r="A1086" t="s">
        <v>62</v>
      </c>
      <c r="B1086" t="s">
        <v>66</v>
      </c>
      <c r="C1086" t="s">
        <v>120</v>
      </c>
      <c r="D1086" t="s">
        <v>121</v>
      </c>
      <c r="E1086" t="s">
        <v>4</v>
      </c>
      <c r="F1086" t="s">
        <v>5</v>
      </c>
      <c r="G1086" t="s">
        <v>6</v>
      </c>
      <c r="H1086" t="s">
        <v>7</v>
      </c>
      <c r="I1086" t="str">
        <f>MID(Tabla1[[#This Row],[Des.Proyecto]],16,50)</f>
        <v>GASTOS ADMINISTRATIVOS</v>
      </c>
      <c r="J1086" t="s">
        <v>235</v>
      </c>
      <c r="K1086" t="s">
        <v>236</v>
      </c>
      <c r="L1086" s="11" t="s">
        <v>938</v>
      </c>
      <c r="M1086" t="s">
        <v>173</v>
      </c>
      <c r="N1086" t="s">
        <v>11</v>
      </c>
      <c r="O1086" s="19">
        <v>7188.6</v>
      </c>
      <c r="P1086" s="19">
        <v>0</v>
      </c>
      <c r="Q1086" s="19">
        <v>0</v>
      </c>
      <c r="R1086" s="19">
        <v>7188.6</v>
      </c>
      <c r="S1086" s="19">
        <v>0</v>
      </c>
      <c r="T1086" s="19">
        <v>0</v>
      </c>
      <c r="U1086" s="18">
        <f>Tabla1[[#This Row],[Comprometido]]/Tabla1[[#Totals],[Comprometido]]</f>
        <v>0</v>
      </c>
      <c r="V1086" s="19">
        <v>0</v>
      </c>
      <c r="W1086" s="20">
        <f>Tabla1[[#This Row],[Devengado]]/Tabla1[[#Totals],[Devengado]]</f>
        <v>0</v>
      </c>
      <c r="X1086" s="19">
        <v>7188.6</v>
      </c>
      <c r="Y1086" s="19">
        <v>7188.6</v>
      </c>
      <c r="Z1086" s="19">
        <v>7188.6</v>
      </c>
    </row>
    <row r="1087" spans="1:26" x14ac:dyDescent="0.2">
      <c r="A1087" t="s">
        <v>52</v>
      </c>
      <c r="B1087" t="s">
        <v>83</v>
      </c>
      <c r="C1087" t="s">
        <v>84</v>
      </c>
      <c r="D1087" t="s">
        <v>85</v>
      </c>
      <c r="E1087" t="s">
        <v>4</v>
      </c>
      <c r="F1087" t="s">
        <v>5</v>
      </c>
      <c r="G1087" t="s">
        <v>6</v>
      </c>
      <c r="H1087" t="s">
        <v>7</v>
      </c>
      <c r="I1087" t="str">
        <f>MID(Tabla1[[#This Row],[Des.Proyecto]],16,50)</f>
        <v>GASTOS ADMINISTRATIVOS</v>
      </c>
      <c r="J1087" t="s">
        <v>237</v>
      </c>
      <c r="K1087" t="s">
        <v>238</v>
      </c>
      <c r="L1087" s="11" t="s">
        <v>938</v>
      </c>
      <c r="M1087" t="s">
        <v>173</v>
      </c>
      <c r="N1087" t="s">
        <v>11</v>
      </c>
      <c r="O1087" s="19">
        <v>13050</v>
      </c>
      <c r="P1087" s="19">
        <v>0</v>
      </c>
      <c r="Q1087" s="19">
        <v>-3048.88</v>
      </c>
      <c r="R1087" s="19">
        <v>10001.120000000001</v>
      </c>
      <c r="S1087" s="19">
        <v>2935.76</v>
      </c>
      <c r="T1087" s="19">
        <v>6001.12</v>
      </c>
      <c r="U1087" s="18">
        <f>Tabla1[[#This Row],[Comprometido]]/Tabla1[[#Totals],[Comprometido]]</f>
        <v>2.8649494512907991E-4</v>
      </c>
      <c r="V1087" s="19">
        <v>6000</v>
      </c>
      <c r="W1087" s="20">
        <f>Tabla1[[#This Row],[Devengado]]/Tabla1[[#Totals],[Devengado]]</f>
        <v>7.006705821524568E-4</v>
      </c>
      <c r="X1087" s="19">
        <v>4000</v>
      </c>
      <c r="Y1087" s="19">
        <v>4001.12</v>
      </c>
      <c r="Z1087" s="19">
        <v>1064.24</v>
      </c>
    </row>
    <row r="1088" spans="1:26" hidden="1" x14ac:dyDescent="0.2">
      <c r="A1088" t="s">
        <v>62</v>
      </c>
      <c r="B1088" t="s">
        <v>66</v>
      </c>
      <c r="C1088" t="s">
        <v>74</v>
      </c>
      <c r="D1088" t="s">
        <v>75</v>
      </c>
      <c r="E1088" t="s">
        <v>4</v>
      </c>
      <c r="F1088" t="s">
        <v>5</v>
      </c>
      <c r="G1088" t="s">
        <v>6</v>
      </c>
      <c r="H1088" t="s">
        <v>7</v>
      </c>
      <c r="I1088" t="str">
        <f>MID(Tabla1[[#This Row],[Des.Proyecto]],16,50)</f>
        <v>GASTOS ADMINISTRATIVOS</v>
      </c>
      <c r="J1088" t="s">
        <v>237</v>
      </c>
      <c r="K1088" t="s">
        <v>238</v>
      </c>
      <c r="L1088" s="11" t="s">
        <v>938</v>
      </c>
      <c r="M1088" t="s">
        <v>173</v>
      </c>
      <c r="N1088" t="s">
        <v>11</v>
      </c>
      <c r="O1088" s="19">
        <v>1480</v>
      </c>
      <c r="P1088" s="19">
        <v>0</v>
      </c>
      <c r="Q1088" s="19">
        <v>-880</v>
      </c>
      <c r="R1088" s="19">
        <v>600</v>
      </c>
      <c r="S1088" s="19">
        <v>0</v>
      </c>
      <c r="T1088" s="19">
        <v>0</v>
      </c>
      <c r="U1088" s="18">
        <f>Tabla1[[#This Row],[Comprometido]]/Tabla1[[#Totals],[Comprometido]]</f>
        <v>0</v>
      </c>
      <c r="V1088" s="19">
        <v>0</v>
      </c>
      <c r="W1088" s="20">
        <f>Tabla1[[#This Row],[Devengado]]/Tabla1[[#Totals],[Devengado]]</f>
        <v>0</v>
      </c>
      <c r="X1088" s="19">
        <v>600</v>
      </c>
      <c r="Y1088" s="19">
        <v>600</v>
      </c>
      <c r="Z1088" s="19">
        <v>600</v>
      </c>
    </row>
    <row r="1089" spans="1:26" hidden="1" x14ac:dyDescent="0.2">
      <c r="A1089" t="s">
        <v>23</v>
      </c>
      <c r="B1089" t="s">
        <v>24</v>
      </c>
      <c r="C1089" t="s">
        <v>86</v>
      </c>
      <c r="D1089" t="s">
        <v>87</v>
      </c>
      <c r="E1089" t="s">
        <v>4</v>
      </c>
      <c r="F1089" t="s">
        <v>5</v>
      </c>
      <c r="G1089" t="s">
        <v>6</v>
      </c>
      <c r="H1089" t="s">
        <v>7</v>
      </c>
      <c r="I1089" t="str">
        <f>MID(Tabla1[[#This Row],[Des.Proyecto]],16,50)</f>
        <v>GASTOS ADMINISTRATIVOS</v>
      </c>
      <c r="J1089" t="s">
        <v>237</v>
      </c>
      <c r="K1089" t="s">
        <v>238</v>
      </c>
      <c r="L1089" s="11" t="s">
        <v>938</v>
      </c>
      <c r="M1089" t="s">
        <v>173</v>
      </c>
      <c r="N1089" t="s">
        <v>11</v>
      </c>
      <c r="O1089" s="19">
        <v>13392.86</v>
      </c>
      <c r="P1089" s="19">
        <v>0</v>
      </c>
      <c r="Q1089" s="19">
        <v>16151.68</v>
      </c>
      <c r="R1089" s="19">
        <v>29544.54</v>
      </c>
      <c r="S1089" s="19">
        <v>0</v>
      </c>
      <c r="T1089" s="19">
        <v>29544.54</v>
      </c>
      <c r="U1089" s="18">
        <f>Tabla1[[#This Row],[Comprometido]]/Tabla1[[#Totals],[Comprometido]]</f>
        <v>1.4104636078205246E-3</v>
      </c>
      <c r="V1089" s="19">
        <v>0</v>
      </c>
      <c r="W1089" s="20">
        <f>Tabla1[[#This Row],[Devengado]]/Tabla1[[#Totals],[Devengado]]</f>
        <v>0</v>
      </c>
      <c r="X1089" s="19">
        <v>0</v>
      </c>
      <c r="Y1089" s="19">
        <v>29544.54</v>
      </c>
      <c r="Z1089" s="19">
        <v>0</v>
      </c>
    </row>
    <row r="1090" spans="1:26" hidden="1" x14ac:dyDescent="0.2">
      <c r="A1090" t="s">
        <v>0</v>
      </c>
      <c r="B1090" t="s">
        <v>1</v>
      </c>
      <c r="C1090" t="s">
        <v>88</v>
      </c>
      <c r="D1090" t="s">
        <v>89</v>
      </c>
      <c r="E1090" t="s">
        <v>4</v>
      </c>
      <c r="F1090" t="s">
        <v>5</v>
      </c>
      <c r="G1090" t="s">
        <v>6</v>
      </c>
      <c r="H1090" t="s">
        <v>7</v>
      </c>
      <c r="I1090" t="str">
        <f>MID(Tabla1[[#This Row],[Des.Proyecto]],16,50)</f>
        <v>GASTOS ADMINISTRATIVOS</v>
      </c>
      <c r="J1090" t="s">
        <v>237</v>
      </c>
      <c r="K1090" t="s">
        <v>238</v>
      </c>
      <c r="L1090" s="11" t="s">
        <v>938</v>
      </c>
      <c r="M1090" t="s">
        <v>173</v>
      </c>
      <c r="N1090" t="s">
        <v>11</v>
      </c>
      <c r="O1090" s="19">
        <v>6514</v>
      </c>
      <c r="P1090" s="19">
        <v>0</v>
      </c>
      <c r="Q1090" s="19">
        <v>-2514</v>
      </c>
      <c r="R1090" s="19">
        <v>4000</v>
      </c>
      <c r="S1090" s="19">
        <v>0</v>
      </c>
      <c r="T1090" s="19">
        <v>3359</v>
      </c>
      <c r="U1090" s="18">
        <f>Tabla1[[#This Row],[Comprometido]]/Tabla1[[#Totals],[Comprometido]]</f>
        <v>1.6035948634397901E-4</v>
      </c>
      <c r="V1090" s="19">
        <v>484.7</v>
      </c>
      <c r="W1090" s="20">
        <f>Tabla1[[#This Row],[Devengado]]/Tabla1[[#Totals],[Devengado]]</f>
        <v>5.6602505194882629E-5</v>
      </c>
      <c r="X1090" s="19">
        <v>641</v>
      </c>
      <c r="Y1090" s="19">
        <v>3515.3</v>
      </c>
      <c r="Z1090" s="19">
        <v>641</v>
      </c>
    </row>
    <row r="1091" spans="1:26" hidden="1" x14ac:dyDescent="0.2">
      <c r="A1091" t="s">
        <v>62</v>
      </c>
      <c r="B1091" t="s">
        <v>80</v>
      </c>
      <c r="C1091" t="s">
        <v>94</v>
      </c>
      <c r="D1091" t="s">
        <v>95</v>
      </c>
      <c r="E1091" t="s">
        <v>4</v>
      </c>
      <c r="F1091" t="s">
        <v>5</v>
      </c>
      <c r="G1091" t="s">
        <v>6</v>
      </c>
      <c r="H1091" t="s">
        <v>7</v>
      </c>
      <c r="I1091" t="str">
        <f>MID(Tabla1[[#This Row],[Des.Proyecto]],16,50)</f>
        <v>GASTOS ADMINISTRATIVOS</v>
      </c>
      <c r="J1091" t="s">
        <v>237</v>
      </c>
      <c r="K1091" t="s">
        <v>238</v>
      </c>
      <c r="L1091" s="11" t="s">
        <v>938</v>
      </c>
      <c r="M1091" t="s">
        <v>173</v>
      </c>
      <c r="N1091" t="s">
        <v>11</v>
      </c>
      <c r="O1091" s="19">
        <v>7026.59</v>
      </c>
      <c r="P1091" s="19">
        <v>0</v>
      </c>
      <c r="Q1091" s="19">
        <v>0</v>
      </c>
      <c r="R1091" s="19">
        <v>7026.59</v>
      </c>
      <c r="S1091" s="19">
        <v>0</v>
      </c>
      <c r="T1091" s="19">
        <v>2915.17</v>
      </c>
      <c r="U1091" s="18">
        <f>Tabla1[[#This Row],[Comprometido]]/Tabla1[[#Totals],[Comprometido]]</f>
        <v>1.3917093295783784E-4</v>
      </c>
      <c r="V1091" s="19">
        <v>848.5</v>
      </c>
      <c r="W1091" s="20">
        <f>Tabla1[[#This Row],[Devengado]]/Tabla1[[#Totals],[Devengado]]</f>
        <v>9.9086498159393259E-5</v>
      </c>
      <c r="X1091" s="19">
        <v>4111.42</v>
      </c>
      <c r="Y1091" s="19">
        <v>6178.09</v>
      </c>
      <c r="Z1091" s="19">
        <v>4111.42</v>
      </c>
    </row>
    <row r="1092" spans="1:26" hidden="1" x14ac:dyDescent="0.2">
      <c r="A1092" t="s">
        <v>23</v>
      </c>
      <c r="B1092" t="s">
        <v>69</v>
      </c>
      <c r="C1092" t="s">
        <v>70</v>
      </c>
      <c r="D1092" t="s">
        <v>71</v>
      </c>
      <c r="E1092" t="s">
        <v>4</v>
      </c>
      <c r="F1092" t="s">
        <v>5</v>
      </c>
      <c r="G1092" t="s">
        <v>6</v>
      </c>
      <c r="H1092" t="s">
        <v>7</v>
      </c>
      <c r="I1092" t="str">
        <f>MID(Tabla1[[#This Row],[Des.Proyecto]],16,50)</f>
        <v>GASTOS ADMINISTRATIVOS</v>
      </c>
      <c r="J1092" t="s">
        <v>237</v>
      </c>
      <c r="K1092" t="s">
        <v>238</v>
      </c>
      <c r="L1092" s="11" t="s">
        <v>938</v>
      </c>
      <c r="M1092" t="s">
        <v>173</v>
      </c>
      <c r="N1092" t="s">
        <v>11</v>
      </c>
      <c r="O1092" s="19">
        <v>61146.7</v>
      </c>
      <c r="P1092" s="19">
        <v>0</v>
      </c>
      <c r="Q1092" s="19">
        <v>42680.29</v>
      </c>
      <c r="R1092" s="19">
        <v>103826.99</v>
      </c>
      <c r="S1092" s="19">
        <v>0</v>
      </c>
      <c r="T1092" s="19">
        <v>5144.01</v>
      </c>
      <c r="U1092" s="18">
        <f>Tabla1[[#This Row],[Comprometido]]/Tabla1[[#Totals],[Comprometido]]</f>
        <v>2.455763028723702E-4</v>
      </c>
      <c r="V1092" s="19">
        <v>3182.24</v>
      </c>
      <c r="W1092" s="20">
        <f>Tabla1[[#This Row],[Devengado]]/Tabla1[[#Totals],[Devengado]]</f>
        <v>3.7161699222480564E-4</v>
      </c>
      <c r="X1092" s="19">
        <v>98682.98</v>
      </c>
      <c r="Y1092" s="19">
        <v>100644.75</v>
      </c>
      <c r="Z1092" s="19">
        <v>98682.98</v>
      </c>
    </row>
    <row r="1093" spans="1:26" hidden="1" x14ac:dyDescent="0.2">
      <c r="A1093" t="s">
        <v>62</v>
      </c>
      <c r="B1093" t="s">
        <v>66</v>
      </c>
      <c r="C1093" t="s">
        <v>108</v>
      </c>
      <c r="D1093" t="s">
        <v>109</v>
      </c>
      <c r="E1093" t="s">
        <v>4</v>
      </c>
      <c r="F1093" t="s">
        <v>5</v>
      </c>
      <c r="G1093" t="s">
        <v>6</v>
      </c>
      <c r="H1093" t="s">
        <v>7</v>
      </c>
      <c r="I1093" t="str">
        <f>MID(Tabla1[[#This Row],[Des.Proyecto]],16,50)</f>
        <v>GASTOS ADMINISTRATIVOS</v>
      </c>
      <c r="J1093" t="s">
        <v>237</v>
      </c>
      <c r="K1093" t="s">
        <v>238</v>
      </c>
      <c r="L1093" s="11" t="s">
        <v>938</v>
      </c>
      <c r="M1093" t="s">
        <v>173</v>
      </c>
      <c r="N1093" t="s">
        <v>11</v>
      </c>
      <c r="O1093" s="19">
        <v>3000</v>
      </c>
      <c r="P1093" s="19">
        <v>0</v>
      </c>
      <c r="Q1093" s="19">
        <v>700</v>
      </c>
      <c r="R1093" s="19">
        <v>3700</v>
      </c>
      <c r="S1093" s="19">
        <v>0</v>
      </c>
      <c r="T1093" s="19">
        <v>3694</v>
      </c>
      <c r="U1093" s="18">
        <f>Tabla1[[#This Row],[Comprometido]]/Tabla1[[#Totals],[Comprometido]]</f>
        <v>1.7635246875696888E-4</v>
      </c>
      <c r="V1093" s="19">
        <v>3527</v>
      </c>
      <c r="W1093" s="20">
        <f>Tabla1[[#This Row],[Devengado]]/Tabla1[[#Totals],[Devengado]]</f>
        <v>4.1187752387528582E-4</v>
      </c>
      <c r="X1093" s="19">
        <v>6</v>
      </c>
      <c r="Y1093" s="19">
        <v>173</v>
      </c>
      <c r="Z1093" s="19">
        <v>6</v>
      </c>
    </row>
    <row r="1094" spans="1:26" hidden="1" x14ac:dyDescent="0.2">
      <c r="A1094" t="s">
        <v>0</v>
      </c>
      <c r="B1094" t="s">
        <v>105</v>
      </c>
      <c r="C1094" t="s">
        <v>106</v>
      </c>
      <c r="D1094" t="s">
        <v>107</v>
      </c>
      <c r="E1094" t="s">
        <v>4</v>
      </c>
      <c r="F1094" t="s">
        <v>5</v>
      </c>
      <c r="G1094" t="s">
        <v>6</v>
      </c>
      <c r="H1094" t="s">
        <v>7</v>
      </c>
      <c r="I1094" t="str">
        <f>MID(Tabla1[[#This Row],[Des.Proyecto]],16,50)</f>
        <v>GASTOS ADMINISTRATIVOS</v>
      </c>
      <c r="J1094" t="s">
        <v>237</v>
      </c>
      <c r="K1094" t="s">
        <v>238</v>
      </c>
      <c r="L1094" s="11" t="s">
        <v>938</v>
      </c>
      <c r="M1094" t="s">
        <v>173</v>
      </c>
      <c r="N1094" t="s">
        <v>11</v>
      </c>
      <c r="O1094" s="19">
        <v>27139.9</v>
      </c>
      <c r="P1094" s="19">
        <v>0</v>
      </c>
      <c r="Q1094" s="19">
        <v>0</v>
      </c>
      <c r="R1094" s="19">
        <v>27139.9</v>
      </c>
      <c r="S1094" s="19">
        <v>0</v>
      </c>
      <c r="T1094" s="19">
        <v>23989.68</v>
      </c>
      <c r="U1094" s="18">
        <f>Tabla1[[#This Row],[Comprometido]]/Tabla1[[#Totals],[Comprometido]]</f>
        <v>1.1452732248753874E-3</v>
      </c>
      <c r="V1094" s="19">
        <v>1700.6</v>
      </c>
      <c r="W1094" s="20">
        <f>Tabla1[[#This Row],[Devengado]]/Tabla1[[#Totals],[Devengado]]</f>
        <v>1.9859339866807799E-4</v>
      </c>
      <c r="X1094" s="19">
        <v>3150.22</v>
      </c>
      <c r="Y1094" s="19">
        <v>25439.3</v>
      </c>
      <c r="Z1094" s="19">
        <v>3150.22</v>
      </c>
    </row>
    <row r="1095" spans="1:26" hidden="1" x14ac:dyDescent="0.2">
      <c r="A1095" t="s">
        <v>62</v>
      </c>
      <c r="B1095" t="s">
        <v>80</v>
      </c>
      <c r="C1095" t="s">
        <v>90</v>
      </c>
      <c r="D1095" t="s">
        <v>91</v>
      </c>
      <c r="E1095" t="s">
        <v>4</v>
      </c>
      <c r="F1095" t="s">
        <v>5</v>
      </c>
      <c r="G1095" t="s">
        <v>6</v>
      </c>
      <c r="H1095" t="s">
        <v>7</v>
      </c>
      <c r="I1095" t="str">
        <f>MID(Tabla1[[#This Row],[Des.Proyecto]],16,50)</f>
        <v>GASTOS ADMINISTRATIVOS</v>
      </c>
      <c r="J1095" t="s">
        <v>237</v>
      </c>
      <c r="K1095" t="s">
        <v>238</v>
      </c>
      <c r="L1095" s="11" t="s">
        <v>938</v>
      </c>
      <c r="M1095" t="s">
        <v>173</v>
      </c>
      <c r="N1095" t="s">
        <v>11</v>
      </c>
      <c r="O1095" s="19">
        <v>0</v>
      </c>
      <c r="P1095" s="19">
        <v>0</v>
      </c>
      <c r="Q1095" s="19">
        <v>2327.6999999999998</v>
      </c>
      <c r="R1095" s="19">
        <v>2327.6999999999998</v>
      </c>
      <c r="S1095" s="19">
        <v>1737.5</v>
      </c>
      <c r="T1095" s="19">
        <v>590</v>
      </c>
      <c r="U1095" s="18">
        <f>Tabla1[[#This Row],[Comprometido]]/Tabla1[[#Totals],[Comprometido]]</f>
        <v>2.8166745145265739E-5</v>
      </c>
      <c r="V1095" s="19">
        <v>590</v>
      </c>
      <c r="W1095" s="20">
        <f>Tabla1[[#This Row],[Devengado]]/Tabla1[[#Totals],[Devengado]]</f>
        <v>6.8899273911658253E-5</v>
      </c>
      <c r="X1095" s="19">
        <v>1737.7</v>
      </c>
      <c r="Y1095" s="19">
        <v>1737.7</v>
      </c>
      <c r="Z1095" s="19">
        <v>0.2</v>
      </c>
    </row>
    <row r="1096" spans="1:26" hidden="1" x14ac:dyDescent="0.2">
      <c r="A1096" t="s">
        <v>0</v>
      </c>
      <c r="B1096" t="s">
        <v>1</v>
      </c>
      <c r="C1096" t="s">
        <v>174</v>
      </c>
      <c r="D1096" t="s">
        <v>175</v>
      </c>
      <c r="E1096" t="s">
        <v>4</v>
      </c>
      <c r="F1096" t="s">
        <v>5</v>
      </c>
      <c r="G1096" t="s">
        <v>6</v>
      </c>
      <c r="H1096" t="s">
        <v>7</v>
      </c>
      <c r="I1096" t="str">
        <f>MID(Tabla1[[#This Row],[Des.Proyecto]],16,50)</f>
        <v>GASTOS ADMINISTRATIVOS</v>
      </c>
      <c r="J1096" t="s">
        <v>237</v>
      </c>
      <c r="K1096" t="s">
        <v>238</v>
      </c>
      <c r="L1096" s="11" t="s">
        <v>938</v>
      </c>
      <c r="M1096" t="s">
        <v>173</v>
      </c>
      <c r="N1096" t="s">
        <v>11</v>
      </c>
      <c r="O1096" s="19">
        <v>143000</v>
      </c>
      <c r="P1096" s="19">
        <v>0</v>
      </c>
      <c r="Q1096" s="19">
        <v>-30000</v>
      </c>
      <c r="R1096" s="19">
        <v>113000</v>
      </c>
      <c r="S1096" s="19">
        <v>0</v>
      </c>
      <c r="T1096" s="19">
        <v>112006.32</v>
      </c>
      <c r="U1096" s="18">
        <f>Tabla1[[#This Row],[Comprometido]]/Tabla1[[#Totals],[Comprometido]]</f>
        <v>5.3472092713543751E-3</v>
      </c>
      <c r="V1096" s="19">
        <v>19709.599999999999</v>
      </c>
      <c r="W1096" s="20">
        <f>Tabla1[[#This Row],[Devengado]]/Tabla1[[#Totals],[Devengado]]</f>
        <v>2.3016561509986767E-3</v>
      </c>
      <c r="X1096" s="19">
        <v>993.68</v>
      </c>
      <c r="Y1096" s="19">
        <v>93290.4</v>
      </c>
      <c r="Z1096" s="19">
        <v>993.68</v>
      </c>
    </row>
    <row r="1097" spans="1:26" hidden="1" x14ac:dyDescent="0.2">
      <c r="A1097" t="s">
        <v>23</v>
      </c>
      <c r="B1097" t="s">
        <v>24</v>
      </c>
      <c r="C1097" t="s">
        <v>44</v>
      </c>
      <c r="D1097" t="s">
        <v>45</v>
      </c>
      <c r="E1097" t="s">
        <v>4</v>
      </c>
      <c r="F1097" t="s">
        <v>5</v>
      </c>
      <c r="G1097" t="s">
        <v>6</v>
      </c>
      <c r="H1097" t="s">
        <v>7</v>
      </c>
      <c r="I1097" t="str">
        <f>MID(Tabla1[[#This Row],[Des.Proyecto]],16,50)</f>
        <v>GASTOS ADMINISTRATIVOS</v>
      </c>
      <c r="J1097" t="s">
        <v>237</v>
      </c>
      <c r="K1097" t="s">
        <v>238</v>
      </c>
      <c r="L1097" s="11" t="s">
        <v>938</v>
      </c>
      <c r="M1097" t="s">
        <v>173</v>
      </c>
      <c r="N1097" t="s">
        <v>11</v>
      </c>
      <c r="O1097" s="19">
        <v>4203</v>
      </c>
      <c r="P1097" s="19">
        <v>0</v>
      </c>
      <c r="Q1097" s="19">
        <v>0</v>
      </c>
      <c r="R1097" s="19">
        <v>4203</v>
      </c>
      <c r="S1097" s="19">
        <v>0</v>
      </c>
      <c r="T1097" s="19">
        <v>2952.04</v>
      </c>
      <c r="U1097" s="18">
        <f>Tabla1[[#This Row],[Comprometido]]/Tabla1[[#Totals],[Comprometido]]</f>
        <v>1.409311158281869E-4</v>
      </c>
      <c r="V1097" s="19">
        <v>190</v>
      </c>
      <c r="W1097" s="20">
        <f>Tabla1[[#This Row],[Devengado]]/Tabla1[[#Totals],[Devengado]]</f>
        <v>2.218790176816113E-5</v>
      </c>
      <c r="X1097" s="19">
        <v>1250.96</v>
      </c>
      <c r="Y1097" s="19">
        <v>4013</v>
      </c>
      <c r="Z1097" s="19">
        <v>1250.96</v>
      </c>
    </row>
    <row r="1098" spans="1:26" hidden="1" x14ac:dyDescent="0.2">
      <c r="A1098" t="s">
        <v>23</v>
      </c>
      <c r="B1098" t="s">
        <v>24</v>
      </c>
      <c r="C1098" t="s">
        <v>72</v>
      </c>
      <c r="D1098" t="s">
        <v>73</v>
      </c>
      <c r="E1098" t="s">
        <v>4</v>
      </c>
      <c r="F1098" t="s">
        <v>5</v>
      </c>
      <c r="G1098" t="s">
        <v>6</v>
      </c>
      <c r="H1098" t="s">
        <v>7</v>
      </c>
      <c r="I1098" t="str">
        <f>MID(Tabla1[[#This Row],[Des.Proyecto]],16,50)</f>
        <v>GASTOS ADMINISTRATIVOS</v>
      </c>
      <c r="J1098" t="s">
        <v>237</v>
      </c>
      <c r="K1098" t="s">
        <v>238</v>
      </c>
      <c r="L1098" s="11" t="s">
        <v>938</v>
      </c>
      <c r="M1098" t="s">
        <v>173</v>
      </c>
      <c r="N1098" t="s">
        <v>11</v>
      </c>
      <c r="O1098" s="19">
        <v>9228.67</v>
      </c>
      <c r="P1098" s="19">
        <v>0</v>
      </c>
      <c r="Q1098" s="19">
        <v>1330.64</v>
      </c>
      <c r="R1098" s="19">
        <v>10559.31</v>
      </c>
      <c r="S1098" s="19">
        <v>1334.72</v>
      </c>
      <c r="T1098" s="19">
        <v>9224.59</v>
      </c>
      <c r="U1098" s="18">
        <f>Tabla1[[#This Row],[Comprometido]]/Tabla1[[#Totals],[Comprometido]]</f>
        <v>4.4038419593146934E-4</v>
      </c>
      <c r="V1098" s="19">
        <v>2767.51</v>
      </c>
      <c r="W1098" s="20">
        <f>Tabla1[[#This Row],[Devengado]]/Tabla1[[#Totals],[Devengado]]</f>
        <v>3.231854738021243E-4</v>
      </c>
      <c r="X1098" s="19">
        <v>1334.72</v>
      </c>
      <c r="Y1098" s="19">
        <v>7791.8</v>
      </c>
      <c r="Z1098" s="19">
        <v>0</v>
      </c>
    </row>
    <row r="1099" spans="1:26" hidden="1" x14ac:dyDescent="0.2">
      <c r="A1099" t="s">
        <v>62</v>
      </c>
      <c r="B1099" t="s">
        <v>66</v>
      </c>
      <c r="C1099" t="s">
        <v>120</v>
      </c>
      <c r="D1099" t="s">
        <v>121</v>
      </c>
      <c r="E1099" t="s">
        <v>4</v>
      </c>
      <c r="F1099" t="s">
        <v>5</v>
      </c>
      <c r="G1099" t="s">
        <v>6</v>
      </c>
      <c r="H1099" t="s">
        <v>7</v>
      </c>
      <c r="I1099" t="str">
        <f>MID(Tabla1[[#This Row],[Des.Proyecto]],16,50)</f>
        <v>GASTOS ADMINISTRATIVOS</v>
      </c>
      <c r="J1099" t="s">
        <v>237</v>
      </c>
      <c r="K1099" t="s">
        <v>238</v>
      </c>
      <c r="L1099" s="11" t="s">
        <v>938</v>
      </c>
      <c r="M1099" t="s">
        <v>173</v>
      </c>
      <c r="N1099" t="s">
        <v>11</v>
      </c>
      <c r="O1099" s="19">
        <v>2500</v>
      </c>
      <c r="P1099" s="19">
        <v>0</v>
      </c>
      <c r="Q1099" s="19">
        <v>0</v>
      </c>
      <c r="R1099" s="19">
        <v>2500</v>
      </c>
      <c r="S1099" s="19">
        <v>2500</v>
      </c>
      <c r="T1099" s="19">
        <v>0</v>
      </c>
      <c r="U1099" s="18">
        <f>Tabla1[[#This Row],[Comprometido]]/Tabla1[[#Totals],[Comprometido]]</f>
        <v>0</v>
      </c>
      <c r="V1099" s="19">
        <v>0</v>
      </c>
      <c r="W1099" s="20">
        <f>Tabla1[[#This Row],[Devengado]]/Tabla1[[#Totals],[Devengado]]</f>
        <v>0</v>
      </c>
      <c r="X1099" s="19">
        <v>2500</v>
      </c>
      <c r="Y1099" s="19">
        <v>2500</v>
      </c>
      <c r="Z1099" s="19">
        <v>0</v>
      </c>
    </row>
    <row r="1100" spans="1:26" hidden="1" x14ac:dyDescent="0.2">
      <c r="A1100" t="s">
        <v>23</v>
      </c>
      <c r="B1100" t="s">
        <v>49</v>
      </c>
      <c r="C1100" t="s">
        <v>56</v>
      </c>
      <c r="D1100" t="s">
        <v>57</v>
      </c>
      <c r="E1100" t="s">
        <v>4</v>
      </c>
      <c r="F1100" t="s">
        <v>5</v>
      </c>
      <c r="G1100" t="s">
        <v>6</v>
      </c>
      <c r="H1100" t="s">
        <v>7</v>
      </c>
      <c r="I1100" t="str">
        <f>MID(Tabla1[[#This Row],[Des.Proyecto]],16,50)</f>
        <v>GASTOS ADMINISTRATIVOS</v>
      </c>
      <c r="J1100" t="s">
        <v>237</v>
      </c>
      <c r="K1100" t="s">
        <v>238</v>
      </c>
      <c r="L1100" s="11" t="s">
        <v>938</v>
      </c>
      <c r="M1100" t="s">
        <v>173</v>
      </c>
      <c r="N1100" t="s">
        <v>11</v>
      </c>
      <c r="O1100" s="19">
        <v>141493.4</v>
      </c>
      <c r="P1100" s="19">
        <v>0</v>
      </c>
      <c r="Q1100" s="19">
        <v>74960.27</v>
      </c>
      <c r="R1100" s="19">
        <v>216453.67</v>
      </c>
      <c r="S1100" s="19">
        <v>82322.05</v>
      </c>
      <c r="T1100" s="19">
        <v>129342.6</v>
      </c>
      <c r="U1100" s="18">
        <f>Tabla1[[#This Row],[Comprometido]]/Tabla1[[#Totals],[Comprometido]]</f>
        <v>6.1748475434339808E-3</v>
      </c>
      <c r="V1100" s="19">
        <v>73506.92</v>
      </c>
      <c r="W1100" s="20">
        <f>Tabla1[[#This Row],[Devengado]]/Tabla1[[#Totals],[Devengado]]</f>
        <v>8.5840227381056775E-3</v>
      </c>
      <c r="X1100" s="19">
        <v>87111.07</v>
      </c>
      <c r="Y1100" s="19">
        <v>142946.75</v>
      </c>
      <c r="Z1100" s="19">
        <v>4789.0200000000004</v>
      </c>
    </row>
    <row r="1101" spans="1:26" hidden="1" x14ac:dyDescent="0.2">
      <c r="A1101" t="s">
        <v>23</v>
      </c>
      <c r="B1101" t="s">
        <v>24</v>
      </c>
      <c r="C1101" t="s">
        <v>25</v>
      </c>
      <c r="D1101" t="s">
        <v>26</v>
      </c>
      <c r="E1101" t="s">
        <v>4</v>
      </c>
      <c r="F1101" t="s">
        <v>5</v>
      </c>
      <c r="G1101" t="s">
        <v>6</v>
      </c>
      <c r="H1101" t="s">
        <v>7</v>
      </c>
      <c r="I1101" t="str">
        <f>MID(Tabla1[[#This Row],[Des.Proyecto]],16,50)</f>
        <v>GASTOS ADMINISTRATIVOS</v>
      </c>
      <c r="J1101" t="s">
        <v>237</v>
      </c>
      <c r="K1101" t="s">
        <v>238</v>
      </c>
      <c r="L1101" s="11" t="s">
        <v>938</v>
      </c>
      <c r="M1101" t="s">
        <v>173</v>
      </c>
      <c r="N1101" t="s">
        <v>11</v>
      </c>
      <c r="O1101" s="19">
        <v>6416</v>
      </c>
      <c r="P1101" s="19">
        <v>0</v>
      </c>
      <c r="Q1101" s="19">
        <v>0</v>
      </c>
      <c r="R1101" s="19">
        <v>6416</v>
      </c>
      <c r="S1101" s="19">
        <v>0</v>
      </c>
      <c r="T1101" s="19">
        <v>4916</v>
      </c>
      <c r="U1101" s="18">
        <f>Tabla1[[#This Row],[Comprometido]]/Tabla1[[#Totals],[Comprometido]]</f>
        <v>2.3469104937987522E-4</v>
      </c>
      <c r="V1101" s="19">
        <v>1696.73</v>
      </c>
      <c r="W1101" s="20">
        <f>Tabla1[[#This Row],[Devengado]]/Tabla1[[#Totals],[Devengado]]</f>
        <v>1.9814146614258966E-4</v>
      </c>
      <c r="X1101" s="19">
        <v>1500</v>
      </c>
      <c r="Y1101" s="19">
        <v>4719.2700000000004</v>
      </c>
      <c r="Z1101" s="19">
        <v>1500</v>
      </c>
    </row>
    <row r="1102" spans="1:26" hidden="1" x14ac:dyDescent="0.2">
      <c r="A1102" t="s">
        <v>23</v>
      </c>
      <c r="B1102" t="s">
        <v>24</v>
      </c>
      <c r="C1102" t="s">
        <v>42</v>
      </c>
      <c r="D1102" t="s">
        <v>43</v>
      </c>
      <c r="E1102" t="s">
        <v>4</v>
      </c>
      <c r="F1102" t="s">
        <v>5</v>
      </c>
      <c r="G1102" t="s">
        <v>6</v>
      </c>
      <c r="H1102" t="s">
        <v>7</v>
      </c>
      <c r="I1102" t="str">
        <f>MID(Tabla1[[#This Row],[Des.Proyecto]],16,50)</f>
        <v>GASTOS ADMINISTRATIVOS</v>
      </c>
      <c r="J1102" t="s">
        <v>237</v>
      </c>
      <c r="K1102" t="s">
        <v>238</v>
      </c>
      <c r="L1102" s="11" t="s">
        <v>938</v>
      </c>
      <c r="M1102" t="s">
        <v>173</v>
      </c>
      <c r="N1102" t="s">
        <v>11</v>
      </c>
      <c r="O1102" s="19">
        <v>3181</v>
      </c>
      <c r="P1102" s="19">
        <v>0</v>
      </c>
      <c r="Q1102" s="19">
        <v>709</v>
      </c>
      <c r="R1102" s="19">
        <v>3890</v>
      </c>
      <c r="S1102" s="19">
        <v>3890</v>
      </c>
      <c r="T1102" s="19">
        <v>0</v>
      </c>
      <c r="U1102" s="18">
        <f>Tabla1[[#This Row],[Comprometido]]/Tabla1[[#Totals],[Comprometido]]</f>
        <v>0</v>
      </c>
      <c r="V1102" s="19">
        <v>0</v>
      </c>
      <c r="W1102" s="20">
        <f>Tabla1[[#This Row],[Devengado]]/Tabla1[[#Totals],[Devengado]]</f>
        <v>0</v>
      </c>
      <c r="X1102" s="19">
        <v>3890</v>
      </c>
      <c r="Y1102" s="19">
        <v>3890</v>
      </c>
      <c r="Z1102" s="19">
        <v>0</v>
      </c>
    </row>
    <row r="1103" spans="1:26" hidden="1" x14ac:dyDescent="0.2">
      <c r="A1103" t="s">
        <v>62</v>
      </c>
      <c r="B1103" t="s">
        <v>63</v>
      </c>
      <c r="C1103" t="s">
        <v>64</v>
      </c>
      <c r="D1103" t="s">
        <v>65</v>
      </c>
      <c r="E1103" t="s">
        <v>4</v>
      </c>
      <c r="F1103" t="s">
        <v>5</v>
      </c>
      <c r="G1103" t="s">
        <v>6</v>
      </c>
      <c r="H1103" t="s">
        <v>7</v>
      </c>
      <c r="I1103" t="str">
        <f>MID(Tabla1[[#This Row],[Des.Proyecto]],16,50)</f>
        <v>GASTOS ADMINISTRATIVOS</v>
      </c>
      <c r="J1103" t="s">
        <v>237</v>
      </c>
      <c r="K1103" t="s">
        <v>238</v>
      </c>
      <c r="L1103" s="11" t="s">
        <v>938</v>
      </c>
      <c r="M1103" t="s">
        <v>173</v>
      </c>
      <c r="N1103" t="s">
        <v>11</v>
      </c>
      <c r="O1103" s="19">
        <v>30200</v>
      </c>
      <c r="P1103" s="19">
        <v>0</v>
      </c>
      <c r="Q1103" s="19">
        <v>2500</v>
      </c>
      <c r="R1103" s="19">
        <v>32700</v>
      </c>
      <c r="S1103" s="19">
        <v>0</v>
      </c>
      <c r="T1103" s="19">
        <v>30744.69</v>
      </c>
      <c r="U1103" s="18">
        <f>Tabla1[[#This Row],[Comprometido]]/Tabla1[[#Totals],[Comprometido]]</f>
        <v>1.4677590640681357E-3</v>
      </c>
      <c r="V1103" s="19">
        <v>11476.4</v>
      </c>
      <c r="W1103" s="20">
        <f>Tabla1[[#This Row],[Devengado]]/Tabla1[[#Totals],[Devengado]]</f>
        <v>1.3401959781690757E-3</v>
      </c>
      <c r="X1103" s="19">
        <v>1955.31</v>
      </c>
      <c r="Y1103" s="19">
        <v>21223.599999999999</v>
      </c>
      <c r="Z1103" s="19">
        <v>1955.31</v>
      </c>
    </row>
    <row r="1104" spans="1:26" hidden="1" x14ac:dyDescent="0.2">
      <c r="A1104" t="s">
        <v>62</v>
      </c>
      <c r="B1104" t="s">
        <v>66</v>
      </c>
      <c r="C1104" t="s">
        <v>76</v>
      </c>
      <c r="D1104" t="s">
        <v>77</v>
      </c>
      <c r="E1104" t="s">
        <v>4</v>
      </c>
      <c r="F1104" t="s">
        <v>5</v>
      </c>
      <c r="G1104" t="s">
        <v>6</v>
      </c>
      <c r="H1104" t="s">
        <v>7</v>
      </c>
      <c r="I1104" t="str">
        <f>MID(Tabla1[[#This Row],[Des.Proyecto]],16,50)</f>
        <v>GASTOS ADMINISTRATIVOS</v>
      </c>
      <c r="J1104" t="s">
        <v>237</v>
      </c>
      <c r="K1104" t="s">
        <v>238</v>
      </c>
      <c r="L1104" s="11" t="s">
        <v>938</v>
      </c>
      <c r="M1104" t="s">
        <v>173</v>
      </c>
      <c r="N1104" t="s">
        <v>11</v>
      </c>
      <c r="O1104" s="19">
        <v>2000</v>
      </c>
      <c r="P1104" s="19">
        <v>0</v>
      </c>
      <c r="Q1104" s="19">
        <v>-1500</v>
      </c>
      <c r="R1104" s="19">
        <v>500</v>
      </c>
      <c r="S1104" s="19">
        <v>0</v>
      </c>
      <c r="T1104" s="19">
        <v>0</v>
      </c>
      <c r="U1104" s="18">
        <f>Tabla1[[#This Row],[Comprometido]]/Tabla1[[#Totals],[Comprometido]]</f>
        <v>0</v>
      </c>
      <c r="V1104" s="19">
        <v>0</v>
      </c>
      <c r="W1104" s="20">
        <f>Tabla1[[#This Row],[Devengado]]/Tabla1[[#Totals],[Devengado]]</f>
        <v>0</v>
      </c>
      <c r="X1104" s="19">
        <v>500</v>
      </c>
      <c r="Y1104" s="19">
        <v>500</v>
      </c>
      <c r="Z1104" s="19">
        <v>500</v>
      </c>
    </row>
    <row r="1105" spans="1:26" hidden="1" x14ac:dyDescent="0.2">
      <c r="A1105" t="s">
        <v>23</v>
      </c>
      <c r="B1105" t="s">
        <v>24</v>
      </c>
      <c r="C1105" t="s">
        <v>34</v>
      </c>
      <c r="D1105" t="s">
        <v>35</v>
      </c>
      <c r="E1105" t="s">
        <v>4</v>
      </c>
      <c r="F1105" t="s">
        <v>5</v>
      </c>
      <c r="G1105" t="s">
        <v>6</v>
      </c>
      <c r="H1105" t="s">
        <v>7</v>
      </c>
      <c r="I1105" t="str">
        <f>MID(Tabla1[[#This Row],[Des.Proyecto]],16,50)</f>
        <v>GASTOS ADMINISTRATIVOS</v>
      </c>
      <c r="J1105" t="s">
        <v>237</v>
      </c>
      <c r="K1105" t="s">
        <v>238</v>
      </c>
      <c r="L1105" s="11" t="s">
        <v>938</v>
      </c>
      <c r="M1105" t="s">
        <v>173</v>
      </c>
      <c r="N1105" t="s">
        <v>11</v>
      </c>
      <c r="O1105" s="19">
        <v>6000</v>
      </c>
      <c r="P1105" s="19">
        <v>0</v>
      </c>
      <c r="Q1105" s="19">
        <v>1987.67</v>
      </c>
      <c r="R1105" s="19">
        <v>7987.67</v>
      </c>
      <c r="S1105" s="19">
        <v>0</v>
      </c>
      <c r="T1105" s="19">
        <v>7987.67</v>
      </c>
      <c r="U1105" s="18">
        <f>Tabla1[[#This Row],[Comprometido]]/Tabla1[[#Totals],[Comprometido]]</f>
        <v>3.8133333083810981E-4</v>
      </c>
      <c r="V1105" s="19">
        <v>0</v>
      </c>
      <c r="W1105" s="20">
        <f>Tabla1[[#This Row],[Devengado]]/Tabla1[[#Totals],[Devengado]]</f>
        <v>0</v>
      </c>
      <c r="X1105" s="19">
        <v>0</v>
      </c>
      <c r="Y1105" s="19">
        <v>7987.67</v>
      </c>
      <c r="Z1105" s="19">
        <v>0</v>
      </c>
    </row>
    <row r="1106" spans="1:26" hidden="1" x14ac:dyDescent="0.2">
      <c r="A1106" t="s">
        <v>23</v>
      </c>
      <c r="B1106" t="s">
        <v>24</v>
      </c>
      <c r="C1106" t="s">
        <v>40</v>
      </c>
      <c r="D1106" t="s">
        <v>41</v>
      </c>
      <c r="E1106" t="s">
        <v>4</v>
      </c>
      <c r="F1106" t="s">
        <v>5</v>
      </c>
      <c r="G1106" t="s">
        <v>6</v>
      </c>
      <c r="H1106" t="s">
        <v>7</v>
      </c>
      <c r="I1106" t="str">
        <f>MID(Tabla1[[#This Row],[Des.Proyecto]],16,50)</f>
        <v>GASTOS ADMINISTRATIVOS</v>
      </c>
      <c r="J1106" t="s">
        <v>237</v>
      </c>
      <c r="K1106" t="s">
        <v>238</v>
      </c>
      <c r="L1106" s="11" t="s">
        <v>938</v>
      </c>
      <c r="M1106" t="s">
        <v>173</v>
      </c>
      <c r="N1106" t="s">
        <v>11</v>
      </c>
      <c r="O1106" s="19">
        <v>5000</v>
      </c>
      <c r="P1106" s="19">
        <v>0</v>
      </c>
      <c r="Q1106" s="19">
        <v>0</v>
      </c>
      <c r="R1106" s="19">
        <v>5000</v>
      </c>
      <c r="S1106" s="19">
        <v>0</v>
      </c>
      <c r="T1106" s="19">
        <v>0</v>
      </c>
      <c r="U1106" s="18">
        <f>Tabla1[[#This Row],[Comprometido]]/Tabla1[[#Totals],[Comprometido]]</f>
        <v>0</v>
      </c>
      <c r="V1106" s="19">
        <v>0</v>
      </c>
      <c r="W1106" s="20">
        <f>Tabla1[[#This Row],[Devengado]]/Tabla1[[#Totals],[Devengado]]</f>
        <v>0</v>
      </c>
      <c r="X1106" s="19">
        <v>5000</v>
      </c>
      <c r="Y1106" s="19">
        <v>5000</v>
      </c>
      <c r="Z1106" s="19">
        <v>5000</v>
      </c>
    </row>
    <row r="1107" spans="1:26" hidden="1" x14ac:dyDescent="0.2">
      <c r="A1107" t="s">
        <v>23</v>
      </c>
      <c r="B1107" t="s">
        <v>24</v>
      </c>
      <c r="C1107" t="s">
        <v>101</v>
      </c>
      <c r="D1107" t="s">
        <v>102</v>
      </c>
      <c r="E1107" t="s">
        <v>4</v>
      </c>
      <c r="F1107" t="s">
        <v>5</v>
      </c>
      <c r="G1107" t="s">
        <v>6</v>
      </c>
      <c r="H1107" t="s">
        <v>7</v>
      </c>
      <c r="I1107" t="str">
        <f>MID(Tabla1[[#This Row],[Des.Proyecto]],16,50)</f>
        <v>GASTOS ADMINISTRATIVOS</v>
      </c>
      <c r="J1107" t="s">
        <v>237</v>
      </c>
      <c r="K1107" t="s">
        <v>238</v>
      </c>
      <c r="L1107" s="11" t="s">
        <v>938</v>
      </c>
      <c r="M1107" t="s">
        <v>173</v>
      </c>
      <c r="N1107" t="s">
        <v>11</v>
      </c>
      <c r="O1107" s="19">
        <v>665</v>
      </c>
      <c r="P1107" s="19">
        <v>0</v>
      </c>
      <c r="Q1107" s="19">
        <v>0</v>
      </c>
      <c r="R1107" s="19">
        <v>665</v>
      </c>
      <c r="S1107" s="19">
        <v>0</v>
      </c>
      <c r="T1107" s="19">
        <v>0</v>
      </c>
      <c r="U1107" s="18">
        <f>Tabla1[[#This Row],[Comprometido]]/Tabla1[[#Totals],[Comprometido]]</f>
        <v>0</v>
      </c>
      <c r="V1107" s="19">
        <v>0</v>
      </c>
      <c r="W1107" s="20">
        <f>Tabla1[[#This Row],[Devengado]]/Tabla1[[#Totals],[Devengado]]</f>
        <v>0</v>
      </c>
      <c r="X1107" s="19">
        <v>665</v>
      </c>
      <c r="Y1107" s="19">
        <v>665</v>
      </c>
      <c r="Z1107" s="19">
        <v>665</v>
      </c>
    </row>
    <row r="1108" spans="1:26" hidden="1" x14ac:dyDescent="0.2">
      <c r="A1108" t="s">
        <v>23</v>
      </c>
      <c r="B1108" t="s">
        <v>24</v>
      </c>
      <c r="C1108" t="s">
        <v>29</v>
      </c>
      <c r="D1108" t="s">
        <v>30</v>
      </c>
      <c r="E1108" t="s">
        <v>4</v>
      </c>
      <c r="F1108" t="s">
        <v>5</v>
      </c>
      <c r="G1108" t="s">
        <v>6</v>
      </c>
      <c r="H1108" t="s">
        <v>7</v>
      </c>
      <c r="I1108" t="str">
        <f>MID(Tabla1[[#This Row],[Des.Proyecto]],16,50)</f>
        <v>GASTOS ADMINISTRATIVOS</v>
      </c>
      <c r="J1108" t="s">
        <v>237</v>
      </c>
      <c r="K1108" t="s">
        <v>238</v>
      </c>
      <c r="L1108" s="11" t="s">
        <v>938</v>
      </c>
      <c r="M1108" t="s">
        <v>173</v>
      </c>
      <c r="N1108" t="s">
        <v>11</v>
      </c>
      <c r="O1108" s="19">
        <v>10918.21</v>
      </c>
      <c r="P1108" s="19">
        <v>0</v>
      </c>
      <c r="Q1108" s="19">
        <v>8066.79</v>
      </c>
      <c r="R1108" s="19">
        <v>18985</v>
      </c>
      <c r="S1108" s="19">
        <v>0</v>
      </c>
      <c r="T1108" s="19">
        <v>3985</v>
      </c>
      <c r="U1108" s="18">
        <f>Tabla1[[#This Row],[Comprometido]]/Tabla1[[#Totals],[Comprometido]]</f>
        <v>1.9024488034556606E-4</v>
      </c>
      <c r="V1108" s="19">
        <v>3985</v>
      </c>
      <c r="W1108" s="20">
        <f>Tabla1[[#This Row],[Devengado]]/Tabla1[[#Totals],[Devengado]]</f>
        <v>4.6536204497959002E-4</v>
      </c>
      <c r="X1108" s="19">
        <v>15000</v>
      </c>
      <c r="Y1108" s="19">
        <v>15000</v>
      </c>
      <c r="Z1108" s="19">
        <v>15000</v>
      </c>
    </row>
    <row r="1109" spans="1:26" hidden="1" x14ac:dyDescent="0.2">
      <c r="A1109" t="s">
        <v>62</v>
      </c>
      <c r="B1109" t="s">
        <v>80</v>
      </c>
      <c r="C1109" t="s">
        <v>92</v>
      </c>
      <c r="D1109" t="s">
        <v>93</v>
      </c>
      <c r="E1109" t="s">
        <v>4</v>
      </c>
      <c r="F1109" t="s">
        <v>5</v>
      </c>
      <c r="G1109" t="s">
        <v>6</v>
      </c>
      <c r="H1109" t="s">
        <v>7</v>
      </c>
      <c r="I1109" t="str">
        <f>MID(Tabla1[[#This Row],[Des.Proyecto]],16,50)</f>
        <v>GASTOS ADMINISTRATIVOS</v>
      </c>
      <c r="J1109" t="s">
        <v>237</v>
      </c>
      <c r="K1109" t="s">
        <v>238</v>
      </c>
      <c r="L1109" s="11" t="s">
        <v>938</v>
      </c>
      <c r="M1109" t="s">
        <v>173</v>
      </c>
      <c r="N1109" t="s">
        <v>11</v>
      </c>
      <c r="O1109" s="19">
        <v>9000</v>
      </c>
      <c r="P1109" s="19">
        <v>0</v>
      </c>
      <c r="Q1109" s="19">
        <v>-1709</v>
      </c>
      <c r="R1109" s="19">
        <v>7291</v>
      </c>
      <c r="S1109" s="19">
        <v>7291</v>
      </c>
      <c r="T1109" s="19">
        <v>0</v>
      </c>
      <c r="U1109" s="18">
        <f>Tabla1[[#This Row],[Comprometido]]/Tabla1[[#Totals],[Comprometido]]</f>
        <v>0</v>
      </c>
      <c r="V1109" s="19">
        <v>0</v>
      </c>
      <c r="W1109" s="20">
        <f>Tabla1[[#This Row],[Devengado]]/Tabla1[[#Totals],[Devengado]]</f>
        <v>0</v>
      </c>
      <c r="X1109" s="19">
        <v>7291</v>
      </c>
      <c r="Y1109" s="19">
        <v>7291</v>
      </c>
      <c r="Z1109" s="19">
        <v>0</v>
      </c>
    </row>
    <row r="1110" spans="1:26" hidden="1" x14ac:dyDescent="0.2">
      <c r="A1110" t="s">
        <v>62</v>
      </c>
      <c r="B1110" t="s">
        <v>80</v>
      </c>
      <c r="C1110" t="s">
        <v>81</v>
      </c>
      <c r="D1110" t="s">
        <v>82</v>
      </c>
      <c r="E1110" t="s">
        <v>4</v>
      </c>
      <c r="F1110" t="s">
        <v>5</v>
      </c>
      <c r="G1110" t="s">
        <v>6</v>
      </c>
      <c r="H1110" t="s">
        <v>7</v>
      </c>
      <c r="I1110" t="str">
        <f>MID(Tabla1[[#This Row],[Des.Proyecto]],16,50)</f>
        <v>GASTOS ADMINISTRATIVOS</v>
      </c>
      <c r="J1110" t="s">
        <v>237</v>
      </c>
      <c r="K1110" t="s">
        <v>238</v>
      </c>
      <c r="L1110" s="11" t="s">
        <v>938</v>
      </c>
      <c r="M1110" t="s">
        <v>173</v>
      </c>
      <c r="N1110" t="s">
        <v>11</v>
      </c>
      <c r="O1110" s="19">
        <v>125</v>
      </c>
      <c r="P1110" s="19">
        <v>0</v>
      </c>
      <c r="Q1110" s="19">
        <v>4189.93</v>
      </c>
      <c r="R1110" s="19">
        <v>4314.93</v>
      </c>
      <c r="S1110" s="19">
        <v>3958.93</v>
      </c>
      <c r="T1110" s="19">
        <v>0</v>
      </c>
      <c r="U1110" s="18">
        <f>Tabla1[[#This Row],[Comprometido]]/Tabla1[[#Totals],[Comprometido]]</f>
        <v>0</v>
      </c>
      <c r="V1110" s="19">
        <v>0</v>
      </c>
      <c r="W1110" s="20">
        <f>Tabla1[[#This Row],[Devengado]]/Tabla1[[#Totals],[Devengado]]</f>
        <v>0</v>
      </c>
      <c r="X1110" s="19">
        <v>4314.93</v>
      </c>
      <c r="Y1110" s="19">
        <v>4314.93</v>
      </c>
      <c r="Z1110" s="19">
        <v>356</v>
      </c>
    </row>
    <row r="1111" spans="1:26" hidden="1" x14ac:dyDescent="0.2">
      <c r="A1111" t="s">
        <v>62</v>
      </c>
      <c r="B1111" t="s">
        <v>66</v>
      </c>
      <c r="C1111" t="s">
        <v>118</v>
      </c>
      <c r="D1111" t="s">
        <v>119</v>
      </c>
      <c r="E1111" t="s">
        <v>4</v>
      </c>
      <c r="F1111" t="s">
        <v>5</v>
      </c>
      <c r="G1111" t="s">
        <v>6</v>
      </c>
      <c r="H1111" t="s">
        <v>7</v>
      </c>
      <c r="I1111" t="str">
        <f>MID(Tabla1[[#This Row],[Des.Proyecto]],16,50)</f>
        <v>GASTOS ADMINISTRATIVOS</v>
      </c>
      <c r="J1111" t="s">
        <v>237</v>
      </c>
      <c r="K1111" t="s">
        <v>238</v>
      </c>
      <c r="L1111" s="11" t="s">
        <v>938</v>
      </c>
      <c r="M1111" t="s">
        <v>173</v>
      </c>
      <c r="N1111" t="s">
        <v>11</v>
      </c>
      <c r="O1111" s="19">
        <v>896</v>
      </c>
      <c r="P1111" s="19">
        <v>0</v>
      </c>
      <c r="Q1111" s="19">
        <v>-390</v>
      </c>
      <c r="R1111" s="19">
        <v>506</v>
      </c>
      <c r="S1111" s="19">
        <v>506</v>
      </c>
      <c r="T1111" s="19">
        <v>0</v>
      </c>
      <c r="U1111" s="18">
        <f>Tabla1[[#This Row],[Comprometido]]/Tabla1[[#Totals],[Comprometido]]</f>
        <v>0</v>
      </c>
      <c r="V1111" s="19">
        <v>0</v>
      </c>
      <c r="W1111" s="20">
        <f>Tabla1[[#This Row],[Devengado]]/Tabla1[[#Totals],[Devengado]]</f>
        <v>0</v>
      </c>
      <c r="X1111" s="19">
        <v>506</v>
      </c>
      <c r="Y1111" s="19">
        <v>506</v>
      </c>
      <c r="Z1111" s="19">
        <v>0</v>
      </c>
    </row>
    <row r="1112" spans="1:26" hidden="1" x14ac:dyDescent="0.2">
      <c r="A1112" t="s">
        <v>23</v>
      </c>
      <c r="B1112" t="s">
        <v>49</v>
      </c>
      <c r="C1112" t="s">
        <v>50</v>
      </c>
      <c r="D1112" t="s">
        <v>51</v>
      </c>
      <c r="E1112" t="s">
        <v>4</v>
      </c>
      <c r="F1112" t="s">
        <v>5</v>
      </c>
      <c r="G1112" t="s">
        <v>6</v>
      </c>
      <c r="H1112" t="s">
        <v>7</v>
      </c>
      <c r="I1112" t="str">
        <f>MID(Tabla1[[#This Row],[Des.Proyecto]],16,50)</f>
        <v>GASTOS ADMINISTRATIVOS</v>
      </c>
      <c r="J1112" t="s">
        <v>237</v>
      </c>
      <c r="K1112" t="s">
        <v>238</v>
      </c>
      <c r="L1112" s="11" t="s">
        <v>938</v>
      </c>
      <c r="M1112" t="s">
        <v>173</v>
      </c>
      <c r="N1112" t="s">
        <v>11</v>
      </c>
      <c r="O1112" s="19">
        <v>0</v>
      </c>
      <c r="P1112" s="19">
        <v>0</v>
      </c>
      <c r="Q1112" s="19">
        <v>14000</v>
      </c>
      <c r="R1112" s="19">
        <v>14000</v>
      </c>
      <c r="S1112" s="19">
        <v>0</v>
      </c>
      <c r="T1112" s="19">
        <v>0</v>
      </c>
      <c r="U1112" s="18">
        <f>Tabla1[[#This Row],[Comprometido]]/Tabla1[[#Totals],[Comprometido]]</f>
        <v>0</v>
      </c>
      <c r="V1112" s="19">
        <v>0</v>
      </c>
      <c r="W1112" s="20">
        <f>Tabla1[[#This Row],[Devengado]]/Tabla1[[#Totals],[Devengado]]</f>
        <v>0</v>
      </c>
      <c r="X1112" s="19">
        <v>14000</v>
      </c>
      <c r="Y1112" s="19">
        <v>14000</v>
      </c>
      <c r="Z1112" s="19">
        <v>14000</v>
      </c>
    </row>
    <row r="1113" spans="1:26" hidden="1" x14ac:dyDescent="0.2">
      <c r="A1113" t="s">
        <v>23</v>
      </c>
      <c r="B1113" t="s">
        <v>46</v>
      </c>
      <c r="C1113" t="s">
        <v>47</v>
      </c>
      <c r="D1113" t="s">
        <v>48</v>
      </c>
      <c r="E1113" t="s">
        <v>4</v>
      </c>
      <c r="F1113" t="s">
        <v>5</v>
      </c>
      <c r="G1113" t="s">
        <v>6</v>
      </c>
      <c r="H1113" t="s">
        <v>7</v>
      </c>
      <c r="I1113" t="str">
        <f>MID(Tabla1[[#This Row],[Des.Proyecto]],16,50)</f>
        <v>GASTOS ADMINISTRATIVOS</v>
      </c>
      <c r="J1113" t="s">
        <v>237</v>
      </c>
      <c r="K1113" t="s">
        <v>238</v>
      </c>
      <c r="L1113" s="11" t="s">
        <v>938</v>
      </c>
      <c r="M1113" t="s">
        <v>173</v>
      </c>
      <c r="N1113" t="s">
        <v>11</v>
      </c>
      <c r="O1113" s="19">
        <v>3690</v>
      </c>
      <c r="P1113" s="19">
        <v>0</v>
      </c>
      <c r="Q1113" s="19">
        <v>5310</v>
      </c>
      <c r="R1113" s="19">
        <v>9000</v>
      </c>
      <c r="S1113" s="19">
        <v>0</v>
      </c>
      <c r="T1113" s="19">
        <v>0</v>
      </c>
      <c r="U1113" s="18">
        <f>Tabla1[[#This Row],[Comprometido]]/Tabla1[[#Totals],[Comprometido]]</f>
        <v>0</v>
      </c>
      <c r="V1113" s="19">
        <v>0</v>
      </c>
      <c r="W1113" s="20">
        <f>Tabla1[[#This Row],[Devengado]]/Tabla1[[#Totals],[Devengado]]</f>
        <v>0</v>
      </c>
      <c r="X1113" s="19">
        <v>9000</v>
      </c>
      <c r="Y1113" s="19">
        <v>9000</v>
      </c>
      <c r="Z1113" s="19">
        <v>9000</v>
      </c>
    </row>
    <row r="1114" spans="1:26" hidden="1" x14ac:dyDescent="0.2">
      <c r="A1114" t="s">
        <v>23</v>
      </c>
      <c r="B1114" t="s">
        <v>24</v>
      </c>
      <c r="C1114" t="s">
        <v>86</v>
      </c>
      <c r="D1114" t="s">
        <v>87</v>
      </c>
      <c r="E1114" t="s">
        <v>4</v>
      </c>
      <c r="F1114" t="s">
        <v>5</v>
      </c>
      <c r="G1114" t="s">
        <v>6</v>
      </c>
      <c r="H1114" t="s">
        <v>7</v>
      </c>
      <c r="I1114" t="str">
        <f>MID(Tabla1[[#This Row],[Des.Proyecto]],16,50)</f>
        <v>GASTOS ADMINISTRATIVOS</v>
      </c>
      <c r="J1114" t="s">
        <v>239</v>
      </c>
      <c r="K1114" t="s">
        <v>240</v>
      </c>
      <c r="L1114" s="11" t="s">
        <v>938</v>
      </c>
      <c r="M1114" t="s">
        <v>173</v>
      </c>
      <c r="N1114" t="s">
        <v>11</v>
      </c>
      <c r="O1114" s="19">
        <v>3200</v>
      </c>
      <c r="P1114" s="19">
        <v>0</v>
      </c>
      <c r="Q1114" s="19">
        <v>-900</v>
      </c>
      <c r="R1114" s="19">
        <v>2300</v>
      </c>
      <c r="S1114" s="19">
        <v>0</v>
      </c>
      <c r="T1114" s="19">
        <v>2300</v>
      </c>
      <c r="U1114" s="18">
        <f>Tabla1[[#This Row],[Comprometido]]/Tabla1[[#Totals],[Comprometido]]</f>
        <v>1.0980256582052747E-4</v>
      </c>
      <c r="V1114" s="19">
        <v>2300</v>
      </c>
      <c r="W1114" s="20">
        <f>Tabla1[[#This Row],[Devengado]]/Tabla1[[#Totals],[Devengado]]</f>
        <v>2.6859038982510842E-4</v>
      </c>
      <c r="X1114" s="19">
        <v>0</v>
      </c>
      <c r="Y1114" s="19">
        <v>0</v>
      </c>
      <c r="Z1114" s="19">
        <v>0</v>
      </c>
    </row>
    <row r="1115" spans="1:26" hidden="1" x14ac:dyDescent="0.2">
      <c r="A1115" t="s">
        <v>23</v>
      </c>
      <c r="B1115" t="s">
        <v>69</v>
      </c>
      <c r="C1115" t="s">
        <v>70</v>
      </c>
      <c r="D1115" t="s">
        <v>71</v>
      </c>
      <c r="E1115" t="s">
        <v>4</v>
      </c>
      <c r="F1115" t="s">
        <v>5</v>
      </c>
      <c r="G1115" t="s">
        <v>6</v>
      </c>
      <c r="H1115" t="s">
        <v>7</v>
      </c>
      <c r="I1115" t="str">
        <f>MID(Tabla1[[#This Row],[Des.Proyecto]],16,50)</f>
        <v>GASTOS ADMINISTRATIVOS</v>
      </c>
      <c r="J1115" t="s">
        <v>241</v>
      </c>
      <c r="K1115" t="s">
        <v>242</v>
      </c>
      <c r="L1115" s="11" t="s">
        <v>938</v>
      </c>
      <c r="M1115" t="s">
        <v>173</v>
      </c>
      <c r="N1115" t="s">
        <v>11</v>
      </c>
      <c r="O1115" s="19">
        <v>26400</v>
      </c>
      <c r="P1115" s="19">
        <v>0</v>
      </c>
      <c r="Q1115" s="19">
        <v>15910</v>
      </c>
      <c r="R1115" s="19">
        <v>42310</v>
      </c>
      <c r="S1115" s="19">
        <v>15816</v>
      </c>
      <c r="T1115" s="19">
        <v>4320</v>
      </c>
      <c r="U1115" s="18">
        <f>Tabla1[[#This Row],[Comprometido]]/Tabla1[[#Totals],[Comprometido]]</f>
        <v>2.0623786275855593E-4</v>
      </c>
      <c r="V1115" s="19">
        <v>3600</v>
      </c>
      <c r="W1115" s="20">
        <f>Tabla1[[#This Row],[Devengado]]/Tabla1[[#Totals],[Devengado]]</f>
        <v>4.2040234929147406E-4</v>
      </c>
      <c r="X1115" s="19">
        <v>37990</v>
      </c>
      <c r="Y1115" s="19">
        <v>38710</v>
      </c>
      <c r="Z1115" s="19">
        <v>22174</v>
      </c>
    </row>
    <row r="1116" spans="1:26" hidden="1" x14ac:dyDescent="0.2">
      <c r="A1116" t="s">
        <v>62</v>
      </c>
      <c r="B1116" t="s">
        <v>80</v>
      </c>
      <c r="C1116" t="s">
        <v>81</v>
      </c>
      <c r="D1116" t="s">
        <v>82</v>
      </c>
      <c r="E1116" t="s">
        <v>4</v>
      </c>
      <c r="F1116" t="s">
        <v>5</v>
      </c>
      <c r="G1116" t="s">
        <v>6</v>
      </c>
      <c r="H1116" t="s">
        <v>7</v>
      </c>
      <c r="I1116" t="str">
        <f>MID(Tabla1[[#This Row],[Des.Proyecto]],16,50)</f>
        <v>GASTOS ADMINISTRATIVOS</v>
      </c>
      <c r="J1116" t="s">
        <v>243</v>
      </c>
      <c r="K1116" t="s">
        <v>244</v>
      </c>
      <c r="L1116" s="11" t="s">
        <v>938</v>
      </c>
      <c r="M1116" t="s">
        <v>173</v>
      </c>
      <c r="N1116" t="s">
        <v>11</v>
      </c>
      <c r="O1116" s="19">
        <v>3500</v>
      </c>
      <c r="P1116" s="19">
        <v>0</v>
      </c>
      <c r="Q1116" s="19">
        <v>-3500</v>
      </c>
      <c r="R1116" s="19">
        <v>0</v>
      </c>
      <c r="S1116" s="19">
        <v>0</v>
      </c>
      <c r="T1116" s="19">
        <v>0</v>
      </c>
      <c r="U1116" s="18">
        <f>Tabla1[[#This Row],[Comprometido]]/Tabla1[[#Totals],[Comprometido]]</f>
        <v>0</v>
      </c>
      <c r="V1116" s="19">
        <v>0</v>
      </c>
      <c r="W1116" s="20">
        <f>Tabla1[[#This Row],[Devengado]]/Tabla1[[#Totals],[Devengado]]</f>
        <v>0</v>
      </c>
      <c r="X1116" s="19">
        <v>0</v>
      </c>
      <c r="Y1116" s="19">
        <v>0</v>
      </c>
      <c r="Z1116" s="19">
        <v>0</v>
      </c>
    </row>
    <row r="1117" spans="1:26" hidden="1" x14ac:dyDescent="0.2">
      <c r="A1117" t="s">
        <v>23</v>
      </c>
      <c r="B1117" t="s">
        <v>24</v>
      </c>
      <c r="C1117" t="s">
        <v>44</v>
      </c>
      <c r="D1117" t="s">
        <v>45</v>
      </c>
      <c r="E1117" t="s">
        <v>4</v>
      </c>
      <c r="F1117" t="s">
        <v>5</v>
      </c>
      <c r="G1117" t="s">
        <v>6</v>
      </c>
      <c r="H1117" t="s">
        <v>7</v>
      </c>
      <c r="I1117" t="str">
        <f>MID(Tabla1[[#This Row],[Des.Proyecto]],16,50)</f>
        <v>GASTOS ADMINISTRATIVOS</v>
      </c>
      <c r="J1117" t="s">
        <v>243</v>
      </c>
      <c r="K1117" t="s">
        <v>244</v>
      </c>
      <c r="L1117" s="11" t="s">
        <v>938</v>
      </c>
      <c r="M1117" t="s">
        <v>173</v>
      </c>
      <c r="N1117" t="s">
        <v>11</v>
      </c>
      <c r="O1117" s="19">
        <v>181945.56</v>
      </c>
      <c r="P1117" s="19">
        <v>0</v>
      </c>
      <c r="Q1117" s="19">
        <v>-181945.56</v>
      </c>
      <c r="R1117" s="19">
        <v>0</v>
      </c>
      <c r="S1117" s="19">
        <v>0</v>
      </c>
      <c r="T1117" s="19">
        <v>0</v>
      </c>
      <c r="U1117" s="18">
        <f>Tabla1[[#This Row],[Comprometido]]/Tabla1[[#Totals],[Comprometido]]</f>
        <v>0</v>
      </c>
      <c r="V1117" s="19">
        <v>0</v>
      </c>
      <c r="W1117" s="20">
        <f>Tabla1[[#This Row],[Devengado]]/Tabla1[[#Totals],[Devengado]]</f>
        <v>0</v>
      </c>
      <c r="X1117" s="19">
        <v>0</v>
      </c>
      <c r="Y1117" s="19">
        <v>0</v>
      </c>
      <c r="Z1117" s="19">
        <v>0</v>
      </c>
    </row>
    <row r="1118" spans="1:26" hidden="1" x14ac:dyDescent="0.2">
      <c r="A1118" t="s">
        <v>23</v>
      </c>
      <c r="B1118" t="s">
        <v>24</v>
      </c>
      <c r="C1118" t="s">
        <v>25</v>
      </c>
      <c r="D1118" t="s">
        <v>26</v>
      </c>
      <c r="E1118" t="s">
        <v>4</v>
      </c>
      <c r="F1118" t="s">
        <v>5</v>
      </c>
      <c r="G1118" t="s">
        <v>6</v>
      </c>
      <c r="H1118" t="s">
        <v>7</v>
      </c>
      <c r="I1118" t="str">
        <f>MID(Tabla1[[#This Row],[Des.Proyecto]],16,50)</f>
        <v>GASTOS ADMINISTRATIVOS</v>
      </c>
      <c r="J1118" t="s">
        <v>245</v>
      </c>
      <c r="K1118" t="s">
        <v>246</v>
      </c>
      <c r="L1118" s="11" t="s">
        <v>938</v>
      </c>
      <c r="M1118" t="s">
        <v>173</v>
      </c>
      <c r="N1118" t="s">
        <v>11</v>
      </c>
      <c r="O1118" s="19">
        <v>3696</v>
      </c>
      <c r="P1118" s="19">
        <v>0</v>
      </c>
      <c r="Q1118" s="19">
        <v>0</v>
      </c>
      <c r="R1118" s="19">
        <v>3696</v>
      </c>
      <c r="S1118" s="19">
        <v>0</v>
      </c>
      <c r="T1118" s="19">
        <v>0</v>
      </c>
      <c r="U1118" s="18">
        <f>Tabla1[[#This Row],[Comprometido]]/Tabla1[[#Totals],[Comprometido]]</f>
        <v>0</v>
      </c>
      <c r="V1118" s="19">
        <v>0</v>
      </c>
      <c r="W1118" s="20">
        <f>Tabla1[[#This Row],[Devengado]]/Tabla1[[#Totals],[Devengado]]</f>
        <v>0</v>
      </c>
      <c r="X1118" s="19">
        <v>3696</v>
      </c>
      <c r="Y1118" s="19">
        <v>3696</v>
      </c>
      <c r="Z1118" s="19">
        <v>3696</v>
      </c>
    </row>
    <row r="1119" spans="1:26" hidden="1" x14ac:dyDescent="0.2">
      <c r="A1119" t="s">
        <v>23</v>
      </c>
      <c r="B1119" t="s">
        <v>69</v>
      </c>
      <c r="C1119" t="s">
        <v>70</v>
      </c>
      <c r="D1119" t="s">
        <v>71</v>
      </c>
      <c r="E1119" t="s">
        <v>4</v>
      </c>
      <c r="F1119" t="s">
        <v>5</v>
      </c>
      <c r="G1119" t="s">
        <v>6</v>
      </c>
      <c r="H1119" t="s">
        <v>7</v>
      </c>
      <c r="I1119" t="str">
        <f>MID(Tabla1[[#This Row],[Des.Proyecto]],16,50)</f>
        <v>GASTOS ADMINISTRATIVOS</v>
      </c>
      <c r="J1119" t="s">
        <v>245</v>
      </c>
      <c r="K1119" t="s">
        <v>246</v>
      </c>
      <c r="L1119" s="11" t="s">
        <v>938</v>
      </c>
      <c r="M1119" t="s">
        <v>173</v>
      </c>
      <c r="N1119" t="s">
        <v>11</v>
      </c>
      <c r="O1119" s="19">
        <v>0</v>
      </c>
      <c r="P1119" s="19">
        <v>0</v>
      </c>
      <c r="Q1119" s="19">
        <v>4549.0200000000004</v>
      </c>
      <c r="R1119" s="19">
        <v>4549.0200000000004</v>
      </c>
      <c r="S1119" s="19">
        <v>0</v>
      </c>
      <c r="T1119" s="19">
        <v>0</v>
      </c>
      <c r="U1119" s="18">
        <f>Tabla1[[#This Row],[Comprometido]]/Tabla1[[#Totals],[Comprometido]]</f>
        <v>0</v>
      </c>
      <c r="V1119" s="19">
        <v>0</v>
      </c>
      <c r="W1119" s="20">
        <f>Tabla1[[#This Row],[Devengado]]/Tabla1[[#Totals],[Devengado]]</f>
        <v>0</v>
      </c>
      <c r="X1119" s="19">
        <v>4549.0200000000004</v>
      </c>
      <c r="Y1119" s="19">
        <v>4549.0200000000004</v>
      </c>
      <c r="Z1119" s="19">
        <v>4549.0200000000004</v>
      </c>
    </row>
    <row r="1120" spans="1:26" hidden="1" x14ac:dyDescent="0.2">
      <c r="A1120" t="s">
        <v>62</v>
      </c>
      <c r="B1120" t="s">
        <v>66</v>
      </c>
      <c r="C1120" t="s">
        <v>74</v>
      </c>
      <c r="D1120" t="s">
        <v>75</v>
      </c>
      <c r="E1120" t="s">
        <v>4</v>
      </c>
      <c r="F1120" t="s">
        <v>5</v>
      </c>
      <c r="G1120" t="s">
        <v>6</v>
      </c>
      <c r="H1120" t="s">
        <v>7</v>
      </c>
      <c r="I1120" t="str">
        <f>MID(Tabla1[[#This Row],[Des.Proyecto]],16,50)</f>
        <v>GASTOS ADMINISTRATIVOS</v>
      </c>
      <c r="J1120" t="s">
        <v>245</v>
      </c>
      <c r="K1120" t="s">
        <v>246</v>
      </c>
      <c r="L1120" s="11" t="s">
        <v>938</v>
      </c>
      <c r="M1120" t="s">
        <v>173</v>
      </c>
      <c r="N1120" t="s">
        <v>11</v>
      </c>
      <c r="O1120" s="19">
        <v>4500</v>
      </c>
      <c r="P1120" s="19">
        <v>0</v>
      </c>
      <c r="Q1120" s="19">
        <v>-4500</v>
      </c>
      <c r="R1120" s="19">
        <v>0</v>
      </c>
      <c r="S1120" s="19">
        <v>0</v>
      </c>
      <c r="T1120" s="19">
        <v>0</v>
      </c>
      <c r="U1120" s="18">
        <f>Tabla1[[#This Row],[Comprometido]]/Tabla1[[#Totals],[Comprometido]]</f>
        <v>0</v>
      </c>
      <c r="V1120" s="19">
        <v>0</v>
      </c>
      <c r="W1120" s="20">
        <f>Tabla1[[#This Row],[Devengado]]/Tabla1[[#Totals],[Devengado]]</f>
        <v>0</v>
      </c>
      <c r="X1120" s="19">
        <v>0</v>
      </c>
      <c r="Y1120" s="19">
        <v>0</v>
      </c>
      <c r="Z1120" s="19">
        <v>0</v>
      </c>
    </row>
    <row r="1121" spans="1:26" hidden="1" x14ac:dyDescent="0.2">
      <c r="A1121" t="s">
        <v>23</v>
      </c>
      <c r="B1121" t="s">
        <v>24</v>
      </c>
      <c r="C1121" t="s">
        <v>101</v>
      </c>
      <c r="D1121" t="s">
        <v>102</v>
      </c>
      <c r="E1121" t="s">
        <v>4</v>
      </c>
      <c r="F1121" t="s">
        <v>5</v>
      </c>
      <c r="G1121" t="s">
        <v>6</v>
      </c>
      <c r="H1121" t="s">
        <v>7</v>
      </c>
      <c r="I1121" t="str">
        <f>MID(Tabla1[[#This Row],[Des.Proyecto]],16,50)</f>
        <v>GASTOS ADMINISTRATIVOS</v>
      </c>
      <c r="J1121" t="s">
        <v>245</v>
      </c>
      <c r="K1121" t="s">
        <v>246</v>
      </c>
      <c r="L1121" s="11" t="s">
        <v>938</v>
      </c>
      <c r="M1121" t="s">
        <v>173</v>
      </c>
      <c r="N1121" t="s">
        <v>11</v>
      </c>
      <c r="O1121" s="19">
        <v>2577.19</v>
      </c>
      <c r="P1121" s="19">
        <v>0</v>
      </c>
      <c r="Q1121" s="19">
        <v>-2577.19</v>
      </c>
      <c r="R1121" s="19">
        <v>0</v>
      </c>
      <c r="S1121" s="19">
        <v>0</v>
      </c>
      <c r="T1121" s="19">
        <v>0</v>
      </c>
      <c r="U1121" s="18">
        <f>Tabla1[[#This Row],[Comprometido]]/Tabla1[[#Totals],[Comprometido]]</f>
        <v>0</v>
      </c>
      <c r="V1121" s="19">
        <v>0</v>
      </c>
      <c r="W1121" s="20">
        <f>Tabla1[[#This Row],[Devengado]]/Tabla1[[#Totals],[Devengado]]</f>
        <v>0</v>
      </c>
      <c r="X1121" s="19">
        <v>0</v>
      </c>
      <c r="Y1121" s="19">
        <v>0</v>
      </c>
      <c r="Z1121" s="19">
        <v>0</v>
      </c>
    </row>
    <row r="1122" spans="1:26" hidden="1" x14ac:dyDescent="0.2">
      <c r="A1122" t="s">
        <v>23</v>
      </c>
      <c r="B1122" t="s">
        <v>46</v>
      </c>
      <c r="C1122" t="s">
        <v>47</v>
      </c>
      <c r="D1122" t="s">
        <v>48</v>
      </c>
      <c r="E1122" t="s">
        <v>4</v>
      </c>
      <c r="F1122" t="s">
        <v>5</v>
      </c>
      <c r="G1122" t="s">
        <v>6</v>
      </c>
      <c r="H1122" t="s">
        <v>7</v>
      </c>
      <c r="I1122" t="str">
        <f>MID(Tabla1[[#This Row],[Des.Proyecto]],16,50)</f>
        <v>GASTOS ADMINISTRATIVOS</v>
      </c>
      <c r="J1122" t="s">
        <v>245</v>
      </c>
      <c r="K1122" t="s">
        <v>246</v>
      </c>
      <c r="L1122" s="11" t="s">
        <v>938</v>
      </c>
      <c r="M1122" t="s">
        <v>173</v>
      </c>
      <c r="N1122" t="s">
        <v>11</v>
      </c>
      <c r="O1122" s="19">
        <v>31080</v>
      </c>
      <c r="P1122" s="19">
        <v>0</v>
      </c>
      <c r="Q1122" s="19">
        <v>-8470</v>
      </c>
      <c r="R1122" s="19">
        <v>22610</v>
      </c>
      <c r="S1122" s="19">
        <v>0</v>
      </c>
      <c r="T1122" s="19">
        <v>22610</v>
      </c>
      <c r="U1122" s="18">
        <f>Tabla1[[#This Row],[Comprometido]]/Tabla1[[#Totals],[Comprometido]]</f>
        <v>1.0794069622617939E-3</v>
      </c>
      <c r="V1122" s="19">
        <v>2261</v>
      </c>
      <c r="W1122" s="20">
        <f>Tabla1[[#This Row],[Devengado]]/Tabla1[[#Totals],[Devengado]]</f>
        <v>2.6403603104111748E-4</v>
      </c>
      <c r="X1122" s="19">
        <v>0</v>
      </c>
      <c r="Y1122" s="19">
        <v>20349</v>
      </c>
      <c r="Z1122" s="19">
        <v>0</v>
      </c>
    </row>
    <row r="1123" spans="1:26" hidden="1" x14ac:dyDescent="0.2">
      <c r="A1123" t="s">
        <v>23</v>
      </c>
      <c r="B1123" t="s">
        <v>49</v>
      </c>
      <c r="C1123" t="s">
        <v>56</v>
      </c>
      <c r="D1123" t="s">
        <v>57</v>
      </c>
      <c r="E1123" t="s">
        <v>4</v>
      </c>
      <c r="F1123" t="s">
        <v>5</v>
      </c>
      <c r="G1123" t="s">
        <v>6</v>
      </c>
      <c r="H1123" t="s">
        <v>7</v>
      </c>
      <c r="I1123" t="str">
        <f>MID(Tabla1[[#This Row],[Des.Proyecto]],16,50)</f>
        <v>GASTOS ADMINISTRATIVOS</v>
      </c>
      <c r="J1123" t="s">
        <v>245</v>
      </c>
      <c r="K1123" t="s">
        <v>246</v>
      </c>
      <c r="L1123" s="11" t="s">
        <v>938</v>
      </c>
      <c r="M1123" t="s">
        <v>173</v>
      </c>
      <c r="N1123" t="s">
        <v>11</v>
      </c>
      <c r="O1123" s="19">
        <v>38186.410000000003</v>
      </c>
      <c r="P1123" s="19">
        <v>0</v>
      </c>
      <c r="Q1123" s="19">
        <v>23944.47</v>
      </c>
      <c r="R1123" s="19">
        <v>62130.879999999997</v>
      </c>
      <c r="S1123" s="19">
        <v>62130.879999999997</v>
      </c>
      <c r="T1123" s="19">
        <v>0</v>
      </c>
      <c r="U1123" s="18">
        <f>Tabla1[[#This Row],[Comprometido]]/Tabla1[[#Totals],[Comprometido]]</f>
        <v>0</v>
      </c>
      <c r="V1123" s="19">
        <v>0</v>
      </c>
      <c r="W1123" s="20">
        <f>Tabla1[[#This Row],[Devengado]]/Tabla1[[#Totals],[Devengado]]</f>
        <v>0</v>
      </c>
      <c r="X1123" s="19">
        <v>62130.879999999997</v>
      </c>
      <c r="Y1123" s="19">
        <v>62130.879999999997</v>
      </c>
      <c r="Z1123" s="19">
        <v>0</v>
      </c>
    </row>
    <row r="1124" spans="1:26" hidden="1" x14ac:dyDescent="0.2">
      <c r="A1124" t="s">
        <v>23</v>
      </c>
      <c r="B1124" t="s">
        <v>24</v>
      </c>
      <c r="C1124" t="s">
        <v>29</v>
      </c>
      <c r="D1124" t="s">
        <v>30</v>
      </c>
      <c r="E1124" t="s">
        <v>4</v>
      </c>
      <c r="F1124" t="s">
        <v>5</v>
      </c>
      <c r="G1124" t="s">
        <v>6</v>
      </c>
      <c r="H1124" t="s">
        <v>7</v>
      </c>
      <c r="I1124" t="str">
        <f>MID(Tabla1[[#This Row],[Des.Proyecto]],16,50)</f>
        <v>GASTOS ADMINISTRATIVOS</v>
      </c>
      <c r="J1124" t="s">
        <v>245</v>
      </c>
      <c r="K1124" t="s">
        <v>246</v>
      </c>
      <c r="L1124" s="11" t="s">
        <v>938</v>
      </c>
      <c r="M1124" t="s">
        <v>173</v>
      </c>
      <c r="N1124" t="s">
        <v>11</v>
      </c>
      <c r="O1124" s="19">
        <v>91498.33</v>
      </c>
      <c r="P1124" s="19">
        <v>0</v>
      </c>
      <c r="Q1124" s="19">
        <v>56943.6</v>
      </c>
      <c r="R1124" s="19">
        <v>148441.93</v>
      </c>
      <c r="S1124" s="19">
        <v>0</v>
      </c>
      <c r="T1124" s="19">
        <v>137445</v>
      </c>
      <c r="U1124" s="18">
        <f>Tabla1[[#This Row],[Comprometido]]/Tabla1[[#Totals],[Comprometido]]</f>
        <v>6.5616581126966946E-3</v>
      </c>
      <c r="V1124" s="19">
        <v>15190</v>
      </c>
      <c r="W1124" s="20">
        <f>Tabla1[[#This Row],[Devengado]]/Tabla1[[#Totals],[Devengado]]</f>
        <v>1.773864357149303E-3</v>
      </c>
      <c r="X1124" s="19">
        <v>10996.93</v>
      </c>
      <c r="Y1124" s="19">
        <v>133251.93</v>
      </c>
      <c r="Z1124" s="19">
        <v>10996.93</v>
      </c>
    </row>
    <row r="1125" spans="1:26" hidden="1" x14ac:dyDescent="0.2">
      <c r="A1125" t="s">
        <v>23</v>
      </c>
      <c r="B1125" t="s">
        <v>24</v>
      </c>
      <c r="C1125" t="s">
        <v>29</v>
      </c>
      <c r="D1125" t="s">
        <v>30</v>
      </c>
      <c r="E1125" t="s">
        <v>4</v>
      </c>
      <c r="F1125" t="s">
        <v>5</v>
      </c>
      <c r="G1125" t="s">
        <v>6</v>
      </c>
      <c r="H1125" t="s">
        <v>7</v>
      </c>
      <c r="I1125" t="str">
        <f>MID(Tabla1[[#This Row],[Des.Proyecto]],16,50)</f>
        <v>GASTOS ADMINISTRATIVOS</v>
      </c>
      <c r="J1125" t="s">
        <v>247</v>
      </c>
      <c r="K1125" t="s">
        <v>248</v>
      </c>
      <c r="L1125" s="11" t="s">
        <v>938</v>
      </c>
      <c r="M1125" t="s">
        <v>173</v>
      </c>
      <c r="N1125" t="s">
        <v>11</v>
      </c>
      <c r="O1125" s="19">
        <v>31678.240000000002</v>
      </c>
      <c r="P1125" s="19">
        <v>0</v>
      </c>
      <c r="Q1125" s="19">
        <v>0</v>
      </c>
      <c r="R1125" s="19">
        <v>31678.240000000002</v>
      </c>
      <c r="S1125" s="19">
        <v>22652.240000000002</v>
      </c>
      <c r="T1125" s="19">
        <v>9026</v>
      </c>
      <c r="U1125" s="18">
        <f>Tabla1[[#This Row],[Comprometido]]/Tabla1[[#Totals],[Comprometido]]</f>
        <v>4.309034604765569E-4</v>
      </c>
      <c r="V1125" s="19">
        <v>9026</v>
      </c>
      <c r="W1125" s="20">
        <f>Tabla1[[#This Row],[Devengado]]/Tabla1[[#Totals],[Devengado]]</f>
        <v>1.0540421124180124E-3</v>
      </c>
      <c r="X1125" s="19">
        <v>22652.240000000002</v>
      </c>
      <c r="Y1125" s="19">
        <v>22652.240000000002</v>
      </c>
      <c r="Z1125" s="19">
        <v>0</v>
      </c>
    </row>
    <row r="1126" spans="1:26" hidden="1" x14ac:dyDescent="0.2">
      <c r="A1126" t="s">
        <v>23</v>
      </c>
      <c r="B1126" t="s">
        <v>24</v>
      </c>
      <c r="C1126" t="s">
        <v>34</v>
      </c>
      <c r="D1126" t="s">
        <v>35</v>
      </c>
      <c r="E1126" t="s">
        <v>4</v>
      </c>
      <c r="F1126" t="s">
        <v>5</v>
      </c>
      <c r="G1126" t="s">
        <v>6</v>
      </c>
      <c r="H1126" t="s">
        <v>7</v>
      </c>
      <c r="I1126" t="str">
        <f>MID(Tabla1[[#This Row],[Des.Proyecto]],16,50)</f>
        <v>GASTOS ADMINISTRATIVOS</v>
      </c>
      <c r="J1126" t="s">
        <v>247</v>
      </c>
      <c r="K1126" t="s">
        <v>248</v>
      </c>
      <c r="L1126" s="11" t="s">
        <v>938</v>
      </c>
      <c r="M1126" t="s">
        <v>173</v>
      </c>
      <c r="N1126" t="s">
        <v>11</v>
      </c>
      <c r="O1126" s="19">
        <v>40.32</v>
      </c>
      <c r="P1126" s="19">
        <v>0</v>
      </c>
      <c r="Q1126" s="19">
        <v>-40.32</v>
      </c>
      <c r="R1126" s="19">
        <v>0</v>
      </c>
      <c r="S1126" s="19">
        <v>0</v>
      </c>
      <c r="T1126" s="19">
        <v>0</v>
      </c>
      <c r="U1126" s="18">
        <f>Tabla1[[#This Row],[Comprometido]]/Tabla1[[#Totals],[Comprometido]]</f>
        <v>0</v>
      </c>
      <c r="V1126" s="19">
        <v>0</v>
      </c>
      <c r="W1126" s="20">
        <f>Tabla1[[#This Row],[Devengado]]/Tabla1[[#Totals],[Devengado]]</f>
        <v>0</v>
      </c>
      <c r="X1126" s="19">
        <v>0</v>
      </c>
      <c r="Y1126" s="19">
        <v>0</v>
      </c>
      <c r="Z1126" s="19">
        <v>0</v>
      </c>
    </row>
    <row r="1127" spans="1:26" hidden="1" x14ac:dyDescent="0.2">
      <c r="A1127" t="s">
        <v>23</v>
      </c>
      <c r="B1127" t="s">
        <v>49</v>
      </c>
      <c r="C1127" t="s">
        <v>56</v>
      </c>
      <c r="D1127" t="s">
        <v>57</v>
      </c>
      <c r="E1127" t="s">
        <v>4</v>
      </c>
      <c r="F1127" t="s">
        <v>5</v>
      </c>
      <c r="G1127" t="s">
        <v>6</v>
      </c>
      <c r="H1127" t="s">
        <v>7</v>
      </c>
      <c r="I1127" t="str">
        <f>MID(Tabla1[[#This Row],[Des.Proyecto]],16,50)</f>
        <v>GASTOS ADMINISTRATIVOS</v>
      </c>
      <c r="J1127" t="s">
        <v>247</v>
      </c>
      <c r="K1127" t="s">
        <v>248</v>
      </c>
      <c r="L1127" s="11" t="s">
        <v>938</v>
      </c>
      <c r="M1127" t="s">
        <v>173</v>
      </c>
      <c r="N1127" t="s">
        <v>11</v>
      </c>
      <c r="O1127" s="19">
        <v>465482.6</v>
      </c>
      <c r="P1127" s="19">
        <v>0</v>
      </c>
      <c r="Q1127" s="19">
        <v>139013.98000000001</v>
      </c>
      <c r="R1127" s="19">
        <v>604496.57999999996</v>
      </c>
      <c r="S1127" s="19">
        <v>223906.46</v>
      </c>
      <c r="T1127" s="19">
        <v>320109.48</v>
      </c>
      <c r="U1127" s="18">
        <f>Tabla1[[#This Row],[Comprometido]]/Tabla1[[#Totals],[Comprometido]]</f>
        <v>1.528210532498905E-2</v>
      </c>
      <c r="V1127" s="19">
        <v>114408.71</v>
      </c>
      <c r="W1127" s="20">
        <f>Tabla1[[#This Row],[Devengado]]/Tabla1[[#Totals],[Devengado]]</f>
        <v>1.3360469573168601E-2</v>
      </c>
      <c r="X1127" s="19">
        <v>284387.09999999998</v>
      </c>
      <c r="Y1127" s="19">
        <v>490087.87</v>
      </c>
      <c r="Z1127" s="19">
        <v>60480.639999999999</v>
      </c>
    </row>
    <row r="1128" spans="1:26" hidden="1" x14ac:dyDescent="0.2">
      <c r="A1128" t="s">
        <v>0</v>
      </c>
      <c r="B1128" t="s">
        <v>1</v>
      </c>
      <c r="C1128" t="s">
        <v>249</v>
      </c>
      <c r="D1128" t="s">
        <v>250</v>
      </c>
      <c r="E1128" t="s">
        <v>4</v>
      </c>
      <c r="F1128" t="s">
        <v>5</v>
      </c>
      <c r="G1128" t="s">
        <v>6</v>
      </c>
      <c r="H1128" t="s">
        <v>7</v>
      </c>
      <c r="I1128" t="str">
        <f>MID(Tabla1[[#This Row],[Des.Proyecto]],16,50)</f>
        <v>GASTOS ADMINISTRATIVOS</v>
      </c>
      <c r="J1128" t="s">
        <v>247</v>
      </c>
      <c r="K1128" t="s">
        <v>248</v>
      </c>
      <c r="L1128" s="11" t="s">
        <v>938</v>
      </c>
      <c r="M1128" t="s">
        <v>173</v>
      </c>
      <c r="N1128" t="s">
        <v>11</v>
      </c>
      <c r="O1128" s="19">
        <v>60000</v>
      </c>
      <c r="P1128" s="19">
        <v>0</v>
      </c>
      <c r="Q1128" s="19">
        <v>-19810.5</v>
      </c>
      <c r="R1128" s="19">
        <v>40189.5</v>
      </c>
      <c r="S1128" s="19">
        <v>0</v>
      </c>
      <c r="T1128" s="19">
        <v>40189.5</v>
      </c>
      <c r="U1128" s="18">
        <f>Tabla1[[#This Row],[Comprometido]]/Tabla1[[#Totals],[Comprometido]]</f>
        <v>1.9186566169756907E-3</v>
      </c>
      <c r="V1128" s="19">
        <v>32905.279999999999</v>
      </c>
      <c r="W1128" s="20">
        <f>Tabla1[[#This Row],[Devengado]]/Tabla1[[#Totals],[Devengado]]</f>
        <v>3.8426269489149319E-3</v>
      </c>
      <c r="X1128" s="19">
        <v>0</v>
      </c>
      <c r="Y1128" s="19">
        <v>7284.22</v>
      </c>
      <c r="Z1128" s="19">
        <v>0</v>
      </c>
    </row>
    <row r="1129" spans="1:26" hidden="1" x14ac:dyDescent="0.2">
      <c r="A1129" t="s">
        <v>62</v>
      </c>
      <c r="B1129" t="s">
        <v>80</v>
      </c>
      <c r="C1129" t="s">
        <v>90</v>
      </c>
      <c r="D1129" t="s">
        <v>91</v>
      </c>
      <c r="E1129" t="s">
        <v>4</v>
      </c>
      <c r="F1129" t="s">
        <v>5</v>
      </c>
      <c r="G1129" t="s">
        <v>6</v>
      </c>
      <c r="H1129" t="s">
        <v>7</v>
      </c>
      <c r="I1129" t="str">
        <f>MID(Tabla1[[#This Row],[Des.Proyecto]],16,50)</f>
        <v>GASTOS ADMINISTRATIVOS</v>
      </c>
      <c r="J1129" t="s">
        <v>247</v>
      </c>
      <c r="K1129" t="s">
        <v>248</v>
      </c>
      <c r="L1129" s="11" t="s">
        <v>938</v>
      </c>
      <c r="M1129" t="s">
        <v>173</v>
      </c>
      <c r="N1129" t="s">
        <v>11</v>
      </c>
      <c r="O1129" s="19">
        <v>2878.45</v>
      </c>
      <c r="P1129" s="19">
        <v>0</v>
      </c>
      <c r="Q1129" s="19">
        <v>10849.55</v>
      </c>
      <c r="R1129" s="19">
        <v>13728</v>
      </c>
      <c r="S1129" s="19">
        <v>0</v>
      </c>
      <c r="T1129" s="19">
        <v>13728</v>
      </c>
      <c r="U1129" s="18">
        <f>Tabla1[[#This Row],[Comprometido]]/Tabla1[[#Totals],[Comprometido]]</f>
        <v>6.5537809721052216E-4</v>
      </c>
      <c r="V1129" s="19">
        <v>5720</v>
      </c>
      <c r="W1129" s="20">
        <f>Tabla1[[#This Row],[Devengado]]/Tabla1[[#Totals],[Devengado]]</f>
        <v>6.6797262165200881E-4</v>
      </c>
      <c r="X1129" s="19">
        <v>0</v>
      </c>
      <c r="Y1129" s="19">
        <v>8008</v>
      </c>
      <c r="Z1129" s="19">
        <v>0</v>
      </c>
    </row>
    <row r="1130" spans="1:26" hidden="1" x14ac:dyDescent="0.2">
      <c r="A1130" t="s">
        <v>23</v>
      </c>
      <c r="B1130" t="s">
        <v>69</v>
      </c>
      <c r="C1130" t="s">
        <v>70</v>
      </c>
      <c r="D1130" t="s">
        <v>71</v>
      </c>
      <c r="E1130" t="s">
        <v>4</v>
      </c>
      <c r="F1130" t="s">
        <v>5</v>
      </c>
      <c r="G1130" t="s">
        <v>6</v>
      </c>
      <c r="H1130" t="s">
        <v>7</v>
      </c>
      <c r="I1130" t="str">
        <f>MID(Tabla1[[#This Row],[Des.Proyecto]],16,50)</f>
        <v>GASTOS ADMINISTRATIVOS</v>
      </c>
      <c r="J1130" t="s">
        <v>247</v>
      </c>
      <c r="K1130" t="s">
        <v>248</v>
      </c>
      <c r="L1130" s="11" t="s">
        <v>938</v>
      </c>
      <c r="M1130" t="s">
        <v>173</v>
      </c>
      <c r="N1130" t="s">
        <v>11</v>
      </c>
      <c r="O1130" s="19">
        <v>6440</v>
      </c>
      <c r="P1130" s="19">
        <v>0</v>
      </c>
      <c r="Q1130" s="19">
        <v>0</v>
      </c>
      <c r="R1130" s="19">
        <v>6440</v>
      </c>
      <c r="S1130" s="19">
        <v>0</v>
      </c>
      <c r="T1130" s="19">
        <v>6440</v>
      </c>
      <c r="U1130" s="18">
        <f>Tabla1[[#This Row],[Comprometido]]/Tabla1[[#Totals],[Comprometido]]</f>
        <v>3.0744718429747688E-4</v>
      </c>
      <c r="V1130" s="19">
        <v>0</v>
      </c>
      <c r="W1130" s="20">
        <f>Tabla1[[#This Row],[Devengado]]/Tabla1[[#Totals],[Devengado]]</f>
        <v>0</v>
      </c>
      <c r="X1130" s="19">
        <v>0</v>
      </c>
      <c r="Y1130" s="19">
        <v>6440</v>
      </c>
      <c r="Z1130" s="19">
        <v>0</v>
      </c>
    </row>
    <row r="1131" spans="1:26" hidden="1" x14ac:dyDescent="0.2">
      <c r="A1131" t="s">
        <v>23</v>
      </c>
      <c r="B1131" t="s">
        <v>24</v>
      </c>
      <c r="C1131" t="s">
        <v>101</v>
      </c>
      <c r="D1131" t="s">
        <v>102</v>
      </c>
      <c r="E1131" t="s">
        <v>4</v>
      </c>
      <c r="F1131" t="s">
        <v>5</v>
      </c>
      <c r="G1131" t="s">
        <v>6</v>
      </c>
      <c r="H1131" t="s">
        <v>7</v>
      </c>
      <c r="I1131" t="str">
        <f>MID(Tabla1[[#This Row],[Des.Proyecto]],16,50)</f>
        <v>GASTOS ADMINISTRATIVOS</v>
      </c>
      <c r="J1131" t="s">
        <v>247</v>
      </c>
      <c r="K1131" t="s">
        <v>248</v>
      </c>
      <c r="L1131" s="11" t="s">
        <v>938</v>
      </c>
      <c r="M1131" t="s">
        <v>173</v>
      </c>
      <c r="N1131" t="s">
        <v>11</v>
      </c>
      <c r="O1131" s="19">
        <v>28755.759999999998</v>
      </c>
      <c r="P1131" s="19">
        <v>0</v>
      </c>
      <c r="Q1131" s="19">
        <v>16448.73</v>
      </c>
      <c r="R1131" s="19">
        <v>45204.49</v>
      </c>
      <c r="S1131" s="19">
        <v>0</v>
      </c>
      <c r="T1131" s="19">
        <v>45204.49</v>
      </c>
      <c r="U1131" s="18">
        <f>Tabla1[[#This Row],[Comprometido]]/Tabla1[[#Totals],[Comprometido]]</f>
        <v>2.1580734733079891E-3</v>
      </c>
      <c r="V1131" s="19">
        <v>19398.04</v>
      </c>
      <c r="W1131" s="20">
        <f>Tabla1[[#This Row],[Devengado]]/Tabla1[[#Totals],[Devengado]]</f>
        <v>2.2652726632361071E-3</v>
      </c>
      <c r="X1131" s="19">
        <v>0</v>
      </c>
      <c r="Y1131" s="19">
        <v>25806.45</v>
      </c>
      <c r="Z1131" s="19">
        <v>0</v>
      </c>
    </row>
    <row r="1132" spans="1:26" hidden="1" x14ac:dyDescent="0.2">
      <c r="A1132" t="s">
        <v>0</v>
      </c>
      <c r="B1132" t="s">
        <v>1</v>
      </c>
      <c r="C1132" t="s">
        <v>88</v>
      </c>
      <c r="D1132" t="s">
        <v>89</v>
      </c>
      <c r="E1132" t="s">
        <v>4</v>
      </c>
      <c r="F1132" t="s">
        <v>5</v>
      </c>
      <c r="G1132" t="s">
        <v>6</v>
      </c>
      <c r="H1132" t="s">
        <v>7</v>
      </c>
      <c r="I1132" t="str">
        <f>MID(Tabla1[[#This Row],[Des.Proyecto]],16,50)</f>
        <v>GASTOS ADMINISTRATIVOS</v>
      </c>
      <c r="J1132" t="s">
        <v>247</v>
      </c>
      <c r="K1132" t="s">
        <v>248</v>
      </c>
      <c r="L1132" s="11" t="s">
        <v>938</v>
      </c>
      <c r="M1132" t="s">
        <v>173</v>
      </c>
      <c r="N1132" t="s">
        <v>11</v>
      </c>
      <c r="O1132" s="19">
        <v>280800</v>
      </c>
      <c r="P1132" s="19">
        <v>0</v>
      </c>
      <c r="Q1132" s="19">
        <v>15600</v>
      </c>
      <c r="R1132" s="19">
        <v>296400</v>
      </c>
      <c r="S1132" s="19">
        <v>156000</v>
      </c>
      <c r="T1132" s="19">
        <v>140400</v>
      </c>
      <c r="U1132" s="18">
        <f>Tabla1[[#This Row],[Comprometido]]/Tabla1[[#Totals],[Comprometido]]</f>
        <v>6.7027305396530675E-3</v>
      </c>
      <c r="V1132" s="19">
        <v>117000</v>
      </c>
      <c r="W1132" s="20">
        <f>Tabla1[[#This Row],[Devengado]]/Tabla1[[#Totals],[Devengado]]</f>
        <v>1.3663076351972907E-2</v>
      </c>
      <c r="X1132" s="19">
        <v>156000</v>
      </c>
      <c r="Y1132" s="19">
        <v>179400</v>
      </c>
      <c r="Z1132" s="19">
        <v>0</v>
      </c>
    </row>
    <row r="1133" spans="1:26" hidden="1" x14ac:dyDescent="0.2">
      <c r="A1133" t="s">
        <v>23</v>
      </c>
      <c r="B1133" t="s">
        <v>46</v>
      </c>
      <c r="C1133" t="s">
        <v>47</v>
      </c>
      <c r="D1133" t="s">
        <v>48</v>
      </c>
      <c r="E1133" t="s">
        <v>4</v>
      </c>
      <c r="F1133" t="s">
        <v>5</v>
      </c>
      <c r="G1133" t="s">
        <v>6</v>
      </c>
      <c r="H1133" t="s">
        <v>7</v>
      </c>
      <c r="I1133" t="str">
        <f>MID(Tabla1[[#This Row],[Des.Proyecto]],16,50)</f>
        <v>GASTOS ADMINISTRATIVOS</v>
      </c>
      <c r="J1133" t="s">
        <v>247</v>
      </c>
      <c r="K1133" t="s">
        <v>248</v>
      </c>
      <c r="L1133" s="11" t="s">
        <v>938</v>
      </c>
      <c r="M1133" t="s">
        <v>173</v>
      </c>
      <c r="N1133" t="s">
        <v>11</v>
      </c>
      <c r="O1133" s="19">
        <v>84.08</v>
      </c>
      <c r="P1133" s="19">
        <v>0</v>
      </c>
      <c r="Q1133" s="19">
        <v>0</v>
      </c>
      <c r="R1133" s="19">
        <v>84.08</v>
      </c>
      <c r="S1133" s="19">
        <v>0</v>
      </c>
      <c r="T1133" s="19">
        <v>0</v>
      </c>
      <c r="U1133" s="18">
        <f>Tabla1[[#This Row],[Comprometido]]/Tabla1[[#Totals],[Comprometido]]</f>
        <v>0</v>
      </c>
      <c r="V1133" s="19">
        <v>0</v>
      </c>
      <c r="W1133" s="20">
        <f>Tabla1[[#This Row],[Devengado]]/Tabla1[[#Totals],[Devengado]]</f>
        <v>0</v>
      </c>
      <c r="X1133" s="19">
        <v>84.08</v>
      </c>
      <c r="Y1133" s="19">
        <v>84.08</v>
      </c>
      <c r="Z1133" s="19">
        <v>84.08</v>
      </c>
    </row>
    <row r="1134" spans="1:26" hidden="1" x14ac:dyDescent="0.2">
      <c r="A1134" t="s">
        <v>0</v>
      </c>
      <c r="B1134" t="s">
        <v>105</v>
      </c>
      <c r="C1134" t="s">
        <v>106</v>
      </c>
      <c r="D1134" t="s">
        <v>107</v>
      </c>
      <c r="E1134" t="s">
        <v>4</v>
      </c>
      <c r="F1134" t="s">
        <v>5</v>
      </c>
      <c r="G1134" t="s">
        <v>6</v>
      </c>
      <c r="H1134" t="s">
        <v>7</v>
      </c>
      <c r="I1134" t="str">
        <f>MID(Tabla1[[#This Row],[Des.Proyecto]],16,50)</f>
        <v>GASTOS ADMINISTRATIVOS</v>
      </c>
      <c r="J1134" t="s">
        <v>247</v>
      </c>
      <c r="K1134" t="s">
        <v>248</v>
      </c>
      <c r="L1134" s="11" t="s">
        <v>938</v>
      </c>
      <c r="M1134" t="s">
        <v>173</v>
      </c>
      <c r="N1134" t="s">
        <v>11</v>
      </c>
      <c r="O1134" s="19">
        <v>223690.27</v>
      </c>
      <c r="P1134" s="19">
        <v>0</v>
      </c>
      <c r="Q1134" s="19">
        <v>-29491.01</v>
      </c>
      <c r="R1134" s="19">
        <v>194199.26</v>
      </c>
      <c r="S1134" s="19">
        <v>25126.87</v>
      </c>
      <c r="T1134" s="19">
        <v>157875.46</v>
      </c>
      <c r="U1134" s="18">
        <f>Tabla1[[#This Row],[Comprometido]]/Tabla1[[#Totals],[Comprometido]]</f>
        <v>7.5370132991721952E-3</v>
      </c>
      <c r="V1134" s="19">
        <v>85375.13</v>
      </c>
      <c r="W1134" s="20">
        <f>Tabla1[[#This Row],[Devengado]]/Tabla1[[#Totals],[Devengado]]</f>
        <v>9.9699736730736125E-3</v>
      </c>
      <c r="X1134" s="19">
        <v>36323.800000000003</v>
      </c>
      <c r="Y1134" s="19">
        <v>108824.13</v>
      </c>
      <c r="Z1134" s="19">
        <v>11196.93</v>
      </c>
    </row>
    <row r="1135" spans="1:26" hidden="1" x14ac:dyDescent="0.2">
      <c r="A1135" t="s">
        <v>23</v>
      </c>
      <c r="B1135" t="s">
        <v>69</v>
      </c>
      <c r="C1135" t="s">
        <v>70</v>
      </c>
      <c r="D1135" t="s">
        <v>71</v>
      </c>
      <c r="E1135" t="s">
        <v>4</v>
      </c>
      <c r="F1135" t="s">
        <v>5</v>
      </c>
      <c r="G1135" t="s">
        <v>6</v>
      </c>
      <c r="H1135" t="s">
        <v>7</v>
      </c>
      <c r="I1135" t="str">
        <f>MID(Tabla1[[#This Row],[Des.Proyecto]],16,50)</f>
        <v>GASTOS ADMINISTRATIVOS</v>
      </c>
      <c r="J1135" t="s">
        <v>251</v>
      </c>
      <c r="K1135" t="s">
        <v>252</v>
      </c>
      <c r="L1135" s="11" t="s">
        <v>938</v>
      </c>
      <c r="M1135" t="s">
        <v>173</v>
      </c>
      <c r="N1135" t="s">
        <v>11</v>
      </c>
      <c r="O1135" s="19">
        <v>0</v>
      </c>
      <c r="P1135" s="19">
        <v>0</v>
      </c>
      <c r="Q1135" s="19">
        <v>50000</v>
      </c>
      <c r="R1135" s="19">
        <v>50000</v>
      </c>
      <c r="S1135" s="19">
        <v>0</v>
      </c>
      <c r="T1135" s="19">
        <v>0</v>
      </c>
      <c r="U1135" s="18">
        <f>Tabla1[[#This Row],[Comprometido]]/Tabla1[[#Totals],[Comprometido]]</f>
        <v>0</v>
      </c>
      <c r="V1135" s="19">
        <v>0</v>
      </c>
      <c r="W1135" s="20">
        <f>Tabla1[[#This Row],[Devengado]]/Tabla1[[#Totals],[Devengado]]</f>
        <v>0</v>
      </c>
      <c r="X1135" s="19">
        <v>50000</v>
      </c>
      <c r="Y1135" s="19">
        <v>50000</v>
      </c>
      <c r="Z1135" s="19">
        <v>50000</v>
      </c>
    </row>
    <row r="1136" spans="1:26" hidden="1" x14ac:dyDescent="0.2">
      <c r="A1136" t="s">
        <v>0</v>
      </c>
      <c r="B1136" t="s">
        <v>1</v>
      </c>
      <c r="C1136" t="s">
        <v>174</v>
      </c>
      <c r="D1136" t="s">
        <v>175</v>
      </c>
      <c r="E1136" t="s">
        <v>4</v>
      </c>
      <c r="F1136" t="s">
        <v>5</v>
      </c>
      <c r="G1136" t="s">
        <v>6</v>
      </c>
      <c r="H1136" t="s">
        <v>7</v>
      </c>
      <c r="I1136" t="str">
        <f>MID(Tabla1[[#This Row],[Des.Proyecto]],16,50)</f>
        <v>GASTOS ADMINISTRATIVOS</v>
      </c>
      <c r="J1136" t="s">
        <v>251</v>
      </c>
      <c r="K1136" t="s">
        <v>252</v>
      </c>
      <c r="L1136" s="11" t="s">
        <v>938</v>
      </c>
      <c r="M1136" t="s">
        <v>173</v>
      </c>
      <c r="N1136" t="s">
        <v>11</v>
      </c>
      <c r="O1136" s="19">
        <v>60793.26</v>
      </c>
      <c r="P1136" s="19">
        <v>0</v>
      </c>
      <c r="Q1136" s="19">
        <v>0</v>
      </c>
      <c r="R1136" s="19">
        <v>60793.26</v>
      </c>
      <c r="S1136" s="19">
        <v>6277.6</v>
      </c>
      <c r="T1136" s="19">
        <v>37721.230000000003</v>
      </c>
      <c r="U1136" s="18">
        <f>Tabla1[[#This Row],[Comprometido]]/Tabla1[[#Totals],[Comprometido]]</f>
        <v>1.8008207999592415E-3</v>
      </c>
      <c r="V1136" s="19">
        <v>4387.7</v>
      </c>
      <c r="W1136" s="20">
        <f>Tabla1[[#This Row],[Devengado]]/Tabla1[[#Totals],[Devengado]]</f>
        <v>5.1238871888505577E-4</v>
      </c>
      <c r="X1136" s="19">
        <v>23072.03</v>
      </c>
      <c r="Y1136" s="19">
        <v>56405.56</v>
      </c>
      <c r="Z1136" s="19">
        <v>16794.43</v>
      </c>
    </row>
    <row r="1137" spans="1:26" hidden="1" x14ac:dyDescent="0.2">
      <c r="A1137" t="s">
        <v>23</v>
      </c>
      <c r="B1137" t="s">
        <v>24</v>
      </c>
      <c r="C1137" t="s">
        <v>29</v>
      </c>
      <c r="D1137" t="s">
        <v>30</v>
      </c>
      <c r="E1137" t="s">
        <v>4</v>
      </c>
      <c r="F1137" t="s">
        <v>5</v>
      </c>
      <c r="G1137" t="s">
        <v>6</v>
      </c>
      <c r="H1137" t="s">
        <v>7</v>
      </c>
      <c r="I1137" t="str">
        <f>MID(Tabla1[[#This Row],[Des.Proyecto]],16,50)</f>
        <v>GASTOS ADMINISTRATIVOS</v>
      </c>
      <c r="J1137" t="s">
        <v>251</v>
      </c>
      <c r="K1137" t="s">
        <v>252</v>
      </c>
      <c r="L1137" s="11" t="s">
        <v>938</v>
      </c>
      <c r="M1137" t="s">
        <v>173</v>
      </c>
      <c r="N1137" t="s">
        <v>11</v>
      </c>
      <c r="O1137" s="19">
        <v>0</v>
      </c>
      <c r="P1137" s="19">
        <v>0</v>
      </c>
      <c r="Q1137" s="19">
        <v>84000</v>
      </c>
      <c r="R1137" s="19">
        <v>84000</v>
      </c>
      <c r="S1137" s="19">
        <v>0</v>
      </c>
      <c r="T1137" s="19">
        <v>0</v>
      </c>
      <c r="U1137" s="18">
        <f>Tabla1[[#This Row],[Comprometido]]/Tabla1[[#Totals],[Comprometido]]</f>
        <v>0</v>
      </c>
      <c r="V1137" s="19">
        <v>0</v>
      </c>
      <c r="W1137" s="20">
        <f>Tabla1[[#This Row],[Devengado]]/Tabla1[[#Totals],[Devengado]]</f>
        <v>0</v>
      </c>
      <c r="X1137" s="19">
        <v>84000</v>
      </c>
      <c r="Y1137" s="19">
        <v>84000</v>
      </c>
      <c r="Z1137" s="19">
        <v>84000</v>
      </c>
    </row>
    <row r="1138" spans="1:26" hidden="1" x14ac:dyDescent="0.2">
      <c r="A1138" t="s">
        <v>23</v>
      </c>
      <c r="B1138" t="s">
        <v>24</v>
      </c>
      <c r="C1138" t="s">
        <v>25</v>
      </c>
      <c r="D1138" t="s">
        <v>26</v>
      </c>
      <c r="E1138" t="s">
        <v>4</v>
      </c>
      <c r="F1138" t="s">
        <v>5</v>
      </c>
      <c r="G1138" t="s">
        <v>6</v>
      </c>
      <c r="H1138" t="s">
        <v>7</v>
      </c>
      <c r="I1138" t="str">
        <f>MID(Tabla1[[#This Row],[Des.Proyecto]],16,50)</f>
        <v>GASTOS ADMINISTRATIVOS</v>
      </c>
      <c r="J1138" t="s">
        <v>253</v>
      </c>
      <c r="K1138" t="s">
        <v>254</v>
      </c>
      <c r="L1138" s="11" t="s">
        <v>938</v>
      </c>
      <c r="M1138" t="s">
        <v>173</v>
      </c>
      <c r="N1138" t="s">
        <v>11</v>
      </c>
      <c r="O1138" s="19">
        <v>126000</v>
      </c>
      <c r="P1138" s="19">
        <v>0</v>
      </c>
      <c r="Q1138" s="19">
        <v>-59000</v>
      </c>
      <c r="R1138" s="19">
        <v>67000</v>
      </c>
      <c r="S1138" s="19">
        <v>0</v>
      </c>
      <c r="T1138" s="19">
        <v>67000</v>
      </c>
      <c r="U1138" s="18">
        <f>Tabla1[[#This Row],[Comprometido]]/Tabla1[[#Totals],[Comprometido]]</f>
        <v>3.1985964825979739E-3</v>
      </c>
      <c r="V1138" s="19">
        <v>6802.64</v>
      </c>
      <c r="W1138" s="20">
        <f>Tabla1[[#This Row],[Devengado]]/Tabla1[[#Totals],[Devengado]]</f>
        <v>7.9440162149559807E-4</v>
      </c>
      <c r="X1138" s="19">
        <v>0</v>
      </c>
      <c r="Y1138" s="19">
        <v>60197.36</v>
      </c>
      <c r="Z1138" s="19">
        <v>0</v>
      </c>
    </row>
    <row r="1139" spans="1:26" hidden="1" x14ac:dyDescent="0.2">
      <c r="A1139" t="s">
        <v>23</v>
      </c>
      <c r="B1139" t="s">
        <v>24</v>
      </c>
      <c r="C1139" t="s">
        <v>42</v>
      </c>
      <c r="D1139" t="s">
        <v>43</v>
      </c>
      <c r="E1139" t="s">
        <v>4</v>
      </c>
      <c r="F1139" t="s">
        <v>5</v>
      </c>
      <c r="G1139" t="s">
        <v>6</v>
      </c>
      <c r="H1139" t="s">
        <v>7</v>
      </c>
      <c r="I1139" t="str">
        <f>MID(Tabla1[[#This Row],[Des.Proyecto]],16,50)</f>
        <v>GASTOS ADMINISTRATIVOS</v>
      </c>
      <c r="J1139" t="s">
        <v>253</v>
      </c>
      <c r="K1139" t="s">
        <v>254</v>
      </c>
      <c r="L1139" s="11" t="s">
        <v>938</v>
      </c>
      <c r="M1139" t="s">
        <v>173</v>
      </c>
      <c r="N1139" t="s">
        <v>11</v>
      </c>
      <c r="O1139" s="19">
        <v>14820.5</v>
      </c>
      <c r="P1139" s="19">
        <v>0</v>
      </c>
      <c r="Q1139" s="19">
        <v>0</v>
      </c>
      <c r="R1139" s="19">
        <v>14820.5</v>
      </c>
      <c r="S1139" s="19">
        <v>0</v>
      </c>
      <c r="T1139" s="19">
        <v>14484.6</v>
      </c>
      <c r="U1139" s="18">
        <f>Tabla1[[#This Row],[Comprometido]]/Tabla1[[#Totals],[Comprometido]]</f>
        <v>6.9149836734087487E-4</v>
      </c>
      <c r="V1139" s="19">
        <v>0</v>
      </c>
      <c r="W1139" s="20">
        <f>Tabla1[[#This Row],[Devengado]]/Tabla1[[#Totals],[Devengado]]</f>
        <v>0</v>
      </c>
      <c r="X1139" s="19">
        <v>335.9</v>
      </c>
      <c r="Y1139" s="19">
        <v>14820.5</v>
      </c>
      <c r="Z1139" s="19">
        <v>335.9</v>
      </c>
    </row>
    <row r="1140" spans="1:26" hidden="1" x14ac:dyDescent="0.2">
      <c r="A1140" t="s">
        <v>23</v>
      </c>
      <c r="B1140" t="s">
        <v>24</v>
      </c>
      <c r="C1140" t="s">
        <v>29</v>
      </c>
      <c r="D1140" t="s">
        <v>30</v>
      </c>
      <c r="E1140" t="s">
        <v>4</v>
      </c>
      <c r="F1140" t="s">
        <v>5</v>
      </c>
      <c r="G1140" t="s">
        <v>6</v>
      </c>
      <c r="H1140" t="s">
        <v>7</v>
      </c>
      <c r="I1140" t="str">
        <f>MID(Tabla1[[#This Row],[Des.Proyecto]],16,50)</f>
        <v>GASTOS ADMINISTRATIVOS</v>
      </c>
      <c r="J1140" t="s">
        <v>253</v>
      </c>
      <c r="K1140" t="s">
        <v>254</v>
      </c>
      <c r="L1140" s="11" t="s">
        <v>938</v>
      </c>
      <c r="M1140" t="s">
        <v>173</v>
      </c>
      <c r="N1140" t="s">
        <v>11</v>
      </c>
      <c r="O1140" s="19">
        <v>18403</v>
      </c>
      <c r="P1140" s="19">
        <v>0</v>
      </c>
      <c r="Q1140" s="19">
        <v>-18403</v>
      </c>
      <c r="R1140" s="19">
        <v>0</v>
      </c>
      <c r="S1140" s="19">
        <v>0</v>
      </c>
      <c r="T1140" s="19">
        <v>0</v>
      </c>
      <c r="U1140" s="18">
        <f>Tabla1[[#This Row],[Comprometido]]/Tabla1[[#Totals],[Comprometido]]</f>
        <v>0</v>
      </c>
      <c r="V1140" s="19">
        <v>0</v>
      </c>
      <c r="W1140" s="20">
        <f>Tabla1[[#This Row],[Devengado]]/Tabla1[[#Totals],[Devengado]]</f>
        <v>0</v>
      </c>
      <c r="X1140" s="19">
        <v>0</v>
      </c>
      <c r="Y1140" s="19">
        <v>0</v>
      </c>
      <c r="Z1140" s="19">
        <v>0</v>
      </c>
    </row>
    <row r="1141" spans="1:26" hidden="1" x14ac:dyDescent="0.2">
      <c r="A1141" t="s">
        <v>62</v>
      </c>
      <c r="B1141" t="s">
        <v>80</v>
      </c>
      <c r="C1141" t="s">
        <v>92</v>
      </c>
      <c r="D1141" t="s">
        <v>93</v>
      </c>
      <c r="E1141" t="s">
        <v>4</v>
      </c>
      <c r="F1141" t="s">
        <v>5</v>
      </c>
      <c r="G1141" t="s">
        <v>6</v>
      </c>
      <c r="H1141" t="s">
        <v>7</v>
      </c>
      <c r="I1141" t="str">
        <f>MID(Tabla1[[#This Row],[Des.Proyecto]],16,50)</f>
        <v>GASTOS ADMINISTRATIVOS</v>
      </c>
      <c r="J1141" t="s">
        <v>253</v>
      </c>
      <c r="K1141" t="s">
        <v>254</v>
      </c>
      <c r="L1141" s="11" t="s">
        <v>938</v>
      </c>
      <c r="M1141" t="s">
        <v>173</v>
      </c>
      <c r="N1141" t="s">
        <v>11</v>
      </c>
      <c r="O1141" s="19">
        <v>100</v>
      </c>
      <c r="P1141" s="19">
        <v>0</v>
      </c>
      <c r="Q1141" s="19">
        <v>-100</v>
      </c>
      <c r="R1141" s="19">
        <v>0</v>
      </c>
      <c r="S1141" s="19">
        <v>0</v>
      </c>
      <c r="T1141" s="19">
        <v>0</v>
      </c>
      <c r="U1141" s="18">
        <f>Tabla1[[#This Row],[Comprometido]]/Tabla1[[#Totals],[Comprometido]]</f>
        <v>0</v>
      </c>
      <c r="V1141" s="19">
        <v>0</v>
      </c>
      <c r="W1141" s="20">
        <f>Tabla1[[#This Row],[Devengado]]/Tabla1[[#Totals],[Devengado]]</f>
        <v>0</v>
      </c>
      <c r="X1141" s="19">
        <v>0</v>
      </c>
      <c r="Y1141" s="19">
        <v>0</v>
      </c>
      <c r="Z1141" s="19">
        <v>0</v>
      </c>
    </row>
    <row r="1142" spans="1:26" hidden="1" x14ac:dyDescent="0.2">
      <c r="A1142" t="s">
        <v>23</v>
      </c>
      <c r="B1142" t="s">
        <v>24</v>
      </c>
      <c r="C1142" t="s">
        <v>40</v>
      </c>
      <c r="D1142" t="s">
        <v>41</v>
      </c>
      <c r="E1142" t="s">
        <v>4</v>
      </c>
      <c r="F1142" t="s">
        <v>5</v>
      </c>
      <c r="G1142" t="s">
        <v>6</v>
      </c>
      <c r="H1142" t="s">
        <v>7</v>
      </c>
      <c r="I1142" t="str">
        <f>MID(Tabla1[[#This Row],[Des.Proyecto]],16,50)</f>
        <v>GASTOS ADMINISTRATIVOS</v>
      </c>
      <c r="J1142" t="s">
        <v>253</v>
      </c>
      <c r="K1142" t="s">
        <v>254</v>
      </c>
      <c r="L1142" s="11" t="s">
        <v>938</v>
      </c>
      <c r="M1142" t="s">
        <v>173</v>
      </c>
      <c r="N1142" t="s">
        <v>11</v>
      </c>
      <c r="O1142" s="19">
        <v>97812</v>
      </c>
      <c r="P1142" s="19">
        <v>0</v>
      </c>
      <c r="Q1142" s="19">
        <v>0</v>
      </c>
      <c r="R1142" s="19">
        <v>97812</v>
      </c>
      <c r="S1142" s="19">
        <v>7922.78</v>
      </c>
      <c r="T1142" s="19">
        <v>89889.22</v>
      </c>
      <c r="U1142" s="18">
        <f>Tabla1[[#This Row],[Comprometido]]/Tabla1[[#Totals],[Comprometido]]</f>
        <v>4.2913334763503798E-3</v>
      </c>
      <c r="V1142" s="19">
        <v>29963.040000000001</v>
      </c>
      <c r="W1142" s="20">
        <f>Tabla1[[#This Row],[Devengado]]/Tabla1[[#Totals],[Devengado]]</f>
        <v>3.4990367799762247E-3</v>
      </c>
      <c r="X1142" s="19">
        <v>7922.78</v>
      </c>
      <c r="Y1142" s="19">
        <v>67848.960000000006</v>
      </c>
      <c r="Z1142" s="19">
        <v>0</v>
      </c>
    </row>
    <row r="1143" spans="1:26" hidden="1" x14ac:dyDescent="0.2">
      <c r="A1143" t="s">
        <v>23</v>
      </c>
      <c r="B1143" t="s">
        <v>24</v>
      </c>
      <c r="C1143" t="s">
        <v>29</v>
      </c>
      <c r="D1143" t="s">
        <v>30</v>
      </c>
      <c r="E1143" t="s">
        <v>4</v>
      </c>
      <c r="F1143" t="s">
        <v>5</v>
      </c>
      <c r="G1143" t="s">
        <v>6</v>
      </c>
      <c r="H1143" t="s">
        <v>7</v>
      </c>
      <c r="I1143" t="str">
        <f>MID(Tabla1[[#This Row],[Des.Proyecto]],16,50)</f>
        <v>GASTOS ADMINISTRATIVOS</v>
      </c>
      <c r="J1143" t="s">
        <v>255</v>
      </c>
      <c r="K1143" t="s">
        <v>256</v>
      </c>
      <c r="L1143" s="11" t="s">
        <v>938</v>
      </c>
      <c r="M1143" t="s">
        <v>173</v>
      </c>
      <c r="N1143" t="s">
        <v>11</v>
      </c>
      <c r="O1143" s="19">
        <v>64570</v>
      </c>
      <c r="P1143" s="19">
        <v>0</v>
      </c>
      <c r="Q1143" s="19">
        <v>-64570</v>
      </c>
      <c r="R1143" s="19">
        <v>0</v>
      </c>
      <c r="S1143" s="19">
        <v>0</v>
      </c>
      <c r="T1143" s="19">
        <v>0</v>
      </c>
      <c r="U1143" s="18">
        <f>Tabla1[[#This Row],[Comprometido]]/Tabla1[[#Totals],[Comprometido]]</f>
        <v>0</v>
      </c>
      <c r="V1143" s="19">
        <v>0</v>
      </c>
      <c r="W1143" s="20">
        <f>Tabla1[[#This Row],[Devengado]]/Tabla1[[#Totals],[Devengado]]</f>
        <v>0</v>
      </c>
      <c r="X1143" s="19">
        <v>0</v>
      </c>
      <c r="Y1143" s="19">
        <v>0</v>
      </c>
      <c r="Z1143" s="19">
        <v>0</v>
      </c>
    </row>
    <row r="1144" spans="1:26" hidden="1" x14ac:dyDescent="0.2">
      <c r="A1144" t="s">
        <v>0</v>
      </c>
      <c r="B1144" t="s">
        <v>1</v>
      </c>
      <c r="C1144" t="s">
        <v>192</v>
      </c>
      <c r="D1144" t="s">
        <v>193</v>
      </c>
      <c r="E1144" t="s">
        <v>4</v>
      </c>
      <c r="F1144" t="s">
        <v>5</v>
      </c>
      <c r="G1144" t="s">
        <v>6</v>
      </c>
      <c r="H1144" t="s">
        <v>7</v>
      </c>
      <c r="I1144" t="str">
        <f>MID(Tabla1[[#This Row],[Des.Proyecto]],16,50)</f>
        <v>GASTOS ADMINISTRATIVOS</v>
      </c>
      <c r="J1144" t="s">
        <v>255</v>
      </c>
      <c r="K1144" t="s">
        <v>256</v>
      </c>
      <c r="L1144" s="11" t="s">
        <v>938</v>
      </c>
      <c r="M1144" t="s">
        <v>173</v>
      </c>
      <c r="N1144" t="s">
        <v>194</v>
      </c>
      <c r="O1144" s="19">
        <v>13800</v>
      </c>
      <c r="P1144" s="19">
        <v>0</v>
      </c>
      <c r="Q1144" s="19">
        <v>0</v>
      </c>
      <c r="R1144" s="19">
        <v>13800</v>
      </c>
      <c r="S1144" s="19">
        <v>0</v>
      </c>
      <c r="T1144" s="19">
        <v>0</v>
      </c>
      <c r="U1144" s="18">
        <f>Tabla1[[#This Row],[Comprometido]]/Tabla1[[#Totals],[Comprometido]]</f>
        <v>0</v>
      </c>
      <c r="V1144" s="19">
        <v>0</v>
      </c>
      <c r="W1144" s="20">
        <f>Tabla1[[#This Row],[Devengado]]/Tabla1[[#Totals],[Devengado]]</f>
        <v>0</v>
      </c>
      <c r="X1144" s="19">
        <v>13800</v>
      </c>
      <c r="Y1144" s="19">
        <v>13800</v>
      </c>
      <c r="Z1144" s="19">
        <v>13800</v>
      </c>
    </row>
    <row r="1145" spans="1:26" hidden="1" x14ac:dyDescent="0.2">
      <c r="A1145" t="s">
        <v>0</v>
      </c>
      <c r="B1145" t="s">
        <v>1</v>
      </c>
      <c r="C1145" t="s">
        <v>88</v>
      </c>
      <c r="D1145" t="s">
        <v>89</v>
      </c>
      <c r="E1145" t="s">
        <v>4</v>
      </c>
      <c r="F1145" t="s">
        <v>5</v>
      </c>
      <c r="G1145" t="s">
        <v>6</v>
      </c>
      <c r="H1145" t="s">
        <v>7</v>
      </c>
      <c r="I1145" t="str">
        <f>MID(Tabla1[[#This Row],[Des.Proyecto]],16,50)</f>
        <v>GASTOS ADMINISTRATIVOS</v>
      </c>
      <c r="J1145" t="s">
        <v>255</v>
      </c>
      <c r="K1145" t="s">
        <v>256</v>
      </c>
      <c r="L1145" s="11" t="s">
        <v>938</v>
      </c>
      <c r="M1145" t="s">
        <v>173</v>
      </c>
      <c r="N1145" t="s">
        <v>11</v>
      </c>
      <c r="O1145" s="19">
        <v>45000</v>
      </c>
      <c r="P1145" s="19">
        <v>0</v>
      </c>
      <c r="Q1145" s="19">
        <v>-1012</v>
      </c>
      <c r="R1145" s="19">
        <v>43988</v>
      </c>
      <c r="S1145" s="19">
        <v>0</v>
      </c>
      <c r="T1145" s="19">
        <v>3988</v>
      </c>
      <c r="U1145" s="18">
        <f>Tabla1[[#This Row],[Comprometido]]/Tabla1[[#Totals],[Comprometido]]</f>
        <v>1.9038810108359282E-4</v>
      </c>
      <c r="V1145" s="19">
        <v>3988</v>
      </c>
      <c r="W1145" s="20">
        <f>Tabla1[[#This Row],[Devengado]]/Tabla1[[#Totals],[Devengado]]</f>
        <v>4.6571238027066626E-4</v>
      </c>
      <c r="X1145" s="19">
        <v>40000</v>
      </c>
      <c r="Y1145" s="19">
        <v>40000</v>
      </c>
      <c r="Z1145" s="19">
        <v>40000</v>
      </c>
    </row>
    <row r="1146" spans="1:26" hidden="1" x14ac:dyDescent="0.2">
      <c r="A1146" t="s">
        <v>23</v>
      </c>
      <c r="B1146" t="s">
        <v>49</v>
      </c>
      <c r="C1146" t="s">
        <v>56</v>
      </c>
      <c r="D1146" t="s">
        <v>57</v>
      </c>
      <c r="E1146" t="s">
        <v>4</v>
      </c>
      <c r="F1146" t="s">
        <v>5</v>
      </c>
      <c r="G1146" t="s">
        <v>6</v>
      </c>
      <c r="H1146" t="s">
        <v>7</v>
      </c>
      <c r="I1146" t="str">
        <f>MID(Tabla1[[#This Row],[Des.Proyecto]],16,50)</f>
        <v>GASTOS ADMINISTRATIVOS</v>
      </c>
      <c r="J1146" t="s">
        <v>255</v>
      </c>
      <c r="K1146" t="s">
        <v>256</v>
      </c>
      <c r="L1146" s="11" t="s">
        <v>938</v>
      </c>
      <c r="M1146" t="s">
        <v>173</v>
      </c>
      <c r="N1146" t="s">
        <v>11</v>
      </c>
      <c r="O1146" s="19">
        <v>31539.200000000001</v>
      </c>
      <c r="P1146" s="19">
        <v>0</v>
      </c>
      <c r="Q1146" s="19">
        <v>-31539.200000000001</v>
      </c>
      <c r="R1146" s="19">
        <v>0</v>
      </c>
      <c r="S1146" s="19">
        <v>0</v>
      </c>
      <c r="T1146" s="19">
        <v>0</v>
      </c>
      <c r="U1146" s="18">
        <f>Tabla1[[#This Row],[Comprometido]]/Tabla1[[#Totals],[Comprometido]]</f>
        <v>0</v>
      </c>
      <c r="V1146" s="19">
        <v>0</v>
      </c>
      <c r="W1146" s="20">
        <f>Tabla1[[#This Row],[Devengado]]/Tabla1[[#Totals],[Devengado]]</f>
        <v>0</v>
      </c>
      <c r="X1146" s="19">
        <v>0</v>
      </c>
      <c r="Y1146" s="19">
        <v>0</v>
      </c>
      <c r="Z1146" s="19">
        <v>0</v>
      </c>
    </row>
    <row r="1147" spans="1:26" hidden="1" x14ac:dyDescent="0.2">
      <c r="A1147" t="s">
        <v>0</v>
      </c>
      <c r="B1147" t="s">
        <v>1</v>
      </c>
      <c r="C1147" t="s">
        <v>192</v>
      </c>
      <c r="D1147" t="s">
        <v>193</v>
      </c>
      <c r="E1147" t="s">
        <v>4</v>
      </c>
      <c r="F1147" t="s">
        <v>5</v>
      </c>
      <c r="G1147" t="s">
        <v>6</v>
      </c>
      <c r="H1147" t="s">
        <v>7</v>
      </c>
      <c r="I1147" t="str">
        <f>MID(Tabla1[[#This Row],[Des.Proyecto]],16,50)</f>
        <v>GASTOS ADMINISTRATIVOS</v>
      </c>
      <c r="J1147" t="s">
        <v>257</v>
      </c>
      <c r="K1147" t="s">
        <v>258</v>
      </c>
      <c r="L1147" s="11" t="s">
        <v>938</v>
      </c>
      <c r="M1147" t="s">
        <v>173</v>
      </c>
      <c r="N1147" t="s">
        <v>194</v>
      </c>
      <c r="O1147" s="19">
        <v>650000</v>
      </c>
      <c r="P1147" s="19">
        <v>0</v>
      </c>
      <c r="Q1147" s="19">
        <v>0</v>
      </c>
      <c r="R1147" s="19">
        <v>650000</v>
      </c>
      <c r="S1147" s="19">
        <v>0</v>
      </c>
      <c r="T1147" s="19">
        <v>0</v>
      </c>
      <c r="U1147" s="18">
        <f>Tabla1[[#This Row],[Comprometido]]/Tabla1[[#Totals],[Comprometido]]</f>
        <v>0</v>
      </c>
      <c r="V1147" s="19">
        <v>0</v>
      </c>
      <c r="W1147" s="20">
        <f>Tabla1[[#This Row],[Devengado]]/Tabla1[[#Totals],[Devengado]]</f>
        <v>0</v>
      </c>
      <c r="X1147" s="19">
        <v>650000</v>
      </c>
      <c r="Y1147" s="19">
        <v>650000</v>
      </c>
      <c r="Z1147" s="19">
        <v>650000</v>
      </c>
    </row>
    <row r="1148" spans="1:26" hidden="1" x14ac:dyDescent="0.2">
      <c r="A1148" t="s">
        <v>23</v>
      </c>
      <c r="B1148" t="s">
        <v>24</v>
      </c>
      <c r="C1148" t="s">
        <v>29</v>
      </c>
      <c r="D1148" t="s">
        <v>30</v>
      </c>
      <c r="E1148" t="s">
        <v>4</v>
      </c>
      <c r="F1148" t="s">
        <v>5</v>
      </c>
      <c r="G1148" t="s">
        <v>6</v>
      </c>
      <c r="H1148" t="s">
        <v>7</v>
      </c>
      <c r="I1148" t="str">
        <f>MID(Tabla1[[#This Row],[Des.Proyecto]],16,50)</f>
        <v>GASTOS ADMINISTRATIVOS</v>
      </c>
      <c r="J1148" t="s">
        <v>259</v>
      </c>
      <c r="K1148" t="s">
        <v>260</v>
      </c>
      <c r="L1148" s="11" t="s">
        <v>938</v>
      </c>
      <c r="M1148" t="s">
        <v>173</v>
      </c>
      <c r="N1148" t="s">
        <v>11</v>
      </c>
      <c r="O1148" s="19">
        <v>0</v>
      </c>
      <c r="P1148" s="19">
        <v>0</v>
      </c>
      <c r="Q1148" s="19">
        <v>425</v>
      </c>
      <c r="R1148" s="19">
        <v>425</v>
      </c>
      <c r="S1148" s="19">
        <v>0</v>
      </c>
      <c r="T1148" s="19">
        <v>0</v>
      </c>
      <c r="U1148" s="18">
        <f>Tabla1[[#This Row],[Comprometido]]/Tabla1[[#Totals],[Comprometido]]</f>
        <v>0</v>
      </c>
      <c r="V1148" s="19">
        <v>0</v>
      </c>
      <c r="W1148" s="20">
        <f>Tabla1[[#This Row],[Devengado]]/Tabla1[[#Totals],[Devengado]]</f>
        <v>0</v>
      </c>
      <c r="X1148" s="19">
        <v>425</v>
      </c>
      <c r="Y1148" s="19">
        <v>425</v>
      </c>
      <c r="Z1148" s="19">
        <v>425</v>
      </c>
    </row>
    <row r="1149" spans="1:26" hidden="1" x14ac:dyDescent="0.2">
      <c r="A1149" t="s">
        <v>62</v>
      </c>
      <c r="B1149" t="s">
        <v>80</v>
      </c>
      <c r="C1149" t="s">
        <v>92</v>
      </c>
      <c r="D1149" t="s">
        <v>93</v>
      </c>
      <c r="E1149" t="s">
        <v>4</v>
      </c>
      <c r="F1149" t="s">
        <v>5</v>
      </c>
      <c r="G1149" t="s">
        <v>6</v>
      </c>
      <c r="H1149" t="s">
        <v>7</v>
      </c>
      <c r="I1149" t="str">
        <f>MID(Tabla1[[#This Row],[Des.Proyecto]],16,50)</f>
        <v>GASTOS ADMINISTRATIVOS</v>
      </c>
      <c r="J1149" t="s">
        <v>261</v>
      </c>
      <c r="K1149" t="s">
        <v>262</v>
      </c>
      <c r="L1149" s="11" t="s">
        <v>938</v>
      </c>
      <c r="M1149" t="s">
        <v>173</v>
      </c>
      <c r="N1149" t="s">
        <v>11</v>
      </c>
      <c r="O1149" s="19">
        <v>0</v>
      </c>
      <c r="P1149" s="19">
        <v>0</v>
      </c>
      <c r="Q1149" s="19">
        <v>750</v>
      </c>
      <c r="R1149" s="19">
        <v>750</v>
      </c>
      <c r="S1149" s="19">
        <v>0</v>
      </c>
      <c r="T1149" s="19">
        <v>750</v>
      </c>
      <c r="U1149" s="18">
        <f>Tabla1[[#This Row],[Comprometido]]/Tabla1[[#Totals],[Comprometido]]</f>
        <v>3.5805184506693737E-5</v>
      </c>
      <c r="V1149" s="19">
        <v>0</v>
      </c>
      <c r="W1149" s="20">
        <f>Tabla1[[#This Row],[Devengado]]/Tabla1[[#Totals],[Devengado]]</f>
        <v>0</v>
      </c>
      <c r="X1149" s="19">
        <v>0</v>
      </c>
      <c r="Y1149" s="19">
        <v>750</v>
      </c>
      <c r="Z1149" s="19">
        <v>0</v>
      </c>
    </row>
    <row r="1150" spans="1:26" hidden="1" x14ac:dyDescent="0.2">
      <c r="A1150" t="s">
        <v>23</v>
      </c>
      <c r="B1150" t="s">
        <v>69</v>
      </c>
      <c r="C1150" t="s">
        <v>70</v>
      </c>
      <c r="D1150" t="s">
        <v>71</v>
      </c>
      <c r="E1150" t="s">
        <v>4</v>
      </c>
      <c r="F1150" t="s">
        <v>5</v>
      </c>
      <c r="G1150" t="s">
        <v>6</v>
      </c>
      <c r="H1150" t="s">
        <v>7</v>
      </c>
      <c r="I1150" t="str">
        <f>MID(Tabla1[[#This Row],[Des.Proyecto]],16,50)</f>
        <v>GASTOS ADMINISTRATIVOS</v>
      </c>
      <c r="J1150" t="s">
        <v>261</v>
      </c>
      <c r="K1150" t="s">
        <v>262</v>
      </c>
      <c r="L1150" s="11" t="s">
        <v>938</v>
      </c>
      <c r="M1150" t="s">
        <v>173</v>
      </c>
      <c r="N1150" t="s">
        <v>11</v>
      </c>
      <c r="O1150" s="19">
        <v>2430</v>
      </c>
      <c r="P1150" s="19">
        <v>0</v>
      </c>
      <c r="Q1150" s="19">
        <v>-2430</v>
      </c>
      <c r="R1150" s="19">
        <v>0</v>
      </c>
      <c r="S1150" s="19">
        <v>0</v>
      </c>
      <c r="T1150" s="19">
        <v>0</v>
      </c>
      <c r="U1150" s="18">
        <f>Tabla1[[#This Row],[Comprometido]]/Tabla1[[#Totals],[Comprometido]]</f>
        <v>0</v>
      </c>
      <c r="V1150" s="19">
        <v>0</v>
      </c>
      <c r="W1150" s="20">
        <f>Tabla1[[#This Row],[Devengado]]/Tabla1[[#Totals],[Devengado]]</f>
        <v>0</v>
      </c>
      <c r="X1150" s="19">
        <v>0</v>
      </c>
      <c r="Y1150" s="19">
        <v>0</v>
      </c>
      <c r="Z1150" s="19">
        <v>0</v>
      </c>
    </row>
    <row r="1151" spans="1:26" hidden="1" x14ac:dyDescent="0.2">
      <c r="A1151" t="s">
        <v>0</v>
      </c>
      <c r="B1151" t="s">
        <v>16</v>
      </c>
      <c r="C1151" t="s">
        <v>27</v>
      </c>
      <c r="D1151" t="s">
        <v>28</v>
      </c>
      <c r="E1151" t="s">
        <v>4</v>
      </c>
      <c r="F1151" t="s">
        <v>5</v>
      </c>
      <c r="G1151" t="s">
        <v>6</v>
      </c>
      <c r="H1151" t="s">
        <v>7</v>
      </c>
      <c r="I1151" t="str">
        <f>MID(Tabla1[[#This Row],[Des.Proyecto]],16,50)</f>
        <v>GASTOS ADMINISTRATIVOS</v>
      </c>
      <c r="J1151" t="s">
        <v>263</v>
      </c>
      <c r="K1151" t="s">
        <v>264</v>
      </c>
      <c r="L1151" s="11" t="s">
        <v>938</v>
      </c>
      <c r="M1151" t="s">
        <v>173</v>
      </c>
      <c r="N1151" t="s">
        <v>11</v>
      </c>
      <c r="O1151" s="19">
        <v>20000</v>
      </c>
      <c r="P1151" s="19">
        <v>0</v>
      </c>
      <c r="Q1151" s="19">
        <v>0</v>
      </c>
      <c r="R1151" s="19">
        <v>20000</v>
      </c>
      <c r="S1151" s="19">
        <v>0</v>
      </c>
      <c r="T1151" s="19">
        <v>0</v>
      </c>
      <c r="U1151" s="18">
        <f>Tabla1[[#This Row],[Comprometido]]/Tabla1[[#Totals],[Comprometido]]</f>
        <v>0</v>
      </c>
      <c r="V1151" s="19">
        <v>0</v>
      </c>
      <c r="W1151" s="20">
        <f>Tabla1[[#This Row],[Devengado]]/Tabla1[[#Totals],[Devengado]]</f>
        <v>0</v>
      </c>
      <c r="X1151" s="19">
        <v>20000</v>
      </c>
      <c r="Y1151" s="19">
        <v>20000</v>
      </c>
      <c r="Z1151" s="19">
        <v>20000</v>
      </c>
    </row>
    <row r="1152" spans="1:26" hidden="1" x14ac:dyDescent="0.2">
      <c r="A1152" t="s">
        <v>23</v>
      </c>
      <c r="B1152" t="s">
        <v>49</v>
      </c>
      <c r="C1152" t="s">
        <v>56</v>
      </c>
      <c r="D1152" t="s">
        <v>57</v>
      </c>
      <c r="E1152" t="s">
        <v>4</v>
      </c>
      <c r="F1152" t="s">
        <v>5</v>
      </c>
      <c r="G1152" t="s">
        <v>6</v>
      </c>
      <c r="H1152" t="s">
        <v>7</v>
      </c>
      <c r="I1152" t="str">
        <f>MID(Tabla1[[#This Row],[Des.Proyecto]],16,50)</f>
        <v>GASTOS ADMINISTRATIVOS</v>
      </c>
      <c r="J1152" t="s">
        <v>263</v>
      </c>
      <c r="K1152" t="s">
        <v>264</v>
      </c>
      <c r="L1152" s="11" t="s">
        <v>938</v>
      </c>
      <c r="M1152" t="s">
        <v>173</v>
      </c>
      <c r="N1152" t="s">
        <v>11</v>
      </c>
      <c r="O1152" s="19">
        <v>101404.8</v>
      </c>
      <c r="P1152" s="19">
        <v>0</v>
      </c>
      <c r="Q1152" s="19">
        <v>-29375.11</v>
      </c>
      <c r="R1152" s="19">
        <v>72029.69</v>
      </c>
      <c r="S1152" s="19">
        <v>19553.3</v>
      </c>
      <c r="T1152" s="19">
        <v>25569.119999999999</v>
      </c>
      <c r="U1152" s="18">
        <f>Tabla1[[#This Row],[Comprometido]]/Tabla1[[#Totals],[Comprometido]]</f>
        <v>1.2206760790317238E-3</v>
      </c>
      <c r="V1152" s="19">
        <v>23557.119999999999</v>
      </c>
      <c r="W1152" s="20">
        <f>Tabla1[[#This Row],[Devengado]]/Tabla1[[#Totals],[Devengado]]</f>
        <v>2.7509634973725467E-3</v>
      </c>
      <c r="X1152" s="19">
        <v>46460.57</v>
      </c>
      <c r="Y1152" s="19">
        <v>48472.57</v>
      </c>
      <c r="Z1152" s="19">
        <v>26907.27</v>
      </c>
    </row>
    <row r="1153" spans="1:26" hidden="1" x14ac:dyDescent="0.2">
      <c r="A1153" t="s">
        <v>0</v>
      </c>
      <c r="B1153" t="s">
        <v>1</v>
      </c>
      <c r="C1153" t="s">
        <v>88</v>
      </c>
      <c r="D1153" t="s">
        <v>89</v>
      </c>
      <c r="E1153" t="s">
        <v>4</v>
      </c>
      <c r="F1153" t="s">
        <v>5</v>
      </c>
      <c r="G1153" t="s">
        <v>6</v>
      </c>
      <c r="H1153" t="s">
        <v>7</v>
      </c>
      <c r="I1153" t="str">
        <f>MID(Tabla1[[#This Row],[Des.Proyecto]],16,50)</f>
        <v>GASTOS ADMINISTRATIVOS</v>
      </c>
      <c r="J1153" t="s">
        <v>263</v>
      </c>
      <c r="K1153" t="s">
        <v>264</v>
      </c>
      <c r="L1153" s="11" t="s">
        <v>938</v>
      </c>
      <c r="M1153" t="s">
        <v>173</v>
      </c>
      <c r="N1153" t="s">
        <v>11</v>
      </c>
      <c r="O1153" s="19">
        <v>102530.57</v>
      </c>
      <c r="P1153" s="19">
        <v>0</v>
      </c>
      <c r="Q1153" s="19">
        <v>-102530.57</v>
      </c>
      <c r="R1153" s="19">
        <v>0</v>
      </c>
      <c r="S1153" s="19">
        <v>0</v>
      </c>
      <c r="T1153" s="19">
        <v>0</v>
      </c>
      <c r="U1153" s="18">
        <f>Tabla1[[#This Row],[Comprometido]]/Tabla1[[#Totals],[Comprometido]]</f>
        <v>0</v>
      </c>
      <c r="V1153" s="19">
        <v>0</v>
      </c>
      <c r="W1153" s="20">
        <f>Tabla1[[#This Row],[Devengado]]/Tabla1[[#Totals],[Devengado]]</f>
        <v>0</v>
      </c>
      <c r="X1153" s="19">
        <v>0</v>
      </c>
      <c r="Y1153" s="19">
        <v>0</v>
      </c>
      <c r="Z1153" s="19">
        <v>0</v>
      </c>
    </row>
    <row r="1154" spans="1:26" hidden="1" x14ac:dyDescent="0.2">
      <c r="A1154" t="s">
        <v>0</v>
      </c>
      <c r="B1154" t="s">
        <v>1</v>
      </c>
      <c r="C1154" t="s">
        <v>249</v>
      </c>
      <c r="D1154" t="s">
        <v>250</v>
      </c>
      <c r="E1154" t="s">
        <v>4</v>
      </c>
      <c r="F1154" t="s">
        <v>5</v>
      </c>
      <c r="G1154" t="s">
        <v>6</v>
      </c>
      <c r="H1154" t="s">
        <v>7</v>
      </c>
      <c r="I1154" t="str">
        <f>MID(Tabla1[[#This Row],[Des.Proyecto]],16,50)</f>
        <v>GASTOS ADMINISTRATIVOS</v>
      </c>
      <c r="J1154" t="s">
        <v>263</v>
      </c>
      <c r="K1154" t="s">
        <v>264</v>
      </c>
      <c r="L1154" s="11" t="s">
        <v>938</v>
      </c>
      <c r="M1154" t="s">
        <v>173</v>
      </c>
      <c r="N1154" t="s">
        <v>11</v>
      </c>
      <c r="O1154" s="19">
        <v>169097.5</v>
      </c>
      <c r="P1154" s="19">
        <v>0</v>
      </c>
      <c r="Q1154" s="19">
        <v>33810.5</v>
      </c>
      <c r="R1154" s="19">
        <v>202908</v>
      </c>
      <c r="S1154" s="19">
        <v>98870.8</v>
      </c>
      <c r="T1154" s="19">
        <v>104037.2</v>
      </c>
      <c r="U1154" s="18">
        <f>Tabla1[[#This Row],[Comprometido]]/Tabla1[[#Totals],[Comprometido]]</f>
        <v>4.9667615220797302E-3</v>
      </c>
      <c r="V1154" s="19">
        <v>65233.91</v>
      </c>
      <c r="W1154" s="20">
        <f>Tabla1[[#This Row],[Devengado]]/Tabla1[[#Totals],[Devengado]]</f>
        <v>7.6179136159634951E-3</v>
      </c>
      <c r="X1154" s="19">
        <v>98870.8</v>
      </c>
      <c r="Y1154" s="19">
        <v>137674.09</v>
      </c>
      <c r="Z1154" s="19">
        <v>0</v>
      </c>
    </row>
    <row r="1155" spans="1:26" hidden="1" x14ac:dyDescent="0.2">
      <c r="A1155" t="s">
        <v>62</v>
      </c>
      <c r="B1155" t="s">
        <v>63</v>
      </c>
      <c r="C1155" t="s">
        <v>64</v>
      </c>
      <c r="D1155" t="s">
        <v>65</v>
      </c>
      <c r="E1155" t="s">
        <v>4</v>
      </c>
      <c r="F1155" t="s">
        <v>5</v>
      </c>
      <c r="G1155" t="s">
        <v>6</v>
      </c>
      <c r="H1155" t="s">
        <v>7</v>
      </c>
      <c r="I1155" t="str">
        <f>MID(Tabla1[[#This Row],[Des.Proyecto]],16,50)</f>
        <v>GASTOS ADMINISTRATIVOS</v>
      </c>
      <c r="J1155" t="s">
        <v>263</v>
      </c>
      <c r="K1155" t="s">
        <v>264</v>
      </c>
      <c r="L1155" s="11" t="s">
        <v>938</v>
      </c>
      <c r="M1155" t="s">
        <v>173</v>
      </c>
      <c r="N1155" t="s">
        <v>11</v>
      </c>
      <c r="O1155" s="19">
        <v>37033.58</v>
      </c>
      <c r="P1155" s="19">
        <v>0</v>
      </c>
      <c r="Q1155" s="19">
        <v>-11800</v>
      </c>
      <c r="R1155" s="19">
        <v>25233.58</v>
      </c>
      <c r="S1155" s="19">
        <v>531.26</v>
      </c>
      <c r="T1155" s="19">
        <v>24601.74</v>
      </c>
      <c r="U1155" s="18">
        <f>Tabla1[[#This Row],[Comprometido]]/Tabla1[[#Totals],[Comprometido]]</f>
        <v>1.1744931198476101E-3</v>
      </c>
      <c r="V1155" s="19">
        <v>13588.17</v>
      </c>
      <c r="W1155" s="20">
        <f>Tabla1[[#This Row],[Devengado]]/Tabla1[[#Totals],[Devengado]]</f>
        <v>1.586805164047758E-3</v>
      </c>
      <c r="X1155" s="19">
        <v>631.84</v>
      </c>
      <c r="Y1155" s="19">
        <v>11645.41</v>
      </c>
      <c r="Z1155" s="19">
        <v>100.58</v>
      </c>
    </row>
    <row r="1156" spans="1:26" hidden="1" x14ac:dyDescent="0.2">
      <c r="A1156" t="s">
        <v>23</v>
      </c>
      <c r="B1156" t="s">
        <v>96</v>
      </c>
      <c r="C1156" t="s">
        <v>97</v>
      </c>
      <c r="D1156" t="s">
        <v>98</v>
      </c>
      <c r="E1156" t="s">
        <v>4</v>
      </c>
      <c r="F1156" t="s">
        <v>5</v>
      </c>
      <c r="G1156" t="s">
        <v>6</v>
      </c>
      <c r="H1156" t="s">
        <v>7</v>
      </c>
      <c r="I1156" t="str">
        <f>MID(Tabla1[[#This Row],[Des.Proyecto]],16,50)</f>
        <v>GASTOS ADMINISTRATIVOS</v>
      </c>
      <c r="J1156" t="s">
        <v>265</v>
      </c>
      <c r="K1156" t="s">
        <v>266</v>
      </c>
      <c r="L1156" s="11" t="s">
        <v>938</v>
      </c>
      <c r="M1156" t="s">
        <v>173</v>
      </c>
      <c r="N1156" t="s">
        <v>11</v>
      </c>
      <c r="O1156" s="19">
        <v>1140</v>
      </c>
      <c r="P1156" s="19">
        <v>0</v>
      </c>
      <c r="Q1156" s="19">
        <v>660</v>
      </c>
      <c r="R1156" s="19">
        <v>1800</v>
      </c>
      <c r="S1156" s="19">
        <v>1800</v>
      </c>
      <c r="T1156" s="19">
        <v>0</v>
      </c>
      <c r="U1156" s="18">
        <f>Tabla1[[#This Row],[Comprometido]]/Tabla1[[#Totals],[Comprometido]]</f>
        <v>0</v>
      </c>
      <c r="V1156" s="19">
        <v>0</v>
      </c>
      <c r="W1156" s="20">
        <f>Tabla1[[#This Row],[Devengado]]/Tabla1[[#Totals],[Devengado]]</f>
        <v>0</v>
      </c>
      <c r="X1156" s="19">
        <v>1800</v>
      </c>
      <c r="Y1156" s="19">
        <v>1800</v>
      </c>
      <c r="Z1156" s="19">
        <v>0</v>
      </c>
    </row>
    <row r="1157" spans="1:26" hidden="1" x14ac:dyDescent="0.2">
      <c r="A1157" t="s">
        <v>23</v>
      </c>
      <c r="B1157" t="s">
        <v>96</v>
      </c>
      <c r="C1157" t="s">
        <v>97</v>
      </c>
      <c r="D1157" t="s">
        <v>98</v>
      </c>
      <c r="E1157" t="s">
        <v>4</v>
      </c>
      <c r="F1157" t="s">
        <v>5</v>
      </c>
      <c r="G1157" t="s">
        <v>6</v>
      </c>
      <c r="H1157" t="s">
        <v>7</v>
      </c>
      <c r="I1157" t="str">
        <f>MID(Tabla1[[#This Row],[Des.Proyecto]],16,50)</f>
        <v>GASTOS ADMINISTRATIVOS</v>
      </c>
      <c r="J1157" t="s">
        <v>267</v>
      </c>
      <c r="K1157" t="s">
        <v>268</v>
      </c>
      <c r="L1157" s="11" t="s">
        <v>938</v>
      </c>
      <c r="M1157" t="s">
        <v>173</v>
      </c>
      <c r="N1157" t="s">
        <v>11</v>
      </c>
      <c r="O1157" s="19">
        <v>0</v>
      </c>
      <c r="P1157" s="19">
        <v>0</v>
      </c>
      <c r="Q1157" s="19">
        <v>6200</v>
      </c>
      <c r="R1157" s="19">
        <v>6200</v>
      </c>
      <c r="S1157" s="19">
        <v>0</v>
      </c>
      <c r="T1157" s="19">
        <v>6200</v>
      </c>
      <c r="U1157" s="18">
        <f>Tabla1[[#This Row],[Comprometido]]/Tabla1[[#Totals],[Comprometido]]</f>
        <v>2.9598952525533491E-4</v>
      </c>
      <c r="V1157" s="19">
        <v>6200</v>
      </c>
      <c r="W1157" s="20">
        <f>Tabla1[[#This Row],[Devengado]]/Tabla1[[#Totals],[Devengado]]</f>
        <v>7.2402626822420533E-4</v>
      </c>
      <c r="X1157" s="19">
        <v>0</v>
      </c>
      <c r="Y1157" s="19">
        <v>0</v>
      </c>
      <c r="Z1157" s="19">
        <v>0</v>
      </c>
    </row>
    <row r="1158" spans="1:26" hidden="1" x14ac:dyDescent="0.2">
      <c r="A1158" t="s">
        <v>0</v>
      </c>
      <c r="B1158" t="s">
        <v>1</v>
      </c>
      <c r="C1158" t="s">
        <v>88</v>
      </c>
      <c r="D1158" t="s">
        <v>89</v>
      </c>
      <c r="E1158" t="s">
        <v>4</v>
      </c>
      <c r="F1158" t="s">
        <v>5</v>
      </c>
      <c r="G1158" t="s">
        <v>6</v>
      </c>
      <c r="H1158" t="s">
        <v>7</v>
      </c>
      <c r="I1158" t="str">
        <f>MID(Tabla1[[#This Row],[Des.Proyecto]],16,50)</f>
        <v>GASTOS ADMINISTRATIVOS</v>
      </c>
      <c r="J1158" t="s">
        <v>267</v>
      </c>
      <c r="K1158" t="s">
        <v>268</v>
      </c>
      <c r="L1158" s="11" t="s">
        <v>938</v>
      </c>
      <c r="M1158" t="s">
        <v>173</v>
      </c>
      <c r="N1158" t="s">
        <v>11</v>
      </c>
      <c r="O1158" s="19">
        <v>0</v>
      </c>
      <c r="P1158" s="19">
        <v>0</v>
      </c>
      <c r="Q1158" s="19">
        <v>20000</v>
      </c>
      <c r="R1158" s="19">
        <v>20000</v>
      </c>
      <c r="S1158" s="19">
        <v>0</v>
      </c>
      <c r="T1158" s="19">
        <v>0</v>
      </c>
      <c r="U1158" s="18">
        <f>Tabla1[[#This Row],[Comprometido]]/Tabla1[[#Totals],[Comprometido]]</f>
        <v>0</v>
      </c>
      <c r="V1158" s="19">
        <v>0</v>
      </c>
      <c r="W1158" s="20">
        <f>Tabla1[[#This Row],[Devengado]]/Tabla1[[#Totals],[Devengado]]</f>
        <v>0</v>
      </c>
      <c r="X1158" s="19">
        <v>20000</v>
      </c>
      <c r="Y1158" s="19">
        <v>20000</v>
      </c>
      <c r="Z1158" s="19">
        <v>20000</v>
      </c>
    </row>
    <row r="1159" spans="1:26" hidden="1" x14ac:dyDescent="0.2">
      <c r="A1159" t="s">
        <v>0</v>
      </c>
      <c r="B1159" t="s">
        <v>1</v>
      </c>
      <c r="C1159" t="s">
        <v>203</v>
      </c>
      <c r="D1159" t="s">
        <v>204</v>
      </c>
      <c r="E1159" t="s">
        <v>4</v>
      </c>
      <c r="F1159" t="s">
        <v>5</v>
      </c>
      <c r="G1159" t="s">
        <v>6</v>
      </c>
      <c r="H1159" t="s">
        <v>7</v>
      </c>
      <c r="I1159" t="str">
        <f>MID(Tabla1[[#This Row],[Des.Proyecto]],16,50)</f>
        <v>GASTOS ADMINISTRATIVOS</v>
      </c>
      <c r="J1159" t="s">
        <v>269</v>
      </c>
      <c r="K1159" t="s">
        <v>270</v>
      </c>
      <c r="L1159" s="11" t="s">
        <v>938</v>
      </c>
      <c r="M1159" t="s">
        <v>173</v>
      </c>
      <c r="N1159" t="s">
        <v>11</v>
      </c>
      <c r="O1159" s="19">
        <v>10000</v>
      </c>
      <c r="P1159" s="19">
        <v>0</v>
      </c>
      <c r="Q1159" s="19">
        <v>0</v>
      </c>
      <c r="R1159" s="19">
        <v>10000</v>
      </c>
      <c r="S1159" s="19">
        <v>0</v>
      </c>
      <c r="T1159" s="19">
        <v>0</v>
      </c>
      <c r="U1159" s="18">
        <f>Tabla1[[#This Row],[Comprometido]]/Tabla1[[#Totals],[Comprometido]]</f>
        <v>0</v>
      </c>
      <c r="V1159" s="19">
        <v>0</v>
      </c>
      <c r="W1159" s="20">
        <f>Tabla1[[#This Row],[Devengado]]/Tabla1[[#Totals],[Devengado]]</f>
        <v>0</v>
      </c>
      <c r="X1159" s="19">
        <v>10000</v>
      </c>
      <c r="Y1159" s="19">
        <v>10000</v>
      </c>
      <c r="Z1159" s="19">
        <v>10000</v>
      </c>
    </row>
    <row r="1160" spans="1:26" hidden="1" x14ac:dyDescent="0.2">
      <c r="A1160" t="s">
        <v>0</v>
      </c>
      <c r="B1160" t="s">
        <v>105</v>
      </c>
      <c r="C1160" t="s">
        <v>106</v>
      </c>
      <c r="D1160" t="s">
        <v>107</v>
      </c>
      <c r="E1160" t="s">
        <v>4</v>
      </c>
      <c r="F1160" t="s">
        <v>5</v>
      </c>
      <c r="G1160" t="s">
        <v>6</v>
      </c>
      <c r="H1160" t="s">
        <v>7</v>
      </c>
      <c r="I1160" t="str">
        <f>MID(Tabla1[[#This Row],[Des.Proyecto]],16,50)</f>
        <v>GASTOS ADMINISTRATIVOS</v>
      </c>
      <c r="J1160" t="s">
        <v>269</v>
      </c>
      <c r="K1160" t="s">
        <v>270</v>
      </c>
      <c r="L1160" s="11" t="s">
        <v>938</v>
      </c>
      <c r="M1160" t="s">
        <v>173</v>
      </c>
      <c r="N1160" t="s">
        <v>11</v>
      </c>
      <c r="O1160" s="19">
        <v>0</v>
      </c>
      <c r="P1160" s="19">
        <v>0</v>
      </c>
      <c r="Q1160" s="19">
        <v>1000</v>
      </c>
      <c r="R1160" s="19">
        <v>1000</v>
      </c>
      <c r="S1160" s="19">
        <v>0</v>
      </c>
      <c r="T1160" s="19">
        <v>0</v>
      </c>
      <c r="U1160" s="18">
        <f>Tabla1[[#This Row],[Comprometido]]/Tabla1[[#Totals],[Comprometido]]</f>
        <v>0</v>
      </c>
      <c r="V1160" s="19">
        <v>0</v>
      </c>
      <c r="W1160" s="20">
        <f>Tabla1[[#This Row],[Devengado]]/Tabla1[[#Totals],[Devengado]]</f>
        <v>0</v>
      </c>
      <c r="X1160" s="19">
        <v>1000</v>
      </c>
      <c r="Y1160" s="19">
        <v>1000</v>
      </c>
      <c r="Z1160" s="19">
        <v>1000</v>
      </c>
    </row>
    <row r="1161" spans="1:26" hidden="1" x14ac:dyDescent="0.2">
      <c r="A1161" t="s">
        <v>23</v>
      </c>
      <c r="B1161" t="s">
        <v>49</v>
      </c>
      <c r="C1161" t="s">
        <v>56</v>
      </c>
      <c r="D1161" t="s">
        <v>57</v>
      </c>
      <c r="E1161" t="s">
        <v>4</v>
      </c>
      <c r="F1161" t="s">
        <v>5</v>
      </c>
      <c r="G1161" t="s">
        <v>6</v>
      </c>
      <c r="H1161" t="s">
        <v>7</v>
      </c>
      <c r="I1161" t="str">
        <f>MID(Tabla1[[#This Row],[Des.Proyecto]],16,50)</f>
        <v>GASTOS ADMINISTRATIVOS</v>
      </c>
      <c r="J1161" t="s">
        <v>269</v>
      </c>
      <c r="K1161" t="s">
        <v>270</v>
      </c>
      <c r="L1161" s="11" t="s">
        <v>938</v>
      </c>
      <c r="M1161" t="s">
        <v>173</v>
      </c>
      <c r="N1161" t="s">
        <v>11</v>
      </c>
      <c r="O1161" s="19">
        <v>183722.99</v>
      </c>
      <c r="P1161" s="19">
        <v>0</v>
      </c>
      <c r="Q1161" s="19">
        <v>-32386.53</v>
      </c>
      <c r="R1161" s="19">
        <v>151336.46</v>
      </c>
      <c r="S1161" s="19">
        <v>0</v>
      </c>
      <c r="T1161" s="19">
        <v>25950</v>
      </c>
      <c r="U1161" s="18">
        <f>Tabla1[[#This Row],[Comprometido]]/Tabla1[[#Totals],[Comprometido]]</f>
        <v>1.2388593839316032E-3</v>
      </c>
      <c r="V1161" s="19">
        <v>450</v>
      </c>
      <c r="W1161" s="20">
        <f>Tabla1[[#This Row],[Devengado]]/Tabla1[[#Totals],[Devengado]]</f>
        <v>5.2550293661434257E-5</v>
      </c>
      <c r="X1161" s="19">
        <v>125386.46</v>
      </c>
      <c r="Y1161" s="19">
        <v>150886.46</v>
      </c>
      <c r="Z1161" s="19">
        <v>125386.46</v>
      </c>
    </row>
    <row r="1162" spans="1:26" hidden="1" x14ac:dyDescent="0.2">
      <c r="A1162" t="s">
        <v>62</v>
      </c>
      <c r="B1162" t="s">
        <v>80</v>
      </c>
      <c r="C1162" t="s">
        <v>92</v>
      </c>
      <c r="D1162" t="s">
        <v>93</v>
      </c>
      <c r="E1162" t="s">
        <v>4</v>
      </c>
      <c r="F1162" t="s">
        <v>5</v>
      </c>
      <c r="G1162" t="s">
        <v>6</v>
      </c>
      <c r="H1162" t="s">
        <v>7</v>
      </c>
      <c r="I1162" t="str">
        <f>MID(Tabla1[[#This Row],[Des.Proyecto]],16,50)</f>
        <v>GASTOS ADMINISTRATIVOS</v>
      </c>
      <c r="J1162" t="s">
        <v>269</v>
      </c>
      <c r="K1162" t="s">
        <v>270</v>
      </c>
      <c r="L1162" s="11" t="s">
        <v>938</v>
      </c>
      <c r="M1162" t="s">
        <v>173</v>
      </c>
      <c r="N1162" t="s">
        <v>11</v>
      </c>
      <c r="O1162" s="19">
        <v>15000</v>
      </c>
      <c r="P1162" s="19">
        <v>0</v>
      </c>
      <c r="Q1162" s="19">
        <v>-15000</v>
      </c>
      <c r="R1162" s="19">
        <v>0</v>
      </c>
      <c r="S1162" s="19">
        <v>0</v>
      </c>
      <c r="T1162" s="19">
        <v>0</v>
      </c>
      <c r="U1162" s="18">
        <f>Tabla1[[#This Row],[Comprometido]]/Tabla1[[#Totals],[Comprometido]]</f>
        <v>0</v>
      </c>
      <c r="V1162" s="19">
        <v>0</v>
      </c>
      <c r="W1162" s="20">
        <f>Tabla1[[#This Row],[Devengado]]/Tabla1[[#Totals],[Devengado]]</f>
        <v>0</v>
      </c>
      <c r="X1162" s="19">
        <v>0</v>
      </c>
      <c r="Y1162" s="19">
        <v>0</v>
      </c>
      <c r="Z1162" s="19">
        <v>0</v>
      </c>
    </row>
    <row r="1163" spans="1:26" hidden="1" x14ac:dyDescent="0.2">
      <c r="A1163" t="s">
        <v>0</v>
      </c>
      <c r="B1163" t="s">
        <v>31</v>
      </c>
      <c r="C1163" t="s">
        <v>32</v>
      </c>
      <c r="D1163" t="s">
        <v>33</v>
      </c>
      <c r="E1163" t="s">
        <v>4</v>
      </c>
      <c r="F1163" t="s">
        <v>5</v>
      </c>
      <c r="G1163" t="s">
        <v>6</v>
      </c>
      <c r="H1163" t="s">
        <v>7</v>
      </c>
      <c r="I1163" t="str">
        <f>MID(Tabla1[[#This Row],[Des.Proyecto]],16,50)</f>
        <v>GASTOS ADMINISTRATIVOS</v>
      </c>
      <c r="J1163" t="s">
        <v>271</v>
      </c>
      <c r="K1163" t="s">
        <v>272</v>
      </c>
      <c r="L1163" s="11" t="s">
        <v>938</v>
      </c>
      <c r="M1163" t="s">
        <v>173</v>
      </c>
      <c r="N1163" t="s">
        <v>11</v>
      </c>
      <c r="O1163" s="19">
        <v>234449.42</v>
      </c>
      <c r="P1163" s="19">
        <v>0</v>
      </c>
      <c r="Q1163" s="19">
        <v>-45227.839999999997</v>
      </c>
      <c r="R1163" s="19">
        <v>189221.58</v>
      </c>
      <c r="S1163" s="19">
        <v>0</v>
      </c>
      <c r="T1163" s="19">
        <v>175315.8</v>
      </c>
      <c r="U1163" s="18">
        <f>Tabla1[[#This Row],[Comprometido]]/Tabla1[[#Totals],[Comprometido]]</f>
        <v>8.3696194212514903E-3</v>
      </c>
      <c r="V1163" s="19">
        <v>0</v>
      </c>
      <c r="W1163" s="20">
        <f>Tabla1[[#This Row],[Devengado]]/Tabla1[[#Totals],[Devengado]]</f>
        <v>0</v>
      </c>
      <c r="X1163" s="19">
        <v>13905.78</v>
      </c>
      <c r="Y1163" s="19">
        <v>189221.58</v>
      </c>
      <c r="Z1163" s="19">
        <v>13905.78</v>
      </c>
    </row>
    <row r="1164" spans="1:26" hidden="1" x14ac:dyDescent="0.2">
      <c r="A1164" t="s">
        <v>23</v>
      </c>
      <c r="B1164" t="s">
        <v>24</v>
      </c>
      <c r="C1164" t="s">
        <v>40</v>
      </c>
      <c r="D1164" t="s">
        <v>41</v>
      </c>
      <c r="E1164" t="s">
        <v>4</v>
      </c>
      <c r="F1164" t="s">
        <v>5</v>
      </c>
      <c r="G1164" t="s">
        <v>6</v>
      </c>
      <c r="H1164" t="s">
        <v>7</v>
      </c>
      <c r="I1164" t="str">
        <f>MID(Tabla1[[#This Row],[Des.Proyecto]],16,50)</f>
        <v>GASTOS ADMINISTRATIVOS</v>
      </c>
      <c r="J1164" t="s">
        <v>271</v>
      </c>
      <c r="K1164" t="s">
        <v>272</v>
      </c>
      <c r="L1164" s="11" t="s">
        <v>938</v>
      </c>
      <c r="M1164" t="s">
        <v>173</v>
      </c>
      <c r="N1164" t="s">
        <v>11</v>
      </c>
      <c r="O1164" s="19">
        <v>6775</v>
      </c>
      <c r="P1164" s="19">
        <v>0</v>
      </c>
      <c r="Q1164" s="19">
        <v>0</v>
      </c>
      <c r="R1164" s="19">
        <v>6775</v>
      </c>
      <c r="S1164" s="19">
        <v>0</v>
      </c>
      <c r="T1164" s="19">
        <v>6300</v>
      </c>
      <c r="U1164" s="18">
        <f>Tabla1[[#This Row],[Comprometido]]/Tabla1[[#Totals],[Comprometido]]</f>
        <v>3.007635498562274E-4</v>
      </c>
      <c r="V1164" s="19">
        <v>6300</v>
      </c>
      <c r="W1164" s="20">
        <f>Tabla1[[#This Row],[Devengado]]/Tabla1[[#Totals],[Devengado]]</f>
        <v>7.357041112600796E-4</v>
      </c>
      <c r="X1164" s="19">
        <v>475</v>
      </c>
      <c r="Y1164" s="19">
        <v>475</v>
      </c>
      <c r="Z1164" s="19">
        <v>475</v>
      </c>
    </row>
    <row r="1165" spans="1:26" hidden="1" x14ac:dyDescent="0.2">
      <c r="A1165" t="s">
        <v>23</v>
      </c>
      <c r="B1165" t="s">
        <v>46</v>
      </c>
      <c r="C1165" t="s">
        <v>47</v>
      </c>
      <c r="D1165" t="s">
        <v>48</v>
      </c>
      <c r="E1165" t="s">
        <v>4</v>
      </c>
      <c r="F1165" t="s">
        <v>5</v>
      </c>
      <c r="G1165" t="s">
        <v>6</v>
      </c>
      <c r="H1165" t="s">
        <v>7</v>
      </c>
      <c r="I1165" t="str">
        <f>MID(Tabla1[[#This Row],[Des.Proyecto]],16,50)</f>
        <v>GASTOS ADMINISTRATIVOS</v>
      </c>
      <c r="J1165" t="s">
        <v>271</v>
      </c>
      <c r="K1165" t="s">
        <v>272</v>
      </c>
      <c r="L1165" s="11" t="s">
        <v>938</v>
      </c>
      <c r="M1165" t="s">
        <v>173</v>
      </c>
      <c r="N1165" t="s">
        <v>11</v>
      </c>
      <c r="O1165" s="19">
        <v>6841.27</v>
      </c>
      <c r="P1165" s="19">
        <v>0</v>
      </c>
      <c r="Q1165" s="19">
        <v>0</v>
      </c>
      <c r="R1165" s="19">
        <v>6841.27</v>
      </c>
      <c r="S1165" s="19">
        <v>0</v>
      </c>
      <c r="T1165" s="19">
        <v>1133</v>
      </c>
      <c r="U1165" s="18">
        <f>Tabla1[[#This Row],[Comprometido]]/Tabla1[[#Totals],[Comprometido]]</f>
        <v>5.4089698728112008E-5</v>
      </c>
      <c r="V1165" s="19">
        <v>1133</v>
      </c>
      <c r="W1165" s="20">
        <f>Tabla1[[#This Row],[Devengado]]/Tabla1[[#Totals],[Devengado]]</f>
        <v>1.3230996159645559E-4</v>
      </c>
      <c r="X1165" s="19">
        <v>5708.27</v>
      </c>
      <c r="Y1165" s="19">
        <v>5708.27</v>
      </c>
      <c r="Z1165" s="19">
        <v>5708.27</v>
      </c>
    </row>
    <row r="1166" spans="1:26" hidden="1" x14ac:dyDescent="0.2">
      <c r="A1166" t="s">
        <v>0</v>
      </c>
      <c r="B1166" t="s">
        <v>115</v>
      </c>
      <c r="C1166" t="s">
        <v>116</v>
      </c>
      <c r="D1166" t="s">
        <v>117</v>
      </c>
      <c r="E1166" t="s">
        <v>4</v>
      </c>
      <c r="F1166" t="s">
        <v>5</v>
      </c>
      <c r="G1166" t="s">
        <v>6</v>
      </c>
      <c r="H1166" t="s">
        <v>7</v>
      </c>
      <c r="I1166" t="str">
        <f>MID(Tabla1[[#This Row],[Des.Proyecto]],16,50)</f>
        <v>GASTOS ADMINISTRATIVOS</v>
      </c>
      <c r="J1166" t="s">
        <v>271</v>
      </c>
      <c r="K1166" t="s">
        <v>272</v>
      </c>
      <c r="L1166" s="11" t="s">
        <v>938</v>
      </c>
      <c r="M1166" t="s">
        <v>173</v>
      </c>
      <c r="N1166" t="s">
        <v>11</v>
      </c>
      <c r="O1166" s="19">
        <v>115.73</v>
      </c>
      <c r="P1166" s="19">
        <v>0</v>
      </c>
      <c r="Q1166" s="19">
        <v>0</v>
      </c>
      <c r="R1166" s="19">
        <v>115.73</v>
      </c>
      <c r="S1166" s="19">
        <v>0</v>
      </c>
      <c r="T1166" s="19">
        <v>0</v>
      </c>
      <c r="U1166" s="18">
        <f>Tabla1[[#This Row],[Comprometido]]/Tabla1[[#Totals],[Comprometido]]</f>
        <v>0</v>
      </c>
      <c r="V1166" s="19">
        <v>0</v>
      </c>
      <c r="W1166" s="20">
        <f>Tabla1[[#This Row],[Devengado]]/Tabla1[[#Totals],[Devengado]]</f>
        <v>0</v>
      </c>
      <c r="X1166" s="19">
        <v>115.73</v>
      </c>
      <c r="Y1166" s="19">
        <v>115.73</v>
      </c>
      <c r="Z1166" s="19">
        <v>115.73</v>
      </c>
    </row>
    <row r="1167" spans="1:26" hidden="1" x14ac:dyDescent="0.2">
      <c r="A1167" t="s">
        <v>23</v>
      </c>
      <c r="B1167" t="s">
        <v>24</v>
      </c>
      <c r="C1167" t="s">
        <v>25</v>
      </c>
      <c r="D1167" t="s">
        <v>26</v>
      </c>
      <c r="E1167" t="s">
        <v>4</v>
      </c>
      <c r="F1167" t="s">
        <v>5</v>
      </c>
      <c r="G1167" t="s">
        <v>6</v>
      </c>
      <c r="H1167" t="s">
        <v>7</v>
      </c>
      <c r="I1167" t="str">
        <f>MID(Tabla1[[#This Row],[Des.Proyecto]],16,50)</f>
        <v>GASTOS ADMINISTRATIVOS</v>
      </c>
      <c r="J1167" t="s">
        <v>271</v>
      </c>
      <c r="K1167" t="s">
        <v>272</v>
      </c>
      <c r="L1167" s="11" t="s">
        <v>938</v>
      </c>
      <c r="M1167" t="s">
        <v>173</v>
      </c>
      <c r="N1167" t="s">
        <v>11</v>
      </c>
      <c r="O1167" s="19">
        <v>9530</v>
      </c>
      <c r="P1167" s="19">
        <v>0</v>
      </c>
      <c r="Q1167" s="19">
        <v>0</v>
      </c>
      <c r="R1167" s="19">
        <v>9530</v>
      </c>
      <c r="S1167" s="19">
        <v>0</v>
      </c>
      <c r="T1167" s="19">
        <v>9100</v>
      </c>
      <c r="U1167" s="18">
        <f>Tabla1[[#This Row],[Comprometido]]/Tabla1[[#Totals],[Comprometido]]</f>
        <v>4.3443623868121733E-4</v>
      </c>
      <c r="V1167" s="19">
        <v>9100</v>
      </c>
      <c r="W1167" s="20">
        <f>Tabla1[[#This Row],[Devengado]]/Tabla1[[#Totals],[Devengado]]</f>
        <v>1.0626837162645594E-3</v>
      </c>
      <c r="X1167" s="19">
        <v>430</v>
      </c>
      <c r="Y1167" s="19">
        <v>430</v>
      </c>
      <c r="Z1167" s="19">
        <v>430</v>
      </c>
    </row>
    <row r="1168" spans="1:26" hidden="1" x14ac:dyDescent="0.2">
      <c r="A1168" t="s">
        <v>23</v>
      </c>
      <c r="B1168" t="s">
        <v>24</v>
      </c>
      <c r="C1168" t="s">
        <v>42</v>
      </c>
      <c r="D1168" t="s">
        <v>43</v>
      </c>
      <c r="E1168" t="s">
        <v>4</v>
      </c>
      <c r="F1168" t="s">
        <v>5</v>
      </c>
      <c r="G1168" t="s">
        <v>6</v>
      </c>
      <c r="H1168" t="s">
        <v>7</v>
      </c>
      <c r="I1168" t="str">
        <f>MID(Tabla1[[#This Row],[Des.Proyecto]],16,50)</f>
        <v>GASTOS ADMINISTRATIVOS</v>
      </c>
      <c r="J1168" t="s">
        <v>271</v>
      </c>
      <c r="K1168" t="s">
        <v>272</v>
      </c>
      <c r="L1168" s="11" t="s">
        <v>938</v>
      </c>
      <c r="M1168" t="s">
        <v>173</v>
      </c>
      <c r="N1168" t="s">
        <v>11</v>
      </c>
      <c r="O1168" s="19">
        <v>6618</v>
      </c>
      <c r="P1168" s="19">
        <v>0</v>
      </c>
      <c r="Q1168" s="19">
        <v>0</v>
      </c>
      <c r="R1168" s="19">
        <v>6618</v>
      </c>
      <c r="S1168" s="19">
        <v>0</v>
      </c>
      <c r="T1168" s="19">
        <v>0</v>
      </c>
      <c r="U1168" s="18">
        <f>Tabla1[[#This Row],[Comprometido]]/Tabla1[[#Totals],[Comprometido]]</f>
        <v>0</v>
      </c>
      <c r="V1168" s="19">
        <v>0</v>
      </c>
      <c r="W1168" s="20">
        <f>Tabla1[[#This Row],[Devengado]]/Tabla1[[#Totals],[Devengado]]</f>
        <v>0</v>
      </c>
      <c r="X1168" s="19">
        <v>6618</v>
      </c>
      <c r="Y1168" s="19">
        <v>6618</v>
      </c>
      <c r="Z1168" s="19">
        <v>6618</v>
      </c>
    </row>
    <row r="1169" spans="1:26" hidden="1" x14ac:dyDescent="0.2">
      <c r="A1169" t="s">
        <v>62</v>
      </c>
      <c r="B1169" t="s">
        <v>63</v>
      </c>
      <c r="C1169" t="s">
        <v>64</v>
      </c>
      <c r="D1169" t="s">
        <v>65</v>
      </c>
      <c r="E1169" t="s">
        <v>4</v>
      </c>
      <c r="F1169" t="s">
        <v>5</v>
      </c>
      <c r="G1169" t="s">
        <v>6</v>
      </c>
      <c r="H1169" t="s">
        <v>7</v>
      </c>
      <c r="I1169" t="str">
        <f>MID(Tabla1[[#This Row],[Des.Proyecto]],16,50)</f>
        <v>GASTOS ADMINISTRATIVOS</v>
      </c>
      <c r="J1169" t="s">
        <v>271</v>
      </c>
      <c r="K1169" t="s">
        <v>272</v>
      </c>
      <c r="L1169" s="11" t="s">
        <v>938</v>
      </c>
      <c r="M1169" t="s">
        <v>173</v>
      </c>
      <c r="N1169" t="s">
        <v>11</v>
      </c>
      <c r="O1169" s="19">
        <v>960</v>
      </c>
      <c r="P1169" s="19">
        <v>0</v>
      </c>
      <c r="Q1169" s="19">
        <v>0</v>
      </c>
      <c r="R1169" s="19">
        <v>960</v>
      </c>
      <c r="S1169" s="19">
        <v>0</v>
      </c>
      <c r="T1169" s="19">
        <v>695.88</v>
      </c>
      <c r="U1169" s="18">
        <f>Tabla1[[#This Row],[Comprometido]]/Tabla1[[#Totals],[Comprometido]]</f>
        <v>3.322148239269072E-5</v>
      </c>
      <c r="V1169" s="19">
        <v>695.88</v>
      </c>
      <c r="W1169" s="20">
        <f>Tabla1[[#This Row],[Devengado]]/Tabla1[[#Totals],[Devengado]]</f>
        <v>8.1263774118041937E-5</v>
      </c>
      <c r="X1169" s="19">
        <v>264.12</v>
      </c>
      <c r="Y1169" s="19">
        <v>264.12</v>
      </c>
      <c r="Z1169" s="19">
        <v>264.12</v>
      </c>
    </row>
    <row r="1170" spans="1:26" hidden="1" x14ac:dyDescent="0.2">
      <c r="A1170" t="s">
        <v>62</v>
      </c>
      <c r="B1170" t="s">
        <v>80</v>
      </c>
      <c r="C1170" t="s">
        <v>122</v>
      </c>
      <c r="D1170" t="s">
        <v>123</v>
      </c>
      <c r="E1170" t="s">
        <v>4</v>
      </c>
      <c r="F1170" t="s">
        <v>5</v>
      </c>
      <c r="G1170" t="s">
        <v>6</v>
      </c>
      <c r="H1170" t="s">
        <v>7</v>
      </c>
      <c r="I1170" t="str">
        <f>MID(Tabla1[[#This Row],[Des.Proyecto]],16,50)</f>
        <v>GASTOS ADMINISTRATIVOS</v>
      </c>
      <c r="J1170" t="s">
        <v>271</v>
      </c>
      <c r="K1170" t="s">
        <v>272</v>
      </c>
      <c r="L1170" s="11" t="s">
        <v>938</v>
      </c>
      <c r="M1170" t="s">
        <v>173</v>
      </c>
      <c r="N1170" t="s">
        <v>11</v>
      </c>
      <c r="O1170" s="19">
        <v>4319.38</v>
      </c>
      <c r="P1170" s="19">
        <v>0</v>
      </c>
      <c r="Q1170" s="19">
        <v>7680.62</v>
      </c>
      <c r="R1170" s="19">
        <v>12000</v>
      </c>
      <c r="S1170" s="19">
        <v>0</v>
      </c>
      <c r="T1170" s="19">
        <v>0</v>
      </c>
      <c r="U1170" s="18">
        <f>Tabla1[[#This Row],[Comprometido]]/Tabla1[[#Totals],[Comprometido]]</f>
        <v>0</v>
      </c>
      <c r="V1170" s="19">
        <v>0</v>
      </c>
      <c r="W1170" s="20">
        <f>Tabla1[[#This Row],[Devengado]]/Tabla1[[#Totals],[Devengado]]</f>
        <v>0</v>
      </c>
      <c r="X1170" s="19">
        <v>12000</v>
      </c>
      <c r="Y1170" s="19">
        <v>12000</v>
      </c>
      <c r="Z1170" s="19">
        <v>12000</v>
      </c>
    </row>
    <row r="1171" spans="1:26" hidden="1" x14ac:dyDescent="0.2">
      <c r="A1171" t="s">
        <v>23</v>
      </c>
      <c r="B1171" t="s">
        <v>49</v>
      </c>
      <c r="C1171" t="s">
        <v>56</v>
      </c>
      <c r="D1171" t="s">
        <v>57</v>
      </c>
      <c r="E1171" t="s">
        <v>4</v>
      </c>
      <c r="F1171" t="s">
        <v>5</v>
      </c>
      <c r="G1171" t="s">
        <v>6</v>
      </c>
      <c r="H1171" t="s">
        <v>7</v>
      </c>
      <c r="I1171" t="str">
        <f>MID(Tabla1[[#This Row],[Des.Proyecto]],16,50)</f>
        <v>GASTOS ADMINISTRATIVOS</v>
      </c>
      <c r="J1171" t="s">
        <v>271</v>
      </c>
      <c r="K1171" t="s">
        <v>272</v>
      </c>
      <c r="L1171" s="11" t="s">
        <v>938</v>
      </c>
      <c r="M1171" t="s">
        <v>173</v>
      </c>
      <c r="N1171" t="s">
        <v>11</v>
      </c>
      <c r="O1171" s="19">
        <v>135547.45000000001</v>
      </c>
      <c r="P1171" s="19">
        <v>0</v>
      </c>
      <c r="Q1171" s="19">
        <v>-78780.350000000006</v>
      </c>
      <c r="R1171" s="19">
        <v>56767.1</v>
      </c>
      <c r="S1171" s="19">
        <v>0</v>
      </c>
      <c r="T1171" s="19">
        <v>56767.1</v>
      </c>
      <c r="U1171" s="18">
        <f>Tabla1[[#This Row],[Comprometido]]/Tabla1[[#Totals],[Comprometido]]</f>
        <v>2.7100753192132454E-3</v>
      </c>
      <c r="V1171" s="19">
        <v>49500</v>
      </c>
      <c r="W1171" s="20">
        <f>Tabla1[[#This Row],[Devengado]]/Tabla1[[#Totals],[Devengado]]</f>
        <v>5.7805323027577682E-3</v>
      </c>
      <c r="X1171" s="19">
        <v>0</v>
      </c>
      <c r="Y1171" s="19">
        <v>7267.1</v>
      </c>
      <c r="Z1171" s="19">
        <v>0</v>
      </c>
    </row>
    <row r="1172" spans="1:26" hidden="1" x14ac:dyDescent="0.2">
      <c r="A1172" t="s">
        <v>62</v>
      </c>
      <c r="B1172" t="s">
        <v>66</v>
      </c>
      <c r="C1172" t="s">
        <v>108</v>
      </c>
      <c r="D1172" t="s">
        <v>109</v>
      </c>
      <c r="E1172" t="s">
        <v>4</v>
      </c>
      <c r="F1172" t="s">
        <v>5</v>
      </c>
      <c r="G1172" t="s">
        <v>6</v>
      </c>
      <c r="H1172" t="s">
        <v>7</v>
      </c>
      <c r="I1172" t="str">
        <f>MID(Tabla1[[#This Row],[Des.Proyecto]],16,50)</f>
        <v>GASTOS ADMINISTRATIVOS</v>
      </c>
      <c r="J1172" t="s">
        <v>271</v>
      </c>
      <c r="K1172" t="s">
        <v>272</v>
      </c>
      <c r="L1172" s="11" t="s">
        <v>938</v>
      </c>
      <c r="M1172" t="s">
        <v>173</v>
      </c>
      <c r="N1172" t="s">
        <v>11</v>
      </c>
      <c r="O1172" s="19">
        <v>5803.57</v>
      </c>
      <c r="P1172" s="19">
        <v>0</v>
      </c>
      <c r="Q1172" s="19">
        <v>0</v>
      </c>
      <c r="R1172" s="19">
        <v>5803.57</v>
      </c>
      <c r="S1172" s="19">
        <v>0</v>
      </c>
      <c r="T1172" s="19">
        <v>0</v>
      </c>
      <c r="U1172" s="18">
        <f>Tabla1[[#This Row],[Comprometido]]/Tabla1[[#Totals],[Comprometido]]</f>
        <v>0</v>
      </c>
      <c r="V1172" s="19">
        <v>0</v>
      </c>
      <c r="W1172" s="20">
        <f>Tabla1[[#This Row],[Devengado]]/Tabla1[[#Totals],[Devengado]]</f>
        <v>0</v>
      </c>
      <c r="X1172" s="19">
        <v>5803.57</v>
      </c>
      <c r="Y1172" s="19">
        <v>5803.57</v>
      </c>
      <c r="Z1172" s="19">
        <v>5803.57</v>
      </c>
    </row>
    <row r="1173" spans="1:26" hidden="1" x14ac:dyDescent="0.2">
      <c r="A1173" t="s">
        <v>0</v>
      </c>
      <c r="B1173" t="s">
        <v>1</v>
      </c>
      <c r="C1173" t="s">
        <v>2</v>
      </c>
      <c r="D1173" t="s">
        <v>3</v>
      </c>
      <c r="E1173" t="s">
        <v>4</v>
      </c>
      <c r="F1173" t="s">
        <v>5</v>
      </c>
      <c r="G1173" t="s">
        <v>6</v>
      </c>
      <c r="H1173" t="s">
        <v>7</v>
      </c>
      <c r="I1173" t="str">
        <f>MID(Tabla1[[#This Row],[Des.Proyecto]],16,50)</f>
        <v>GASTOS ADMINISTRATIVOS</v>
      </c>
      <c r="J1173" t="s">
        <v>271</v>
      </c>
      <c r="K1173" t="s">
        <v>272</v>
      </c>
      <c r="L1173" s="11" t="s">
        <v>938</v>
      </c>
      <c r="M1173" t="s">
        <v>173</v>
      </c>
      <c r="N1173" t="s">
        <v>11</v>
      </c>
      <c r="O1173" s="19">
        <v>2600</v>
      </c>
      <c r="P1173" s="19">
        <v>0</v>
      </c>
      <c r="Q1173" s="19">
        <v>0</v>
      </c>
      <c r="R1173" s="19">
        <v>2600</v>
      </c>
      <c r="S1173" s="19">
        <v>0</v>
      </c>
      <c r="T1173" s="19">
        <v>0</v>
      </c>
      <c r="U1173" s="18">
        <f>Tabla1[[#This Row],[Comprometido]]/Tabla1[[#Totals],[Comprometido]]</f>
        <v>0</v>
      </c>
      <c r="V1173" s="19">
        <v>0</v>
      </c>
      <c r="W1173" s="20">
        <f>Tabla1[[#This Row],[Devengado]]/Tabla1[[#Totals],[Devengado]]</f>
        <v>0</v>
      </c>
      <c r="X1173" s="19">
        <v>2600</v>
      </c>
      <c r="Y1173" s="19">
        <v>2600</v>
      </c>
      <c r="Z1173" s="19">
        <v>2600</v>
      </c>
    </row>
    <row r="1174" spans="1:26" hidden="1" x14ac:dyDescent="0.2">
      <c r="A1174" t="s">
        <v>23</v>
      </c>
      <c r="B1174" t="s">
        <v>24</v>
      </c>
      <c r="C1174" t="s">
        <v>101</v>
      </c>
      <c r="D1174" t="s">
        <v>102</v>
      </c>
      <c r="E1174" t="s">
        <v>4</v>
      </c>
      <c r="F1174" t="s">
        <v>5</v>
      </c>
      <c r="G1174" t="s">
        <v>6</v>
      </c>
      <c r="H1174" t="s">
        <v>7</v>
      </c>
      <c r="I1174" t="str">
        <f>MID(Tabla1[[#This Row],[Des.Proyecto]],16,50)</f>
        <v>GASTOS ADMINISTRATIVOS</v>
      </c>
      <c r="J1174" t="s">
        <v>271</v>
      </c>
      <c r="K1174" t="s">
        <v>272</v>
      </c>
      <c r="L1174" s="11" t="s">
        <v>938</v>
      </c>
      <c r="M1174" t="s">
        <v>173</v>
      </c>
      <c r="N1174" t="s">
        <v>11</v>
      </c>
      <c r="O1174" s="19">
        <v>1338.9</v>
      </c>
      <c r="P1174" s="19">
        <v>0</v>
      </c>
      <c r="Q1174" s="19">
        <v>-1338.9</v>
      </c>
      <c r="R1174" s="19">
        <v>0</v>
      </c>
      <c r="S1174" s="19">
        <v>0</v>
      </c>
      <c r="T1174" s="19">
        <v>0</v>
      </c>
      <c r="U1174" s="18">
        <f>Tabla1[[#This Row],[Comprometido]]/Tabla1[[#Totals],[Comprometido]]</f>
        <v>0</v>
      </c>
      <c r="V1174" s="19">
        <v>0</v>
      </c>
      <c r="W1174" s="20">
        <f>Tabla1[[#This Row],[Devengado]]/Tabla1[[#Totals],[Devengado]]</f>
        <v>0</v>
      </c>
      <c r="X1174" s="19">
        <v>0</v>
      </c>
      <c r="Y1174" s="19">
        <v>0</v>
      </c>
      <c r="Z1174" s="19">
        <v>0</v>
      </c>
    </row>
    <row r="1175" spans="1:26" hidden="1" x14ac:dyDescent="0.2">
      <c r="A1175" t="s">
        <v>23</v>
      </c>
      <c r="B1175" t="s">
        <v>24</v>
      </c>
      <c r="C1175" t="s">
        <v>86</v>
      </c>
      <c r="D1175" t="s">
        <v>87</v>
      </c>
      <c r="E1175" t="s">
        <v>4</v>
      </c>
      <c r="F1175" t="s">
        <v>5</v>
      </c>
      <c r="G1175" t="s">
        <v>6</v>
      </c>
      <c r="H1175" t="s">
        <v>7</v>
      </c>
      <c r="I1175" t="str">
        <f>MID(Tabla1[[#This Row],[Des.Proyecto]],16,50)</f>
        <v>GASTOS ADMINISTRATIVOS</v>
      </c>
      <c r="J1175" t="s">
        <v>271</v>
      </c>
      <c r="K1175" t="s">
        <v>272</v>
      </c>
      <c r="L1175" s="11" t="s">
        <v>938</v>
      </c>
      <c r="M1175" t="s">
        <v>173</v>
      </c>
      <c r="N1175" t="s">
        <v>11</v>
      </c>
      <c r="O1175" s="19">
        <v>6779.95</v>
      </c>
      <c r="P1175" s="19">
        <v>0</v>
      </c>
      <c r="Q1175" s="19">
        <v>0</v>
      </c>
      <c r="R1175" s="19">
        <v>6779.95</v>
      </c>
      <c r="S1175" s="19">
        <v>0</v>
      </c>
      <c r="T1175" s="19">
        <v>0</v>
      </c>
      <c r="U1175" s="18">
        <f>Tabla1[[#This Row],[Comprometido]]/Tabla1[[#Totals],[Comprometido]]</f>
        <v>0</v>
      </c>
      <c r="V1175" s="19">
        <v>0</v>
      </c>
      <c r="W1175" s="20">
        <f>Tabla1[[#This Row],[Devengado]]/Tabla1[[#Totals],[Devengado]]</f>
        <v>0</v>
      </c>
      <c r="X1175" s="19">
        <v>6779.95</v>
      </c>
      <c r="Y1175" s="19">
        <v>6779.95</v>
      </c>
      <c r="Z1175" s="19">
        <v>6779.95</v>
      </c>
    </row>
    <row r="1176" spans="1:26" hidden="1" x14ac:dyDescent="0.2">
      <c r="A1176" t="s">
        <v>0</v>
      </c>
      <c r="B1176" t="s">
        <v>1</v>
      </c>
      <c r="C1176" t="s">
        <v>180</v>
      </c>
      <c r="D1176" t="s">
        <v>181</v>
      </c>
      <c r="E1176" t="s">
        <v>4</v>
      </c>
      <c r="F1176" t="s">
        <v>5</v>
      </c>
      <c r="G1176" t="s">
        <v>6</v>
      </c>
      <c r="H1176" t="s">
        <v>7</v>
      </c>
      <c r="I1176" t="str">
        <f>MID(Tabla1[[#This Row],[Des.Proyecto]],16,50)</f>
        <v>GASTOS ADMINISTRATIVOS</v>
      </c>
      <c r="J1176" t="s">
        <v>271</v>
      </c>
      <c r="K1176" t="s">
        <v>272</v>
      </c>
      <c r="L1176" s="11" t="s">
        <v>938</v>
      </c>
      <c r="M1176" t="s">
        <v>173</v>
      </c>
      <c r="N1176" t="s">
        <v>11</v>
      </c>
      <c r="O1176" s="19">
        <v>6215</v>
      </c>
      <c r="P1176" s="19">
        <v>0</v>
      </c>
      <c r="Q1176" s="19">
        <v>0</v>
      </c>
      <c r="R1176" s="19">
        <v>6215</v>
      </c>
      <c r="S1176" s="19">
        <v>35</v>
      </c>
      <c r="T1176" s="19">
        <v>6180</v>
      </c>
      <c r="U1176" s="18">
        <f>Tabla1[[#This Row],[Comprometido]]/Tabla1[[#Totals],[Comprometido]]</f>
        <v>2.9503472033515639E-4</v>
      </c>
      <c r="V1176" s="19">
        <v>6180</v>
      </c>
      <c r="W1176" s="20">
        <f>Tabla1[[#This Row],[Devengado]]/Tabla1[[#Totals],[Devengado]]</f>
        <v>7.2169069961703042E-4</v>
      </c>
      <c r="X1176" s="19">
        <v>35</v>
      </c>
      <c r="Y1176" s="19">
        <v>35</v>
      </c>
      <c r="Z1176" s="19">
        <v>0</v>
      </c>
    </row>
    <row r="1177" spans="1:26" hidden="1" x14ac:dyDescent="0.2">
      <c r="A1177" t="s">
        <v>0</v>
      </c>
      <c r="B1177" t="s">
        <v>1</v>
      </c>
      <c r="C1177" t="s">
        <v>88</v>
      </c>
      <c r="D1177" t="s">
        <v>89</v>
      </c>
      <c r="E1177" t="s">
        <v>4</v>
      </c>
      <c r="F1177" t="s">
        <v>5</v>
      </c>
      <c r="G1177" t="s">
        <v>6</v>
      </c>
      <c r="H1177" t="s">
        <v>7</v>
      </c>
      <c r="I1177" t="str">
        <f>MID(Tabla1[[#This Row],[Des.Proyecto]],16,50)</f>
        <v>GASTOS ADMINISTRATIVOS</v>
      </c>
      <c r="J1177" t="s">
        <v>271</v>
      </c>
      <c r="K1177" t="s">
        <v>272</v>
      </c>
      <c r="L1177" s="11" t="s">
        <v>938</v>
      </c>
      <c r="M1177" t="s">
        <v>173</v>
      </c>
      <c r="N1177" t="s">
        <v>11</v>
      </c>
      <c r="O1177" s="19">
        <v>15084.3</v>
      </c>
      <c r="P1177" s="19">
        <v>0</v>
      </c>
      <c r="Q1177" s="19">
        <v>-7684.3</v>
      </c>
      <c r="R1177" s="19">
        <v>7400</v>
      </c>
      <c r="S1177" s="19">
        <v>0</v>
      </c>
      <c r="T1177" s="19">
        <v>2900</v>
      </c>
      <c r="U1177" s="18">
        <f>Tabla1[[#This Row],[Comprometido]]/Tabla1[[#Totals],[Comprometido]]</f>
        <v>1.3844671342588244E-4</v>
      </c>
      <c r="V1177" s="19">
        <v>2320</v>
      </c>
      <c r="W1177" s="20">
        <f>Tabla1[[#This Row],[Devengado]]/Tabla1[[#Totals],[Devengado]]</f>
        <v>2.7092595843228328E-4</v>
      </c>
      <c r="X1177" s="19">
        <v>4500</v>
      </c>
      <c r="Y1177" s="19">
        <v>5080</v>
      </c>
      <c r="Z1177" s="19">
        <v>4500</v>
      </c>
    </row>
    <row r="1178" spans="1:26" hidden="1" x14ac:dyDescent="0.2">
      <c r="A1178" t="s">
        <v>23</v>
      </c>
      <c r="B1178" t="s">
        <v>24</v>
      </c>
      <c r="C1178" t="s">
        <v>34</v>
      </c>
      <c r="D1178" t="s">
        <v>35</v>
      </c>
      <c r="E1178" t="s">
        <v>4</v>
      </c>
      <c r="F1178" t="s">
        <v>5</v>
      </c>
      <c r="G1178" t="s">
        <v>6</v>
      </c>
      <c r="H1178" t="s">
        <v>7</v>
      </c>
      <c r="I1178" t="str">
        <f>MID(Tabla1[[#This Row],[Des.Proyecto]],16,50)</f>
        <v>GASTOS ADMINISTRATIVOS</v>
      </c>
      <c r="J1178" t="s">
        <v>271</v>
      </c>
      <c r="K1178" t="s">
        <v>272</v>
      </c>
      <c r="L1178" s="11" t="s">
        <v>938</v>
      </c>
      <c r="M1178" t="s">
        <v>173</v>
      </c>
      <c r="N1178" t="s">
        <v>11</v>
      </c>
      <c r="O1178" s="19">
        <v>6760</v>
      </c>
      <c r="P1178" s="19">
        <v>0</v>
      </c>
      <c r="Q1178" s="19">
        <v>-6760</v>
      </c>
      <c r="R1178" s="19">
        <v>0</v>
      </c>
      <c r="S1178" s="19">
        <v>0</v>
      </c>
      <c r="T1178" s="19">
        <v>0</v>
      </c>
      <c r="U1178" s="18">
        <f>Tabla1[[#This Row],[Comprometido]]/Tabla1[[#Totals],[Comprometido]]</f>
        <v>0</v>
      </c>
      <c r="V1178" s="19">
        <v>0</v>
      </c>
      <c r="W1178" s="20">
        <f>Tabla1[[#This Row],[Devengado]]/Tabla1[[#Totals],[Devengado]]</f>
        <v>0</v>
      </c>
      <c r="X1178" s="19">
        <v>0</v>
      </c>
      <c r="Y1178" s="19">
        <v>0</v>
      </c>
      <c r="Z1178" s="19">
        <v>0</v>
      </c>
    </row>
    <row r="1179" spans="1:26" hidden="1" x14ac:dyDescent="0.2">
      <c r="A1179" t="s">
        <v>0</v>
      </c>
      <c r="B1179" t="s">
        <v>105</v>
      </c>
      <c r="C1179" t="s">
        <v>106</v>
      </c>
      <c r="D1179" t="s">
        <v>107</v>
      </c>
      <c r="E1179" t="s">
        <v>4</v>
      </c>
      <c r="F1179" t="s">
        <v>5</v>
      </c>
      <c r="G1179" t="s">
        <v>6</v>
      </c>
      <c r="H1179" t="s">
        <v>7</v>
      </c>
      <c r="I1179" t="str">
        <f>MID(Tabla1[[#This Row],[Des.Proyecto]],16,50)</f>
        <v>GASTOS ADMINISTRATIVOS</v>
      </c>
      <c r="J1179" t="s">
        <v>271</v>
      </c>
      <c r="K1179" t="s">
        <v>272</v>
      </c>
      <c r="L1179" s="11" t="s">
        <v>938</v>
      </c>
      <c r="M1179" t="s">
        <v>173</v>
      </c>
      <c r="N1179" t="s">
        <v>11</v>
      </c>
      <c r="O1179" s="19">
        <v>5805</v>
      </c>
      <c r="P1179" s="19">
        <v>0</v>
      </c>
      <c r="Q1179" s="19">
        <v>0</v>
      </c>
      <c r="R1179" s="19">
        <v>5805</v>
      </c>
      <c r="S1179" s="19">
        <v>1196.3900000000001</v>
      </c>
      <c r="T1179" s="19">
        <v>0</v>
      </c>
      <c r="U1179" s="18">
        <f>Tabla1[[#This Row],[Comprometido]]/Tabla1[[#Totals],[Comprometido]]</f>
        <v>0</v>
      </c>
      <c r="V1179" s="19">
        <v>0</v>
      </c>
      <c r="W1179" s="20">
        <f>Tabla1[[#This Row],[Devengado]]/Tabla1[[#Totals],[Devengado]]</f>
        <v>0</v>
      </c>
      <c r="X1179" s="19">
        <v>5805</v>
      </c>
      <c r="Y1179" s="19">
        <v>5805</v>
      </c>
      <c r="Z1179" s="19">
        <v>4608.6099999999997</v>
      </c>
    </row>
    <row r="1180" spans="1:26" hidden="1" x14ac:dyDescent="0.2">
      <c r="A1180" t="s">
        <v>23</v>
      </c>
      <c r="B1180" t="s">
        <v>69</v>
      </c>
      <c r="C1180" t="s">
        <v>70</v>
      </c>
      <c r="D1180" t="s">
        <v>71</v>
      </c>
      <c r="E1180" t="s">
        <v>4</v>
      </c>
      <c r="F1180" t="s">
        <v>5</v>
      </c>
      <c r="G1180" t="s">
        <v>6</v>
      </c>
      <c r="H1180" t="s">
        <v>7</v>
      </c>
      <c r="I1180" t="str">
        <f>MID(Tabla1[[#This Row],[Des.Proyecto]],16,50)</f>
        <v>GASTOS ADMINISTRATIVOS</v>
      </c>
      <c r="J1180" t="s">
        <v>271</v>
      </c>
      <c r="K1180" t="s">
        <v>272</v>
      </c>
      <c r="L1180" s="11" t="s">
        <v>938</v>
      </c>
      <c r="M1180" t="s">
        <v>173</v>
      </c>
      <c r="N1180" t="s">
        <v>11</v>
      </c>
      <c r="O1180" s="19">
        <v>0</v>
      </c>
      <c r="P1180" s="19">
        <v>0</v>
      </c>
      <c r="Q1180" s="19">
        <v>2000</v>
      </c>
      <c r="R1180" s="19">
        <v>2000</v>
      </c>
      <c r="S1180" s="19">
        <v>0</v>
      </c>
      <c r="T1180" s="19">
        <v>740</v>
      </c>
      <c r="U1180" s="18">
        <f>Tabla1[[#This Row],[Comprometido]]/Tabla1[[#Totals],[Comprometido]]</f>
        <v>3.5327782046604486E-5</v>
      </c>
      <c r="V1180" s="19">
        <v>740</v>
      </c>
      <c r="W1180" s="20">
        <f>Tabla1[[#This Row],[Devengado]]/Tabla1[[#Totals],[Devengado]]</f>
        <v>8.6416038465469668E-5</v>
      </c>
      <c r="X1180" s="19">
        <v>1260</v>
      </c>
      <c r="Y1180" s="19">
        <v>1260</v>
      </c>
      <c r="Z1180" s="19">
        <v>1260</v>
      </c>
    </row>
    <row r="1181" spans="1:26" x14ac:dyDescent="0.2">
      <c r="A1181" t="s">
        <v>52</v>
      </c>
      <c r="B1181" t="s">
        <v>83</v>
      </c>
      <c r="C1181" t="s">
        <v>84</v>
      </c>
      <c r="D1181" t="s">
        <v>85</v>
      </c>
      <c r="E1181" t="s">
        <v>4</v>
      </c>
      <c r="F1181" t="s">
        <v>5</v>
      </c>
      <c r="G1181" t="s">
        <v>6</v>
      </c>
      <c r="H1181" t="s">
        <v>7</v>
      </c>
      <c r="I1181" t="str">
        <f>MID(Tabla1[[#This Row],[Des.Proyecto]],16,50)</f>
        <v>GASTOS ADMINISTRATIVOS</v>
      </c>
      <c r="J1181" t="s">
        <v>273</v>
      </c>
      <c r="K1181" t="s">
        <v>274</v>
      </c>
      <c r="L1181" s="11" t="s">
        <v>938</v>
      </c>
      <c r="M1181" t="s">
        <v>173</v>
      </c>
      <c r="N1181" t="s">
        <v>11</v>
      </c>
      <c r="O1181" s="19">
        <v>3000</v>
      </c>
      <c r="P1181" s="19">
        <v>0</v>
      </c>
      <c r="Q1181" s="19">
        <v>0</v>
      </c>
      <c r="R1181" s="19">
        <v>3000</v>
      </c>
      <c r="S1181" s="19">
        <v>0</v>
      </c>
      <c r="T1181" s="19">
        <v>0</v>
      </c>
      <c r="U1181" s="18">
        <f>Tabla1[[#This Row],[Comprometido]]/Tabla1[[#Totals],[Comprometido]]</f>
        <v>0</v>
      </c>
      <c r="V1181" s="19">
        <v>0</v>
      </c>
      <c r="W1181" s="20">
        <f>Tabla1[[#This Row],[Devengado]]/Tabla1[[#Totals],[Devengado]]</f>
        <v>0</v>
      </c>
      <c r="X1181" s="19">
        <v>3000</v>
      </c>
      <c r="Y1181" s="19">
        <v>3000</v>
      </c>
      <c r="Z1181" s="19">
        <v>3000</v>
      </c>
    </row>
    <row r="1182" spans="1:26" hidden="1" x14ac:dyDescent="0.2">
      <c r="A1182" t="s">
        <v>23</v>
      </c>
      <c r="B1182" t="s">
        <v>24</v>
      </c>
      <c r="C1182" t="s">
        <v>25</v>
      </c>
      <c r="D1182" t="s">
        <v>26</v>
      </c>
      <c r="E1182" t="s">
        <v>4</v>
      </c>
      <c r="F1182" t="s">
        <v>5</v>
      </c>
      <c r="G1182" t="s">
        <v>6</v>
      </c>
      <c r="H1182" t="s">
        <v>7</v>
      </c>
      <c r="I1182" t="str">
        <f>MID(Tabla1[[#This Row],[Des.Proyecto]],16,50)</f>
        <v>GASTOS ADMINISTRATIVOS</v>
      </c>
      <c r="J1182" t="s">
        <v>273</v>
      </c>
      <c r="K1182" t="s">
        <v>274</v>
      </c>
      <c r="L1182" s="11" t="s">
        <v>938</v>
      </c>
      <c r="M1182" t="s">
        <v>173</v>
      </c>
      <c r="N1182" t="s">
        <v>11</v>
      </c>
      <c r="O1182" s="19">
        <v>2930</v>
      </c>
      <c r="P1182" s="19">
        <v>0</v>
      </c>
      <c r="Q1182" s="19">
        <v>2832.3</v>
      </c>
      <c r="R1182" s="19">
        <v>5762.3</v>
      </c>
      <c r="S1182" s="19">
        <v>34.869999999999997</v>
      </c>
      <c r="T1182" s="19">
        <v>5727.43</v>
      </c>
      <c r="U1182" s="18">
        <f>Tabla1[[#This Row],[Comprometido]]/Tabla1[[#Totals],[Comprometido]]</f>
        <v>2.7342891719889722E-4</v>
      </c>
      <c r="V1182" s="19">
        <v>5727.43</v>
      </c>
      <c r="W1182" s="20">
        <f>Tabla1[[#This Row],[Devengado]]/Tabla1[[#Totals],[Devengado]]</f>
        <v>6.6884028538957425E-4</v>
      </c>
      <c r="X1182" s="19">
        <v>34.869999999999997</v>
      </c>
      <c r="Y1182" s="19">
        <v>34.869999999999997</v>
      </c>
      <c r="Z1182" s="19">
        <v>0</v>
      </c>
    </row>
    <row r="1183" spans="1:26" hidden="1" x14ac:dyDescent="0.2">
      <c r="A1183" t="s">
        <v>0</v>
      </c>
      <c r="B1183" t="s">
        <v>31</v>
      </c>
      <c r="C1183" t="s">
        <v>32</v>
      </c>
      <c r="D1183" t="s">
        <v>33</v>
      </c>
      <c r="E1183" t="s">
        <v>4</v>
      </c>
      <c r="F1183" t="s">
        <v>5</v>
      </c>
      <c r="G1183" t="s">
        <v>6</v>
      </c>
      <c r="H1183" t="s">
        <v>7</v>
      </c>
      <c r="I1183" t="str">
        <f>MID(Tabla1[[#This Row],[Des.Proyecto]],16,50)</f>
        <v>GASTOS ADMINISTRATIVOS</v>
      </c>
      <c r="J1183" t="s">
        <v>273</v>
      </c>
      <c r="K1183" t="s">
        <v>274</v>
      </c>
      <c r="L1183" s="11" t="s">
        <v>938</v>
      </c>
      <c r="M1183" t="s">
        <v>173</v>
      </c>
      <c r="N1183" t="s">
        <v>11</v>
      </c>
      <c r="O1183" s="19">
        <v>705224.56</v>
      </c>
      <c r="P1183" s="19">
        <v>0</v>
      </c>
      <c r="Q1183" s="19">
        <v>-278500.15999999997</v>
      </c>
      <c r="R1183" s="19">
        <v>426724.4</v>
      </c>
      <c r="S1183" s="19">
        <v>338456.81</v>
      </c>
      <c r="T1183" s="19">
        <v>88267.59</v>
      </c>
      <c r="U1183" s="18">
        <f>Tabla1[[#This Row],[Comprometido]]/Tabla1[[#Totals],[Comprometido]]</f>
        <v>4.2139164612149263E-3</v>
      </c>
      <c r="V1183" s="19">
        <v>7329.47</v>
      </c>
      <c r="W1183" s="20">
        <f>Tabla1[[#This Row],[Devengado]]/Tabla1[[#Totals],[Devengado]]</f>
        <v>8.5592400196149454E-4</v>
      </c>
      <c r="X1183" s="19">
        <v>338456.81</v>
      </c>
      <c r="Y1183" s="19">
        <v>419394.93</v>
      </c>
      <c r="Z1183" s="19">
        <v>0</v>
      </c>
    </row>
    <row r="1184" spans="1:26" hidden="1" x14ac:dyDescent="0.2">
      <c r="A1184" t="s">
        <v>62</v>
      </c>
      <c r="B1184" t="s">
        <v>66</v>
      </c>
      <c r="C1184" t="s">
        <v>120</v>
      </c>
      <c r="D1184" t="s">
        <v>121</v>
      </c>
      <c r="E1184" t="s">
        <v>4</v>
      </c>
      <c r="F1184" t="s">
        <v>5</v>
      </c>
      <c r="G1184" t="s">
        <v>6</v>
      </c>
      <c r="H1184" t="s">
        <v>7</v>
      </c>
      <c r="I1184" t="str">
        <f>MID(Tabla1[[#This Row],[Des.Proyecto]],16,50)</f>
        <v>GASTOS ADMINISTRATIVOS</v>
      </c>
      <c r="J1184" t="s">
        <v>273</v>
      </c>
      <c r="K1184" t="s">
        <v>274</v>
      </c>
      <c r="L1184" s="11" t="s">
        <v>938</v>
      </c>
      <c r="M1184" t="s">
        <v>173</v>
      </c>
      <c r="N1184" t="s">
        <v>11</v>
      </c>
      <c r="O1184" s="19">
        <v>3000</v>
      </c>
      <c r="P1184" s="19">
        <v>0</v>
      </c>
      <c r="Q1184" s="19">
        <v>0</v>
      </c>
      <c r="R1184" s="19">
        <v>3000</v>
      </c>
      <c r="S1184" s="19">
        <v>1600</v>
      </c>
      <c r="T1184" s="19">
        <v>0</v>
      </c>
      <c r="U1184" s="18">
        <f>Tabla1[[#This Row],[Comprometido]]/Tabla1[[#Totals],[Comprometido]]</f>
        <v>0</v>
      </c>
      <c r="V1184" s="19">
        <v>0</v>
      </c>
      <c r="W1184" s="20">
        <f>Tabla1[[#This Row],[Devengado]]/Tabla1[[#Totals],[Devengado]]</f>
        <v>0</v>
      </c>
      <c r="X1184" s="19">
        <v>3000</v>
      </c>
      <c r="Y1184" s="19">
        <v>3000</v>
      </c>
      <c r="Z1184" s="19">
        <v>1400</v>
      </c>
    </row>
    <row r="1185" spans="1:26" hidden="1" x14ac:dyDescent="0.2">
      <c r="A1185" t="s">
        <v>62</v>
      </c>
      <c r="B1185" t="s">
        <v>80</v>
      </c>
      <c r="C1185" t="s">
        <v>90</v>
      </c>
      <c r="D1185" t="s">
        <v>91</v>
      </c>
      <c r="E1185" t="s">
        <v>4</v>
      </c>
      <c r="F1185" t="s">
        <v>5</v>
      </c>
      <c r="G1185" t="s">
        <v>6</v>
      </c>
      <c r="H1185" t="s">
        <v>7</v>
      </c>
      <c r="I1185" t="str">
        <f>MID(Tabla1[[#This Row],[Des.Proyecto]],16,50)</f>
        <v>GASTOS ADMINISTRATIVOS</v>
      </c>
      <c r="J1185" t="s">
        <v>273</v>
      </c>
      <c r="K1185" t="s">
        <v>274</v>
      </c>
      <c r="L1185" s="11" t="s">
        <v>938</v>
      </c>
      <c r="M1185" t="s">
        <v>173</v>
      </c>
      <c r="N1185" t="s">
        <v>11</v>
      </c>
      <c r="O1185" s="19">
        <v>3845.6</v>
      </c>
      <c r="P1185" s="19">
        <v>0</v>
      </c>
      <c r="Q1185" s="19">
        <v>-3845.6</v>
      </c>
      <c r="R1185" s="19">
        <v>0</v>
      </c>
      <c r="S1185" s="19">
        <v>0</v>
      </c>
      <c r="T1185" s="19">
        <v>0</v>
      </c>
      <c r="U1185" s="18">
        <f>Tabla1[[#This Row],[Comprometido]]/Tabla1[[#Totals],[Comprometido]]</f>
        <v>0</v>
      </c>
      <c r="V1185" s="19">
        <v>0</v>
      </c>
      <c r="W1185" s="20">
        <f>Tabla1[[#This Row],[Devengado]]/Tabla1[[#Totals],[Devengado]]</f>
        <v>0</v>
      </c>
      <c r="X1185" s="19">
        <v>0</v>
      </c>
      <c r="Y1185" s="19">
        <v>0</v>
      </c>
      <c r="Z1185" s="19">
        <v>0</v>
      </c>
    </row>
    <row r="1186" spans="1:26" hidden="1" x14ac:dyDescent="0.2">
      <c r="A1186" t="s">
        <v>62</v>
      </c>
      <c r="B1186" t="s">
        <v>63</v>
      </c>
      <c r="C1186" t="s">
        <v>64</v>
      </c>
      <c r="D1186" t="s">
        <v>65</v>
      </c>
      <c r="E1186" t="s">
        <v>4</v>
      </c>
      <c r="F1186" t="s">
        <v>5</v>
      </c>
      <c r="G1186" t="s">
        <v>6</v>
      </c>
      <c r="H1186" t="s">
        <v>7</v>
      </c>
      <c r="I1186" t="str">
        <f>MID(Tabla1[[#This Row],[Des.Proyecto]],16,50)</f>
        <v>GASTOS ADMINISTRATIVOS</v>
      </c>
      <c r="J1186" t="s">
        <v>273</v>
      </c>
      <c r="K1186" t="s">
        <v>274</v>
      </c>
      <c r="L1186" s="11" t="s">
        <v>938</v>
      </c>
      <c r="M1186" t="s">
        <v>173</v>
      </c>
      <c r="N1186" t="s">
        <v>11</v>
      </c>
      <c r="O1186" s="19">
        <v>1450</v>
      </c>
      <c r="P1186" s="19">
        <v>0</v>
      </c>
      <c r="Q1186" s="19">
        <v>-500</v>
      </c>
      <c r="R1186" s="19">
        <v>950</v>
      </c>
      <c r="S1186" s="19">
        <v>0</v>
      </c>
      <c r="T1186" s="19">
        <v>50</v>
      </c>
      <c r="U1186" s="18">
        <f>Tabla1[[#This Row],[Comprometido]]/Tabla1[[#Totals],[Comprometido]]</f>
        <v>2.3870123004462491E-6</v>
      </c>
      <c r="V1186" s="19">
        <v>50</v>
      </c>
      <c r="W1186" s="20">
        <f>Tabla1[[#This Row],[Devengado]]/Tabla1[[#Totals],[Devengado]]</f>
        <v>5.8389215179371396E-6</v>
      </c>
      <c r="X1186" s="19">
        <v>900</v>
      </c>
      <c r="Y1186" s="19">
        <v>900</v>
      </c>
      <c r="Z1186" s="19">
        <v>900</v>
      </c>
    </row>
    <row r="1187" spans="1:26" hidden="1" x14ac:dyDescent="0.2">
      <c r="A1187" t="s">
        <v>23</v>
      </c>
      <c r="B1187" t="s">
        <v>49</v>
      </c>
      <c r="C1187" t="s">
        <v>56</v>
      </c>
      <c r="D1187" t="s">
        <v>57</v>
      </c>
      <c r="E1187" t="s">
        <v>4</v>
      </c>
      <c r="F1187" t="s">
        <v>5</v>
      </c>
      <c r="G1187" t="s">
        <v>6</v>
      </c>
      <c r="H1187" t="s">
        <v>7</v>
      </c>
      <c r="I1187" t="str">
        <f>MID(Tabla1[[#This Row],[Des.Proyecto]],16,50)</f>
        <v>GASTOS ADMINISTRATIVOS</v>
      </c>
      <c r="J1187" t="s">
        <v>273</v>
      </c>
      <c r="K1187" t="s">
        <v>274</v>
      </c>
      <c r="L1187" s="11" t="s">
        <v>938</v>
      </c>
      <c r="M1187" t="s">
        <v>173</v>
      </c>
      <c r="N1187" t="s">
        <v>11</v>
      </c>
      <c r="O1187" s="19">
        <v>94975.3</v>
      </c>
      <c r="P1187" s="19">
        <v>0</v>
      </c>
      <c r="Q1187" s="19">
        <v>-86378.82</v>
      </c>
      <c r="R1187" s="19">
        <v>8596.48</v>
      </c>
      <c r="S1187" s="19">
        <v>0</v>
      </c>
      <c r="T1187" s="19">
        <v>8596.48</v>
      </c>
      <c r="U1187" s="18">
        <f>Tabla1[[#This Row],[Comprometido]]/Tabla1[[#Totals],[Comprometido]]</f>
        <v>4.1039807001080344E-4</v>
      </c>
      <c r="V1187" s="19">
        <v>4998.7</v>
      </c>
      <c r="W1187" s="20">
        <f>Tabla1[[#This Row],[Devengado]]/Tabla1[[#Totals],[Devengado]]</f>
        <v>5.8374033983424757E-4</v>
      </c>
      <c r="X1187" s="19">
        <v>0</v>
      </c>
      <c r="Y1187" s="19">
        <v>3597.78</v>
      </c>
      <c r="Z1187" s="19">
        <v>0</v>
      </c>
    </row>
    <row r="1188" spans="1:26" hidden="1" x14ac:dyDescent="0.2">
      <c r="A1188" t="s">
        <v>23</v>
      </c>
      <c r="B1188" t="s">
        <v>96</v>
      </c>
      <c r="C1188" t="s">
        <v>97</v>
      </c>
      <c r="D1188" t="s">
        <v>98</v>
      </c>
      <c r="E1188" t="s">
        <v>4</v>
      </c>
      <c r="F1188" t="s">
        <v>5</v>
      </c>
      <c r="G1188" t="s">
        <v>6</v>
      </c>
      <c r="H1188" t="s">
        <v>7</v>
      </c>
      <c r="I1188" t="str">
        <f>MID(Tabla1[[#This Row],[Des.Proyecto]],16,50)</f>
        <v>GASTOS ADMINISTRATIVOS</v>
      </c>
      <c r="J1188" t="s">
        <v>273</v>
      </c>
      <c r="K1188" t="s">
        <v>274</v>
      </c>
      <c r="L1188" s="11" t="s">
        <v>938</v>
      </c>
      <c r="M1188" t="s">
        <v>173</v>
      </c>
      <c r="N1188" t="s">
        <v>11</v>
      </c>
      <c r="O1188" s="19">
        <v>12968.55</v>
      </c>
      <c r="P1188" s="19">
        <v>0</v>
      </c>
      <c r="Q1188" s="19">
        <v>0</v>
      </c>
      <c r="R1188" s="19">
        <v>12968.55</v>
      </c>
      <c r="S1188" s="19">
        <v>7309.45</v>
      </c>
      <c r="T1188" s="19">
        <v>0</v>
      </c>
      <c r="U1188" s="18">
        <f>Tabla1[[#This Row],[Comprometido]]/Tabla1[[#Totals],[Comprometido]]</f>
        <v>0</v>
      </c>
      <c r="V1188" s="19">
        <v>0</v>
      </c>
      <c r="W1188" s="20">
        <f>Tabla1[[#This Row],[Devengado]]/Tabla1[[#Totals],[Devengado]]</f>
        <v>0</v>
      </c>
      <c r="X1188" s="19">
        <v>12968.55</v>
      </c>
      <c r="Y1188" s="19">
        <v>12968.55</v>
      </c>
      <c r="Z1188" s="19">
        <v>5659.1</v>
      </c>
    </row>
    <row r="1189" spans="1:26" hidden="1" x14ac:dyDescent="0.2">
      <c r="A1189" t="s">
        <v>62</v>
      </c>
      <c r="B1189" t="s">
        <v>80</v>
      </c>
      <c r="C1189" t="s">
        <v>81</v>
      </c>
      <c r="D1189" t="s">
        <v>82</v>
      </c>
      <c r="E1189" t="s">
        <v>4</v>
      </c>
      <c r="F1189" t="s">
        <v>5</v>
      </c>
      <c r="G1189" t="s">
        <v>6</v>
      </c>
      <c r="H1189" t="s">
        <v>7</v>
      </c>
      <c r="I1189" t="str">
        <f>MID(Tabla1[[#This Row],[Des.Proyecto]],16,50)</f>
        <v>GASTOS ADMINISTRATIVOS</v>
      </c>
      <c r="J1189" t="s">
        <v>273</v>
      </c>
      <c r="K1189" t="s">
        <v>274</v>
      </c>
      <c r="L1189" s="11" t="s">
        <v>938</v>
      </c>
      <c r="M1189" t="s">
        <v>173</v>
      </c>
      <c r="N1189" t="s">
        <v>11</v>
      </c>
      <c r="O1189" s="19">
        <v>5357.14</v>
      </c>
      <c r="P1189" s="19">
        <v>0</v>
      </c>
      <c r="Q1189" s="19">
        <v>-2374.64</v>
      </c>
      <c r="R1189" s="19">
        <v>2982.5</v>
      </c>
      <c r="S1189" s="19">
        <v>1350</v>
      </c>
      <c r="T1189" s="19">
        <v>0</v>
      </c>
      <c r="U1189" s="18">
        <f>Tabla1[[#This Row],[Comprometido]]/Tabla1[[#Totals],[Comprometido]]</f>
        <v>0</v>
      </c>
      <c r="V1189" s="19">
        <v>0</v>
      </c>
      <c r="W1189" s="20">
        <f>Tabla1[[#This Row],[Devengado]]/Tabla1[[#Totals],[Devengado]]</f>
        <v>0</v>
      </c>
      <c r="X1189" s="19">
        <v>2982.5</v>
      </c>
      <c r="Y1189" s="19">
        <v>2982.5</v>
      </c>
      <c r="Z1189" s="19">
        <v>1632.5</v>
      </c>
    </row>
    <row r="1190" spans="1:26" hidden="1" x14ac:dyDescent="0.2">
      <c r="A1190" t="s">
        <v>23</v>
      </c>
      <c r="B1190" t="s">
        <v>69</v>
      </c>
      <c r="C1190" t="s">
        <v>70</v>
      </c>
      <c r="D1190" t="s">
        <v>71</v>
      </c>
      <c r="E1190" t="s">
        <v>4</v>
      </c>
      <c r="F1190" t="s">
        <v>5</v>
      </c>
      <c r="G1190" t="s">
        <v>6</v>
      </c>
      <c r="H1190" t="s">
        <v>7</v>
      </c>
      <c r="I1190" t="str">
        <f>MID(Tabla1[[#This Row],[Des.Proyecto]],16,50)</f>
        <v>GASTOS ADMINISTRATIVOS</v>
      </c>
      <c r="J1190" t="s">
        <v>273</v>
      </c>
      <c r="K1190" t="s">
        <v>274</v>
      </c>
      <c r="L1190" s="11" t="s">
        <v>938</v>
      </c>
      <c r="M1190" t="s">
        <v>173</v>
      </c>
      <c r="N1190" t="s">
        <v>11</v>
      </c>
      <c r="O1190" s="19">
        <v>4770</v>
      </c>
      <c r="P1190" s="19">
        <v>0</v>
      </c>
      <c r="Q1190" s="19">
        <v>3850.04</v>
      </c>
      <c r="R1190" s="19">
        <v>8620.0400000000009</v>
      </c>
      <c r="S1190" s="19">
        <v>0</v>
      </c>
      <c r="T1190" s="19">
        <v>1650</v>
      </c>
      <c r="U1190" s="18">
        <f>Tabla1[[#This Row],[Comprometido]]/Tabla1[[#Totals],[Comprometido]]</f>
        <v>7.8771405914726224E-5</v>
      </c>
      <c r="V1190" s="19">
        <v>476</v>
      </c>
      <c r="W1190" s="20">
        <f>Tabla1[[#This Row],[Devengado]]/Tabla1[[#Totals],[Devengado]]</f>
        <v>5.5586532850761567E-5</v>
      </c>
      <c r="X1190" s="19">
        <v>6970.04</v>
      </c>
      <c r="Y1190" s="19">
        <v>8144.04</v>
      </c>
      <c r="Z1190" s="19">
        <v>6970.04</v>
      </c>
    </row>
    <row r="1191" spans="1:26" hidden="1" x14ac:dyDescent="0.2">
      <c r="A1191" t="s">
        <v>23</v>
      </c>
      <c r="B1191" t="s">
        <v>24</v>
      </c>
      <c r="C1191" t="s">
        <v>40</v>
      </c>
      <c r="D1191" t="s">
        <v>41</v>
      </c>
      <c r="E1191" t="s">
        <v>4</v>
      </c>
      <c r="F1191" t="s">
        <v>5</v>
      </c>
      <c r="G1191" t="s">
        <v>6</v>
      </c>
      <c r="H1191" t="s">
        <v>7</v>
      </c>
      <c r="I1191" t="str">
        <f>MID(Tabla1[[#This Row],[Des.Proyecto]],16,50)</f>
        <v>GASTOS ADMINISTRATIVOS</v>
      </c>
      <c r="J1191" t="s">
        <v>273</v>
      </c>
      <c r="K1191" t="s">
        <v>274</v>
      </c>
      <c r="L1191" s="11" t="s">
        <v>938</v>
      </c>
      <c r="M1191" t="s">
        <v>173</v>
      </c>
      <c r="N1191" t="s">
        <v>11</v>
      </c>
      <c r="O1191" s="19">
        <v>13652.24</v>
      </c>
      <c r="P1191" s="19">
        <v>0</v>
      </c>
      <c r="Q1191" s="19">
        <v>0</v>
      </c>
      <c r="R1191" s="19">
        <v>13652.24</v>
      </c>
      <c r="S1191" s="19">
        <v>0</v>
      </c>
      <c r="T1191" s="19">
        <v>0</v>
      </c>
      <c r="U1191" s="18">
        <f>Tabla1[[#This Row],[Comprometido]]/Tabla1[[#Totals],[Comprometido]]</f>
        <v>0</v>
      </c>
      <c r="V1191" s="19">
        <v>0</v>
      </c>
      <c r="W1191" s="20">
        <f>Tabla1[[#This Row],[Devengado]]/Tabla1[[#Totals],[Devengado]]</f>
        <v>0</v>
      </c>
      <c r="X1191" s="19">
        <v>13652.24</v>
      </c>
      <c r="Y1191" s="19">
        <v>13652.24</v>
      </c>
      <c r="Z1191" s="19">
        <v>13652.24</v>
      </c>
    </row>
    <row r="1192" spans="1:26" hidden="1" x14ac:dyDescent="0.2">
      <c r="A1192" t="s">
        <v>62</v>
      </c>
      <c r="B1192" t="s">
        <v>80</v>
      </c>
      <c r="C1192" t="s">
        <v>122</v>
      </c>
      <c r="D1192" t="s">
        <v>123</v>
      </c>
      <c r="E1192" t="s">
        <v>4</v>
      </c>
      <c r="F1192" t="s">
        <v>5</v>
      </c>
      <c r="G1192" t="s">
        <v>6</v>
      </c>
      <c r="H1192" t="s">
        <v>7</v>
      </c>
      <c r="I1192" t="str">
        <f>MID(Tabla1[[#This Row],[Des.Proyecto]],16,50)</f>
        <v>GASTOS ADMINISTRATIVOS</v>
      </c>
      <c r="J1192" t="s">
        <v>273</v>
      </c>
      <c r="K1192" t="s">
        <v>274</v>
      </c>
      <c r="L1192" s="11" t="s">
        <v>938</v>
      </c>
      <c r="M1192" t="s">
        <v>173</v>
      </c>
      <c r="N1192" t="s">
        <v>11</v>
      </c>
      <c r="O1192" s="19">
        <v>1190</v>
      </c>
      <c r="P1192" s="19">
        <v>0</v>
      </c>
      <c r="Q1192" s="19">
        <v>0</v>
      </c>
      <c r="R1192" s="19">
        <v>1190</v>
      </c>
      <c r="S1192" s="19">
        <v>0</v>
      </c>
      <c r="T1192" s="19">
        <v>216</v>
      </c>
      <c r="U1192" s="18">
        <f>Tabla1[[#This Row],[Comprometido]]/Tabla1[[#Totals],[Comprometido]]</f>
        <v>1.0311893137927797E-5</v>
      </c>
      <c r="V1192" s="19">
        <v>0</v>
      </c>
      <c r="W1192" s="20">
        <f>Tabla1[[#This Row],[Devengado]]/Tabla1[[#Totals],[Devengado]]</f>
        <v>0</v>
      </c>
      <c r="X1192" s="19">
        <v>974</v>
      </c>
      <c r="Y1192" s="19">
        <v>1190</v>
      </c>
      <c r="Z1192" s="19">
        <v>974</v>
      </c>
    </row>
    <row r="1193" spans="1:26" hidden="1" x14ac:dyDescent="0.2">
      <c r="A1193" t="s">
        <v>23</v>
      </c>
      <c r="B1193" t="s">
        <v>46</v>
      </c>
      <c r="C1193" t="s">
        <v>47</v>
      </c>
      <c r="D1193" t="s">
        <v>48</v>
      </c>
      <c r="E1193" t="s">
        <v>4</v>
      </c>
      <c r="F1193" t="s">
        <v>5</v>
      </c>
      <c r="G1193" t="s">
        <v>6</v>
      </c>
      <c r="H1193" t="s">
        <v>7</v>
      </c>
      <c r="I1193" t="str">
        <f>MID(Tabla1[[#This Row],[Des.Proyecto]],16,50)</f>
        <v>GASTOS ADMINISTRATIVOS</v>
      </c>
      <c r="J1193" t="s">
        <v>273</v>
      </c>
      <c r="K1193" t="s">
        <v>274</v>
      </c>
      <c r="L1193" s="11" t="s">
        <v>938</v>
      </c>
      <c r="M1193" t="s">
        <v>173</v>
      </c>
      <c r="N1193" t="s">
        <v>11</v>
      </c>
      <c r="O1193" s="19">
        <v>12715</v>
      </c>
      <c r="P1193" s="19">
        <v>0</v>
      </c>
      <c r="Q1193" s="19">
        <v>0</v>
      </c>
      <c r="R1193" s="19">
        <v>12715</v>
      </c>
      <c r="S1193" s="19">
        <v>0</v>
      </c>
      <c r="T1193" s="19">
        <v>86.4</v>
      </c>
      <c r="U1193" s="18">
        <f>Tabla1[[#This Row],[Comprometido]]/Tabla1[[#Totals],[Comprometido]]</f>
        <v>4.1247572551711188E-6</v>
      </c>
      <c r="V1193" s="19">
        <v>77.14</v>
      </c>
      <c r="W1193" s="20">
        <f>Tabla1[[#This Row],[Devengado]]/Tabla1[[#Totals],[Devengado]]</f>
        <v>9.0082881178734187E-6</v>
      </c>
      <c r="X1193" s="19">
        <v>12628.6</v>
      </c>
      <c r="Y1193" s="19">
        <v>12637.86</v>
      </c>
      <c r="Z1193" s="19">
        <v>12628.6</v>
      </c>
    </row>
    <row r="1194" spans="1:26" hidden="1" x14ac:dyDescent="0.2">
      <c r="A1194" t="s">
        <v>62</v>
      </c>
      <c r="B1194" t="s">
        <v>66</v>
      </c>
      <c r="C1194" t="s">
        <v>67</v>
      </c>
      <c r="D1194" t="s">
        <v>68</v>
      </c>
      <c r="E1194" t="s">
        <v>4</v>
      </c>
      <c r="F1194" t="s">
        <v>5</v>
      </c>
      <c r="G1194" t="s">
        <v>6</v>
      </c>
      <c r="H1194" t="s">
        <v>7</v>
      </c>
      <c r="I1194" t="str">
        <f>MID(Tabla1[[#This Row],[Des.Proyecto]],16,50)</f>
        <v>GASTOS ADMINISTRATIVOS</v>
      </c>
      <c r="J1194" t="s">
        <v>273</v>
      </c>
      <c r="K1194" t="s">
        <v>274</v>
      </c>
      <c r="L1194" s="11" t="s">
        <v>938</v>
      </c>
      <c r="M1194" t="s">
        <v>173</v>
      </c>
      <c r="N1194" t="s">
        <v>11</v>
      </c>
      <c r="O1194" s="19">
        <v>350</v>
      </c>
      <c r="P1194" s="19">
        <v>0</v>
      </c>
      <c r="Q1194" s="19">
        <v>0</v>
      </c>
      <c r="R1194" s="19">
        <v>350</v>
      </c>
      <c r="S1194" s="19">
        <v>0</v>
      </c>
      <c r="T1194" s="19">
        <v>0</v>
      </c>
      <c r="U1194" s="18">
        <f>Tabla1[[#This Row],[Comprometido]]/Tabla1[[#Totals],[Comprometido]]</f>
        <v>0</v>
      </c>
      <c r="V1194" s="19">
        <v>0</v>
      </c>
      <c r="W1194" s="20">
        <f>Tabla1[[#This Row],[Devengado]]/Tabla1[[#Totals],[Devengado]]</f>
        <v>0</v>
      </c>
      <c r="X1194" s="19">
        <v>350</v>
      </c>
      <c r="Y1194" s="19">
        <v>350</v>
      </c>
      <c r="Z1194" s="19">
        <v>350</v>
      </c>
    </row>
    <row r="1195" spans="1:26" hidden="1" x14ac:dyDescent="0.2">
      <c r="A1195" t="s">
        <v>62</v>
      </c>
      <c r="B1195" t="s">
        <v>66</v>
      </c>
      <c r="C1195" t="s">
        <v>129</v>
      </c>
      <c r="D1195" t="s">
        <v>130</v>
      </c>
      <c r="E1195" t="s">
        <v>4</v>
      </c>
      <c r="F1195" t="s">
        <v>5</v>
      </c>
      <c r="G1195" t="s">
        <v>6</v>
      </c>
      <c r="H1195" t="s">
        <v>7</v>
      </c>
      <c r="I1195" t="str">
        <f>MID(Tabla1[[#This Row],[Des.Proyecto]],16,50)</f>
        <v>GASTOS ADMINISTRATIVOS</v>
      </c>
      <c r="J1195" t="s">
        <v>273</v>
      </c>
      <c r="K1195" t="s">
        <v>274</v>
      </c>
      <c r="L1195" s="11" t="s">
        <v>938</v>
      </c>
      <c r="M1195" t="s">
        <v>173</v>
      </c>
      <c r="N1195" t="s">
        <v>11</v>
      </c>
      <c r="O1195" s="19">
        <v>1200</v>
      </c>
      <c r="P1195" s="19">
        <v>0</v>
      </c>
      <c r="Q1195" s="19">
        <v>2500</v>
      </c>
      <c r="R1195" s="19">
        <v>3700</v>
      </c>
      <c r="S1195" s="19">
        <v>0</v>
      </c>
      <c r="T1195" s="19">
        <v>0</v>
      </c>
      <c r="U1195" s="18">
        <f>Tabla1[[#This Row],[Comprometido]]/Tabla1[[#Totals],[Comprometido]]</f>
        <v>0</v>
      </c>
      <c r="V1195" s="19">
        <v>0</v>
      </c>
      <c r="W1195" s="20">
        <f>Tabla1[[#This Row],[Devengado]]/Tabla1[[#Totals],[Devengado]]</f>
        <v>0</v>
      </c>
      <c r="X1195" s="19">
        <v>3700</v>
      </c>
      <c r="Y1195" s="19">
        <v>3700</v>
      </c>
      <c r="Z1195" s="19">
        <v>3700</v>
      </c>
    </row>
    <row r="1196" spans="1:26" hidden="1" x14ac:dyDescent="0.2">
      <c r="A1196" t="s">
        <v>23</v>
      </c>
      <c r="B1196" t="s">
        <v>49</v>
      </c>
      <c r="C1196" t="s">
        <v>50</v>
      </c>
      <c r="D1196" t="s">
        <v>51</v>
      </c>
      <c r="E1196" t="s">
        <v>4</v>
      </c>
      <c r="F1196" t="s">
        <v>5</v>
      </c>
      <c r="G1196" t="s">
        <v>6</v>
      </c>
      <c r="H1196" t="s">
        <v>7</v>
      </c>
      <c r="I1196" t="str">
        <f>MID(Tabla1[[#This Row],[Des.Proyecto]],16,50)</f>
        <v>GASTOS ADMINISTRATIVOS</v>
      </c>
      <c r="J1196" t="s">
        <v>273</v>
      </c>
      <c r="K1196" t="s">
        <v>274</v>
      </c>
      <c r="L1196" s="11" t="s">
        <v>938</v>
      </c>
      <c r="M1196" t="s">
        <v>173</v>
      </c>
      <c r="N1196" t="s">
        <v>11</v>
      </c>
      <c r="O1196" s="19">
        <v>18503.2</v>
      </c>
      <c r="P1196" s="19">
        <v>0</v>
      </c>
      <c r="Q1196" s="19">
        <v>-16800</v>
      </c>
      <c r="R1196" s="19">
        <v>1703.2</v>
      </c>
      <c r="S1196" s="19">
        <v>0</v>
      </c>
      <c r="T1196" s="19">
        <v>0</v>
      </c>
      <c r="U1196" s="18">
        <f>Tabla1[[#This Row],[Comprometido]]/Tabla1[[#Totals],[Comprometido]]</f>
        <v>0</v>
      </c>
      <c r="V1196" s="19">
        <v>0</v>
      </c>
      <c r="W1196" s="20">
        <f>Tabla1[[#This Row],[Devengado]]/Tabla1[[#Totals],[Devengado]]</f>
        <v>0</v>
      </c>
      <c r="X1196" s="19">
        <v>1703.2</v>
      </c>
      <c r="Y1196" s="19">
        <v>1703.2</v>
      </c>
      <c r="Z1196" s="19">
        <v>1703.2</v>
      </c>
    </row>
    <row r="1197" spans="1:26" hidden="1" x14ac:dyDescent="0.2">
      <c r="A1197" t="s">
        <v>62</v>
      </c>
      <c r="B1197" t="s">
        <v>80</v>
      </c>
      <c r="C1197" t="s">
        <v>92</v>
      </c>
      <c r="D1197" t="s">
        <v>93</v>
      </c>
      <c r="E1197" t="s">
        <v>4</v>
      </c>
      <c r="F1197" t="s">
        <v>5</v>
      </c>
      <c r="G1197" t="s">
        <v>6</v>
      </c>
      <c r="H1197" t="s">
        <v>7</v>
      </c>
      <c r="I1197" t="str">
        <f>MID(Tabla1[[#This Row],[Des.Proyecto]],16,50)</f>
        <v>GASTOS ADMINISTRATIVOS</v>
      </c>
      <c r="J1197" t="s">
        <v>273</v>
      </c>
      <c r="K1197" t="s">
        <v>274</v>
      </c>
      <c r="L1197" s="11" t="s">
        <v>938</v>
      </c>
      <c r="M1197" t="s">
        <v>173</v>
      </c>
      <c r="N1197" t="s">
        <v>11</v>
      </c>
      <c r="O1197" s="19">
        <v>7168</v>
      </c>
      <c r="P1197" s="19">
        <v>0</v>
      </c>
      <c r="Q1197" s="19">
        <v>-7168</v>
      </c>
      <c r="R1197" s="19">
        <v>0</v>
      </c>
      <c r="S1197" s="19">
        <v>0</v>
      </c>
      <c r="T1197" s="19">
        <v>0</v>
      </c>
      <c r="U1197" s="18">
        <f>Tabla1[[#This Row],[Comprometido]]/Tabla1[[#Totals],[Comprometido]]</f>
        <v>0</v>
      </c>
      <c r="V1197" s="19">
        <v>0</v>
      </c>
      <c r="W1197" s="20">
        <f>Tabla1[[#This Row],[Devengado]]/Tabla1[[#Totals],[Devengado]]</f>
        <v>0</v>
      </c>
      <c r="X1197" s="19">
        <v>0</v>
      </c>
      <c r="Y1197" s="19">
        <v>0</v>
      </c>
      <c r="Z1197" s="19">
        <v>0</v>
      </c>
    </row>
    <row r="1198" spans="1:26" hidden="1" x14ac:dyDescent="0.2">
      <c r="A1198" t="s">
        <v>23</v>
      </c>
      <c r="B1198" t="s">
        <v>24</v>
      </c>
      <c r="C1198" t="s">
        <v>86</v>
      </c>
      <c r="D1198" t="s">
        <v>87</v>
      </c>
      <c r="E1198" t="s">
        <v>4</v>
      </c>
      <c r="F1198" t="s">
        <v>5</v>
      </c>
      <c r="G1198" t="s">
        <v>6</v>
      </c>
      <c r="H1198" t="s">
        <v>7</v>
      </c>
      <c r="I1198" t="str">
        <f>MID(Tabla1[[#This Row],[Des.Proyecto]],16,50)</f>
        <v>GASTOS ADMINISTRATIVOS</v>
      </c>
      <c r="J1198" t="s">
        <v>273</v>
      </c>
      <c r="K1198" t="s">
        <v>274</v>
      </c>
      <c r="L1198" s="11" t="s">
        <v>938</v>
      </c>
      <c r="M1198" t="s">
        <v>173</v>
      </c>
      <c r="N1198" t="s">
        <v>11</v>
      </c>
      <c r="O1198" s="19">
        <v>10000</v>
      </c>
      <c r="P1198" s="19">
        <v>0</v>
      </c>
      <c r="Q1198" s="19">
        <v>-10000</v>
      </c>
      <c r="R1198" s="19">
        <v>0</v>
      </c>
      <c r="S1198" s="19">
        <v>0</v>
      </c>
      <c r="T1198" s="19">
        <v>0</v>
      </c>
      <c r="U1198" s="18">
        <f>Tabla1[[#This Row],[Comprometido]]/Tabla1[[#Totals],[Comprometido]]</f>
        <v>0</v>
      </c>
      <c r="V1198" s="19">
        <v>0</v>
      </c>
      <c r="W1198" s="20">
        <f>Tabla1[[#This Row],[Devengado]]/Tabla1[[#Totals],[Devengado]]</f>
        <v>0</v>
      </c>
      <c r="X1198" s="19">
        <v>0</v>
      </c>
      <c r="Y1198" s="19">
        <v>0</v>
      </c>
      <c r="Z1198" s="19">
        <v>0</v>
      </c>
    </row>
    <row r="1199" spans="1:26" hidden="1" x14ac:dyDescent="0.2">
      <c r="A1199" t="s">
        <v>23</v>
      </c>
      <c r="B1199" t="s">
        <v>24</v>
      </c>
      <c r="C1199" t="s">
        <v>44</v>
      </c>
      <c r="D1199" t="s">
        <v>45</v>
      </c>
      <c r="E1199" t="s">
        <v>4</v>
      </c>
      <c r="F1199" t="s">
        <v>5</v>
      </c>
      <c r="G1199" t="s">
        <v>6</v>
      </c>
      <c r="H1199" t="s">
        <v>7</v>
      </c>
      <c r="I1199" t="str">
        <f>MID(Tabla1[[#This Row],[Des.Proyecto]],16,50)</f>
        <v>GASTOS ADMINISTRATIVOS</v>
      </c>
      <c r="J1199" t="s">
        <v>273</v>
      </c>
      <c r="K1199" t="s">
        <v>274</v>
      </c>
      <c r="L1199" s="11" t="s">
        <v>938</v>
      </c>
      <c r="M1199" t="s">
        <v>173</v>
      </c>
      <c r="N1199" t="s">
        <v>11</v>
      </c>
      <c r="O1199" s="19">
        <v>4968.96</v>
      </c>
      <c r="P1199" s="19">
        <v>0</v>
      </c>
      <c r="Q1199" s="19">
        <v>1331.04</v>
      </c>
      <c r="R1199" s="19">
        <v>6300</v>
      </c>
      <c r="S1199" s="19">
        <v>0</v>
      </c>
      <c r="T1199" s="19">
        <v>795.42</v>
      </c>
      <c r="U1199" s="18">
        <f>Tabla1[[#This Row],[Comprometido]]/Tabla1[[#Totals],[Comprometido]]</f>
        <v>3.7973546480419108E-5</v>
      </c>
      <c r="V1199" s="19">
        <v>0</v>
      </c>
      <c r="W1199" s="20">
        <f>Tabla1[[#This Row],[Devengado]]/Tabla1[[#Totals],[Devengado]]</f>
        <v>0</v>
      </c>
      <c r="X1199" s="19">
        <v>5504.58</v>
      </c>
      <c r="Y1199" s="19">
        <v>6300</v>
      </c>
      <c r="Z1199" s="19">
        <v>5504.58</v>
      </c>
    </row>
    <row r="1200" spans="1:26" hidden="1" x14ac:dyDescent="0.2">
      <c r="A1200" t="s">
        <v>0</v>
      </c>
      <c r="B1200" t="s">
        <v>105</v>
      </c>
      <c r="C1200" t="s">
        <v>106</v>
      </c>
      <c r="D1200" t="s">
        <v>107</v>
      </c>
      <c r="E1200" t="s">
        <v>4</v>
      </c>
      <c r="F1200" t="s">
        <v>5</v>
      </c>
      <c r="G1200" t="s">
        <v>6</v>
      </c>
      <c r="H1200" t="s">
        <v>7</v>
      </c>
      <c r="I1200" t="str">
        <f>MID(Tabla1[[#This Row],[Des.Proyecto]],16,50)</f>
        <v>GASTOS ADMINISTRATIVOS</v>
      </c>
      <c r="J1200" t="s">
        <v>273</v>
      </c>
      <c r="K1200" t="s">
        <v>274</v>
      </c>
      <c r="L1200" s="11" t="s">
        <v>938</v>
      </c>
      <c r="M1200" t="s">
        <v>173</v>
      </c>
      <c r="N1200" t="s">
        <v>11</v>
      </c>
      <c r="O1200" s="19">
        <v>3003</v>
      </c>
      <c r="P1200" s="19">
        <v>0</v>
      </c>
      <c r="Q1200" s="19">
        <v>981</v>
      </c>
      <c r="R1200" s="19">
        <v>3984</v>
      </c>
      <c r="S1200" s="19">
        <v>0</v>
      </c>
      <c r="T1200" s="19">
        <v>2251.6999999999998</v>
      </c>
      <c r="U1200" s="18">
        <f>Tabla1[[#This Row],[Comprometido]]/Tabla1[[#Totals],[Comprometido]]</f>
        <v>1.0749671193829638E-4</v>
      </c>
      <c r="V1200" s="19">
        <v>1714</v>
      </c>
      <c r="W1200" s="20">
        <f>Tabla1[[#This Row],[Devengado]]/Tabla1[[#Totals],[Devengado]]</f>
        <v>2.0015822963488514E-4</v>
      </c>
      <c r="X1200" s="19">
        <v>1732.3</v>
      </c>
      <c r="Y1200" s="19">
        <v>2270</v>
      </c>
      <c r="Z1200" s="19">
        <v>1732.3</v>
      </c>
    </row>
    <row r="1201" spans="1:26" hidden="1" x14ac:dyDescent="0.2">
      <c r="A1201" t="s">
        <v>62</v>
      </c>
      <c r="B1201" t="s">
        <v>66</v>
      </c>
      <c r="C1201" t="s">
        <v>108</v>
      </c>
      <c r="D1201" t="s">
        <v>109</v>
      </c>
      <c r="E1201" t="s">
        <v>4</v>
      </c>
      <c r="F1201" t="s">
        <v>5</v>
      </c>
      <c r="G1201" t="s">
        <v>6</v>
      </c>
      <c r="H1201" t="s">
        <v>7</v>
      </c>
      <c r="I1201" t="str">
        <f>MID(Tabla1[[#This Row],[Des.Proyecto]],16,50)</f>
        <v>GASTOS ADMINISTRATIVOS</v>
      </c>
      <c r="J1201" t="s">
        <v>273</v>
      </c>
      <c r="K1201" t="s">
        <v>274</v>
      </c>
      <c r="L1201" s="11" t="s">
        <v>938</v>
      </c>
      <c r="M1201" t="s">
        <v>173</v>
      </c>
      <c r="N1201" t="s">
        <v>11</v>
      </c>
      <c r="O1201" s="19">
        <v>11054</v>
      </c>
      <c r="P1201" s="19">
        <v>0</v>
      </c>
      <c r="Q1201" s="19">
        <v>-4415.28</v>
      </c>
      <c r="R1201" s="19">
        <v>6638.72</v>
      </c>
      <c r="S1201" s="19">
        <v>0</v>
      </c>
      <c r="T1201" s="19">
        <v>0</v>
      </c>
      <c r="U1201" s="18">
        <f>Tabla1[[#This Row],[Comprometido]]/Tabla1[[#Totals],[Comprometido]]</f>
        <v>0</v>
      </c>
      <c r="V1201" s="19">
        <v>0</v>
      </c>
      <c r="W1201" s="20">
        <f>Tabla1[[#This Row],[Devengado]]/Tabla1[[#Totals],[Devengado]]</f>
        <v>0</v>
      </c>
      <c r="X1201" s="19">
        <v>6638.72</v>
      </c>
      <c r="Y1201" s="19">
        <v>6638.72</v>
      </c>
      <c r="Z1201" s="19">
        <v>6638.72</v>
      </c>
    </row>
    <row r="1202" spans="1:26" hidden="1" x14ac:dyDescent="0.2">
      <c r="A1202" t="s">
        <v>23</v>
      </c>
      <c r="B1202" t="s">
        <v>46</v>
      </c>
      <c r="C1202" t="s">
        <v>133</v>
      </c>
      <c r="D1202" t="s">
        <v>134</v>
      </c>
      <c r="E1202" t="s">
        <v>4</v>
      </c>
      <c r="F1202" t="s">
        <v>5</v>
      </c>
      <c r="G1202" t="s">
        <v>6</v>
      </c>
      <c r="H1202" t="s">
        <v>7</v>
      </c>
      <c r="I1202" t="str">
        <f>MID(Tabla1[[#This Row],[Des.Proyecto]],16,50)</f>
        <v>GASTOS ADMINISTRATIVOS</v>
      </c>
      <c r="J1202" t="s">
        <v>273</v>
      </c>
      <c r="K1202" t="s">
        <v>274</v>
      </c>
      <c r="L1202" s="11" t="s">
        <v>938</v>
      </c>
      <c r="M1202" t="s">
        <v>173</v>
      </c>
      <c r="N1202" t="s">
        <v>11</v>
      </c>
      <c r="O1202" s="19">
        <v>412.68</v>
      </c>
      <c r="P1202" s="19">
        <v>0</v>
      </c>
      <c r="Q1202" s="19">
        <v>0</v>
      </c>
      <c r="R1202" s="19">
        <v>412.68</v>
      </c>
      <c r="S1202" s="19">
        <v>0</v>
      </c>
      <c r="T1202" s="19">
        <v>43</v>
      </c>
      <c r="U1202" s="18">
        <f>Tabla1[[#This Row],[Comprometido]]/Tabla1[[#Totals],[Comprometido]]</f>
        <v>2.0528305783837743E-6</v>
      </c>
      <c r="V1202" s="19">
        <v>0</v>
      </c>
      <c r="W1202" s="20">
        <f>Tabla1[[#This Row],[Devengado]]/Tabla1[[#Totals],[Devengado]]</f>
        <v>0</v>
      </c>
      <c r="X1202" s="19">
        <v>369.68</v>
      </c>
      <c r="Y1202" s="19">
        <v>412.68</v>
      </c>
      <c r="Z1202" s="19">
        <v>369.68</v>
      </c>
    </row>
    <row r="1203" spans="1:26" hidden="1" x14ac:dyDescent="0.2">
      <c r="A1203" t="s">
        <v>0</v>
      </c>
      <c r="B1203" t="s">
        <v>1</v>
      </c>
      <c r="C1203" t="s">
        <v>174</v>
      </c>
      <c r="D1203" t="s">
        <v>175</v>
      </c>
      <c r="E1203" t="s">
        <v>4</v>
      </c>
      <c r="F1203" t="s">
        <v>5</v>
      </c>
      <c r="G1203" t="s">
        <v>6</v>
      </c>
      <c r="H1203" t="s">
        <v>7</v>
      </c>
      <c r="I1203" t="str">
        <f>MID(Tabla1[[#This Row],[Des.Proyecto]],16,50)</f>
        <v>GASTOS ADMINISTRATIVOS</v>
      </c>
      <c r="J1203" t="s">
        <v>273</v>
      </c>
      <c r="K1203" t="s">
        <v>274</v>
      </c>
      <c r="L1203" s="11" t="s">
        <v>938</v>
      </c>
      <c r="M1203" t="s">
        <v>173</v>
      </c>
      <c r="N1203" t="s">
        <v>11</v>
      </c>
      <c r="O1203" s="19">
        <v>3500</v>
      </c>
      <c r="P1203" s="19">
        <v>0</v>
      </c>
      <c r="Q1203" s="19">
        <v>0</v>
      </c>
      <c r="R1203" s="19">
        <v>3500</v>
      </c>
      <c r="S1203" s="19">
        <v>1500</v>
      </c>
      <c r="T1203" s="19">
        <v>2000</v>
      </c>
      <c r="U1203" s="18">
        <f>Tabla1[[#This Row],[Comprometido]]/Tabla1[[#Totals],[Comprometido]]</f>
        <v>9.5480492017849966E-5</v>
      </c>
      <c r="V1203" s="19">
        <v>279.02</v>
      </c>
      <c r="W1203" s="20">
        <f>Tabla1[[#This Row],[Devengado]]/Tabla1[[#Totals],[Devengado]]</f>
        <v>3.2583517638696409E-5</v>
      </c>
      <c r="X1203" s="19">
        <v>1500</v>
      </c>
      <c r="Y1203" s="19">
        <v>3220.98</v>
      </c>
      <c r="Z1203" s="19">
        <v>0</v>
      </c>
    </row>
    <row r="1204" spans="1:26" hidden="1" x14ac:dyDescent="0.2">
      <c r="A1204" t="s">
        <v>23</v>
      </c>
      <c r="B1204" t="s">
        <v>24</v>
      </c>
      <c r="C1204" t="s">
        <v>29</v>
      </c>
      <c r="D1204" t="s">
        <v>30</v>
      </c>
      <c r="E1204" t="s">
        <v>4</v>
      </c>
      <c r="F1204" t="s">
        <v>5</v>
      </c>
      <c r="G1204" t="s">
        <v>6</v>
      </c>
      <c r="H1204" t="s">
        <v>7</v>
      </c>
      <c r="I1204" t="str">
        <f>MID(Tabla1[[#This Row],[Des.Proyecto]],16,50)</f>
        <v>GASTOS ADMINISTRATIVOS</v>
      </c>
      <c r="J1204" t="s">
        <v>273</v>
      </c>
      <c r="K1204" t="s">
        <v>274</v>
      </c>
      <c r="L1204" s="11" t="s">
        <v>938</v>
      </c>
      <c r="M1204" t="s">
        <v>173</v>
      </c>
      <c r="N1204" t="s">
        <v>11</v>
      </c>
      <c r="O1204" s="19">
        <v>4428</v>
      </c>
      <c r="P1204" s="19">
        <v>0</v>
      </c>
      <c r="Q1204" s="19">
        <v>1872</v>
      </c>
      <c r="R1204" s="19">
        <v>6300</v>
      </c>
      <c r="S1204" s="19">
        <v>0</v>
      </c>
      <c r="T1204" s="19">
        <v>0</v>
      </c>
      <c r="U1204" s="18">
        <f>Tabla1[[#This Row],[Comprometido]]/Tabla1[[#Totals],[Comprometido]]</f>
        <v>0</v>
      </c>
      <c r="V1204" s="19">
        <v>0</v>
      </c>
      <c r="W1204" s="20">
        <f>Tabla1[[#This Row],[Devengado]]/Tabla1[[#Totals],[Devengado]]</f>
        <v>0</v>
      </c>
      <c r="X1204" s="19">
        <v>6300</v>
      </c>
      <c r="Y1204" s="19">
        <v>6300</v>
      </c>
      <c r="Z1204" s="19">
        <v>6300</v>
      </c>
    </row>
    <row r="1205" spans="1:26" hidden="1" x14ac:dyDescent="0.2">
      <c r="A1205" t="s">
        <v>62</v>
      </c>
      <c r="B1205" t="s">
        <v>66</v>
      </c>
      <c r="C1205" t="s">
        <v>124</v>
      </c>
      <c r="D1205" t="s">
        <v>125</v>
      </c>
      <c r="E1205" t="s">
        <v>4</v>
      </c>
      <c r="F1205" t="s">
        <v>5</v>
      </c>
      <c r="G1205" t="s">
        <v>6</v>
      </c>
      <c r="H1205" t="s">
        <v>7</v>
      </c>
      <c r="I1205" t="str">
        <f>MID(Tabla1[[#This Row],[Des.Proyecto]],16,50)</f>
        <v>GASTOS ADMINISTRATIVOS</v>
      </c>
      <c r="J1205" t="s">
        <v>273</v>
      </c>
      <c r="K1205" t="s">
        <v>274</v>
      </c>
      <c r="L1205" s="11" t="s">
        <v>938</v>
      </c>
      <c r="M1205" t="s">
        <v>173</v>
      </c>
      <c r="N1205" t="s">
        <v>11</v>
      </c>
      <c r="O1205" s="19">
        <v>2000</v>
      </c>
      <c r="P1205" s="19">
        <v>0</v>
      </c>
      <c r="Q1205" s="19">
        <v>0</v>
      </c>
      <c r="R1205" s="19">
        <v>2000</v>
      </c>
      <c r="S1205" s="19">
        <v>0</v>
      </c>
      <c r="T1205" s="19">
        <v>0</v>
      </c>
      <c r="U1205" s="18">
        <f>Tabla1[[#This Row],[Comprometido]]/Tabla1[[#Totals],[Comprometido]]</f>
        <v>0</v>
      </c>
      <c r="V1205" s="19">
        <v>0</v>
      </c>
      <c r="W1205" s="20">
        <f>Tabla1[[#This Row],[Devengado]]/Tabla1[[#Totals],[Devengado]]</f>
        <v>0</v>
      </c>
      <c r="X1205" s="19">
        <v>2000</v>
      </c>
      <c r="Y1205" s="19">
        <v>2000</v>
      </c>
      <c r="Z1205" s="19">
        <v>2000</v>
      </c>
    </row>
    <row r="1206" spans="1:26" hidden="1" x14ac:dyDescent="0.2">
      <c r="A1206" t="s">
        <v>23</v>
      </c>
      <c r="B1206" t="s">
        <v>24</v>
      </c>
      <c r="C1206" t="s">
        <v>72</v>
      </c>
      <c r="D1206" t="s">
        <v>73</v>
      </c>
      <c r="E1206" t="s">
        <v>4</v>
      </c>
      <c r="F1206" t="s">
        <v>5</v>
      </c>
      <c r="G1206" t="s">
        <v>6</v>
      </c>
      <c r="H1206" t="s">
        <v>7</v>
      </c>
      <c r="I1206" t="str">
        <f>MID(Tabla1[[#This Row],[Des.Proyecto]],16,50)</f>
        <v>GASTOS ADMINISTRATIVOS</v>
      </c>
      <c r="J1206" t="s">
        <v>273</v>
      </c>
      <c r="K1206" t="s">
        <v>274</v>
      </c>
      <c r="L1206" s="11" t="s">
        <v>938</v>
      </c>
      <c r="M1206" t="s">
        <v>173</v>
      </c>
      <c r="N1206" t="s">
        <v>11</v>
      </c>
      <c r="O1206" s="19">
        <v>6586</v>
      </c>
      <c r="P1206" s="19">
        <v>0</v>
      </c>
      <c r="Q1206" s="19">
        <v>-286</v>
      </c>
      <c r="R1206" s="19">
        <v>6300</v>
      </c>
      <c r="S1206" s="19">
        <v>0</v>
      </c>
      <c r="T1206" s="19">
        <v>0</v>
      </c>
      <c r="U1206" s="18">
        <f>Tabla1[[#This Row],[Comprometido]]/Tabla1[[#Totals],[Comprometido]]</f>
        <v>0</v>
      </c>
      <c r="V1206" s="19">
        <v>0</v>
      </c>
      <c r="W1206" s="20">
        <f>Tabla1[[#This Row],[Devengado]]/Tabla1[[#Totals],[Devengado]]</f>
        <v>0</v>
      </c>
      <c r="X1206" s="19">
        <v>6300</v>
      </c>
      <c r="Y1206" s="19">
        <v>6300</v>
      </c>
      <c r="Z1206" s="19">
        <v>6300</v>
      </c>
    </row>
    <row r="1207" spans="1:26" hidden="1" x14ac:dyDescent="0.2">
      <c r="A1207" t="s">
        <v>62</v>
      </c>
      <c r="B1207" t="s">
        <v>66</v>
      </c>
      <c r="C1207" t="s">
        <v>118</v>
      </c>
      <c r="D1207" t="s">
        <v>119</v>
      </c>
      <c r="E1207" t="s">
        <v>4</v>
      </c>
      <c r="F1207" t="s">
        <v>5</v>
      </c>
      <c r="G1207" t="s">
        <v>6</v>
      </c>
      <c r="H1207" t="s">
        <v>7</v>
      </c>
      <c r="I1207" t="str">
        <f>MID(Tabla1[[#This Row],[Des.Proyecto]],16,50)</f>
        <v>GASTOS ADMINISTRATIVOS</v>
      </c>
      <c r="J1207" t="s">
        <v>273</v>
      </c>
      <c r="K1207" t="s">
        <v>274</v>
      </c>
      <c r="L1207" s="11" t="s">
        <v>938</v>
      </c>
      <c r="M1207" t="s">
        <v>173</v>
      </c>
      <c r="N1207" t="s">
        <v>11</v>
      </c>
      <c r="O1207" s="19">
        <v>4005</v>
      </c>
      <c r="P1207" s="19">
        <v>0</v>
      </c>
      <c r="Q1207" s="19">
        <v>-4005</v>
      </c>
      <c r="R1207" s="19">
        <v>0</v>
      </c>
      <c r="S1207" s="19">
        <v>0</v>
      </c>
      <c r="T1207" s="19">
        <v>0</v>
      </c>
      <c r="U1207" s="18">
        <f>Tabla1[[#This Row],[Comprometido]]/Tabla1[[#Totals],[Comprometido]]</f>
        <v>0</v>
      </c>
      <c r="V1207" s="19">
        <v>0</v>
      </c>
      <c r="W1207" s="20">
        <f>Tabla1[[#This Row],[Devengado]]/Tabla1[[#Totals],[Devengado]]</f>
        <v>0</v>
      </c>
      <c r="X1207" s="19">
        <v>0</v>
      </c>
      <c r="Y1207" s="19">
        <v>0</v>
      </c>
      <c r="Z1207" s="19">
        <v>0</v>
      </c>
    </row>
    <row r="1208" spans="1:26" hidden="1" x14ac:dyDescent="0.2">
      <c r="A1208" t="s">
        <v>0</v>
      </c>
      <c r="B1208" t="s">
        <v>126</v>
      </c>
      <c r="C1208" t="s">
        <v>127</v>
      </c>
      <c r="D1208" t="s">
        <v>128</v>
      </c>
      <c r="E1208" t="s">
        <v>4</v>
      </c>
      <c r="F1208" t="s">
        <v>5</v>
      </c>
      <c r="G1208" t="s">
        <v>6</v>
      </c>
      <c r="H1208" t="s">
        <v>7</v>
      </c>
      <c r="I1208" t="str">
        <f>MID(Tabla1[[#This Row],[Des.Proyecto]],16,50)</f>
        <v>GASTOS ADMINISTRATIVOS</v>
      </c>
      <c r="J1208" t="s">
        <v>273</v>
      </c>
      <c r="K1208" t="s">
        <v>274</v>
      </c>
      <c r="L1208" s="11" t="s">
        <v>938</v>
      </c>
      <c r="M1208" t="s">
        <v>173</v>
      </c>
      <c r="N1208" t="s">
        <v>11</v>
      </c>
      <c r="O1208" s="19">
        <v>600</v>
      </c>
      <c r="P1208" s="19">
        <v>0</v>
      </c>
      <c r="Q1208" s="19">
        <v>0</v>
      </c>
      <c r="R1208" s="19">
        <v>600</v>
      </c>
      <c r="S1208" s="19">
        <v>0</v>
      </c>
      <c r="T1208" s="19">
        <v>0</v>
      </c>
      <c r="U1208" s="18">
        <f>Tabla1[[#This Row],[Comprometido]]/Tabla1[[#Totals],[Comprometido]]</f>
        <v>0</v>
      </c>
      <c r="V1208" s="19">
        <v>0</v>
      </c>
      <c r="W1208" s="20">
        <f>Tabla1[[#This Row],[Devengado]]/Tabla1[[#Totals],[Devengado]]</f>
        <v>0</v>
      </c>
      <c r="X1208" s="19">
        <v>600</v>
      </c>
      <c r="Y1208" s="19">
        <v>600</v>
      </c>
      <c r="Z1208" s="19">
        <v>600</v>
      </c>
    </row>
    <row r="1209" spans="1:26" hidden="1" x14ac:dyDescent="0.2">
      <c r="A1209" t="s">
        <v>0</v>
      </c>
      <c r="B1209" t="s">
        <v>1</v>
      </c>
      <c r="C1209" t="s">
        <v>88</v>
      </c>
      <c r="D1209" t="s">
        <v>89</v>
      </c>
      <c r="E1209" t="s">
        <v>4</v>
      </c>
      <c r="F1209" t="s">
        <v>5</v>
      </c>
      <c r="G1209" t="s">
        <v>6</v>
      </c>
      <c r="H1209" t="s">
        <v>7</v>
      </c>
      <c r="I1209" t="str">
        <f>MID(Tabla1[[#This Row],[Des.Proyecto]],16,50)</f>
        <v>GASTOS ADMINISTRATIVOS</v>
      </c>
      <c r="J1209" t="s">
        <v>273</v>
      </c>
      <c r="K1209" t="s">
        <v>274</v>
      </c>
      <c r="L1209" s="11" t="s">
        <v>938</v>
      </c>
      <c r="M1209" t="s">
        <v>173</v>
      </c>
      <c r="N1209" t="s">
        <v>11</v>
      </c>
      <c r="O1209" s="19">
        <v>6749.3</v>
      </c>
      <c r="P1209" s="19">
        <v>0</v>
      </c>
      <c r="Q1209" s="19">
        <v>-3249.3</v>
      </c>
      <c r="R1209" s="19">
        <v>3500</v>
      </c>
      <c r="S1209" s="19">
        <v>0</v>
      </c>
      <c r="T1209" s="19">
        <v>0</v>
      </c>
      <c r="U1209" s="18">
        <f>Tabla1[[#This Row],[Comprometido]]/Tabla1[[#Totals],[Comprometido]]</f>
        <v>0</v>
      </c>
      <c r="V1209" s="19">
        <v>0</v>
      </c>
      <c r="W1209" s="20">
        <f>Tabla1[[#This Row],[Devengado]]/Tabla1[[#Totals],[Devengado]]</f>
        <v>0</v>
      </c>
      <c r="X1209" s="19">
        <v>3500</v>
      </c>
      <c r="Y1209" s="19">
        <v>3500</v>
      </c>
      <c r="Z1209" s="19">
        <v>3500</v>
      </c>
    </row>
    <row r="1210" spans="1:26" hidden="1" x14ac:dyDescent="0.2">
      <c r="A1210" t="s">
        <v>0</v>
      </c>
      <c r="B1210" t="s">
        <v>1</v>
      </c>
      <c r="C1210" t="s">
        <v>88</v>
      </c>
      <c r="D1210" t="s">
        <v>89</v>
      </c>
      <c r="E1210" t="s">
        <v>4</v>
      </c>
      <c r="F1210" t="s">
        <v>5</v>
      </c>
      <c r="G1210" t="s">
        <v>6</v>
      </c>
      <c r="H1210" t="s">
        <v>7</v>
      </c>
      <c r="I1210" t="str">
        <f>MID(Tabla1[[#This Row],[Des.Proyecto]],16,50)</f>
        <v>GASTOS ADMINISTRATIVOS</v>
      </c>
      <c r="J1210" t="s">
        <v>275</v>
      </c>
      <c r="K1210" t="s">
        <v>276</v>
      </c>
      <c r="L1210" s="11" t="s">
        <v>938</v>
      </c>
      <c r="M1210" t="s">
        <v>173</v>
      </c>
      <c r="N1210" t="s">
        <v>11</v>
      </c>
      <c r="O1210" s="19">
        <v>50.93</v>
      </c>
      <c r="P1210" s="19">
        <v>0</v>
      </c>
      <c r="Q1210" s="19">
        <v>99.07</v>
      </c>
      <c r="R1210" s="19">
        <v>150</v>
      </c>
      <c r="S1210" s="19">
        <v>0</v>
      </c>
      <c r="T1210" s="19">
        <v>83.42</v>
      </c>
      <c r="U1210" s="18">
        <f>Tabla1[[#This Row],[Comprometido]]/Tabla1[[#Totals],[Comprometido]]</f>
        <v>3.9824913220645219E-6</v>
      </c>
      <c r="V1210" s="19">
        <v>76.56</v>
      </c>
      <c r="W1210" s="20">
        <f>Tabla1[[#This Row],[Devengado]]/Tabla1[[#Totals],[Devengado]]</f>
        <v>8.9405566282653485E-6</v>
      </c>
      <c r="X1210" s="19">
        <v>66.58</v>
      </c>
      <c r="Y1210" s="19">
        <v>73.44</v>
      </c>
      <c r="Z1210" s="19">
        <v>66.58</v>
      </c>
    </row>
    <row r="1211" spans="1:26" hidden="1" x14ac:dyDescent="0.2">
      <c r="A1211" t="s">
        <v>0</v>
      </c>
      <c r="B1211" t="s">
        <v>1</v>
      </c>
      <c r="C1211" t="s">
        <v>174</v>
      </c>
      <c r="D1211" t="s">
        <v>175</v>
      </c>
      <c r="E1211" t="s">
        <v>4</v>
      </c>
      <c r="F1211" t="s">
        <v>5</v>
      </c>
      <c r="G1211" t="s">
        <v>6</v>
      </c>
      <c r="H1211" t="s">
        <v>7</v>
      </c>
      <c r="I1211" t="str">
        <f>MID(Tabla1[[#This Row],[Des.Proyecto]],16,50)</f>
        <v>GASTOS ADMINISTRATIVOS</v>
      </c>
      <c r="J1211" t="s">
        <v>275</v>
      </c>
      <c r="K1211" t="s">
        <v>276</v>
      </c>
      <c r="L1211" s="11" t="s">
        <v>938</v>
      </c>
      <c r="M1211" t="s">
        <v>173</v>
      </c>
      <c r="N1211" t="s">
        <v>11</v>
      </c>
      <c r="O1211" s="19">
        <v>2000</v>
      </c>
      <c r="P1211" s="19">
        <v>0</v>
      </c>
      <c r="Q1211" s="19">
        <v>0</v>
      </c>
      <c r="R1211" s="19">
        <v>2000</v>
      </c>
      <c r="S1211" s="19">
        <v>0</v>
      </c>
      <c r="T1211" s="19">
        <v>2000</v>
      </c>
      <c r="U1211" s="18">
        <f>Tabla1[[#This Row],[Comprometido]]/Tabla1[[#Totals],[Comprometido]]</f>
        <v>9.5480492017849966E-5</v>
      </c>
      <c r="V1211" s="19">
        <v>117.58</v>
      </c>
      <c r="W1211" s="20">
        <f>Tabla1[[#This Row],[Devengado]]/Tabla1[[#Totals],[Devengado]]</f>
        <v>1.3730807841580977E-5</v>
      </c>
      <c r="X1211" s="19">
        <v>0</v>
      </c>
      <c r="Y1211" s="19">
        <v>1882.42</v>
      </c>
      <c r="Z1211" s="19">
        <v>0</v>
      </c>
    </row>
    <row r="1212" spans="1:26" hidden="1" x14ac:dyDescent="0.2">
      <c r="A1212" t="s">
        <v>23</v>
      </c>
      <c r="B1212" t="s">
        <v>69</v>
      </c>
      <c r="C1212" t="s">
        <v>70</v>
      </c>
      <c r="D1212" t="s">
        <v>71</v>
      </c>
      <c r="E1212" t="s">
        <v>4</v>
      </c>
      <c r="F1212" t="s">
        <v>5</v>
      </c>
      <c r="G1212" t="s">
        <v>6</v>
      </c>
      <c r="H1212" t="s">
        <v>7</v>
      </c>
      <c r="I1212" t="str">
        <f>MID(Tabla1[[#This Row],[Des.Proyecto]],16,50)</f>
        <v>GASTOS ADMINISTRATIVOS</v>
      </c>
      <c r="J1212" t="s">
        <v>275</v>
      </c>
      <c r="K1212" t="s">
        <v>276</v>
      </c>
      <c r="L1212" s="11" t="s">
        <v>938</v>
      </c>
      <c r="M1212" t="s">
        <v>173</v>
      </c>
      <c r="N1212" t="s">
        <v>11</v>
      </c>
      <c r="O1212" s="19">
        <v>200</v>
      </c>
      <c r="P1212" s="19">
        <v>0</v>
      </c>
      <c r="Q1212" s="19">
        <v>0</v>
      </c>
      <c r="R1212" s="19">
        <v>200</v>
      </c>
      <c r="S1212" s="19">
        <v>0</v>
      </c>
      <c r="T1212" s="19">
        <v>200</v>
      </c>
      <c r="U1212" s="18">
        <f>Tabla1[[#This Row],[Comprometido]]/Tabla1[[#Totals],[Comprometido]]</f>
        <v>9.5480492017849962E-6</v>
      </c>
      <c r="V1212" s="19">
        <v>93.61</v>
      </c>
      <c r="W1212" s="20">
        <f>Tabla1[[#This Row],[Devengado]]/Tabla1[[#Totals],[Devengado]]</f>
        <v>1.0931628865881913E-5</v>
      </c>
      <c r="X1212" s="19">
        <v>0</v>
      </c>
      <c r="Y1212" s="19">
        <v>106.39</v>
      </c>
      <c r="Z1212" s="19">
        <v>0</v>
      </c>
    </row>
    <row r="1213" spans="1:26" x14ac:dyDescent="0.2">
      <c r="A1213" t="s">
        <v>52</v>
      </c>
      <c r="B1213" t="s">
        <v>83</v>
      </c>
      <c r="C1213" t="s">
        <v>84</v>
      </c>
      <c r="D1213" t="s">
        <v>85</v>
      </c>
      <c r="E1213" t="s">
        <v>4</v>
      </c>
      <c r="F1213" t="s">
        <v>5</v>
      </c>
      <c r="G1213" t="s">
        <v>6</v>
      </c>
      <c r="H1213" t="s">
        <v>7</v>
      </c>
      <c r="I1213" t="str">
        <f>MID(Tabla1[[#This Row],[Des.Proyecto]],16,50)</f>
        <v>GASTOS ADMINISTRATIVOS</v>
      </c>
      <c r="J1213" t="s">
        <v>275</v>
      </c>
      <c r="K1213" t="s">
        <v>276</v>
      </c>
      <c r="L1213" s="11" t="s">
        <v>938</v>
      </c>
      <c r="M1213" t="s">
        <v>173</v>
      </c>
      <c r="N1213" t="s">
        <v>11</v>
      </c>
      <c r="O1213" s="19">
        <v>300</v>
      </c>
      <c r="P1213" s="19">
        <v>0</v>
      </c>
      <c r="Q1213" s="19">
        <v>-300</v>
      </c>
      <c r="R1213" s="19">
        <v>0</v>
      </c>
      <c r="S1213" s="19">
        <v>0</v>
      </c>
      <c r="T1213" s="19">
        <v>0</v>
      </c>
      <c r="U1213" s="18">
        <f>Tabla1[[#This Row],[Comprometido]]/Tabla1[[#Totals],[Comprometido]]</f>
        <v>0</v>
      </c>
      <c r="V1213" s="19">
        <v>0</v>
      </c>
      <c r="W1213" s="20">
        <f>Tabla1[[#This Row],[Devengado]]/Tabla1[[#Totals],[Devengado]]</f>
        <v>0</v>
      </c>
      <c r="X1213" s="19">
        <v>0</v>
      </c>
      <c r="Y1213" s="19">
        <v>0</v>
      </c>
      <c r="Z1213" s="19">
        <v>0</v>
      </c>
    </row>
    <row r="1214" spans="1:26" hidden="1" x14ac:dyDescent="0.2">
      <c r="A1214" t="s">
        <v>62</v>
      </c>
      <c r="B1214" t="s">
        <v>63</v>
      </c>
      <c r="C1214" t="s">
        <v>64</v>
      </c>
      <c r="D1214" t="s">
        <v>65</v>
      </c>
      <c r="E1214" t="s">
        <v>4</v>
      </c>
      <c r="F1214" t="s">
        <v>5</v>
      </c>
      <c r="G1214" t="s">
        <v>6</v>
      </c>
      <c r="H1214" t="s">
        <v>7</v>
      </c>
      <c r="I1214" t="str">
        <f>MID(Tabla1[[#This Row],[Des.Proyecto]],16,50)</f>
        <v>GASTOS ADMINISTRATIVOS</v>
      </c>
      <c r="J1214" t="s">
        <v>275</v>
      </c>
      <c r="K1214" t="s">
        <v>276</v>
      </c>
      <c r="L1214" s="11" t="s">
        <v>938</v>
      </c>
      <c r="M1214" t="s">
        <v>173</v>
      </c>
      <c r="N1214" t="s">
        <v>11</v>
      </c>
      <c r="O1214" s="19">
        <v>200</v>
      </c>
      <c r="P1214" s="19">
        <v>0</v>
      </c>
      <c r="Q1214" s="19">
        <v>0</v>
      </c>
      <c r="R1214" s="19">
        <v>200</v>
      </c>
      <c r="S1214" s="19">
        <v>0</v>
      </c>
      <c r="T1214" s="19">
        <v>23.26</v>
      </c>
      <c r="U1214" s="18">
        <f>Tabla1[[#This Row],[Comprometido]]/Tabla1[[#Totals],[Comprometido]]</f>
        <v>1.1104381221675952E-6</v>
      </c>
      <c r="V1214" s="19">
        <v>23.25</v>
      </c>
      <c r="W1214" s="20">
        <f>Tabla1[[#This Row],[Devengado]]/Tabla1[[#Totals],[Devengado]]</f>
        <v>2.71509850584077E-6</v>
      </c>
      <c r="X1214" s="19">
        <v>176.74</v>
      </c>
      <c r="Y1214" s="19">
        <v>176.75</v>
      </c>
      <c r="Z1214" s="19">
        <v>176.74</v>
      </c>
    </row>
    <row r="1215" spans="1:26" hidden="1" x14ac:dyDescent="0.2">
      <c r="A1215" t="s">
        <v>23</v>
      </c>
      <c r="B1215" t="s">
        <v>49</v>
      </c>
      <c r="C1215" t="s">
        <v>56</v>
      </c>
      <c r="D1215" t="s">
        <v>57</v>
      </c>
      <c r="E1215" t="s">
        <v>4</v>
      </c>
      <c r="F1215" t="s">
        <v>5</v>
      </c>
      <c r="G1215" t="s">
        <v>6</v>
      </c>
      <c r="H1215" t="s">
        <v>7</v>
      </c>
      <c r="I1215" t="str">
        <f>MID(Tabla1[[#This Row],[Des.Proyecto]],16,50)</f>
        <v>GASTOS ADMINISTRATIVOS</v>
      </c>
      <c r="J1215" t="s">
        <v>275</v>
      </c>
      <c r="K1215" t="s">
        <v>276</v>
      </c>
      <c r="L1215" s="11" t="s">
        <v>938</v>
      </c>
      <c r="M1215" t="s">
        <v>173</v>
      </c>
      <c r="N1215" t="s">
        <v>11</v>
      </c>
      <c r="O1215" s="19">
        <v>600</v>
      </c>
      <c r="P1215" s="19">
        <v>0</v>
      </c>
      <c r="Q1215" s="19">
        <v>-600</v>
      </c>
      <c r="R1215" s="19">
        <v>0</v>
      </c>
      <c r="S1215" s="19">
        <v>0</v>
      </c>
      <c r="T1215" s="19">
        <v>0</v>
      </c>
      <c r="U1215" s="18">
        <f>Tabla1[[#This Row],[Comprometido]]/Tabla1[[#Totals],[Comprometido]]</f>
        <v>0</v>
      </c>
      <c r="V1215" s="19">
        <v>0</v>
      </c>
      <c r="W1215" s="20">
        <f>Tabla1[[#This Row],[Devengado]]/Tabla1[[#Totals],[Devengado]]</f>
        <v>0</v>
      </c>
      <c r="X1215" s="19">
        <v>0</v>
      </c>
      <c r="Y1215" s="19">
        <v>0</v>
      </c>
      <c r="Z1215" s="19">
        <v>0</v>
      </c>
    </row>
    <row r="1216" spans="1:26" hidden="1" x14ac:dyDescent="0.2">
      <c r="A1216" t="s">
        <v>62</v>
      </c>
      <c r="B1216" t="s">
        <v>66</v>
      </c>
      <c r="C1216" t="s">
        <v>74</v>
      </c>
      <c r="D1216" t="s">
        <v>75</v>
      </c>
      <c r="E1216" t="s">
        <v>4</v>
      </c>
      <c r="F1216" t="s">
        <v>5</v>
      </c>
      <c r="G1216" t="s">
        <v>6</v>
      </c>
      <c r="H1216" t="s">
        <v>7</v>
      </c>
      <c r="I1216" t="str">
        <f>MID(Tabla1[[#This Row],[Des.Proyecto]],16,50)</f>
        <v>GASTOS ADMINISTRATIVOS</v>
      </c>
      <c r="J1216" t="s">
        <v>275</v>
      </c>
      <c r="K1216" t="s">
        <v>276</v>
      </c>
      <c r="L1216" s="11" t="s">
        <v>938</v>
      </c>
      <c r="M1216" t="s">
        <v>173</v>
      </c>
      <c r="N1216" t="s">
        <v>11</v>
      </c>
      <c r="O1216" s="19">
        <v>562.5</v>
      </c>
      <c r="P1216" s="19">
        <v>0</v>
      </c>
      <c r="Q1216" s="19">
        <v>0</v>
      </c>
      <c r="R1216" s="19">
        <v>562.5</v>
      </c>
      <c r="S1216" s="19">
        <v>0</v>
      </c>
      <c r="T1216" s="19">
        <v>0</v>
      </c>
      <c r="U1216" s="18">
        <f>Tabla1[[#This Row],[Comprometido]]/Tabla1[[#Totals],[Comprometido]]</f>
        <v>0</v>
      </c>
      <c r="V1216" s="19">
        <v>0</v>
      </c>
      <c r="W1216" s="20">
        <f>Tabla1[[#This Row],[Devengado]]/Tabla1[[#Totals],[Devengado]]</f>
        <v>0</v>
      </c>
      <c r="X1216" s="19">
        <v>562.5</v>
      </c>
      <c r="Y1216" s="19">
        <v>562.5</v>
      </c>
      <c r="Z1216" s="19">
        <v>562.5</v>
      </c>
    </row>
    <row r="1217" spans="1:26" hidden="1" x14ac:dyDescent="0.2">
      <c r="A1217" t="s">
        <v>23</v>
      </c>
      <c r="B1217" t="s">
        <v>49</v>
      </c>
      <c r="C1217" t="s">
        <v>56</v>
      </c>
      <c r="D1217" t="s">
        <v>57</v>
      </c>
      <c r="E1217" t="s">
        <v>4</v>
      </c>
      <c r="F1217" t="s">
        <v>5</v>
      </c>
      <c r="G1217" t="s">
        <v>6</v>
      </c>
      <c r="H1217" t="s">
        <v>7</v>
      </c>
      <c r="I1217" t="str">
        <f>MID(Tabla1[[#This Row],[Des.Proyecto]],16,50)</f>
        <v>GASTOS ADMINISTRATIVOS</v>
      </c>
      <c r="J1217" t="s">
        <v>277</v>
      </c>
      <c r="K1217" t="s">
        <v>278</v>
      </c>
      <c r="L1217" s="11" t="s">
        <v>938</v>
      </c>
      <c r="M1217" t="s">
        <v>173</v>
      </c>
      <c r="N1217" t="s">
        <v>11</v>
      </c>
      <c r="O1217" s="19">
        <v>24165.040000000001</v>
      </c>
      <c r="P1217" s="19">
        <v>0</v>
      </c>
      <c r="Q1217" s="19">
        <v>-23860.04</v>
      </c>
      <c r="R1217" s="19">
        <v>305</v>
      </c>
      <c r="S1217" s="19">
        <v>0</v>
      </c>
      <c r="T1217" s="19">
        <v>0</v>
      </c>
      <c r="U1217" s="18">
        <f>Tabla1[[#This Row],[Comprometido]]/Tabla1[[#Totals],[Comprometido]]</f>
        <v>0</v>
      </c>
      <c r="V1217" s="19">
        <v>0</v>
      </c>
      <c r="W1217" s="20">
        <f>Tabla1[[#This Row],[Devengado]]/Tabla1[[#Totals],[Devengado]]</f>
        <v>0</v>
      </c>
      <c r="X1217" s="19">
        <v>305</v>
      </c>
      <c r="Y1217" s="19">
        <v>305</v>
      </c>
      <c r="Z1217" s="19">
        <v>305</v>
      </c>
    </row>
    <row r="1218" spans="1:26" hidden="1" x14ac:dyDescent="0.2">
      <c r="A1218" t="s">
        <v>0</v>
      </c>
      <c r="B1218" t="s">
        <v>105</v>
      </c>
      <c r="C1218" t="s">
        <v>106</v>
      </c>
      <c r="D1218" t="s">
        <v>107</v>
      </c>
      <c r="E1218" t="s">
        <v>4</v>
      </c>
      <c r="F1218" t="s">
        <v>5</v>
      </c>
      <c r="G1218" t="s">
        <v>6</v>
      </c>
      <c r="H1218" t="s">
        <v>7</v>
      </c>
      <c r="I1218" t="str">
        <f>MID(Tabla1[[#This Row],[Des.Proyecto]],16,50)</f>
        <v>GASTOS ADMINISTRATIVOS</v>
      </c>
      <c r="J1218" t="s">
        <v>277</v>
      </c>
      <c r="K1218" t="s">
        <v>278</v>
      </c>
      <c r="L1218" s="11" t="s">
        <v>938</v>
      </c>
      <c r="M1218" t="s">
        <v>173</v>
      </c>
      <c r="N1218" t="s">
        <v>11</v>
      </c>
      <c r="O1218" s="19">
        <v>20629.64</v>
      </c>
      <c r="P1218" s="19">
        <v>0</v>
      </c>
      <c r="Q1218" s="19">
        <v>-20629.64</v>
      </c>
      <c r="R1218" s="19">
        <v>0</v>
      </c>
      <c r="S1218" s="19">
        <v>0</v>
      </c>
      <c r="T1218" s="19">
        <v>0</v>
      </c>
      <c r="U1218" s="18">
        <f>Tabla1[[#This Row],[Comprometido]]/Tabla1[[#Totals],[Comprometido]]</f>
        <v>0</v>
      </c>
      <c r="V1218" s="19">
        <v>0</v>
      </c>
      <c r="W1218" s="20">
        <f>Tabla1[[#This Row],[Devengado]]/Tabla1[[#Totals],[Devengado]]</f>
        <v>0</v>
      </c>
      <c r="X1218" s="19">
        <v>0</v>
      </c>
      <c r="Y1218" s="19">
        <v>0</v>
      </c>
      <c r="Z1218" s="19">
        <v>0</v>
      </c>
    </row>
    <row r="1219" spans="1:26" hidden="1" x14ac:dyDescent="0.2">
      <c r="A1219" t="s">
        <v>62</v>
      </c>
      <c r="B1219" t="s">
        <v>63</v>
      </c>
      <c r="C1219" t="s">
        <v>64</v>
      </c>
      <c r="D1219" t="s">
        <v>65</v>
      </c>
      <c r="E1219" t="s">
        <v>4</v>
      </c>
      <c r="F1219" t="s">
        <v>5</v>
      </c>
      <c r="G1219" t="s">
        <v>6</v>
      </c>
      <c r="H1219" t="s">
        <v>7</v>
      </c>
      <c r="I1219" t="str">
        <f>MID(Tabla1[[#This Row],[Des.Proyecto]],16,50)</f>
        <v>GASTOS ADMINISTRATIVOS</v>
      </c>
      <c r="J1219" t="s">
        <v>277</v>
      </c>
      <c r="K1219" t="s">
        <v>278</v>
      </c>
      <c r="L1219" s="11" t="s">
        <v>938</v>
      </c>
      <c r="M1219" t="s">
        <v>173</v>
      </c>
      <c r="N1219" t="s">
        <v>11</v>
      </c>
      <c r="O1219" s="19">
        <v>62156.51</v>
      </c>
      <c r="P1219" s="19">
        <v>0</v>
      </c>
      <c r="Q1219" s="19">
        <v>-37511.300000000003</v>
      </c>
      <c r="R1219" s="19">
        <v>24645.21</v>
      </c>
      <c r="S1219" s="19">
        <v>0</v>
      </c>
      <c r="T1219" s="19">
        <v>0</v>
      </c>
      <c r="U1219" s="18">
        <f>Tabla1[[#This Row],[Comprometido]]/Tabla1[[#Totals],[Comprometido]]</f>
        <v>0</v>
      </c>
      <c r="V1219" s="19">
        <v>0</v>
      </c>
      <c r="W1219" s="20">
        <f>Tabla1[[#This Row],[Devengado]]/Tabla1[[#Totals],[Devengado]]</f>
        <v>0</v>
      </c>
      <c r="X1219" s="19">
        <v>24645.21</v>
      </c>
      <c r="Y1219" s="19">
        <v>24645.21</v>
      </c>
      <c r="Z1219" s="19">
        <v>24645.21</v>
      </c>
    </row>
    <row r="1220" spans="1:26" hidden="1" x14ac:dyDescent="0.2">
      <c r="A1220" t="s">
        <v>62</v>
      </c>
      <c r="B1220" t="s">
        <v>66</v>
      </c>
      <c r="C1220" t="s">
        <v>129</v>
      </c>
      <c r="D1220" t="s">
        <v>130</v>
      </c>
      <c r="E1220" t="s">
        <v>4</v>
      </c>
      <c r="F1220" t="s">
        <v>5</v>
      </c>
      <c r="G1220" t="s">
        <v>6</v>
      </c>
      <c r="H1220" t="s">
        <v>7</v>
      </c>
      <c r="I1220" t="str">
        <f>MID(Tabla1[[#This Row],[Des.Proyecto]],16,50)</f>
        <v>GASTOS ADMINISTRATIVOS</v>
      </c>
      <c r="J1220" t="s">
        <v>277</v>
      </c>
      <c r="K1220" t="s">
        <v>278</v>
      </c>
      <c r="L1220" s="11" t="s">
        <v>938</v>
      </c>
      <c r="M1220" t="s">
        <v>173</v>
      </c>
      <c r="N1220" t="s">
        <v>11</v>
      </c>
      <c r="O1220" s="19">
        <v>7896</v>
      </c>
      <c r="P1220" s="19">
        <v>0</v>
      </c>
      <c r="Q1220" s="19">
        <v>-1896</v>
      </c>
      <c r="R1220" s="19">
        <v>6000</v>
      </c>
      <c r="S1220" s="19">
        <v>0</v>
      </c>
      <c r="T1220" s="19">
        <v>5225.6499999999996</v>
      </c>
      <c r="U1220" s="18">
        <f>Tabla1[[#This Row],[Comprometido]]/Tabla1[[#Totals],[Comprometido]]</f>
        <v>2.494738165565388E-4</v>
      </c>
      <c r="V1220" s="19">
        <v>150</v>
      </c>
      <c r="W1220" s="20">
        <f>Tabla1[[#This Row],[Devengado]]/Tabla1[[#Totals],[Devengado]]</f>
        <v>1.7516764553811418E-5</v>
      </c>
      <c r="X1220" s="19">
        <v>774.35</v>
      </c>
      <c r="Y1220" s="19">
        <v>5850</v>
      </c>
      <c r="Z1220" s="19">
        <v>774.35</v>
      </c>
    </row>
    <row r="1221" spans="1:26" hidden="1" x14ac:dyDescent="0.2">
      <c r="A1221" t="s">
        <v>62</v>
      </c>
      <c r="B1221" t="s">
        <v>66</v>
      </c>
      <c r="C1221" t="s">
        <v>78</v>
      </c>
      <c r="D1221" t="s">
        <v>79</v>
      </c>
      <c r="E1221" t="s">
        <v>4</v>
      </c>
      <c r="F1221" t="s">
        <v>5</v>
      </c>
      <c r="G1221" t="s">
        <v>6</v>
      </c>
      <c r="H1221" t="s">
        <v>7</v>
      </c>
      <c r="I1221" t="str">
        <f>MID(Tabla1[[#This Row],[Des.Proyecto]],16,50)</f>
        <v>GASTOS ADMINISTRATIVOS</v>
      </c>
      <c r="J1221" t="s">
        <v>277</v>
      </c>
      <c r="K1221" t="s">
        <v>278</v>
      </c>
      <c r="L1221" s="11" t="s">
        <v>938</v>
      </c>
      <c r="M1221" t="s">
        <v>173</v>
      </c>
      <c r="N1221" t="s">
        <v>11</v>
      </c>
      <c r="O1221" s="19">
        <v>175</v>
      </c>
      <c r="P1221" s="19">
        <v>0</v>
      </c>
      <c r="Q1221" s="19">
        <v>175</v>
      </c>
      <c r="R1221" s="19">
        <v>350</v>
      </c>
      <c r="S1221" s="19">
        <v>0</v>
      </c>
      <c r="T1221" s="19">
        <v>0</v>
      </c>
      <c r="U1221" s="18">
        <f>Tabla1[[#This Row],[Comprometido]]/Tabla1[[#Totals],[Comprometido]]</f>
        <v>0</v>
      </c>
      <c r="V1221" s="19">
        <v>0</v>
      </c>
      <c r="W1221" s="20">
        <f>Tabla1[[#This Row],[Devengado]]/Tabla1[[#Totals],[Devengado]]</f>
        <v>0</v>
      </c>
      <c r="X1221" s="19">
        <v>350</v>
      </c>
      <c r="Y1221" s="19">
        <v>350</v>
      </c>
      <c r="Z1221" s="19">
        <v>350</v>
      </c>
    </row>
    <row r="1222" spans="1:26" hidden="1" x14ac:dyDescent="0.2">
      <c r="A1222" t="s">
        <v>0</v>
      </c>
      <c r="B1222" t="s">
        <v>1</v>
      </c>
      <c r="C1222" t="s">
        <v>2</v>
      </c>
      <c r="D1222" t="s">
        <v>3</v>
      </c>
      <c r="E1222" t="s">
        <v>4</v>
      </c>
      <c r="F1222" t="s">
        <v>5</v>
      </c>
      <c r="G1222" t="s">
        <v>6</v>
      </c>
      <c r="H1222" t="s">
        <v>7</v>
      </c>
      <c r="I1222" t="str">
        <f>MID(Tabla1[[#This Row],[Des.Proyecto]],16,50)</f>
        <v>GASTOS ADMINISTRATIVOS</v>
      </c>
      <c r="J1222" t="s">
        <v>277</v>
      </c>
      <c r="K1222" t="s">
        <v>278</v>
      </c>
      <c r="L1222" s="11" t="s">
        <v>938</v>
      </c>
      <c r="M1222" t="s">
        <v>173</v>
      </c>
      <c r="N1222" t="s">
        <v>11</v>
      </c>
      <c r="O1222" s="19">
        <v>638316.22</v>
      </c>
      <c r="P1222" s="19">
        <v>0</v>
      </c>
      <c r="Q1222" s="19">
        <v>-9549.31</v>
      </c>
      <c r="R1222" s="19">
        <v>628766.91</v>
      </c>
      <c r="S1222" s="19">
        <v>479.67</v>
      </c>
      <c r="T1222" s="19">
        <v>156020.22</v>
      </c>
      <c r="U1222" s="18">
        <f>Tabla1[[#This Row],[Comprometido]]/Tabla1[[#Totals],[Comprometido]]</f>
        <v>7.4484436851665978E-3</v>
      </c>
      <c r="V1222" s="19">
        <v>132629.31</v>
      </c>
      <c r="W1222" s="20">
        <f>Tabla1[[#This Row],[Devengado]]/Tabla1[[#Totals],[Devengado]]</f>
        <v>1.5488242641363109E-2</v>
      </c>
      <c r="X1222" s="19">
        <v>472746.69</v>
      </c>
      <c r="Y1222" s="19">
        <v>496137.6</v>
      </c>
      <c r="Z1222" s="19">
        <v>472267.02</v>
      </c>
    </row>
    <row r="1223" spans="1:26" hidden="1" x14ac:dyDescent="0.2">
      <c r="A1223" t="s">
        <v>62</v>
      </c>
      <c r="B1223" t="s">
        <v>66</v>
      </c>
      <c r="C1223" t="s">
        <v>120</v>
      </c>
      <c r="D1223" t="s">
        <v>121</v>
      </c>
      <c r="E1223" t="s">
        <v>4</v>
      </c>
      <c r="F1223" t="s">
        <v>5</v>
      </c>
      <c r="G1223" t="s">
        <v>6</v>
      </c>
      <c r="H1223" t="s">
        <v>7</v>
      </c>
      <c r="I1223" t="str">
        <f>MID(Tabla1[[#This Row],[Des.Proyecto]],16,50)</f>
        <v>GASTOS ADMINISTRATIVOS</v>
      </c>
      <c r="J1223" t="s">
        <v>277</v>
      </c>
      <c r="K1223" t="s">
        <v>278</v>
      </c>
      <c r="L1223" s="11" t="s">
        <v>938</v>
      </c>
      <c r="M1223" t="s">
        <v>173</v>
      </c>
      <c r="N1223" t="s">
        <v>11</v>
      </c>
      <c r="O1223" s="19">
        <v>1241</v>
      </c>
      <c r="P1223" s="19">
        <v>0</v>
      </c>
      <c r="Q1223" s="19">
        <v>0</v>
      </c>
      <c r="R1223" s="19">
        <v>1241</v>
      </c>
      <c r="S1223" s="19">
        <v>0</v>
      </c>
      <c r="T1223" s="19">
        <v>0</v>
      </c>
      <c r="U1223" s="18">
        <f>Tabla1[[#This Row],[Comprometido]]/Tabla1[[#Totals],[Comprometido]]</f>
        <v>0</v>
      </c>
      <c r="V1223" s="19">
        <v>0</v>
      </c>
      <c r="W1223" s="20">
        <f>Tabla1[[#This Row],[Devengado]]/Tabla1[[#Totals],[Devengado]]</f>
        <v>0</v>
      </c>
      <c r="X1223" s="19">
        <v>1241</v>
      </c>
      <c r="Y1223" s="19">
        <v>1241</v>
      </c>
      <c r="Z1223" s="19">
        <v>1241</v>
      </c>
    </row>
    <row r="1224" spans="1:26" hidden="1" x14ac:dyDescent="0.2">
      <c r="A1224" t="s">
        <v>23</v>
      </c>
      <c r="B1224" t="s">
        <v>24</v>
      </c>
      <c r="C1224" t="s">
        <v>29</v>
      </c>
      <c r="D1224" t="s">
        <v>30</v>
      </c>
      <c r="E1224" t="s">
        <v>4</v>
      </c>
      <c r="F1224" t="s">
        <v>5</v>
      </c>
      <c r="G1224" t="s">
        <v>6</v>
      </c>
      <c r="H1224" t="s">
        <v>7</v>
      </c>
      <c r="I1224" t="str">
        <f>MID(Tabla1[[#This Row],[Des.Proyecto]],16,50)</f>
        <v>GASTOS ADMINISTRATIVOS</v>
      </c>
      <c r="J1224" t="s">
        <v>279</v>
      </c>
      <c r="K1224" t="s">
        <v>280</v>
      </c>
      <c r="L1224" s="11" t="s">
        <v>938</v>
      </c>
      <c r="M1224" t="s">
        <v>173</v>
      </c>
      <c r="N1224" t="s">
        <v>11</v>
      </c>
      <c r="O1224" s="19">
        <v>10422.65</v>
      </c>
      <c r="P1224" s="19">
        <v>0</v>
      </c>
      <c r="Q1224" s="19">
        <v>-4350.6499999999996</v>
      </c>
      <c r="R1224" s="19">
        <v>6072</v>
      </c>
      <c r="S1224" s="19">
        <v>0</v>
      </c>
      <c r="T1224" s="19">
        <v>1072</v>
      </c>
      <c r="U1224" s="18">
        <f>Tabla1[[#This Row],[Comprometido]]/Tabla1[[#Totals],[Comprometido]]</f>
        <v>5.1177543721567581E-5</v>
      </c>
      <c r="V1224" s="19">
        <v>1072</v>
      </c>
      <c r="W1224" s="20">
        <f>Tabla1[[#This Row],[Devengado]]/Tabla1[[#Totals],[Devengado]]</f>
        <v>1.2518647734457227E-4</v>
      </c>
      <c r="X1224" s="19">
        <v>5000</v>
      </c>
      <c r="Y1224" s="19">
        <v>5000</v>
      </c>
      <c r="Z1224" s="19">
        <v>5000</v>
      </c>
    </row>
    <row r="1225" spans="1:26" hidden="1" x14ac:dyDescent="0.2">
      <c r="A1225" t="s">
        <v>0</v>
      </c>
      <c r="B1225" t="s">
        <v>1</v>
      </c>
      <c r="C1225" t="s">
        <v>174</v>
      </c>
      <c r="D1225" t="s">
        <v>175</v>
      </c>
      <c r="E1225" t="s">
        <v>4</v>
      </c>
      <c r="F1225" t="s">
        <v>5</v>
      </c>
      <c r="G1225" t="s">
        <v>6</v>
      </c>
      <c r="H1225" t="s">
        <v>7</v>
      </c>
      <c r="I1225" t="str">
        <f>MID(Tabla1[[#This Row],[Des.Proyecto]],16,50)</f>
        <v>GASTOS ADMINISTRATIVOS</v>
      </c>
      <c r="J1225" t="s">
        <v>279</v>
      </c>
      <c r="K1225" t="s">
        <v>280</v>
      </c>
      <c r="L1225" s="11" t="s">
        <v>938</v>
      </c>
      <c r="M1225" t="s">
        <v>173</v>
      </c>
      <c r="N1225" t="s">
        <v>11</v>
      </c>
      <c r="O1225" s="19">
        <v>152000</v>
      </c>
      <c r="P1225" s="19">
        <v>0</v>
      </c>
      <c r="Q1225" s="19">
        <v>-152000</v>
      </c>
      <c r="R1225" s="19">
        <v>0</v>
      </c>
      <c r="S1225" s="19">
        <v>0</v>
      </c>
      <c r="T1225" s="19">
        <v>0</v>
      </c>
      <c r="U1225" s="18">
        <f>Tabla1[[#This Row],[Comprometido]]/Tabla1[[#Totals],[Comprometido]]</f>
        <v>0</v>
      </c>
      <c r="V1225" s="19">
        <v>0</v>
      </c>
      <c r="W1225" s="20">
        <f>Tabla1[[#This Row],[Devengado]]/Tabla1[[#Totals],[Devengado]]</f>
        <v>0</v>
      </c>
      <c r="X1225" s="19">
        <v>0</v>
      </c>
      <c r="Y1225" s="19">
        <v>0</v>
      </c>
      <c r="Z1225" s="19">
        <v>0</v>
      </c>
    </row>
    <row r="1226" spans="1:26" hidden="1" x14ac:dyDescent="0.2">
      <c r="A1226" t="s">
        <v>23</v>
      </c>
      <c r="B1226" t="s">
        <v>24</v>
      </c>
      <c r="C1226" t="s">
        <v>40</v>
      </c>
      <c r="D1226" t="s">
        <v>41</v>
      </c>
      <c r="E1226" t="s">
        <v>4</v>
      </c>
      <c r="F1226" t="s">
        <v>5</v>
      </c>
      <c r="G1226" t="s">
        <v>6</v>
      </c>
      <c r="H1226" t="s">
        <v>7</v>
      </c>
      <c r="I1226" t="str">
        <f>MID(Tabla1[[#This Row],[Des.Proyecto]],16,50)</f>
        <v>GASTOS ADMINISTRATIVOS</v>
      </c>
      <c r="J1226" t="s">
        <v>279</v>
      </c>
      <c r="K1226" t="s">
        <v>280</v>
      </c>
      <c r="L1226" s="11" t="s">
        <v>938</v>
      </c>
      <c r="M1226" t="s">
        <v>173</v>
      </c>
      <c r="N1226" t="s">
        <v>11</v>
      </c>
      <c r="O1226" s="19">
        <v>5100</v>
      </c>
      <c r="P1226" s="19">
        <v>0</v>
      </c>
      <c r="Q1226" s="19">
        <v>-4311.6099999999997</v>
      </c>
      <c r="R1226" s="19">
        <v>788.39</v>
      </c>
      <c r="S1226" s="19">
        <v>0</v>
      </c>
      <c r="T1226" s="19">
        <v>249</v>
      </c>
      <c r="U1226" s="18">
        <f>Tabla1[[#This Row],[Comprometido]]/Tabla1[[#Totals],[Comprometido]]</f>
        <v>1.1887321256222321E-5</v>
      </c>
      <c r="V1226" s="19">
        <v>249</v>
      </c>
      <c r="W1226" s="20">
        <f>Tabla1[[#This Row],[Devengado]]/Tabla1[[#Totals],[Devengado]]</f>
        <v>2.9077829159326956E-5</v>
      </c>
      <c r="X1226" s="19">
        <v>539.39</v>
      </c>
      <c r="Y1226" s="19">
        <v>539.39</v>
      </c>
      <c r="Z1226" s="19">
        <v>539.39</v>
      </c>
    </row>
    <row r="1227" spans="1:26" hidden="1" x14ac:dyDescent="0.2">
      <c r="A1227" t="s">
        <v>23</v>
      </c>
      <c r="B1227" t="s">
        <v>24</v>
      </c>
      <c r="C1227" t="s">
        <v>86</v>
      </c>
      <c r="D1227" t="s">
        <v>87</v>
      </c>
      <c r="E1227" t="s">
        <v>4</v>
      </c>
      <c r="F1227" t="s">
        <v>5</v>
      </c>
      <c r="G1227" t="s">
        <v>6</v>
      </c>
      <c r="H1227" t="s">
        <v>7</v>
      </c>
      <c r="I1227" t="str">
        <f>MID(Tabla1[[#This Row],[Des.Proyecto]],16,50)</f>
        <v>GASTOS ADMINISTRATIVOS</v>
      </c>
      <c r="J1227" t="s">
        <v>279</v>
      </c>
      <c r="K1227" t="s">
        <v>280</v>
      </c>
      <c r="L1227" s="11" t="s">
        <v>938</v>
      </c>
      <c r="M1227" t="s">
        <v>173</v>
      </c>
      <c r="N1227" t="s">
        <v>11</v>
      </c>
      <c r="O1227" s="19">
        <v>14000</v>
      </c>
      <c r="P1227" s="19">
        <v>0</v>
      </c>
      <c r="Q1227" s="19">
        <v>-14000</v>
      </c>
      <c r="R1227" s="19">
        <v>0</v>
      </c>
      <c r="S1227" s="19">
        <v>0</v>
      </c>
      <c r="T1227" s="19">
        <v>0</v>
      </c>
      <c r="U1227" s="18">
        <f>Tabla1[[#This Row],[Comprometido]]/Tabla1[[#Totals],[Comprometido]]</f>
        <v>0</v>
      </c>
      <c r="V1227" s="19">
        <v>0</v>
      </c>
      <c r="W1227" s="20">
        <f>Tabla1[[#This Row],[Devengado]]/Tabla1[[#Totals],[Devengado]]</f>
        <v>0</v>
      </c>
      <c r="X1227" s="19">
        <v>0</v>
      </c>
      <c r="Y1227" s="19">
        <v>0</v>
      </c>
      <c r="Z1227" s="19">
        <v>0</v>
      </c>
    </row>
    <row r="1228" spans="1:26" hidden="1" x14ac:dyDescent="0.2">
      <c r="A1228" t="s">
        <v>62</v>
      </c>
      <c r="B1228" t="s">
        <v>80</v>
      </c>
      <c r="C1228" t="s">
        <v>94</v>
      </c>
      <c r="D1228" t="s">
        <v>95</v>
      </c>
      <c r="E1228" t="s">
        <v>4</v>
      </c>
      <c r="F1228" t="s">
        <v>5</v>
      </c>
      <c r="G1228" t="s">
        <v>6</v>
      </c>
      <c r="H1228" t="s">
        <v>7</v>
      </c>
      <c r="I1228" t="str">
        <f>MID(Tabla1[[#This Row],[Des.Proyecto]],16,50)</f>
        <v>GASTOS ADMINISTRATIVOS</v>
      </c>
      <c r="J1228" t="s">
        <v>279</v>
      </c>
      <c r="K1228" t="s">
        <v>280</v>
      </c>
      <c r="L1228" s="11" t="s">
        <v>938</v>
      </c>
      <c r="M1228" t="s">
        <v>173</v>
      </c>
      <c r="N1228" t="s">
        <v>11</v>
      </c>
      <c r="O1228" s="19">
        <v>12000</v>
      </c>
      <c r="P1228" s="19">
        <v>0</v>
      </c>
      <c r="Q1228" s="19">
        <v>0</v>
      </c>
      <c r="R1228" s="19">
        <v>12000</v>
      </c>
      <c r="S1228" s="19">
        <v>0</v>
      </c>
      <c r="T1228" s="19">
        <v>4500.38</v>
      </c>
      <c r="U1228" s="18">
        <f>Tabla1[[#This Row],[Comprometido]]/Tabla1[[#Totals],[Comprometido]]</f>
        <v>2.1484924833364583E-4</v>
      </c>
      <c r="V1228" s="19">
        <v>1315.91</v>
      </c>
      <c r="W1228" s="20">
        <f>Tabla1[[#This Row],[Devengado]]/Tabla1[[#Totals],[Devengado]]</f>
        <v>1.5366990429337322E-4</v>
      </c>
      <c r="X1228" s="19">
        <v>7499.62</v>
      </c>
      <c r="Y1228" s="19">
        <v>10684.09</v>
      </c>
      <c r="Z1228" s="19">
        <v>7499.62</v>
      </c>
    </row>
    <row r="1229" spans="1:26" x14ac:dyDescent="0.2">
      <c r="A1229" t="s">
        <v>52</v>
      </c>
      <c r="B1229" t="s">
        <v>83</v>
      </c>
      <c r="C1229" t="s">
        <v>84</v>
      </c>
      <c r="D1229" t="s">
        <v>85</v>
      </c>
      <c r="E1229" t="s">
        <v>4</v>
      </c>
      <c r="F1229" t="s">
        <v>5</v>
      </c>
      <c r="G1229" t="s">
        <v>6</v>
      </c>
      <c r="H1229" t="s">
        <v>7</v>
      </c>
      <c r="I1229" t="str">
        <f>MID(Tabla1[[#This Row],[Des.Proyecto]],16,50)</f>
        <v>GASTOS ADMINISTRATIVOS</v>
      </c>
      <c r="J1229" t="s">
        <v>279</v>
      </c>
      <c r="K1229" t="s">
        <v>280</v>
      </c>
      <c r="L1229" s="11" t="s">
        <v>938</v>
      </c>
      <c r="M1229" t="s">
        <v>173</v>
      </c>
      <c r="N1229" t="s">
        <v>11</v>
      </c>
      <c r="O1229" s="19">
        <v>6700</v>
      </c>
      <c r="P1229" s="19">
        <v>0</v>
      </c>
      <c r="Q1229" s="19">
        <v>-4852.5</v>
      </c>
      <c r="R1229" s="19">
        <v>1847.5</v>
      </c>
      <c r="S1229" s="19">
        <v>1300</v>
      </c>
      <c r="T1229" s="19">
        <v>200</v>
      </c>
      <c r="U1229" s="18">
        <f>Tabla1[[#This Row],[Comprometido]]/Tabla1[[#Totals],[Comprometido]]</f>
        <v>9.5480492017849962E-6</v>
      </c>
      <c r="V1229" s="19">
        <v>125.45</v>
      </c>
      <c r="W1229" s="20">
        <f>Tabla1[[#This Row],[Devengado]]/Tabla1[[#Totals],[Devengado]]</f>
        <v>1.4649854088504283E-5</v>
      </c>
      <c r="X1229" s="19">
        <v>1647.5</v>
      </c>
      <c r="Y1229" s="19">
        <v>1722.05</v>
      </c>
      <c r="Z1229" s="19">
        <v>347.5</v>
      </c>
    </row>
    <row r="1230" spans="1:26" hidden="1" x14ac:dyDescent="0.2">
      <c r="A1230" t="s">
        <v>23</v>
      </c>
      <c r="B1230" t="s">
        <v>24</v>
      </c>
      <c r="C1230" t="s">
        <v>34</v>
      </c>
      <c r="D1230" t="s">
        <v>35</v>
      </c>
      <c r="E1230" t="s">
        <v>4</v>
      </c>
      <c r="F1230" t="s">
        <v>5</v>
      </c>
      <c r="G1230" t="s">
        <v>6</v>
      </c>
      <c r="H1230" t="s">
        <v>7</v>
      </c>
      <c r="I1230" t="str">
        <f>MID(Tabla1[[#This Row],[Des.Proyecto]],16,50)</f>
        <v>GASTOS ADMINISTRATIVOS</v>
      </c>
      <c r="J1230" t="s">
        <v>279</v>
      </c>
      <c r="K1230" t="s">
        <v>280</v>
      </c>
      <c r="L1230" s="11" t="s">
        <v>938</v>
      </c>
      <c r="M1230" t="s">
        <v>173</v>
      </c>
      <c r="N1230" t="s">
        <v>11</v>
      </c>
      <c r="O1230" s="19">
        <v>22746.240000000002</v>
      </c>
      <c r="P1230" s="19">
        <v>0</v>
      </c>
      <c r="Q1230" s="19">
        <v>-17365.43</v>
      </c>
      <c r="R1230" s="19">
        <v>5380.81</v>
      </c>
      <c r="S1230" s="19">
        <v>0</v>
      </c>
      <c r="T1230" s="19">
        <v>5380.81</v>
      </c>
      <c r="U1230" s="18">
        <f>Tabla1[[#This Row],[Comprometido]]/Tabla1[[#Totals],[Comprometido]]</f>
        <v>2.5688119312728368E-4</v>
      </c>
      <c r="V1230" s="19">
        <v>0</v>
      </c>
      <c r="W1230" s="20">
        <f>Tabla1[[#This Row],[Devengado]]/Tabla1[[#Totals],[Devengado]]</f>
        <v>0</v>
      </c>
      <c r="X1230" s="19">
        <v>0</v>
      </c>
      <c r="Y1230" s="19">
        <v>5380.81</v>
      </c>
      <c r="Z1230" s="19">
        <v>0</v>
      </c>
    </row>
    <row r="1231" spans="1:26" hidden="1" x14ac:dyDescent="0.2">
      <c r="A1231" t="s">
        <v>23</v>
      </c>
      <c r="B1231" t="s">
        <v>24</v>
      </c>
      <c r="C1231" t="s">
        <v>42</v>
      </c>
      <c r="D1231" t="s">
        <v>43</v>
      </c>
      <c r="E1231" t="s">
        <v>4</v>
      </c>
      <c r="F1231" t="s">
        <v>5</v>
      </c>
      <c r="G1231" t="s">
        <v>6</v>
      </c>
      <c r="H1231" t="s">
        <v>7</v>
      </c>
      <c r="I1231" t="str">
        <f>MID(Tabla1[[#This Row],[Des.Proyecto]],16,50)</f>
        <v>GASTOS ADMINISTRATIVOS</v>
      </c>
      <c r="J1231" t="s">
        <v>279</v>
      </c>
      <c r="K1231" t="s">
        <v>280</v>
      </c>
      <c r="L1231" s="11" t="s">
        <v>938</v>
      </c>
      <c r="M1231" t="s">
        <v>173</v>
      </c>
      <c r="N1231" t="s">
        <v>11</v>
      </c>
      <c r="O1231" s="19">
        <v>17380</v>
      </c>
      <c r="P1231" s="19">
        <v>0</v>
      </c>
      <c r="Q1231" s="19">
        <v>-6300</v>
      </c>
      <c r="R1231" s="19">
        <v>11080</v>
      </c>
      <c r="S1231" s="19">
        <v>0</v>
      </c>
      <c r="T1231" s="19">
        <v>0</v>
      </c>
      <c r="U1231" s="18">
        <f>Tabla1[[#This Row],[Comprometido]]/Tabla1[[#Totals],[Comprometido]]</f>
        <v>0</v>
      </c>
      <c r="V1231" s="19">
        <v>0</v>
      </c>
      <c r="W1231" s="20">
        <f>Tabla1[[#This Row],[Devengado]]/Tabla1[[#Totals],[Devengado]]</f>
        <v>0</v>
      </c>
      <c r="X1231" s="19">
        <v>11080</v>
      </c>
      <c r="Y1231" s="19">
        <v>11080</v>
      </c>
      <c r="Z1231" s="19">
        <v>11080</v>
      </c>
    </row>
    <row r="1232" spans="1:26" hidden="1" x14ac:dyDescent="0.2">
      <c r="A1232" t="s">
        <v>62</v>
      </c>
      <c r="B1232" t="s">
        <v>80</v>
      </c>
      <c r="C1232" t="s">
        <v>92</v>
      </c>
      <c r="D1232" t="s">
        <v>93</v>
      </c>
      <c r="E1232" t="s">
        <v>4</v>
      </c>
      <c r="F1232" t="s">
        <v>5</v>
      </c>
      <c r="G1232" t="s">
        <v>6</v>
      </c>
      <c r="H1232" t="s">
        <v>7</v>
      </c>
      <c r="I1232" t="str">
        <f>MID(Tabla1[[#This Row],[Des.Proyecto]],16,50)</f>
        <v>GASTOS ADMINISTRATIVOS</v>
      </c>
      <c r="J1232" t="s">
        <v>279</v>
      </c>
      <c r="K1232" t="s">
        <v>280</v>
      </c>
      <c r="L1232" s="11" t="s">
        <v>938</v>
      </c>
      <c r="M1232" t="s">
        <v>173</v>
      </c>
      <c r="N1232" t="s">
        <v>11</v>
      </c>
      <c r="O1232" s="19">
        <v>10300</v>
      </c>
      <c r="P1232" s="19">
        <v>0</v>
      </c>
      <c r="Q1232" s="19">
        <v>-8470.4</v>
      </c>
      <c r="R1232" s="19">
        <v>1829.6</v>
      </c>
      <c r="S1232" s="19">
        <v>1234</v>
      </c>
      <c r="T1232" s="19">
        <v>0</v>
      </c>
      <c r="U1232" s="18">
        <f>Tabla1[[#This Row],[Comprometido]]/Tabla1[[#Totals],[Comprometido]]</f>
        <v>0</v>
      </c>
      <c r="V1232" s="19">
        <v>0</v>
      </c>
      <c r="W1232" s="20">
        <f>Tabla1[[#This Row],[Devengado]]/Tabla1[[#Totals],[Devengado]]</f>
        <v>0</v>
      </c>
      <c r="X1232" s="19">
        <v>1829.6</v>
      </c>
      <c r="Y1232" s="19">
        <v>1829.6</v>
      </c>
      <c r="Z1232" s="19">
        <v>595.6</v>
      </c>
    </row>
    <row r="1233" spans="1:26" hidden="1" x14ac:dyDescent="0.2">
      <c r="A1233" t="s">
        <v>62</v>
      </c>
      <c r="B1233" t="s">
        <v>63</v>
      </c>
      <c r="C1233" t="s">
        <v>64</v>
      </c>
      <c r="D1233" t="s">
        <v>65</v>
      </c>
      <c r="E1233" t="s">
        <v>4</v>
      </c>
      <c r="F1233" t="s">
        <v>5</v>
      </c>
      <c r="G1233" t="s">
        <v>6</v>
      </c>
      <c r="H1233" t="s">
        <v>7</v>
      </c>
      <c r="I1233" t="str">
        <f>MID(Tabla1[[#This Row],[Des.Proyecto]],16,50)</f>
        <v>GASTOS ADMINISTRATIVOS</v>
      </c>
      <c r="J1233" t="s">
        <v>279</v>
      </c>
      <c r="K1233" t="s">
        <v>280</v>
      </c>
      <c r="L1233" s="11" t="s">
        <v>938</v>
      </c>
      <c r="M1233" t="s">
        <v>173</v>
      </c>
      <c r="N1233" t="s">
        <v>11</v>
      </c>
      <c r="O1233" s="19">
        <v>34003.18</v>
      </c>
      <c r="P1233" s="19">
        <v>0</v>
      </c>
      <c r="Q1233" s="19">
        <v>-25500</v>
      </c>
      <c r="R1233" s="19">
        <v>8503.18</v>
      </c>
      <c r="S1233" s="19">
        <v>0</v>
      </c>
      <c r="T1233" s="19">
        <v>8077.3</v>
      </c>
      <c r="U1233" s="18">
        <f>Tabla1[[#This Row],[Comprometido]]/Tabla1[[#Totals],[Comprometido]]</f>
        <v>3.8561228908788977E-4</v>
      </c>
      <c r="V1233" s="19">
        <v>1177.82</v>
      </c>
      <c r="W1233" s="20">
        <f>Tabla1[[#This Row],[Devengado]]/Tabla1[[#Totals],[Devengado]]</f>
        <v>1.3754397084513444E-4</v>
      </c>
      <c r="X1233" s="19">
        <v>425.88</v>
      </c>
      <c r="Y1233" s="19">
        <v>7325.36</v>
      </c>
      <c r="Z1233" s="19">
        <v>425.88</v>
      </c>
    </row>
    <row r="1234" spans="1:26" hidden="1" x14ac:dyDescent="0.2">
      <c r="A1234" t="s">
        <v>23</v>
      </c>
      <c r="B1234" t="s">
        <v>24</v>
      </c>
      <c r="C1234" t="s">
        <v>72</v>
      </c>
      <c r="D1234" t="s">
        <v>73</v>
      </c>
      <c r="E1234" t="s">
        <v>4</v>
      </c>
      <c r="F1234" t="s">
        <v>5</v>
      </c>
      <c r="G1234" t="s">
        <v>6</v>
      </c>
      <c r="H1234" t="s">
        <v>7</v>
      </c>
      <c r="I1234" t="str">
        <f>MID(Tabla1[[#This Row],[Des.Proyecto]],16,50)</f>
        <v>GASTOS ADMINISTRATIVOS</v>
      </c>
      <c r="J1234" t="s">
        <v>279</v>
      </c>
      <c r="K1234" t="s">
        <v>280</v>
      </c>
      <c r="L1234" s="11" t="s">
        <v>938</v>
      </c>
      <c r="M1234" t="s">
        <v>173</v>
      </c>
      <c r="N1234" t="s">
        <v>11</v>
      </c>
      <c r="O1234" s="19">
        <v>23592.97</v>
      </c>
      <c r="P1234" s="19">
        <v>0</v>
      </c>
      <c r="Q1234" s="19">
        <v>-20345.080000000002</v>
      </c>
      <c r="R1234" s="19">
        <v>3247.89</v>
      </c>
      <c r="S1234" s="19">
        <v>409.8</v>
      </c>
      <c r="T1234" s="19">
        <v>2838.09</v>
      </c>
      <c r="U1234" s="18">
        <f>Tabla1[[#This Row],[Comprometido]]/Tabla1[[#Totals],[Comprometido]]</f>
        <v>1.354911147954699E-4</v>
      </c>
      <c r="V1234" s="19">
        <v>424.09</v>
      </c>
      <c r="W1234" s="20">
        <f>Tabla1[[#This Row],[Devengado]]/Tabla1[[#Totals],[Devengado]]</f>
        <v>4.9524564530839226E-5</v>
      </c>
      <c r="X1234" s="19">
        <v>409.8</v>
      </c>
      <c r="Y1234" s="19">
        <v>2823.8</v>
      </c>
      <c r="Z1234" s="19">
        <v>0</v>
      </c>
    </row>
    <row r="1235" spans="1:26" hidden="1" x14ac:dyDescent="0.2">
      <c r="A1235" t="s">
        <v>23</v>
      </c>
      <c r="B1235" t="s">
        <v>24</v>
      </c>
      <c r="C1235" t="s">
        <v>44</v>
      </c>
      <c r="D1235" t="s">
        <v>45</v>
      </c>
      <c r="E1235" t="s">
        <v>4</v>
      </c>
      <c r="F1235" t="s">
        <v>5</v>
      </c>
      <c r="G1235" t="s">
        <v>6</v>
      </c>
      <c r="H1235" t="s">
        <v>7</v>
      </c>
      <c r="I1235" t="str">
        <f>MID(Tabla1[[#This Row],[Des.Proyecto]],16,50)</f>
        <v>GASTOS ADMINISTRATIVOS</v>
      </c>
      <c r="J1235" t="s">
        <v>279</v>
      </c>
      <c r="K1235" t="s">
        <v>280</v>
      </c>
      <c r="L1235" s="11" t="s">
        <v>938</v>
      </c>
      <c r="M1235" t="s">
        <v>173</v>
      </c>
      <c r="N1235" t="s">
        <v>11</v>
      </c>
      <c r="O1235" s="19">
        <v>27848.47</v>
      </c>
      <c r="P1235" s="19">
        <v>0</v>
      </c>
      <c r="Q1235" s="19">
        <v>-20000</v>
      </c>
      <c r="R1235" s="19">
        <v>7848.47</v>
      </c>
      <c r="S1235" s="19">
        <v>0</v>
      </c>
      <c r="T1235" s="19">
        <v>4474.26</v>
      </c>
      <c r="U1235" s="18">
        <f>Tabla1[[#This Row],[Comprometido]]/Tabla1[[#Totals],[Comprometido]]</f>
        <v>2.1360227310789271E-4</v>
      </c>
      <c r="V1235" s="19">
        <v>62.5</v>
      </c>
      <c r="W1235" s="20">
        <f>Tabla1[[#This Row],[Devengado]]/Tabla1[[#Totals],[Devengado]]</f>
        <v>7.2986518974214247E-6</v>
      </c>
      <c r="X1235" s="19">
        <v>3374.21</v>
      </c>
      <c r="Y1235" s="19">
        <v>7785.97</v>
      </c>
      <c r="Z1235" s="19">
        <v>3374.21</v>
      </c>
    </row>
    <row r="1236" spans="1:26" hidden="1" x14ac:dyDescent="0.2">
      <c r="A1236" t="s">
        <v>0</v>
      </c>
      <c r="B1236" t="s">
        <v>1</v>
      </c>
      <c r="C1236" t="s">
        <v>88</v>
      </c>
      <c r="D1236" t="s">
        <v>89</v>
      </c>
      <c r="E1236" t="s">
        <v>4</v>
      </c>
      <c r="F1236" t="s">
        <v>5</v>
      </c>
      <c r="G1236" t="s">
        <v>6</v>
      </c>
      <c r="H1236" t="s">
        <v>7</v>
      </c>
      <c r="I1236" t="str">
        <f>MID(Tabla1[[#This Row],[Des.Proyecto]],16,50)</f>
        <v>GASTOS ADMINISTRATIVOS</v>
      </c>
      <c r="J1236" t="s">
        <v>279</v>
      </c>
      <c r="K1236" t="s">
        <v>280</v>
      </c>
      <c r="L1236" s="11" t="s">
        <v>938</v>
      </c>
      <c r="M1236" t="s">
        <v>173</v>
      </c>
      <c r="N1236" t="s">
        <v>11</v>
      </c>
      <c r="O1236" s="19">
        <v>5000</v>
      </c>
      <c r="P1236" s="19">
        <v>0</v>
      </c>
      <c r="Q1236" s="19">
        <v>-2500</v>
      </c>
      <c r="R1236" s="19">
        <v>2500</v>
      </c>
      <c r="S1236" s="19">
        <v>0</v>
      </c>
      <c r="T1236" s="19">
        <v>0</v>
      </c>
      <c r="U1236" s="18">
        <f>Tabla1[[#This Row],[Comprometido]]/Tabla1[[#Totals],[Comprometido]]</f>
        <v>0</v>
      </c>
      <c r="V1236" s="19">
        <v>0</v>
      </c>
      <c r="W1236" s="20">
        <f>Tabla1[[#This Row],[Devengado]]/Tabla1[[#Totals],[Devengado]]</f>
        <v>0</v>
      </c>
      <c r="X1236" s="19">
        <v>2500</v>
      </c>
      <c r="Y1236" s="19">
        <v>2500</v>
      </c>
      <c r="Z1236" s="19">
        <v>2500</v>
      </c>
    </row>
    <row r="1237" spans="1:26" hidden="1" x14ac:dyDescent="0.2">
      <c r="A1237" t="s">
        <v>62</v>
      </c>
      <c r="B1237" t="s">
        <v>80</v>
      </c>
      <c r="C1237" t="s">
        <v>81</v>
      </c>
      <c r="D1237" t="s">
        <v>82</v>
      </c>
      <c r="E1237" t="s">
        <v>4</v>
      </c>
      <c r="F1237" t="s">
        <v>5</v>
      </c>
      <c r="G1237" t="s">
        <v>6</v>
      </c>
      <c r="H1237" t="s">
        <v>7</v>
      </c>
      <c r="I1237" t="str">
        <f>MID(Tabla1[[#This Row],[Des.Proyecto]],16,50)</f>
        <v>GASTOS ADMINISTRATIVOS</v>
      </c>
      <c r="J1237" t="s">
        <v>279</v>
      </c>
      <c r="K1237" t="s">
        <v>280</v>
      </c>
      <c r="L1237" s="11" t="s">
        <v>938</v>
      </c>
      <c r="M1237" t="s">
        <v>173</v>
      </c>
      <c r="N1237" t="s">
        <v>11</v>
      </c>
      <c r="O1237" s="19">
        <v>7805</v>
      </c>
      <c r="P1237" s="19">
        <v>0</v>
      </c>
      <c r="Q1237" s="19">
        <v>-5249.69</v>
      </c>
      <c r="R1237" s="19">
        <v>2555.31</v>
      </c>
      <c r="S1237" s="19">
        <v>2315.81</v>
      </c>
      <c r="T1237" s="19">
        <v>0</v>
      </c>
      <c r="U1237" s="18">
        <f>Tabla1[[#This Row],[Comprometido]]/Tabla1[[#Totals],[Comprometido]]</f>
        <v>0</v>
      </c>
      <c r="V1237" s="19">
        <v>0</v>
      </c>
      <c r="W1237" s="20">
        <f>Tabla1[[#This Row],[Devengado]]/Tabla1[[#Totals],[Devengado]]</f>
        <v>0</v>
      </c>
      <c r="X1237" s="19">
        <v>2555.31</v>
      </c>
      <c r="Y1237" s="19">
        <v>2555.31</v>
      </c>
      <c r="Z1237" s="19">
        <v>239.5</v>
      </c>
    </row>
    <row r="1238" spans="1:26" hidden="1" x14ac:dyDescent="0.2">
      <c r="A1238" t="s">
        <v>0</v>
      </c>
      <c r="B1238" t="s">
        <v>105</v>
      </c>
      <c r="C1238" t="s">
        <v>106</v>
      </c>
      <c r="D1238" t="s">
        <v>107</v>
      </c>
      <c r="E1238" t="s">
        <v>4</v>
      </c>
      <c r="F1238" t="s">
        <v>5</v>
      </c>
      <c r="G1238" t="s">
        <v>6</v>
      </c>
      <c r="H1238" t="s">
        <v>7</v>
      </c>
      <c r="I1238" t="str">
        <f>MID(Tabla1[[#This Row],[Des.Proyecto]],16,50)</f>
        <v>GASTOS ADMINISTRATIVOS</v>
      </c>
      <c r="J1238" t="s">
        <v>279</v>
      </c>
      <c r="K1238" t="s">
        <v>280</v>
      </c>
      <c r="L1238" s="11" t="s">
        <v>938</v>
      </c>
      <c r="M1238" t="s">
        <v>173</v>
      </c>
      <c r="N1238" t="s">
        <v>11</v>
      </c>
      <c r="O1238" s="19">
        <v>66475.58</v>
      </c>
      <c r="P1238" s="19">
        <v>0</v>
      </c>
      <c r="Q1238" s="19">
        <v>-35004.76</v>
      </c>
      <c r="R1238" s="19">
        <v>31470.82</v>
      </c>
      <c r="S1238" s="19">
        <v>0</v>
      </c>
      <c r="T1238" s="19">
        <v>10123.74</v>
      </c>
      <c r="U1238" s="18">
        <f>Tabla1[[#This Row],[Comprometido]]/Tabla1[[#Totals],[Comprometido]]</f>
        <v>4.8330983813039421E-4</v>
      </c>
      <c r="V1238" s="19">
        <v>415.18</v>
      </c>
      <c r="W1238" s="20">
        <f>Tabla1[[#This Row],[Devengado]]/Tabla1[[#Totals],[Devengado]]</f>
        <v>4.8484068716342836E-5</v>
      </c>
      <c r="X1238" s="19">
        <v>21347.08</v>
      </c>
      <c r="Y1238" s="19">
        <v>31055.64</v>
      </c>
      <c r="Z1238" s="19">
        <v>21347.08</v>
      </c>
    </row>
    <row r="1239" spans="1:26" hidden="1" x14ac:dyDescent="0.2">
      <c r="A1239" t="s">
        <v>23</v>
      </c>
      <c r="B1239" t="s">
        <v>49</v>
      </c>
      <c r="C1239" t="s">
        <v>56</v>
      </c>
      <c r="D1239" t="s">
        <v>57</v>
      </c>
      <c r="E1239" t="s">
        <v>4</v>
      </c>
      <c r="F1239" t="s">
        <v>5</v>
      </c>
      <c r="G1239" t="s">
        <v>6</v>
      </c>
      <c r="H1239" t="s">
        <v>7</v>
      </c>
      <c r="I1239" t="str">
        <f>MID(Tabla1[[#This Row],[Des.Proyecto]],16,50)</f>
        <v>GASTOS ADMINISTRATIVOS</v>
      </c>
      <c r="J1239" t="s">
        <v>279</v>
      </c>
      <c r="K1239" t="s">
        <v>280</v>
      </c>
      <c r="L1239" s="11" t="s">
        <v>938</v>
      </c>
      <c r="M1239" t="s">
        <v>173</v>
      </c>
      <c r="N1239" t="s">
        <v>11</v>
      </c>
      <c r="O1239" s="19">
        <v>307131.34999999998</v>
      </c>
      <c r="P1239" s="19">
        <v>0</v>
      </c>
      <c r="Q1239" s="19">
        <v>-274064.12</v>
      </c>
      <c r="R1239" s="19">
        <v>33067.230000000003</v>
      </c>
      <c r="S1239" s="19">
        <v>11425.79</v>
      </c>
      <c r="T1239" s="19">
        <v>21641.439999999999</v>
      </c>
      <c r="U1239" s="18">
        <f>Tabla1[[#This Row],[Comprometido]]/Tabla1[[#Totals],[Comprometido]]</f>
        <v>1.0331676695873894E-3</v>
      </c>
      <c r="V1239" s="19">
        <v>10704.39</v>
      </c>
      <c r="W1239" s="20">
        <f>Tabla1[[#This Row],[Devengado]]/Tabla1[[#Totals],[Devengado]]</f>
        <v>1.2500418621478227E-3</v>
      </c>
      <c r="X1239" s="19">
        <v>11425.79</v>
      </c>
      <c r="Y1239" s="19">
        <v>22362.84</v>
      </c>
      <c r="Z1239" s="19">
        <v>0</v>
      </c>
    </row>
    <row r="1240" spans="1:26" hidden="1" x14ac:dyDescent="0.2">
      <c r="A1240" t="s">
        <v>23</v>
      </c>
      <c r="B1240" t="s">
        <v>69</v>
      </c>
      <c r="C1240" t="s">
        <v>70</v>
      </c>
      <c r="D1240" t="s">
        <v>71</v>
      </c>
      <c r="E1240" t="s">
        <v>4</v>
      </c>
      <c r="F1240" t="s">
        <v>5</v>
      </c>
      <c r="G1240" t="s">
        <v>6</v>
      </c>
      <c r="H1240" t="s">
        <v>7</v>
      </c>
      <c r="I1240" t="str">
        <f>MID(Tabla1[[#This Row],[Des.Proyecto]],16,50)</f>
        <v>GASTOS ADMINISTRATIVOS</v>
      </c>
      <c r="J1240" t="s">
        <v>279</v>
      </c>
      <c r="K1240" t="s">
        <v>280</v>
      </c>
      <c r="L1240" s="11" t="s">
        <v>938</v>
      </c>
      <c r="M1240" t="s">
        <v>173</v>
      </c>
      <c r="N1240" t="s">
        <v>11</v>
      </c>
      <c r="O1240" s="19">
        <v>170245.74</v>
      </c>
      <c r="P1240" s="19">
        <v>0</v>
      </c>
      <c r="Q1240" s="19">
        <v>-146004.38</v>
      </c>
      <c r="R1240" s="19">
        <v>24241.360000000001</v>
      </c>
      <c r="S1240" s="19">
        <v>0</v>
      </c>
      <c r="T1240" s="19">
        <v>6886.1</v>
      </c>
      <c r="U1240" s="18">
        <f>Tabla1[[#This Row],[Comprometido]]/Tabla1[[#Totals],[Comprometido]]</f>
        <v>3.2874410804205833E-4</v>
      </c>
      <c r="V1240" s="19">
        <v>4751.34</v>
      </c>
      <c r="W1240" s="20">
        <f>Tabla1[[#This Row],[Devengado]]/Tabla1[[#Totals],[Devengado]]</f>
        <v>5.5485402730070903E-4</v>
      </c>
      <c r="X1240" s="19">
        <v>17355.259999999998</v>
      </c>
      <c r="Y1240" s="19">
        <v>19490.02</v>
      </c>
      <c r="Z1240" s="19">
        <v>17355.259999999998</v>
      </c>
    </row>
    <row r="1241" spans="1:26" hidden="1" x14ac:dyDescent="0.2">
      <c r="A1241" t="s">
        <v>23</v>
      </c>
      <c r="B1241" t="s">
        <v>24</v>
      </c>
      <c r="C1241" t="s">
        <v>101</v>
      </c>
      <c r="D1241" t="s">
        <v>102</v>
      </c>
      <c r="E1241" t="s">
        <v>4</v>
      </c>
      <c r="F1241" t="s">
        <v>5</v>
      </c>
      <c r="G1241" t="s">
        <v>6</v>
      </c>
      <c r="H1241" t="s">
        <v>7</v>
      </c>
      <c r="I1241" t="str">
        <f>MID(Tabla1[[#This Row],[Des.Proyecto]],16,50)</f>
        <v>GASTOS ADMINISTRATIVOS</v>
      </c>
      <c r="J1241" t="s">
        <v>279</v>
      </c>
      <c r="K1241" t="s">
        <v>280</v>
      </c>
      <c r="L1241" s="11" t="s">
        <v>938</v>
      </c>
      <c r="M1241" t="s">
        <v>173</v>
      </c>
      <c r="N1241" t="s">
        <v>11</v>
      </c>
      <c r="O1241" s="19">
        <v>1658.57</v>
      </c>
      <c r="P1241" s="19">
        <v>0</v>
      </c>
      <c r="Q1241" s="19">
        <v>-1358.57</v>
      </c>
      <c r="R1241" s="19">
        <v>300</v>
      </c>
      <c r="S1241" s="19">
        <v>0</v>
      </c>
      <c r="T1241" s="19">
        <v>0</v>
      </c>
      <c r="U1241" s="18">
        <f>Tabla1[[#This Row],[Comprometido]]/Tabla1[[#Totals],[Comprometido]]</f>
        <v>0</v>
      </c>
      <c r="V1241" s="19">
        <v>0</v>
      </c>
      <c r="W1241" s="20">
        <f>Tabla1[[#This Row],[Devengado]]/Tabla1[[#Totals],[Devengado]]</f>
        <v>0</v>
      </c>
      <c r="X1241" s="19">
        <v>300</v>
      </c>
      <c r="Y1241" s="19">
        <v>300</v>
      </c>
      <c r="Z1241" s="19">
        <v>300</v>
      </c>
    </row>
    <row r="1242" spans="1:26" hidden="1" x14ac:dyDescent="0.2">
      <c r="A1242" t="s">
        <v>23</v>
      </c>
      <c r="B1242" t="s">
        <v>46</v>
      </c>
      <c r="C1242" t="s">
        <v>47</v>
      </c>
      <c r="D1242" t="s">
        <v>48</v>
      </c>
      <c r="E1242" t="s">
        <v>4</v>
      </c>
      <c r="F1242" t="s">
        <v>5</v>
      </c>
      <c r="G1242" t="s">
        <v>6</v>
      </c>
      <c r="H1242" t="s">
        <v>7</v>
      </c>
      <c r="I1242" t="str">
        <f>MID(Tabla1[[#This Row],[Des.Proyecto]],16,50)</f>
        <v>GASTOS ADMINISTRATIVOS</v>
      </c>
      <c r="J1242" t="s">
        <v>279</v>
      </c>
      <c r="K1242" t="s">
        <v>280</v>
      </c>
      <c r="L1242" s="11" t="s">
        <v>938</v>
      </c>
      <c r="M1242" t="s">
        <v>173</v>
      </c>
      <c r="N1242" t="s">
        <v>11</v>
      </c>
      <c r="O1242" s="19">
        <v>6912.7</v>
      </c>
      <c r="P1242" s="19">
        <v>0</v>
      </c>
      <c r="Q1242" s="19">
        <v>-4312.7</v>
      </c>
      <c r="R1242" s="19">
        <v>2600</v>
      </c>
      <c r="S1242" s="19">
        <v>0</v>
      </c>
      <c r="T1242" s="19">
        <v>80</v>
      </c>
      <c r="U1242" s="18">
        <f>Tabla1[[#This Row],[Comprometido]]/Tabla1[[#Totals],[Comprometido]]</f>
        <v>3.8192196807139988E-6</v>
      </c>
      <c r="V1242" s="19">
        <v>80</v>
      </c>
      <c r="W1242" s="20">
        <f>Tabla1[[#This Row],[Devengado]]/Tabla1[[#Totals],[Devengado]]</f>
        <v>9.3422744286994234E-6</v>
      </c>
      <c r="X1242" s="19">
        <v>2520</v>
      </c>
      <c r="Y1242" s="19">
        <v>2520</v>
      </c>
      <c r="Z1242" s="19">
        <v>2520</v>
      </c>
    </row>
    <row r="1243" spans="1:26" hidden="1" x14ac:dyDescent="0.2">
      <c r="A1243" t="s">
        <v>62</v>
      </c>
      <c r="B1243" t="s">
        <v>80</v>
      </c>
      <c r="C1243" t="s">
        <v>90</v>
      </c>
      <c r="D1243" t="s">
        <v>91</v>
      </c>
      <c r="E1243" t="s">
        <v>4</v>
      </c>
      <c r="F1243" t="s">
        <v>5</v>
      </c>
      <c r="G1243" t="s">
        <v>6</v>
      </c>
      <c r="H1243" t="s">
        <v>7</v>
      </c>
      <c r="I1243" t="str">
        <f>MID(Tabla1[[#This Row],[Des.Proyecto]],16,50)</f>
        <v>GASTOS ADMINISTRATIVOS</v>
      </c>
      <c r="J1243" t="s">
        <v>279</v>
      </c>
      <c r="K1243" t="s">
        <v>280</v>
      </c>
      <c r="L1243" s="11" t="s">
        <v>938</v>
      </c>
      <c r="M1243" t="s">
        <v>173</v>
      </c>
      <c r="N1243" t="s">
        <v>11</v>
      </c>
      <c r="O1243" s="19">
        <v>8448.83</v>
      </c>
      <c r="P1243" s="19">
        <v>0</v>
      </c>
      <c r="Q1243" s="19">
        <v>-7821.04</v>
      </c>
      <c r="R1243" s="19">
        <v>627.79</v>
      </c>
      <c r="S1243" s="19">
        <v>526.79</v>
      </c>
      <c r="T1243" s="19">
        <v>101</v>
      </c>
      <c r="U1243" s="18">
        <f>Tabla1[[#This Row],[Comprometido]]/Tabla1[[#Totals],[Comprometido]]</f>
        <v>4.8217648469014234E-6</v>
      </c>
      <c r="V1243" s="19">
        <v>101</v>
      </c>
      <c r="W1243" s="20">
        <f>Tabla1[[#This Row],[Devengado]]/Tabla1[[#Totals],[Devengado]]</f>
        <v>1.1794621466233022E-5</v>
      </c>
      <c r="X1243" s="19">
        <v>526.79</v>
      </c>
      <c r="Y1243" s="19">
        <v>526.79</v>
      </c>
      <c r="Z1243" s="19">
        <v>0</v>
      </c>
    </row>
    <row r="1244" spans="1:26" hidden="1" x14ac:dyDescent="0.2">
      <c r="A1244" t="s">
        <v>62</v>
      </c>
      <c r="B1244" t="s">
        <v>66</v>
      </c>
      <c r="C1244" t="s">
        <v>120</v>
      </c>
      <c r="D1244" t="s">
        <v>121</v>
      </c>
      <c r="E1244" t="s">
        <v>4</v>
      </c>
      <c r="F1244" t="s">
        <v>5</v>
      </c>
      <c r="G1244" t="s">
        <v>6</v>
      </c>
      <c r="H1244" t="s">
        <v>7</v>
      </c>
      <c r="I1244" t="str">
        <f>MID(Tabla1[[#This Row],[Des.Proyecto]],16,50)</f>
        <v>GASTOS ADMINISTRATIVOS</v>
      </c>
      <c r="J1244" t="s">
        <v>279</v>
      </c>
      <c r="K1244" t="s">
        <v>280</v>
      </c>
      <c r="L1244" s="11" t="s">
        <v>938</v>
      </c>
      <c r="M1244" t="s">
        <v>173</v>
      </c>
      <c r="N1244" t="s">
        <v>11</v>
      </c>
      <c r="O1244" s="19">
        <v>800</v>
      </c>
      <c r="P1244" s="19">
        <v>0</v>
      </c>
      <c r="Q1244" s="19">
        <v>-300</v>
      </c>
      <c r="R1244" s="19">
        <v>500</v>
      </c>
      <c r="S1244" s="19">
        <v>500</v>
      </c>
      <c r="T1244" s="19">
        <v>0</v>
      </c>
      <c r="U1244" s="18">
        <f>Tabla1[[#This Row],[Comprometido]]/Tabla1[[#Totals],[Comprometido]]</f>
        <v>0</v>
      </c>
      <c r="V1244" s="19">
        <v>0</v>
      </c>
      <c r="W1244" s="20">
        <f>Tabla1[[#This Row],[Devengado]]/Tabla1[[#Totals],[Devengado]]</f>
        <v>0</v>
      </c>
      <c r="X1244" s="19">
        <v>500</v>
      </c>
      <c r="Y1244" s="19">
        <v>500</v>
      </c>
      <c r="Z1244" s="19">
        <v>0</v>
      </c>
    </row>
    <row r="1245" spans="1:26" hidden="1" x14ac:dyDescent="0.2">
      <c r="A1245" t="s">
        <v>23</v>
      </c>
      <c r="B1245" t="s">
        <v>49</v>
      </c>
      <c r="C1245" t="s">
        <v>50</v>
      </c>
      <c r="D1245" t="s">
        <v>51</v>
      </c>
      <c r="E1245" t="s">
        <v>4</v>
      </c>
      <c r="F1245" t="s">
        <v>5</v>
      </c>
      <c r="G1245" t="s">
        <v>6</v>
      </c>
      <c r="H1245" t="s">
        <v>7</v>
      </c>
      <c r="I1245" t="str">
        <f>MID(Tabla1[[#This Row],[Des.Proyecto]],16,50)</f>
        <v>GASTOS ADMINISTRATIVOS</v>
      </c>
      <c r="J1245" t="s">
        <v>279</v>
      </c>
      <c r="K1245" t="s">
        <v>280</v>
      </c>
      <c r="L1245" s="11" t="s">
        <v>938</v>
      </c>
      <c r="M1245" t="s">
        <v>173</v>
      </c>
      <c r="N1245" t="s">
        <v>11</v>
      </c>
      <c r="O1245" s="19">
        <v>0</v>
      </c>
      <c r="P1245" s="19">
        <v>0</v>
      </c>
      <c r="Q1245" s="19">
        <v>8500</v>
      </c>
      <c r="R1245" s="19">
        <v>8500</v>
      </c>
      <c r="S1245" s="19">
        <v>0</v>
      </c>
      <c r="T1245" s="19">
        <v>0</v>
      </c>
      <c r="U1245" s="18">
        <f>Tabla1[[#This Row],[Comprometido]]/Tabla1[[#Totals],[Comprometido]]</f>
        <v>0</v>
      </c>
      <c r="V1245" s="19">
        <v>0</v>
      </c>
      <c r="W1245" s="20">
        <f>Tabla1[[#This Row],[Devengado]]/Tabla1[[#Totals],[Devengado]]</f>
        <v>0</v>
      </c>
      <c r="X1245" s="19">
        <v>8500</v>
      </c>
      <c r="Y1245" s="19">
        <v>8500</v>
      </c>
      <c r="Z1245" s="19">
        <v>8500</v>
      </c>
    </row>
    <row r="1246" spans="1:26" hidden="1" x14ac:dyDescent="0.2">
      <c r="A1246" t="s">
        <v>62</v>
      </c>
      <c r="B1246" t="s">
        <v>66</v>
      </c>
      <c r="C1246" t="s">
        <v>108</v>
      </c>
      <c r="D1246" t="s">
        <v>109</v>
      </c>
      <c r="E1246" t="s">
        <v>4</v>
      </c>
      <c r="F1246" t="s">
        <v>5</v>
      </c>
      <c r="G1246" t="s">
        <v>6</v>
      </c>
      <c r="H1246" t="s">
        <v>7</v>
      </c>
      <c r="I1246" t="str">
        <f>MID(Tabla1[[#This Row],[Des.Proyecto]],16,50)</f>
        <v>GASTOS ADMINISTRATIVOS</v>
      </c>
      <c r="J1246" t="s">
        <v>279</v>
      </c>
      <c r="K1246" t="s">
        <v>280</v>
      </c>
      <c r="L1246" s="11" t="s">
        <v>938</v>
      </c>
      <c r="M1246" t="s">
        <v>173</v>
      </c>
      <c r="N1246" t="s">
        <v>11</v>
      </c>
      <c r="O1246" s="19">
        <v>681.25</v>
      </c>
      <c r="P1246" s="19">
        <v>0</v>
      </c>
      <c r="Q1246" s="19">
        <v>318.75</v>
      </c>
      <c r="R1246" s="19">
        <v>1000</v>
      </c>
      <c r="S1246" s="19">
        <v>0</v>
      </c>
      <c r="T1246" s="19">
        <v>1000</v>
      </c>
      <c r="U1246" s="18">
        <f>Tabla1[[#This Row],[Comprometido]]/Tabla1[[#Totals],[Comprometido]]</f>
        <v>4.7740246008924983E-5</v>
      </c>
      <c r="V1246" s="19">
        <v>558.5</v>
      </c>
      <c r="W1246" s="20">
        <f>Tabla1[[#This Row],[Devengado]]/Tabla1[[#Totals],[Devengado]]</f>
        <v>6.5220753355357849E-5</v>
      </c>
      <c r="X1246" s="19">
        <v>0</v>
      </c>
      <c r="Y1246" s="19">
        <v>441.5</v>
      </c>
      <c r="Z1246" s="19">
        <v>0</v>
      </c>
    </row>
    <row r="1247" spans="1:26" hidden="1" x14ac:dyDescent="0.2">
      <c r="A1247" t="s">
        <v>62</v>
      </c>
      <c r="B1247" t="s">
        <v>66</v>
      </c>
      <c r="C1247" t="s">
        <v>74</v>
      </c>
      <c r="D1247" t="s">
        <v>75</v>
      </c>
      <c r="E1247" t="s">
        <v>4</v>
      </c>
      <c r="F1247" t="s">
        <v>5</v>
      </c>
      <c r="G1247" t="s">
        <v>6</v>
      </c>
      <c r="H1247" t="s">
        <v>7</v>
      </c>
      <c r="I1247" t="str">
        <f>MID(Tabla1[[#This Row],[Des.Proyecto]],16,50)</f>
        <v>GASTOS ADMINISTRATIVOS</v>
      </c>
      <c r="J1247" t="s">
        <v>279</v>
      </c>
      <c r="K1247" t="s">
        <v>280</v>
      </c>
      <c r="L1247" s="11" t="s">
        <v>938</v>
      </c>
      <c r="M1247" t="s">
        <v>173</v>
      </c>
      <c r="N1247" t="s">
        <v>11</v>
      </c>
      <c r="O1247" s="19">
        <v>900</v>
      </c>
      <c r="P1247" s="19">
        <v>0</v>
      </c>
      <c r="Q1247" s="19">
        <v>-900</v>
      </c>
      <c r="R1247" s="19">
        <v>0</v>
      </c>
      <c r="S1247" s="19">
        <v>0</v>
      </c>
      <c r="T1247" s="19">
        <v>0</v>
      </c>
      <c r="U1247" s="18">
        <f>Tabla1[[#This Row],[Comprometido]]/Tabla1[[#Totals],[Comprometido]]</f>
        <v>0</v>
      </c>
      <c r="V1247" s="19">
        <v>0</v>
      </c>
      <c r="W1247" s="20">
        <f>Tabla1[[#This Row],[Devengado]]/Tabla1[[#Totals],[Devengado]]</f>
        <v>0</v>
      </c>
      <c r="X1247" s="19">
        <v>0</v>
      </c>
      <c r="Y1247" s="19">
        <v>0</v>
      </c>
      <c r="Z1247" s="19">
        <v>0</v>
      </c>
    </row>
    <row r="1248" spans="1:26" hidden="1" x14ac:dyDescent="0.2">
      <c r="A1248" t="s">
        <v>62</v>
      </c>
      <c r="B1248" t="s">
        <v>66</v>
      </c>
      <c r="C1248" t="s">
        <v>118</v>
      </c>
      <c r="D1248" t="s">
        <v>119</v>
      </c>
      <c r="E1248" t="s">
        <v>4</v>
      </c>
      <c r="F1248" t="s">
        <v>5</v>
      </c>
      <c r="G1248" t="s">
        <v>6</v>
      </c>
      <c r="H1248" t="s">
        <v>7</v>
      </c>
      <c r="I1248" t="str">
        <f>MID(Tabla1[[#This Row],[Des.Proyecto]],16,50)</f>
        <v>GASTOS ADMINISTRATIVOS</v>
      </c>
      <c r="J1248" t="s">
        <v>279</v>
      </c>
      <c r="K1248" t="s">
        <v>280</v>
      </c>
      <c r="L1248" s="11" t="s">
        <v>938</v>
      </c>
      <c r="M1248" t="s">
        <v>173</v>
      </c>
      <c r="N1248" t="s">
        <v>11</v>
      </c>
      <c r="O1248" s="19">
        <v>9779</v>
      </c>
      <c r="P1248" s="19">
        <v>0</v>
      </c>
      <c r="Q1248" s="19">
        <v>-9534</v>
      </c>
      <c r="R1248" s="19">
        <v>245</v>
      </c>
      <c r="S1248" s="19">
        <v>245</v>
      </c>
      <c r="T1248" s="19">
        <v>0</v>
      </c>
      <c r="U1248" s="18">
        <f>Tabla1[[#This Row],[Comprometido]]/Tabla1[[#Totals],[Comprometido]]</f>
        <v>0</v>
      </c>
      <c r="V1248" s="19">
        <v>0</v>
      </c>
      <c r="W1248" s="20">
        <f>Tabla1[[#This Row],[Devengado]]/Tabla1[[#Totals],[Devengado]]</f>
        <v>0</v>
      </c>
      <c r="X1248" s="19">
        <v>245</v>
      </c>
      <c r="Y1248" s="19">
        <v>245</v>
      </c>
      <c r="Z1248" s="19">
        <v>0</v>
      </c>
    </row>
    <row r="1249" spans="1:26" hidden="1" x14ac:dyDescent="0.2">
      <c r="A1249" t="s">
        <v>23</v>
      </c>
      <c r="B1249" t="s">
        <v>24</v>
      </c>
      <c r="C1249" t="s">
        <v>25</v>
      </c>
      <c r="D1249" t="s">
        <v>26</v>
      </c>
      <c r="E1249" t="s">
        <v>4</v>
      </c>
      <c r="F1249" t="s">
        <v>5</v>
      </c>
      <c r="G1249" t="s">
        <v>6</v>
      </c>
      <c r="H1249" t="s">
        <v>7</v>
      </c>
      <c r="I1249" t="str">
        <f>MID(Tabla1[[#This Row],[Des.Proyecto]],16,50)</f>
        <v>GASTOS ADMINISTRATIVOS</v>
      </c>
      <c r="J1249" t="s">
        <v>279</v>
      </c>
      <c r="K1249" t="s">
        <v>280</v>
      </c>
      <c r="L1249" s="11" t="s">
        <v>938</v>
      </c>
      <c r="M1249" t="s">
        <v>173</v>
      </c>
      <c r="N1249" t="s">
        <v>11</v>
      </c>
      <c r="O1249" s="19">
        <v>6000</v>
      </c>
      <c r="P1249" s="19">
        <v>0</v>
      </c>
      <c r="Q1249" s="19">
        <v>-6000</v>
      </c>
      <c r="R1249" s="19">
        <v>0</v>
      </c>
      <c r="S1249" s="19">
        <v>0</v>
      </c>
      <c r="T1249" s="19">
        <v>0</v>
      </c>
      <c r="U1249" s="18">
        <f>Tabla1[[#This Row],[Comprometido]]/Tabla1[[#Totals],[Comprometido]]</f>
        <v>0</v>
      </c>
      <c r="V1249" s="19">
        <v>0</v>
      </c>
      <c r="W1249" s="20">
        <f>Tabla1[[#This Row],[Devengado]]/Tabla1[[#Totals],[Devengado]]</f>
        <v>0</v>
      </c>
      <c r="X1249" s="19">
        <v>0</v>
      </c>
      <c r="Y1249" s="19">
        <v>0</v>
      </c>
      <c r="Z1249" s="19">
        <v>0</v>
      </c>
    </row>
    <row r="1250" spans="1:26" hidden="1" x14ac:dyDescent="0.2">
      <c r="A1250" t="s">
        <v>62</v>
      </c>
      <c r="B1250" t="s">
        <v>80</v>
      </c>
      <c r="C1250" t="s">
        <v>90</v>
      </c>
      <c r="D1250" t="s">
        <v>91</v>
      </c>
      <c r="E1250" t="s">
        <v>4</v>
      </c>
      <c r="F1250" t="s">
        <v>5</v>
      </c>
      <c r="G1250" t="s">
        <v>6</v>
      </c>
      <c r="H1250" t="s">
        <v>7</v>
      </c>
      <c r="I1250" t="str">
        <f>MID(Tabla1[[#This Row],[Des.Proyecto]],16,50)</f>
        <v>GASTOS ADMINISTRATIVOS</v>
      </c>
      <c r="J1250" t="s">
        <v>281</v>
      </c>
      <c r="K1250" t="s">
        <v>282</v>
      </c>
      <c r="L1250" s="11" t="s">
        <v>938</v>
      </c>
      <c r="M1250" t="s">
        <v>173</v>
      </c>
      <c r="N1250" t="s">
        <v>11</v>
      </c>
      <c r="O1250" s="19">
        <v>5425.13</v>
      </c>
      <c r="P1250" s="19">
        <v>0</v>
      </c>
      <c r="Q1250" s="19">
        <v>2229.5300000000002</v>
      </c>
      <c r="R1250" s="19">
        <v>7654.66</v>
      </c>
      <c r="S1250" s="19">
        <v>551.54999999999995</v>
      </c>
      <c r="T1250" s="19">
        <v>6543.5</v>
      </c>
      <c r="U1250" s="18">
        <f>Tabla1[[#This Row],[Comprometido]]/Tabla1[[#Totals],[Comprometido]]</f>
        <v>3.123882997594006E-4</v>
      </c>
      <c r="V1250" s="19">
        <v>6543.5</v>
      </c>
      <c r="W1250" s="20">
        <f>Tabla1[[#This Row],[Devengado]]/Tabla1[[#Totals],[Devengado]]</f>
        <v>7.6413965905243345E-4</v>
      </c>
      <c r="X1250" s="19">
        <v>1111.1600000000001</v>
      </c>
      <c r="Y1250" s="19">
        <v>1111.1600000000001</v>
      </c>
      <c r="Z1250" s="19">
        <v>559.61</v>
      </c>
    </row>
    <row r="1251" spans="1:26" hidden="1" x14ac:dyDescent="0.2">
      <c r="A1251" t="s">
        <v>23</v>
      </c>
      <c r="B1251" t="s">
        <v>24</v>
      </c>
      <c r="C1251" t="s">
        <v>101</v>
      </c>
      <c r="D1251" t="s">
        <v>102</v>
      </c>
      <c r="E1251" t="s">
        <v>4</v>
      </c>
      <c r="F1251" t="s">
        <v>5</v>
      </c>
      <c r="G1251" t="s">
        <v>6</v>
      </c>
      <c r="H1251" t="s">
        <v>7</v>
      </c>
      <c r="I1251" t="str">
        <f>MID(Tabla1[[#This Row],[Des.Proyecto]],16,50)</f>
        <v>GASTOS ADMINISTRATIVOS</v>
      </c>
      <c r="J1251" t="s">
        <v>281</v>
      </c>
      <c r="K1251" t="s">
        <v>282</v>
      </c>
      <c r="L1251" s="11" t="s">
        <v>938</v>
      </c>
      <c r="M1251" t="s">
        <v>173</v>
      </c>
      <c r="N1251" t="s">
        <v>11</v>
      </c>
      <c r="O1251" s="19">
        <v>1411.19</v>
      </c>
      <c r="P1251" s="19">
        <v>0</v>
      </c>
      <c r="Q1251" s="19">
        <v>0</v>
      </c>
      <c r="R1251" s="19">
        <v>1411.19</v>
      </c>
      <c r="S1251" s="19">
        <v>779.42</v>
      </c>
      <c r="T1251" s="19">
        <v>128.30000000000001</v>
      </c>
      <c r="U1251" s="18">
        <f>Tabla1[[#This Row],[Comprometido]]/Tabla1[[#Totals],[Comprometido]]</f>
        <v>6.1250735629450758E-6</v>
      </c>
      <c r="V1251" s="19">
        <v>0</v>
      </c>
      <c r="W1251" s="20">
        <f>Tabla1[[#This Row],[Devengado]]/Tabla1[[#Totals],[Devengado]]</f>
        <v>0</v>
      </c>
      <c r="X1251" s="19">
        <v>1282.8900000000001</v>
      </c>
      <c r="Y1251" s="19">
        <v>1411.19</v>
      </c>
      <c r="Z1251" s="19">
        <v>503.47</v>
      </c>
    </row>
    <row r="1252" spans="1:26" hidden="1" x14ac:dyDescent="0.2">
      <c r="A1252" t="s">
        <v>62</v>
      </c>
      <c r="B1252" t="s">
        <v>66</v>
      </c>
      <c r="C1252" t="s">
        <v>118</v>
      </c>
      <c r="D1252" t="s">
        <v>119</v>
      </c>
      <c r="E1252" t="s">
        <v>4</v>
      </c>
      <c r="F1252" t="s">
        <v>5</v>
      </c>
      <c r="G1252" t="s">
        <v>6</v>
      </c>
      <c r="H1252" t="s">
        <v>7</v>
      </c>
      <c r="I1252" t="str">
        <f>MID(Tabla1[[#This Row],[Des.Proyecto]],16,50)</f>
        <v>GASTOS ADMINISTRATIVOS</v>
      </c>
      <c r="J1252" t="s">
        <v>281</v>
      </c>
      <c r="K1252" t="s">
        <v>282</v>
      </c>
      <c r="L1252" s="11" t="s">
        <v>938</v>
      </c>
      <c r="M1252" t="s">
        <v>173</v>
      </c>
      <c r="N1252" t="s">
        <v>11</v>
      </c>
      <c r="O1252" s="19">
        <v>3034.06</v>
      </c>
      <c r="P1252" s="19">
        <v>0</v>
      </c>
      <c r="Q1252" s="19">
        <v>-3034.06</v>
      </c>
      <c r="R1252" s="19">
        <v>0</v>
      </c>
      <c r="S1252" s="19">
        <v>0</v>
      </c>
      <c r="T1252" s="19">
        <v>0</v>
      </c>
      <c r="U1252" s="18">
        <f>Tabla1[[#This Row],[Comprometido]]/Tabla1[[#Totals],[Comprometido]]</f>
        <v>0</v>
      </c>
      <c r="V1252" s="19">
        <v>0</v>
      </c>
      <c r="W1252" s="20">
        <f>Tabla1[[#This Row],[Devengado]]/Tabla1[[#Totals],[Devengado]]</f>
        <v>0</v>
      </c>
      <c r="X1252" s="19">
        <v>0</v>
      </c>
      <c r="Y1252" s="19">
        <v>0</v>
      </c>
      <c r="Z1252" s="19">
        <v>0</v>
      </c>
    </row>
    <row r="1253" spans="1:26" hidden="1" x14ac:dyDescent="0.2">
      <c r="A1253" t="s">
        <v>23</v>
      </c>
      <c r="B1253" t="s">
        <v>24</v>
      </c>
      <c r="C1253" t="s">
        <v>34</v>
      </c>
      <c r="D1253" t="s">
        <v>35</v>
      </c>
      <c r="E1253" t="s">
        <v>4</v>
      </c>
      <c r="F1253" t="s">
        <v>5</v>
      </c>
      <c r="G1253" t="s">
        <v>6</v>
      </c>
      <c r="H1253" t="s">
        <v>7</v>
      </c>
      <c r="I1253" t="str">
        <f>MID(Tabla1[[#This Row],[Des.Proyecto]],16,50)</f>
        <v>GASTOS ADMINISTRATIVOS</v>
      </c>
      <c r="J1253" t="s">
        <v>281</v>
      </c>
      <c r="K1253" t="s">
        <v>282</v>
      </c>
      <c r="L1253" s="11" t="s">
        <v>938</v>
      </c>
      <c r="M1253" t="s">
        <v>173</v>
      </c>
      <c r="N1253" t="s">
        <v>11</v>
      </c>
      <c r="O1253" s="19">
        <v>6925.79</v>
      </c>
      <c r="P1253" s="19">
        <v>0</v>
      </c>
      <c r="Q1253" s="19">
        <v>-4000</v>
      </c>
      <c r="R1253" s="19">
        <v>2925.79</v>
      </c>
      <c r="S1253" s="19">
        <v>0</v>
      </c>
      <c r="T1253" s="19">
        <v>0</v>
      </c>
      <c r="U1253" s="18">
        <f>Tabla1[[#This Row],[Comprometido]]/Tabla1[[#Totals],[Comprometido]]</f>
        <v>0</v>
      </c>
      <c r="V1253" s="19">
        <v>0</v>
      </c>
      <c r="W1253" s="20">
        <f>Tabla1[[#This Row],[Devengado]]/Tabla1[[#Totals],[Devengado]]</f>
        <v>0</v>
      </c>
      <c r="X1253" s="19">
        <v>2925.79</v>
      </c>
      <c r="Y1253" s="19">
        <v>2925.79</v>
      </c>
      <c r="Z1253" s="19">
        <v>2925.79</v>
      </c>
    </row>
    <row r="1254" spans="1:26" hidden="1" x14ac:dyDescent="0.2">
      <c r="A1254" t="s">
        <v>23</v>
      </c>
      <c r="B1254" t="s">
        <v>24</v>
      </c>
      <c r="C1254" t="s">
        <v>29</v>
      </c>
      <c r="D1254" t="s">
        <v>30</v>
      </c>
      <c r="E1254" t="s">
        <v>4</v>
      </c>
      <c r="F1254" t="s">
        <v>5</v>
      </c>
      <c r="G1254" t="s">
        <v>6</v>
      </c>
      <c r="H1254" t="s">
        <v>7</v>
      </c>
      <c r="I1254" t="str">
        <f>MID(Tabla1[[#This Row],[Des.Proyecto]],16,50)</f>
        <v>GASTOS ADMINISTRATIVOS</v>
      </c>
      <c r="J1254" t="s">
        <v>281</v>
      </c>
      <c r="K1254" t="s">
        <v>282</v>
      </c>
      <c r="L1254" s="11" t="s">
        <v>938</v>
      </c>
      <c r="M1254" t="s">
        <v>173</v>
      </c>
      <c r="N1254" t="s">
        <v>11</v>
      </c>
      <c r="O1254" s="19">
        <v>8663.4699999999993</v>
      </c>
      <c r="P1254" s="19">
        <v>0</v>
      </c>
      <c r="Q1254" s="19">
        <v>0</v>
      </c>
      <c r="R1254" s="19">
        <v>8663.4699999999993</v>
      </c>
      <c r="S1254" s="19">
        <v>0</v>
      </c>
      <c r="T1254" s="19">
        <v>0</v>
      </c>
      <c r="U1254" s="18">
        <f>Tabla1[[#This Row],[Comprometido]]/Tabla1[[#Totals],[Comprometido]]</f>
        <v>0</v>
      </c>
      <c r="V1254" s="19">
        <v>0</v>
      </c>
      <c r="W1254" s="20">
        <f>Tabla1[[#This Row],[Devengado]]/Tabla1[[#Totals],[Devengado]]</f>
        <v>0</v>
      </c>
      <c r="X1254" s="19">
        <v>8663.4699999999993</v>
      </c>
      <c r="Y1254" s="19">
        <v>8663.4699999999993</v>
      </c>
      <c r="Z1254" s="19">
        <v>8663.4699999999993</v>
      </c>
    </row>
    <row r="1255" spans="1:26" hidden="1" x14ac:dyDescent="0.2">
      <c r="A1255" t="s">
        <v>62</v>
      </c>
      <c r="B1255" t="s">
        <v>66</v>
      </c>
      <c r="C1255" t="s">
        <v>108</v>
      </c>
      <c r="D1255" t="s">
        <v>109</v>
      </c>
      <c r="E1255" t="s">
        <v>4</v>
      </c>
      <c r="F1255" t="s">
        <v>5</v>
      </c>
      <c r="G1255" t="s">
        <v>6</v>
      </c>
      <c r="H1255" t="s">
        <v>7</v>
      </c>
      <c r="I1255" t="str">
        <f>MID(Tabla1[[#This Row],[Des.Proyecto]],16,50)</f>
        <v>GASTOS ADMINISTRATIVOS</v>
      </c>
      <c r="J1255" t="s">
        <v>281</v>
      </c>
      <c r="K1255" t="s">
        <v>282</v>
      </c>
      <c r="L1255" s="11" t="s">
        <v>938</v>
      </c>
      <c r="M1255" t="s">
        <v>173</v>
      </c>
      <c r="N1255" t="s">
        <v>11</v>
      </c>
      <c r="O1255" s="19">
        <v>3610.21</v>
      </c>
      <c r="P1255" s="19">
        <v>0</v>
      </c>
      <c r="Q1255" s="19">
        <v>-3000</v>
      </c>
      <c r="R1255" s="19">
        <v>610.21</v>
      </c>
      <c r="S1255" s="19">
        <v>0</v>
      </c>
      <c r="T1255" s="19">
        <v>314.42</v>
      </c>
      <c r="U1255" s="18">
        <f>Tabla1[[#This Row],[Comprometido]]/Tabla1[[#Totals],[Comprometido]]</f>
        <v>1.5010488150126194E-5</v>
      </c>
      <c r="V1255" s="19">
        <v>314.42</v>
      </c>
      <c r="W1255" s="20">
        <f>Tabla1[[#This Row],[Devengado]]/Tabla1[[#Totals],[Devengado]]</f>
        <v>3.6717474073395911E-5</v>
      </c>
      <c r="X1255" s="19">
        <v>295.79000000000002</v>
      </c>
      <c r="Y1255" s="19">
        <v>295.79000000000002</v>
      </c>
      <c r="Z1255" s="19">
        <v>295.79000000000002</v>
      </c>
    </row>
    <row r="1256" spans="1:26" hidden="1" x14ac:dyDescent="0.2">
      <c r="A1256" t="s">
        <v>23</v>
      </c>
      <c r="B1256" t="s">
        <v>24</v>
      </c>
      <c r="C1256" t="s">
        <v>44</v>
      </c>
      <c r="D1256" t="s">
        <v>45</v>
      </c>
      <c r="E1256" t="s">
        <v>4</v>
      </c>
      <c r="F1256" t="s">
        <v>5</v>
      </c>
      <c r="G1256" t="s">
        <v>6</v>
      </c>
      <c r="H1256" t="s">
        <v>7</v>
      </c>
      <c r="I1256" t="str">
        <f>MID(Tabla1[[#This Row],[Des.Proyecto]],16,50)</f>
        <v>GASTOS ADMINISTRATIVOS</v>
      </c>
      <c r="J1256" t="s">
        <v>281</v>
      </c>
      <c r="K1256" t="s">
        <v>282</v>
      </c>
      <c r="L1256" s="11" t="s">
        <v>938</v>
      </c>
      <c r="M1256" t="s">
        <v>173</v>
      </c>
      <c r="N1256" t="s">
        <v>11</v>
      </c>
      <c r="O1256" s="19">
        <v>6759.84</v>
      </c>
      <c r="P1256" s="19">
        <v>0</v>
      </c>
      <c r="Q1256" s="19">
        <v>3240.16</v>
      </c>
      <c r="R1256" s="19">
        <v>10000</v>
      </c>
      <c r="S1256" s="19">
        <v>0</v>
      </c>
      <c r="T1256" s="19">
        <v>8321.2800000000007</v>
      </c>
      <c r="U1256" s="18">
        <f>Tabla1[[#This Row],[Comprometido]]/Tabla1[[#Totals],[Comprometido]]</f>
        <v>3.9725995430914734E-4</v>
      </c>
      <c r="V1256" s="19">
        <v>8181.54</v>
      </c>
      <c r="W1256" s="20">
        <f>Tabla1[[#This Row],[Devengado]]/Tabla1[[#Totals],[Devengado]]</f>
        <v>9.5542739911726854E-4</v>
      </c>
      <c r="X1256" s="19">
        <v>1678.72</v>
      </c>
      <c r="Y1256" s="19">
        <v>1818.46</v>
      </c>
      <c r="Z1256" s="19">
        <v>1678.72</v>
      </c>
    </row>
    <row r="1257" spans="1:26" hidden="1" x14ac:dyDescent="0.2">
      <c r="A1257" t="s">
        <v>62</v>
      </c>
      <c r="B1257" t="s">
        <v>66</v>
      </c>
      <c r="C1257" t="s">
        <v>78</v>
      </c>
      <c r="D1257" t="s">
        <v>79</v>
      </c>
      <c r="E1257" t="s">
        <v>4</v>
      </c>
      <c r="F1257" t="s">
        <v>5</v>
      </c>
      <c r="G1257" t="s">
        <v>6</v>
      </c>
      <c r="H1257" t="s">
        <v>7</v>
      </c>
      <c r="I1257" t="str">
        <f>MID(Tabla1[[#This Row],[Des.Proyecto]],16,50)</f>
        <v>GASTOS ADMINISTRATIVOS</v>
      </c>
      <c r="J1257" t="s">
        <v>281</v>
      </c>
      <c r="K1257" t="s">
        <v>282</v>
      </c>
      <c r="L1257" s="11" t="s">
        <v>938</v>
      </c>
      <c r="M1257" t="s">
        <v>173</v>
      </c>
      <c r="N1257" t="s">
        <v>11</v>
      </c>
      <c r="O1257" s="19">
        <v>580.94000000000005</v>
      </c>
      <c r="P1257" s="19">
        <v>0</v>
      </c>
      <c r="Q1257" s="19">
        <v>809.2</v>
      </c>
      <c r="R1257" s="19">
        <v>1390.14</v>
      </c>
      <c r="S1257" s="19">
        <v>141.99</v>
      </c>
      <c r="T1257" s="19">
        <v>998.31</v>
      </c>
      <c r="U1257" s="18">
        <f>Tabla1[[#This Row],[Comprometido]]/Tabla1[[#Totals],[Comprometido]]</f>
        <v>4.7659564993169897E-5</v>
      </c>
      <c r="V1257" s="19">
        <v>998.31</v>
      </c>
      <c r="W1257" s="20">
        <f>Tabla1[[#This Row],[Devengado]]/Tabla1[[#Totals],[Devengado]]</f>
        <v>1.1658107481143651E-4</v>
      </c>
      <c r="X1257" s="19">
        <v>391.83</v>
      </c>
      <c r="Y1257" s="19">
        <v>391.83</v>
      </c>
      <c r="Z1257" s="19">
        <v>249.84</v>
      </c>
    </row>
    <row r="1258" spans="1:26" hidden="1" x14ac:dyDescent="0.2">
      <c r="A1258" t="s">
        <v>23</v>
      </c>
      <c r="B1258" t="s">
        <v>24</v>
      </c>
      <c r="C1258" t="s">
        <v>25</v>
      </c>
      <c r="D1258" t="s">
        <v>26</v>
      </c>
      <c r="E1258" t="s">
        <v>4</v>
      </c>
      <c r="F1258" t="s">
        <v>5</v>
      </c>
      <c r="G1258" t="s">
        <v>6</v>
      </c>
      <c r="H1258" t="s">
        <v>7</v>
      </c>
      <c r="I1258" t="str">
        <f>MID(Tabla1[[#This Row],[Des.Proyecto]],16,50)</f>
        <v>GASTOS ADMINISTRATIVOS</v>
      </c>
      <c r="J1258" t="s">
        <v>281</v>
      </c>
      <c r="K1258" t="s">
        <v>282</v>
      </c>
      <c r="L1258" s="11" t="s">
        <v>938</v>
      </c>
      <c r="M1258" t="s">
        <v>173</v>
      </c>
      <c r="N1258" t="s">
        <v>11</v>
      </c>
      <c r="O1258" s="19">
        <v>6500</v>
      </c>
      <c r="P1258" s="19">
        <v>0</v>
      </c>
      <c r="Q1258" s="19">
        <v>0</v>
      </c>
      <c r="R1258" s="19">
        <v>6500</v>
      </c>
      <c r="S1258" s="19">
        <v>1130.99</v>
      </c>
      <c r="T1258" s="19">
        <v>4178.96</v>
      </c>
      <c r="U1258" s="18">
        <f>Tabla1[[#This Row],[Comprometido]]/Tabla1[[#Totals],[Comprometido]]</f>
        <v>1.9950457846145715E-4</v>
      </c>
      <c r="V1258" s="19">
        <v>4178.96</v>
      </c>
      <c r="W1258" s="20">
        <f>Tabla1[[#This Row],[Devengado]]/Tabla1[[#Totals],[Devengado]]</f>
        <v>4.8801238933197179E-4</v>
      </c>
      <c r="X1258" s="19">
        <v>2321.04</v>
      </c>
      <c r="Y1258" s="19">
        <v>2321.04</v>
      </c>
      <c r="Z1258" s="19">
        <v>1190.05</v>
      </c>
    </row>
    <row r="1259" spans="1:26" hidden="1" x14ac:dyDescent="0.2">
      <c r="A1259" t="s">
        <v>62</v>
      </c>
      <c r="B1259" t="s">
        <v>66</v>
      </c>
      <c r="C1259" t="s">
        <v>129</v>
      </c>
      <c r="D1259" t="s">
        <v>130</v>
      </c>
      <c r="E1259" t="s">
        <v>4</v>
      </c>
      <c r="F1259" t="s">
        <v>5</v>
      </c>
      <c r="G1259" t="s">
        <v>6</v>
      </c>
      <c r="H1259" t="s">
        <v>7</v>
      </c>
      <c r="I1259" t="str">
        <f>MID(Tabla1[[#This Row],[Des.Proyecto]],16,50)</f>
        <v>GASTOS ADMINISTRATIVOS</v>
      </c>
      <c r="J1259" t="s">
        <v>281</v>
      </c>
      <c r="K1259" t="s">
        <v>282</v>
      </c>
      <c r="L1259" s="11" t="s">
        <v>938</v>
      </c>
      <c r="M1259" t="s">
        <v>173</v>
      </c>
      <c r="N1259" t="s">
        <v>11</v>
      </c>
      <c r="O1259" s="19">
        <v>3186.71</v>
      </c>
      <c r="P1259" s="19">
        <v>0</v>
      </c>
      <c r="Q1259" s="19">
        <v>0</v>
      </c>
      <c r="R1259" s="19">
        <v>3186.71</v>
      </c>
      <c r="S1259" s="19">
        <v>373.53</v>
      </c>
      <c r="T1259" s="19">
        <v>2244.4699999999998</v>
      </c>
      <c r="U1259" s="18">
        <f>Tabla1[[#This Row],[Comprometido]]/Tabla1[[#Totals],[Comprometido]]</f>
        <v>1.0715154995965185E-4</v>
      </c>
      <c r="V1259" s="19">
        <v>2244.4699999999998</v>
      </c>
      <c r="W1259" s="20">
        <f>Tabla1[[#This Row],[Devengado]]/Tabla1[[#Totals],[Devengado]]</f>
        <v>2.6210568358728741E-4</v>
      </c>
      <c r="X1259" s="19">
        <v>942.24</v>
      </c>
      <c r="Y1259" s="19">
        <v>942.24</v>
      </c>
      <c r="Z1259" s="19">
        <v>568.71</v>
      </c>
    </row>
    <row r="1260" spans="1:26" hidden="1" x14ac:dyDescent="0.2">
      <c r="A1260" t="s">
        <v>62</v>
      </c>
      <c r="B1260" t="s">
        <v>66</v>
      </c>
      <c r="C1260" t="s">
        <v>120</v>
      </c>
      <c r="D1260" t="s">
        <v>121</v>
      </c>
      <c r="E1260" t="s">
        <v>4</v>
      </c>
      <c r="F1260" t="s">
        <v>5</v>
      </c>
      <c r="G1260" t="s">
        <v>6</v>
      </c>
      <c r="H1260" t="s">
        <v>7</v>
      </c>
      <c r="I1260" t="str">
        <f>MID(Tabla1[[#This Row],[Des.Proyecto]],16,50)</f>
        <v>GASTOS ADMINISTRATIVOS</v>
      </c>
      <c r="J1260" t="s">
        <v>281</v>
      </c>
      <c r="K1260" t="s">
        <v>282</v>
      </c>
      <c r="L1260" s="11" t="s">
        <v>938</v>
      </c>
      <c r="M1260" t="s">
        <v>173</v>
      </c>
      <c r="N1260" t="s">
        <v>11</v>
      </c>
      <c r="O1260" s="19">
        <v>4482</v>
      </c>
      <c r="P1260" s="19">
        <v>0</v>
      </c>
      <c r="Q1260" s="19">
        <v>0</v>
      </c>
      <c r="R1260" s="19">
        <v>4482</v>
      </c>
      <c r="S1260" s="19">
        <v>2588.42</v>
      </c>
      <c r="T1260" s="19">
        <v>1893.58</v>
      </c>
      <c r="U1260" s="18">
        <f>Tabla1[[#This Row],[Comprometido]]/Tabla1[[#Totals],[Comprometido]]</f>
        <v>9.0399975037580162E-5</v>
      </c>
      <c r="V1260" s="19">
        <v>1893.58</v>
      </c>
      <c r="W1260" s="20">
        <f>Tabla1[[#This Row],[Devengado]]/Tabla1[[#Totals],[Devengado]]</f>
        <v>2.2112930015870817E-4</v>
      </c>
      <c r="X1260" s="19">
        <v>2588.42</v>
      </c>
      <c r="Y1260" s="19">
        <v>2588.42</v>
      </c>
      <c r="Z1260" s="19">
        <v>0</v>
      </c>
    </row>
    <row r="1261" spans="1:26" hidden="1" x14ac:dyDescent="0.2">
      <c r="A1261" t="s">
        <v>0</v>
      </c>
      <c r="B1261" t="s">
        <v>105</v>
      </c>
      <c r="C1261" t="s">
        <v>106</v>
      </c>
      <c r="D1261" t="s">
        <v>107</v>
      </c>
      <c r="E1261" t="s">
        <v>4</v>
      </c>
      <c r="F1261" t="s">
        <v>5</v>
      </c>
      <c r="G1261" t="s">
        <v>6</v>
      </c>
      <c r="H1261" t="s">
        <v>7</v>
      </c>
      <c r="I1261" t="str">
        <f>MID(Tabla1[[#This Row],[Des.Proyecto]],16,50)</f>
        <v>GASTOS ADMINISTRATIVOS</v>
      </c>
      <c r="J1261" t="s">
        <v>281</v>
      </c>
      <c r="K1261" t="s">
        <v>282</v>
      </c>
      <c r="L1261" s="11" t="s">
        <v>938</v>
      </c>
      <c r="M1261" t="s">
        <v>173</v>
      </c>
      <c r="N1261" t="s">
        <v>11</v>
      </c>
      <c r="O1261" s="19">
        <v>18335.28</v>
      </c>
      <c r="P1261" s="19">
        <v>0</v>
      </c>
      <c r="Q1261" s="19">
        <v>-100</v>
      </c>
      <c r="R1261" s="19">
        <v>18235.28</v>
      </c>
      <c r="S1261" s="19">
        <v>463.9</v>
      </c>
      <c r="T1261" s="19">
        <v>9009.6</v>
      </c>
      <c r="U1261" s="18">
        <f>Tabla1[[#This Row],[Comprometido]]/Tabla1[[#Totals],[Comprometido]]</f>
        <v>4.3012052044201054E-4</v>
      </c>
      <c r="V1261" s="19">
        <v>7867.06</v>
      </c>
      <c r="W1261" s="20">
        <f>Tabla1[[#This Row],[Devengado]]/Tabla1[[#Totals],[Devengado]]</f>
        <v>9.1870291833805108E-4</v>
      </c>
      <c r="X1261" s="19">
        <v>9225.68</v>
      </c>
      <c r="Y1261" s="19">
        <v>10368.219999999999</v>
      </c>
      <c r="Z1261" s="19">
        <v>8761.7800000000007</v>
      </c>
    </row>
    <row r="1262" spans="1:26" hidden="1" x14ac:dyDescent="0.2">
      <c r="A1262" t="s">
        <v>23</v>
      </c>
      <c r="B1262" t="s">
        <v>24</v>
      </c>
      <c r="C1262" t="s">
        <v>72</v>
      </c>
      <c r="D1262" t="s">
        <v>73</v>
      </c>
      <c r="E1262" t="s">
        <v>4</v>
      </c>
      <c r="F1262" t="s">
        <v>5</v>
      </c>
      <c r="G1262" t="s">
        <v>6</v>
      </c>
      <c r="H1262" t="s">
        <v>7</v>
      </c>
      <c r="I1262" t="str">
        <f>MID(Tabla1[[#This Row],[Des.Proyecto]],16,50)</f>
        <v>GASTOS ADMINISTRATIVOS</v>
      </c>
      <c r="J1262" t="s">
        <v>281</v>
      </c>
      <c r="K1262" t="s">
        <v>282</v>
      </c>
      <c r="L1262" s="11" t="s">
        <v>938</v>
      </c>
      <c r="M1262" t="s">
        <v>173</v>
      </c>
      <c r="N1262" t="s">
        <v>11</v>
      </c>
      <c r="O1262" s="19">
        <v>6150.99</v>
      </c>
      <c r="P1262" s="19">
        <v>0</v>
      </c>
      <c r="Q1262" s="19">
        <v>1559.5</v>
      </c>
      <c r="R1262" s="19">
        <v>7710.49</v>
      </c>
      <c r="S1262" s="19">
        <v>2323.11</v>
      </c>
      <c r="T1262" s="19">
        <v>0</v>
      </c>
      <c r="U1262" s="18">
        <f>Tabla1[[#This Row],[Comprometido]]/Tabla1[[#Totals],[Comprometido]]</f>
        <v>0</v>
      </c>
      <c r="V1262" s="19">
        <v>0</v>
      </c>
      <c r="W1262" s="20">
        <f>Tabla1[[#This Row],[Devengado]]/Tabla1[[#Totals],[Devengado]]</f>
        <v>0</v>
      </c>
      <c r="X1262" s="19">
        <v>7710.49</v>
      </c>
      <c r="Y1262" s="19">
        <v>7710.49</v>
      </c>
      <c r="Z1262" s="19">
        <v>5387.38</v>
      </c>
    </row>
    <row r="1263" spans="1:26" hidden="1" x14ac:dyDescent="0.2">
      <c r="A1263" t="s">
        <v>23</v>
      </c>
      <c r="B1263" t="s">
        <v>24</v>
      </c>
      <c r="C1263" t="s">
        <v>42</v>
      </c>
      <c r="D1263" t="s">
        <v>43</v>
      </c>
      <c r="E1263" t="s">
        <v>4</v>
      </c>
      <c r="F1263" t="s">
        <v>5</v>
      </c>
      <c r="G1263" t="s">
        <v>6</v>
      </c>
      <c r="H1263" t="s">
        <v>7</v>
      </c>
      <c r="I1263" t="str">
        <f>MID(Tabla1[[#This Row],[Des.Proyecto]],16,50)</f>
        <v>GASTOS ADMINISTRATIVOS</v>
      </c>
      <c r="J1263" t="s">
        <v>281</v>
      </c>
      <c r="K1263" t="s">
        <v>282</v>
      </c>
      <c r="L1263" s="11" t="s">
        <v>938</v>
      </c>
      <c r="M1263" t="s">
        <v>173</v>
      </c>
      <c r="N1263" t="s">
        <v>11</v>
      </c>
      <c r="O1263" s="19">
        <v>2709.4</v>
      </c>
      <c r="P1263" s="19">
        <v>0</v>
      </c>
      <c r="Q1263" s="19">
        <v>0</v>
      </c>
      <c r="R1263" s="19">
        <v>2709.4</v>
      </c>
      <c r="S1263" s="19">
        <v>358.7</v>
      </c>
      <c r="T1263" s="19">
        <v>641.29999999999995</v>
      </c>
      <c r="U1263" s="18">
        <f>Tabla1[[#This Row],[Comprometido]]/Tabla1[[#Totals],[Comprometido]]</f>
        <v>3.0615819765523588E-5</v>
      </c>
      <c r="V1263" s="19">
        <v>641.29999999999995</v>
      </c>
      <c r="W1263" s="20">
        <f>Tabla1[[#This Row],[Devengado]]/Tabla1[[#Totals],[Devengado]]</f>
        <v>7.4890007389061744E-5</v>
      </c>
      <c r="X1263" s="19">
        <v>2068.1</v>
      </c>
      <c r="Y1263" s="19">
        <v>2068.1</v>
      </c>
      <c r="Z1263" s="19">
        <v>1709.4</v>
      </c>
    </row>
    <row r="1264" spans="1:26" hidden="1" x14ac:dyDescent="0.2">
      <c r="A1264" t="s">
        <v>62</v>
      </c>
      <c r="B1264" t="s">
        <v>63</v>
      </c>
      <c r="C1264" t="s">
        <v>64</v>
      </c>
      <c r="D1264" t="s">
        <v>65</v>
      </c>
      <c r="E1264" t="s">
        <v>4</v>
      </c>
      <c r="F1264" t="s">
        <v>5</v>
      </c>
      <c r="G1264" t="s">
        <v>6</v>
      </c>
      <c r="H1264" t="s">
        <v>7</v>
      </c>
      <c r="I1264" t="str">
        <f>MID(Tabla1[[#This Row],[Des.Proyecto]],16,50)</f>
        <v>GASTOS ADMINISTRATIVOS</v>
      </c>
      <c r="J1264" t="s">
        <v>281</v>
      </c>
      <c r="K1264" t="s">
        <v>282</v>
      </c>
      <c r="L1264" s="11" t="s">
        <v>938</v>
      </c>
      <c r="M1264" t="s">
        <v>173</v>
      </c>
      <c r="N1264" t="s">
        <v>11</v>
      </c>
      <c r="O1264" s="19">
        <v>9896.24</v>
      </c>
      <c r="P1264" s="19">
        <v>0</v>
      </c>
      <c r="Q1264" s="19">
        <v>-3437.88</v>
      </c>
      <c r="R1264" s="19">
        <v>6458.36</v>
      </c>
      <c r="S1264" s="19">
        <v>697.44</v>
      </c>
      <c r="T1264" s="19">
        <v>5049.71</v>
      </c>
      <c r="U1264" s="18">
        <f>Tabla1[[#This Row],[Comprometido]]/Tabla1[[#Totals],[Comprometido]]</f>
        <v>2.4107439767372859E-4</v>
      </c>
      <c r="V1264" s="19">
        <v>5049.71</v>
      </c>
      <c r="W1264" s="20">
        <f>Tabla1[[#This Row],[Devengado]]/Tabla1[[#Totals],[Devengado]]</f>
        <v>5.8969720756684709E-4</v>
      </c>
      <c r="X1264" s="19">
        <v>1408.65</v>
      </c>
      <c r="Y1264" s="19">
        <v>1408.65</v>
      </c>
      <c r="Z1264" s="19">
        <v>711.21</v>
      </c>
    </row>
    <row r="1265" spans="1:26" hidden="1" x14ac:dyDescent="0.2">
      <c r="A1265" t="s">
        <v>62</v>
      </c>
      <c r="B1265" t="s">
        <v>80</v>
      </c>
      <c r="C1265" t="s">
        <v>122</v>
      </c>
      <c r="D1265" t="s">
        <v>123</v>
      </c>
      <c r="E1265" t="s">
        <v>4</v>
      </c>
      <c r="F1265" t="s">
        <v>5</v>
      </c>
      <c r="G1265" t="s">
        <v>6</v>
      </c>
      <c r="H1265" t="s">
        <v>7</v>
      </c>
      <c r="I1265" t="str">
        <f>MID(Tabla1[[#This Row],[Des.Proyecto]],16,50)</f>
        <v>GASTOS ADMINISTRATIVOS</v>
      </c>
      <c r="J1265" t="s">
        <v>281</v>
      </c>
      <c r="K1265" t="s">
        <v>282</v>
      </c>
      <c r="L1265" s="11" t="s">
        <v>938</v>
      </c>
      <c r="M1265" t="s">
        <v>173</v>
      </c>
      <c r="N1265" t="s">
        <v>11</v>
      </c>
      <c r="O1265" s="19">
        <v>459</v>
      </c>
      <c r="P1265" s="19">
        <v>0</v>
      </c>
      <c r="Q1265" s="19">
        <v>-459</v>
      </c>
      <c r="R1265" s="19">
        <v>0</v>
      </c>
      <c r="S1265" s="19">
        <v>0</v>
      </c>
      <c r="T1265" s="19">
        <v>0</v>
      </c>
      <c r="U1265" s="18">
        <f>Tabla1[[#This Row],[Comprometido]]/Tabla1[[#Totals],[Comprometido]]</f>
        <v>0</v>
      </c>
      <c r="V1265" s="19">
        <v>0</v>
      </c>
      <c r="W1265" s="20">
        <f>Tabla1[[#This Row],[Devengado]]/Tabla1[[#Totals],[Devengado]]</f>
        <v>0</v>
      </c>
      <c r="X1265" s="19">
        <v>0</v>
      </c>
      <c r="Y1265" s="19">
        <v>0</v>
      </c>
      <c r="Z1265" s="19">
        <v>0</v>
      </c>
    </row>
    <row r="1266" spans="1:26" hidden="1" x14ac:dyDescent="0.2">
      <c r="A1266" t="s">
        <v>62</v>
      </c>
      <c r="B1266" t="s">
        <v>80</v>
      </c>
      <c r="C1266" t="s">
        <v>92</v>
      </c>
      <c r="D1266" t="s">
        <v>93</v>
      </c>
      <c r="E1266" t="s">
        <v>4</v>
      </c>
      <c r="F1266" t="s">
        <v>5</v>
      </c>
      <c r="G1266" t="s">
        <v>6</v>
      </c>
      <c r="H1266" t="s">
        <v>7</v>
      </c>
      <c r="I1266" t="str">
        <f>MID(Tabla1[[#This Row],[Des.Proyecto]],16,50)</f>
        <v>GASTOS ADMINISTRATIVOS</v>
      </c>
      <c r="J1266" t="s">
        <v>281</v>
      </c>
      <c r="K1266" t="s">
        <v>282</v>
      </c>
      <c r="L1266" s="11" t="s">
        <v>938</v>
      </c>
      <c r="M1266" t="s">
        <v>173</v>
      </c>
      <c r="N1266" t="s">
        <v>11</v>
      </c>
      <c r="O1266" s="19">
        <v>8550</v>
      </c>
      <c r="P1266" s="19">
        <v>0</v>
      </c>
      <c r="Q1266" s="19">
        <v>393.79</v>
      </c>
      <c r="R1266" s="19">
        <v>8943.7900000000009</v>
      </c>
      <c r="S1266" s="19">
        <v>0</v>
      </c>
      <c r="T1266" s="19">
        <v>3943.79</v>
      </c>
      <c r="U1266" s="18">
        <f>Tabla1[[#This Row],[Comprometido]]/Tabla1[[#Totals],[Comprometido]]</f>
        <v>1.8827750480753826E-4</v>
      </c>
      <c r="V1266" s="19">
        <v>3893.79</v>
      </c>
      <c r="W1266" s="20">
        <f>Tabla1[[#This Row],[Devengado]]/Tabla1[[#Totals],[Devengado]]</f>
        <v>4.5471068434656909E-4</v>
      </c>
      <c r="X1266" s="19">
        <v>5000</v>
      </c>
      <c r="Y1266" s="19">
        <v>5050</v>
      </c>
      <c r="Z1266" s="19">
        <v>5000</v>
      </c>
    </row>
    <row r="1267" spans="1:26" hidden="1" x14ac:dyDescent="0.2">
      <c r="A1267" t="s">
        <v>23</v>
      </c>
      <c r="B1267" t="s">
        <v>69</v>
      </c>
      <c r="C1267" t="s">
        <v>70</v>
      </c>
      <c r="D1267" t="s">
        <v>71</v>
      </c>
      <c r="E1267" t="s">
        <v>4</v>
      </c>
      <c r="F1267" t="s">
        <v>5</v>
      </c>
      <c r="G1267" t="s">
        <v>6</v>
      </c>
      <c r="H1267" t="s">
        <v>7</v>
      </c>
      <c r="I1267" t="str">
        <f>MID(Tabla1[[#This Row],[Des.Proyecto]],16,50)</f>
        <v>GASTOS ADMINISTRATIVOS</v>
      </c>
      <c r="J1267" t="s">
        <v>281</v>
      </c>
      <c r="K1267" t="s">
        <v>282</v>
      </c>
      <c r="L1267" s="11" t="s">
        <v>938</v>
      </c>
      <c r="M1267" t="s">
        <v>173</v>
      </c>
      <c r="N1267" t="s">
        <v>11</v>
      </c>
      <c r="O1267" s="19">
        <v>15673</v>
      </c>
      <c r="P1267" s="19">
        <v>0</v>
      </c>
      <c r="Q1267" s="19">
        <v>0</v>
      </c>
      <c r="R1267" s="19">
        <v>15673</v>
      </c>
      <c r="S1267" s="19">
        <v>446.86</v>
      </c>
      <c r="T1267" s="19">
        <v>4346.87</v>
      </c>
      <c r="U1267" s="18">
        <f>Tabla1[[#This Row],[Comprometido]]/Tabla1[[#Totals],[Comprometido]]</f>
        <v>2.0752064316881572E-4</v>
      </c>
      <c r="V1267" s="19">
        <v>4168.87</v>
      </c>
      <c r="W1267" s="20">
        <f>Tabla1[[#This Row],[Devengado]]/Tabla1[[#Totals],[Devengado]]</f>
        <v>4.8683409496965205E-4</v>
      </c>
      <c r="X1267" s="19">
        <v>11326.13</v>
      </c>
      <c r="Y1267" s="19">
        <v>11504.13</v>
      </c>
      <c r="Z1267" s="19">
        <v>10879.27</v>
      </c>
    </row>
    <row r="1268" spans="1:26" hidden="1" x14ac:dyDescent="0.2">
      <c r="A1268" t="s">
        <v>62</v>
      </c>
      <c r="B1268" t="s">
        <v>80</v>
      </c>
      <c r="C1268" t="s">
        <v>81</v>
      </c>
      <c r="D1268" t="s">
        <v>82</v>
      </c>
      <c r="E1268" t="s">
        <v>4</v>
      </c>
      <c r="F1268" t="s">
        <v>5</v>
      </c>
      <c r="G1268" t="s">
        <v>6</v>
      </c>
      <c r="H1268" t="s">
        <v>7</v>
      </c>
      <c r="I1268" t="str">
        <f>MID(Tabla1[[#This Row],[Des.Proyecto]],16,50)</f>
        <v>GASTOS ADMINISTRATIVOS</v>
      </c>
      <c r="J1268" t="s">
        <v>281</v>
      </c>
      <c r="K1268" t="s">
        <v>282</v>
      </c>
      <c r="L1268" s="11" t="s">
        <v>938</v>
      </c>
      <c r="M1268" t="s">
        <v>173</v>
      </c>
      <c r="N1268" t="s">
        <v>11</v>
      </c>
      <c r="O1268" s="19">
        <v>10042.86</v>
      </c>
      <c r="P1268" s="19">
        <v>0</v>
      </c>
      <c r="Q1268" s="19">
        <v>-4482.8599999999997</v>
      </c>
      <c r="R1268" s="19">
        <v>5560</v>
      </c>
      <c r="S1268" s="19">
        <v>1702.8</v>
      </c>
      <c r="T1268" s="19">
        <v>2357.1999999999998</v>
      </c>
      <c r="U1268" s="18">
        <f>Tabla1[[#This Row],[Comprometido]]/Tabla1[[#Totals],[Comprometido]]</f>
        <v>1.1253330789223797E-4</v>
      </c>
      <c r="V1268" s="19">
        <v>2357.1999999999998</v>
      </c>
      <c r="W1268" s="20">
        <f>Tabla1[[#This Row],[Devengado]]/Tabla1[[#Totals],[Devengado]]</f>
        <v>2.7527011604162849E-4</v>
      </c>
      <c r="X1268" s="19">
        <v>3202.8</v>
      </c>
      <c r="Y1268" s="19">
        <v>3202.8</v>
      </c>
      <c r="Z1268" s="19">
        <v>1500</v>
      </c>
    </row>
    <row r="1269" spans="1:26" hidden="1" x14ac:dyDescent="0.2">
      <c r="A1269" t="s">
        <v>23</v>
      </c>
      <c r="B1269" t="s">
        <v>49</v>
      </c>
      <c r="C1269" t="s">
        <v>56</v>
      </c>
      <c r="D1269" t="s">
        <v>57</v>
      </c>
      <c r="E1269" t="s">
        <v>4</v>
      </c>
      <c r="F1269" t="s">
        <v>5</v>
      </c>
      <c r="G1269" t="s">
        <v>6</v>
      </c>
      <c r="H1269" t="s">
        <v>7</v>
      </c>
      <c r="I1269" t="str">
        <f>MID(Tabla1[[#This Row],[Des.Proyecto]],16,50)</f>
        <v>GASTOS ADMINISTRATIVOS</v>
      </c>
      <c r="J1269" t="s">
        <v>281</v>
      </c>
      <c r="K1269" t="s">
        <v>282</v>
      </c>
      <c r="L1269" s="11" t="s">
        <v>938</v>
      </c>
      <c r="M1269" t="s">
        <v>173</v>
      </c>
      <c r="N1269" t="s">
        <v>11</v>
      </c>
      <c r="O1269" s="19">
        <v>32067.24</v>
      </c>
      <c r="P1269" s="19">
        <v>0</v>
      </c>
      <c r="Q1269" s="19">
        <v>-17411.240000000002</v>
      </c>
      <c r="R1269" s="19">
        <v>14656</v>
      </c>
      <c r="S1269" s="19">
        <v>0</v>
      </c>
      <c r="T1269" s="19">
        <v>11480</v>
      </c>
      <c r="U1269" s="18">
        <f>Tabla1[[#This Row],[Comprometido]]/Tabla1[[#Totals],[Comprometido]]</f>
        <v>5.480580241824588E-4</v>
      </c>
      <c r="V1269" s="19">
        <v>11480</v>
      </c>
      <c r="W1269" s="20">
        <f>Tabla1[[#This Row],[Devengado]]/Tabla1[[#Totals],[Devengado]]</f>
        <v>1.3406163805183672E-3</v>
      </c>
      <c r="X1269" s="19">
        <v>3176</v>
      </c>
      <c r="Y1269" s="19">
        <v>3176</v>
      </c>
      <c r="Z1269" s="19">
        <v>3176</v>
      </c>
    </row>
    <row r="1270" spans="1:26" hidden="1" x14ac:dyDescent="0.2">
      <c r="A1270" t="s">
        <v>62</v>
      </c>
      <c r="B1270" t="s">
        <v>66</v>
      </c>
      <c r="C1270" t="s">
        <v>124</v>
      </c>
      <c r="D1270" t="s">
        <v>125</v>
      </c>
      <c r="E1270" t="s">
        <v>4</v>
      </c>
      <c r="F1270" t="s">
        <v>5</v>
      </c>
      <c r="G1270" t="s">
        <v>6</v>
      </c>
      <c r="H1270" t="s">
        <v>7</v>
      </c>
      <c r="I1270" t="str">
        <f>MID(Tabla1[[#This Row],[Des.Proyecto]],16,50)</f>
        <v>GASTOS ADMINISTRATIVOS</v>
      </c>
      <c r="J1270" t="s">
        <v>281</v>
      </c>
      <c r="K1270" t="s">
        <v>282</v>
      </c>
      <c r="L1270" s="11" t="s">
        <v>938</v>
      </c>
      <c r="M1270" t="s">
        <v>173</v>
      </c>
      <c r="N1270" t="s">
        <v>11</v>
      </c>
      <c r="O1270" s="19">
        <v>500</v>
      </c>
      <c r="P1270" s="19">
        <v>0</v>
      </c>
      <c r="Q1270" s="19">
        <v>0</v>
      </c>
      <c r="R1270" s="19">
        <v>500</v>
      </c>
      <c r="S1270" s="19">
        <v>0</v>
      </c>
      <c r="T1270" s="19">
        <v>303.3</v>
      </c>
      <c r="U1270" s="18">
        <f>Tabla1[[#This Row],[Comprometido]]/Tabla1[[#Totals],[Comprometido]]</f>
        <v>1.4479616614506948E-5</v>
      </c>
      <c r="V1270" s="19">
        <v>303.3</v>
      </c>
      <c r="W1270" s="20">
        <f>Tabla1[[#This Row],[Devengado]]/Tabla1[[#Totals],[Devengado]]</f>
        <v>3.5418897927806693E-5</v>
      </c>
      <c r="X1270" s="19">
        <v>196.7</v>
      </c>
      <c r="Y1270" s="19">
        <v>196.7</v>
      </c>
      <c r="Z1270" s="19">
        <v>196.7</v>
      </c>
    </row>
    <row r="1271" spans="1:26" hidden="1" x14ac:dyDescent="0.2">
      <c r="A1271" t="s">
        <v>23</v>
      </c>
      <c r="B1271" t="s">
        <v>24</v>
      </c>
      <c r="C1271" t="s">
        <v>86</v>
      </c>
      <c r="D1271" t="s">
        <v>87</v>
      </c>
      <c r="E1271" t="s">
        <v>4</v>
      </c>
      <c r="F1271" t="s">
        <v>5</v>
      </c>
      <c r="G1271" t="s">
        <v>6</v>
      </c>
      <c r="H1271" t="s">
        <v>7</v>
      </c>
      <c r="I1271" t="str">
        <f>MID(Tabla1[[#This Row],[Des.Proyecto]],16,50)</f>
        <v>GASTOS ADMINISTRATIVOS</v>
      </c>
      <c r="J1271" t="s">
        <v>281</v>
      </c>
      <c r="K1271" t="s">
        <v>282</v>
      </c>
      <c r="L1271" s="11" t="s">
        <v>938</v>
      </c>
      <c r="M1271" t="s">
        <v>173</v>
      </c>
      <c r="N1271" t="s">
        <v>11</v>
      </c>
      <c r="O1271" s="19">
        <v>6034.27</v>
      </c>
      <c r="P1271" s="19">
        <v>0</v>
      </c>
      <c r="Q1271" s="19">
        <v>2088.41</v>
      </c>
      <c r="R1271" s="19">
        <v>8122.68</v>
      </c>
      <c r="S1271" s="19">
        <v>576.13</v>
      </c>
      <c r="T1271" s="19">
        <v>7546.55</v>
      </c>
      <c r="U1271" s="18">
        <f>Tabla1[[#This Row],[Comprometido]]/Tabla1[[#Totals],[Comprometido]]</f>
        <v>3.6027415351865287E-4</v>
      </c>
      <c r="V1271" s="19">
        <v>7546.55</v>
      </c>
      <c r="W1271" s="20">
        <f>Tabla1[[#This Row],[Devengado]]/Tabla1[[#Totals],[Devengado]]</f>
        <v>8.8127426362377042E-4</v>
      </c>
      <c r="X1271" s="19">
        <v>576.13</v>
      </c>
      <c r="Y1271" s="19">
        <v>576.13</v>
      </c>
      <c r="Z1271" s="19">
        <v>0</v>
      </c>
    </row>
    <row r="1272" spans="1:26" hidden="1" x14ac:dyDescent="0.2">
      <c r="A1272" t="s">
        <v>23</v>
      </c>
      <c r="B1272" t="s">
        <v>46</v>
      </c>
      <c r="C1272" t="s">
        <v>47</v>
      </c>
      <c r="D1272" t="s">
        <v>48</v>
      </c>
      <c r="E1272" t="s">
        <v>4</v>
      </c>
      <c r="F1272" t="s">
        <v>5</v>
      </c>
      <c r="G1272" t="s">
        <v>6</v>
      </c>
      <c r="H1272" t="s">
        <v>7</v>
      </c>
      <c r="I1272" t="str">
        <f>MID(Tabla1[[#This Row],[Des.Proyecto]],16,50)</f>
        <v>GASTOS ADMINISTRATIVOS</v>
      </c>
      <c r="J1272" t="s">
        <v>281</v>
      </c>
      <c r="K1272" t="s">
        <v>282</v>
      </c>
      <c r="L1272" s="11" t="s">
        <v>938</v>
      </c>
      <c r="M1272" t="s">
        <v>173</v>
      </c>
      <c r="N1272" t="s">
        <v>11</v>
      </c>
      <c r="O1272" s="19">
        <v>2993.32</v>
      </c>
      <c r="P1272" s="19">
        <v>0</v>
      </c>
      <c r="Q1272" s="19">
        <v>0</v>
      </c>
      <c r="R1272" s="19">
        <v>2993.32</v>
      </c>
      <c r="S1272" s="19">
        <v>0</v>
      </c>
      <c r="T1272" s="19">
        <v>0</v>
      </c>
      <c r="U1272" s="18">
        <f>Tabla1[[#This Row],[Comprometido]]/Tabla1[[#Totals],[Comprometido]]</f>
        <v>0</v>
      </c>
      <c r="V1272" s="19">
        <v>0</v>
      </c>
      <c r="W1272" s="20">
        <f>Tabla1[[#This Row],[Devengado]]/Tabla1[[#Totals],[Devengado]]</f>
        <v>0</v>
      </c>
      <c r="X1272" s="19">
        <v>2993.32</v>
      </c>
      <c r="Y1272" s="19">
        <v>2993.32</v>
      </c>
      <c r="Z1272" s="19">
        <v>2993.32</v>
      </c>
    </row>
    <row r="1273" spans="1:26" hidden="1" x14ac:dyDescent="0.2">
      <c r="A1273" t="s">
        <v>62</v>
      </c>
      <c r="B1273" t="s">
        <v>66</v>
      </c>
      <c r="C1273" t="s">
        <v>74</v>
      </c>
      <c r="D1273" t="s">
        <v>75</v>
      </c>
      <c r="E1273" t="s">
        <v>4</v>
      </c>
      <c r="F1273" t="s">
        <v>5</v>
      </c>
      <c r="G1273" t="s">
        <v>6</v>
      </c>
      <c r="H1273" t="s">
        <v>7</v>
      </c>
      <c r="I1273" t="str">
        <f>MID(Tabla1[[#This Row],[Des.Proyecto]],16,50)</f>
        <v>GASTOS ADMINISTRATIVOS</v>
      </c>
      <c r="J1273" t="s">
        <v>281</v>
      </c>
      <c r="K1273" t="s">
        <v>282</v>
      </c>
      <c r="L1273" s="11" t="s">
        <v>938</v>
      </c>
      <c r="M1273" t="s">
        <v>173</v>
      </c>
      <c r="N1273" t="s">
        <v>11</v>
      </c>
      <c r="O1273" s="19">
        <v>1097.5999999999999</v>
      </c>
      <c r="P1273" s="19">
        <v>0</v>
      </c>
      <c r="Q1273" s="19">
        <v>-1097.5999999999999</v>
      </c>
      <c r="R1273" s="19">
        <v>0</v>
      </c>
      <c r="S1273" s="19">
        <v>0</v>
      </c>
      <c r="T1273" s="19">
        <v>0</v>
      </c>
      <c r="U1273" s="18">
        <f>Tabla1[[#This Row],[Comprometido]]/Tabla1[[#Totals],[Comprometido]]</f>
        <v>0</v>
      </c>
      <c r="V1273" s="19">
        <v>0</v>
      </c>
      <c r="W1273" s="20">
        <f>Tabla1[[#This Row],[Devengado]]/Tabla1[[#Totals],[Devengado]]</f>
        <v>0</v>
      </c>
      <c r="X1273" s="19">
        <v>0</v>
      </c>
      <c r="Y1273" s="19">
        <v>0</v>
      </c>
      <c r="Z1273" s="19">
        <v>0</v>
      </c>
    </row>
    <row r="1274" spans="1:26" hidden="1" x14ac:dyDescent="0.2">
      <c r="A1274" t="s">
        <v>23</v>
      </c>
      <c r="B1274" t="s">
        <v>24</v>
      </c>
      <c r="C1274" t="s">
        <v>40</v>
      </c>
      <c r="D1274" t="s">
        <v>41</v>
      </c>
      <c r="E1274" t="s">
        <v>4</v>
      </c>
      <c r="F1274" t="s">
        <v>5</v>
      </c>
      <c r="G1274" t="s">
        <v>6</v>
      </c>
      <c r="H1274" t="s">
        <v>7</v>
      </c>
      <c r="I1274" t="str">
        <f>MID(Tabla1[[#This Row],[Des.Proyecto]],16,50)</f>
        <v>GASTOS ADMINISTRATIVOS</v>
      </c>
      <c r="J1274" t="s">
        <v>281</v>
      </c>
      <c r="K1274" t="s">
        <v>282</v>
      </c>
      <c r="L1274" s="11" t="s">
        <v>938</v>
      </c>
      <c r="M1274" t="s">
        <v>173</v>
      </c>
      <c r="N1274" t="s">
        <v>11</v>
      </c>
      <c r="O1274" s="19">
        <v>9050.94</v>
      </c>
      <c r="P1274" s="19">
        <v>0</v>
      </c>
      <c r="Q1274" s="19">
        <v>0</v>
      </c>
      <c r="R1274" s="19">
        <v>9050.94</v>
      </c>
      <c r="S1274" s="19">
        <v>0</v>
      </c>
      <c r="T1274" s="19">
        <v>0</v>
      </c>
      <c r="U1274" s="18">
        <f>Tabla1[[#This Row],[Comprometido]]/Tabla1[[#Totals],[Comprometido]]</f>
        <v>0</v>
      </c>
      <c r="V1274" s="19">
        <v>0</v>
      </c>
      <c r="W1274" s="20">
        <f>Tabla1[[#This Row],[Devengado]]/Tabla1[[#Totals],[Devengado]]</f>
        <v>0</v>
      </c>
      <c r="X1274" s="19">
        <v>9050.94</v>
      </c>
      <c r="Y1274" s="19">
        <v>9050.94</v>
      </c>
      <c r="Z1274" s="19">
        <v>9050.94</v>
      </c>
    </row>
    <row r="1275" spans="1:26" hidden="1" x14ac:dyDescent="0.2">
      <c r="A1275" t="s">
        <v>0</v>
      </c>
      <c r="B1275" t="s">
        <v>1</v>
      </c>
      <c r="C1275" t="s">
        <v>88</v>
      </c>
      <c r="D1275" t="s">
        <v>89</v>
      </c>
      <c r="E1275" t="s">
        <v>4</v>
      </c>
      <c r="F1275" t="s">
        <v>5</v>
      </c>
      <c r="G1275" t="s">
        <v>6</v>
      </c>
      <c r="H1275" t="s">
        <v>7</v>
      </c>
      <c r="I1275" t="str">
        <f>MID(Tabla1[[#This Row],[Des.Proyecto]],16,50)</f>
        <v>GASTOS ADMINISTRATIVOS</v>
      </c>
      <c r="J1275" t="s">
        <v>281</v>
      </c>
      <c r="K1275" t="s">
        <v>282</v>
      </c>
      <c r="L1275" s="11" t="s">
        <v>938</v>
      </c>
      <c r="M1275" t="s">
        <v>173</v>
      </c>
      <c r="N1275" t="s">
        <v>11</v>
      </c>
      <c r="O1275" s="19">
        <v>3600</v>
      </c>
      <c r="P1275" s="19">
        <v>0</v>
      </c>
      <c r="Q1275" s="19">
        <v>2376.9699999999998</v>
      </c>
      <c r="R1275" s="19">
        <v>5976.97</v>
      </c>
      <c r="S1275" s="19">
        <v>0</v>
      </c>
      <c r="T1275" s="19">
        <v>3644.07</v>
      </c>
      <c r="U1275" s="18">
        <f>Tabla1[[#This Row],[Comprometido]]/Tabla1[[#Totals],[Comprometido]]</f>
        <v>1.7396879827374326E-4</v>
      </c>
      <c r="V1275" s="19">
        <v>3086.07</v>
      </c>
      <c r="W1275" s="20">
        <f>Tabla1[[#This Row],[Devengado]]/Tabla1[[#Totals],[Devengado]]</f>
        <v>3.603864105772054E-4</v>
      </c>
      <c r="X1275" s="19">
        <v>2332.9</v>
      </c>
      <c r="Y1275" s="19">
        <v>2890.9</v>
      </c>
      <c r="Z1275" s="19">
        <v>2332.9</v>
      </c>
    </row>
    <row r="1276" spans="1:26" hidden="1" x14ac:dyDescent="0.2">
      <c r="A1276" t="s">
        <v>0</v>
      </c>
      <c r="B1276" t="s">
        <v>1</v>
      </c>
      <c r="C1276" t="s">
        <v>174</v>
      </c>
      <c r="D1276" t="s">
        <v>175</v>
      </c>
      <c r="E1276" t="s">
        <v>4</v>
      </c>
      <c r="F1276" t="s">
        <v>5</v>
      </c>
      <c r="G1276" t="s">
        <v>6</v>
      </c>
      <c r="H1276" t="s">
        <v>7</v>
      </c>
      <c r="I1276" t="str">
        <f>MID(Tabla1[[#This Row],[Des.Proyecto]],16,50)</f>
        <v>GASTOS ADMINISTRATIVOS</v>
      </c>
      <c r="J1276" t="s">
        <v>281</v>
      </c>
      <c r="K1276" t="s">
        <v>282</v>
      </c>
      <c r="L1276" s="11" t="s">
        <v>938</v>
      </c>
      <c r="M1276" t="s">
        <v>173</v>
      </c>
      <c r="N1276" t="s">
        <v>11</v>
      </c>
      <c r="O1276" s="19">
        <v>158571.37</v>
      </c>
      <c r="P1276" s="19">
        <v>0</v>
      </c>
      <c r="Q1276" s="19">
        <v>-65672.039999999994</v>
      </c>
      <c r="R1276" s="19">
        <v>92899.33</v>
      </c>
      <c r="S1276" s="19">
        <v>0</v>
      </c>
      <c r="T1276" s="19">
        <v>2000</v>
      </c>
      <c r="U1276" s="18">
        <f>Tabla1[[#This Row],[Comprometido]]/Tabla1[[#Totals],[Comprometido]]</f>
        <v>9.5480492017849966E-5</v>
      </c>
      <c r="V1276" s="19">
        <v>462.05</v>
      </c>
      <c r="W1276" s="20">
        <f>Tabla1[[#This Row],[Devengado]]/Tabla1[[#Totals],[Devengado]]</f>
        <v>5.3957473747257107E-5</v>
      </c>
      <c r="X1276" s="19">
        <v>90899.33</v>
      </c>
      <c r="Y1276" s="19">
        <v>92437.28</v>
      </c>
      <c r="Z1276" s="19">
        <v>90899.33</v>
      </c>
    </row>
    <row r="1277" spans="1:26" hidden="1" x14ac:dyDescent="0.2">
      <c r="A1277" t="s">
        <v>62</v>
      </c>
      <c r="B1277" t="s">
        <v>80</v>
      </c>
      <c r="C1277" t="s">
        <v>94</v>
      </c>
      <c r="D1277" t="s">
        <v>95</v>
      </c>
      <c r="E1277" t="s">
        <v>4</v>
      </c>
      <c r="F1277" t="s">
        <v>5</v>
      </c>
      <c r="G1277" t="s">
        <v>6</v>
      </c>
      <c r="H1277" t="s">
        <v>7</v>
      </c>
      <c r="I1277" t="str">
        <f>MID(Tabla1[[#This Row],[Des.Proyecto]],16,50)</f>
        <v>GASTOS ADMINISTRATIVOS</v>
      </c>
      <c r="J1277" t="s">
        <v>281</v>
      </c>
      <c r="K1277" t="s">
        <v>282</v>
      </c>
      <c r="L1277" s="11" t="s">
        <v>938</v>
      </c>
      <c r="M1277" t="s">
        <v>173</v>
      </c>
      <c r="N1277" t="s">
        <v>11</v>
      </c>
      <c r="O1277" s="19">
        <v>8666.44</v>
      </c>
      <c r="P1277" s="19">
        <v>0</v>
      </c>
      <c r="Q1277" s="19">
        <v>0</v>
      </c>
      <c r="R1277" s="19">
        <v>8666.44</v>
      </c>
      <c r="S1277" s="19">
        <v>0</v>
      </c>
      <c r="T1277" s="19">
        <v>1915.9</v>
      </c>
      <c r="U1277" s="18">
        <f>Tabla1[[#This Row],[Comprometido]]/Tabla1[[#Totals],[Comprometido]]</f>
        <v>9.1465537328499382E-5</v>
      </c>
      <c r="V1277" s="19">
        <v>430.81</v>
      </c>
      <c r="W1277" s="20">
        <f>Tabla1[[#This Row],[Devengado]]/Tabla1[[#Totals],[Devengado]]</f>
        <v>5.0309315582849982E-5</v>
      </c>
      <c r="X1277" s="19">
        <v>6750.54</v>
      </c>
      <c r="Y1277" s="19">
        <v>8235.6299999999992</v>
      </c>
      <c r="Z1277" s="19">
        <v>6750.54</v>
      </c>
    </row>
    <row r="1278" spans="1:26" x14ac:dyDescent="0.2">
      <c r="A1278" t="s">
        <v>52</v>
      </c>
      <c r="B1278" t="s">
        <v>83</v>
      </c>
      <c r="C1278" t="s">
        <v>84</v>
      </c>
      <c r="D1278" t="s">
        <v>85</v>
      </c>
      <c r="E1278" t="s">
        <v>4</v>
      </c>
      <c r="F1278" t="s">
        <v>5</v>
      </c>
      <c r="G1278" t="s">
        <v>6</v>
      </c>
      <c r="H1278" t="s">
        <v>7</v>
      </c>
      <c r="I1278" t="str">
        <f>MID(Tabla1[[#This Row],[Des.Proyecto]],16,50)</f>
        <v>GASTOS ADMINISTRATIVOS</v>
      </c>
      <c r="J1278" t="s">
        <v>281</v>
      </c>
      <c r="K1278" t="s">
        <v>282</v>
      </c>
      <c r="L1278" s="11" t="s">
        <v>938</v>
      </c>
      <c r="M1278" t="s">
        <v>173</v>
      </c>
      <c r="N1278" t="s">
        <v>11</v>
      </c>
      <c r="O1278" s="19">
        <v>829.5</v>
      </c>
      <c r="P1278" s="19">
        <v>0</v>
      </c>
      <c r="Q1278" s="19">
        <v>3700</v>
      </c>
      <c r="R1278" s="19">
        <v>4529.5</v>
      </c>
      <c r="S1278" s="19">
        <v>499.29</v>
      </c>
      <c r="T1278" s="19">
        <v>3263.08</v>
      </c>
      <c r="U1278" s="18">
        <f>Tabla1[[#This Row],[Comprometido]]/Tabla1[[#Totals],[Comprometido]]</f>
        <v>1.5578024194680293E-4</v>
      </c>
      <c r="V1278" s="19">
        <v>3263.08</v>
      </c>
      <c r="W1278" s="20">
        <f>Tabla1[[#This Row],[Devengado]]/Tabla1[[#Totals],[Devengado]]</f>
        <v>3.8105736053500644E-4</v>
      </c>
      <c r="X1278" s="19">
        <v>1266.42</v>
      </c>
      <c r="Y1278" s="19">
        <v>1266.42</v>
      </c>
      <c r="Z1278" s="19">
        <v>767.13</v>
      </c>
    </row>
    <row r="1279" spans="1:26" hidden="1" x14ac:dyDescent="0.2">
      <c r="A1279" t="s">
        <v>62</v>
      </c>
      <c r="B1279" t="s">
        <v>66</v>
      </c>
      <c r="C1279" t="s">
        <v>76</v>
      </c>
      <c r="D1279" t="s">
        <v>77</v>
      </c>
      <c r="E1279" t="s">
        <v>4</v>
      </c>
      <c r="F1279" t="s">
        <v>5</v>
      </c>
      <c r="G1279" t="s">
        <v>6</v>
      </c>
      <c r="H1279" t="s">
        <v>7</v>
      </c>
      <c r="I1279" t="str">
        <f>MID(Tabla1[[#This Row],[Des.Proyecto]],16,50)</f>
        <v>GASTOS ADMINISTRATIVOS</v>
      </c>
      <c r="J1279" t="s">
        <v>281</v>
      </c>
      <c r="K1279" t="s">
        <v>282</v>
      </c>
      <c r="L1279" s="11" t="s">
        <v>938</v>
      </c>
      <c r="M1279" t="s">
        <v>173</v>
      </c>
      <c r="N1279" t="s">
        <v>11</v>
      </c>
      <c r="O1279" s="19">
        <v>1930</v>
      </c>
      <c r="P1279" s="19">
        <v>0</v>
      </c>
      <c r="Q1279" s="19">
        <v>-1930</v>
      </c>
      <c r="R1279" s="19">
        <v>0</v>
      </c>
      <c r="S1279" s="19">
        <v>0</v>
      </c>
      <c r="T1279" s="19">
        <v>0</v>
      </c>
      <c r="U1279" s="18">
        <f>Tabla1[[#This Row],[Comprometido]]/Tabla1[[#Totals],[Comprometido]]</f>
        <v>0</v>
      </c>
      <c r="V1279" s="19">
        <v>0</v>
      </c>
      <c r="W1279" s="20">
        <f>Tabla1[[#This Row],[Devengado]]/Tabla1[[#Totals],[Devengado]]</f>
        <v>0</v>
      </c>
      <c r="X1279" s="19">
        <v>0</v>
      </c>
      <c r="Y1279" s="19">
        <v>0</v>
      </c>
      <c r="Z1279" s="19">
        <v>0</v>
      </c>
    </row>
    <row r="1280" spans="1:26" hidden="1" x14ac:dyDescent="0.2">
      <c r="A1280" t="s">
        <v>62</v>
      </c>
      <c r="B1280" t="s">
        <v>66</v>
      </c>
      <c r="C1280" t="s">
        <v>124</v>
      </c>
      <c r="D1280" t="s">
        <v>125</v>
      </c>
      <c r="E1280" t="s">
        <v>4</v>
      </c>
      <c r="F1280" t="s">
        <v>5</v>
      </c>
      <c r="G1280" t="s">
        <v>6</v>
      </c>
      <c r="H1280" t="s">
        <v>7</v>
      </c>
      <c r="I1280" t="str">
        <f>MID(Tabla1[[#This Row],[Des.Proyecto]],16,50)</f>
        <v>GASTOS ADMINISTRATIVOS</v>
      </c>
      <c r="J1280" t="s">
        <v>283</v>
      </c>
      <c r="K1280" t="s">
        <v>284</v>
      </c>
      <c r="L1280" s="11" t="s">
        <v>938</v>
      </c>
      <c r="M1280" t="s">
        <v>173</v>
      </c>
      <c r="N1280" t="s">
        <v>11</v>
      </c>
      <c r="O1280" s="19">
        <v>1000</v>
      </c>
      <c r="P1280" s="19">
        <v>0</v>
      </c>
      <c r="Q1280" s="19">
        <v>-1000</v>
      </c>
      <c r="R1280" s="19">
        <v>0</v>
      </c>
      <c r="S1280" s="19">
        <v>0</v>
      </c>
      <c r="T1280" s="19">
        <v>0</v>
      </c>
      <c r="U1280" s="18">
        <f>Tabla1[[#This Row],[Comprometido]]/Tabla1[[#Totals],[Comprometido]]</f>
        <v>0</v>
      </c>
      <c r="V1280" s="19">
        <v>0</v>
      </c>
      <c r="W1280" s="20">
        <f>Tabla1[[#This Row],[Devengado]]/Tabla1[[#Totals],[Devengado]]</f>
        <v>0</v>
      </c>
      <c r="X1280" s="19">
        <v>0</v>
      </c>
      <c r="Y1280" s="19">
        <v>0</v>
      </c>
      <c r="Z1280" s="19">
        <v>0</v>
      </c>
    </row>
    <row r="1281" spans="1:26" hidden="1" x14ac:dyDescent="0.2">
      <c r="A1281" t="s">
        <v>23</v>
      </c>
      <c r="B1281" t="s">
        <v>24</v>
      </c>
      <c r="C1281" t="s">
        <v>29</v>
      </c>
      <c r="D1281" t="s">
        <v>30</v>
      </c>
      <c r="E1281" t="s">
        <v>4</v>
      </c>
      <c r="F1281" t="s">
        <v>5</v>
      </c>
      <c r="G1281" t="s">
        <v>6</v>
      </c>
      <c r="H1281" t="s">
        <v>7</v>
      </c>
      <c r="I1281" t="str">
        <f>MID(Tabla1[[#This Row],[Des.Proyecto]],16,50)</f>
        <v>GASTOS ADMINISTRATIVOS</v>
      </c>
      <c r="J1281" t="s">
        <v>283</v>
      </c>
      <c r="K1281" t="s">
        <v>284</v>
      </c>
      <c r="L1281" s="11" t="s">
        <v>938</v>
      </c>
      <c r="M1281" t="s">
        <v>173</v>
      </c>
      <c r="N1281" t="s">
        <v>11</v>
      </c>
      <c r="O1281" s="19">
        <v>1439.08</v>
      </c>
      <c r="P1281" s="19">
        <v>0</v>
      </c>
      <c r="Q1281" s="19">
        <v>0</v>
      </c>
      <c r="R1281" s="19">
        <v>1439.08</v>
      </c>
      <c r="S1281" s="19">
        <v>0</v>
      </c>
      <c r="T1281" s="19">
        <v>0</v>
      </c>
      <c r="U1281" s="18">
        <f>Tabla1[[#This Row],[Comprometido]]/Tabla1[[#Totals],[Comprometido]]</f>
        <v>0</v>
      </c>
      <c r="V1281" s="19">
        <v>0</v>
      </c>
      <c r="W1281" s="20">
        <f>Tabla1[[#This Row],[Devengado]]/Tabla1[[#Totals],[Devengado]]</f>
        <v>0</v>
      </c>
      <c r="X1281" s="19">
        <v>1439.08</v>
      </c>
      <c r="Y1281" s="19">
        <v>1439.08</v>
      </c>
      <c r="Z1281" s="19">
        <v>1439.08</v>
      </c>
    </row>
    <row r="1282" spans="1:26" hidden="1" x14ac:dyDescent="0.2">
      <c r="A1282" t="s">
        <v>23</v>
      </c>
      <c r="B1282" t="s">
        <v>24</v>
      </c>
      <c r="C1282" t="s">
        <v>25</v>
      </c>
      <c r="D1282" t="s">
        <v>26</v>
      </c>
      <c r="E1282" t="s">
        <v>4</v>
      </c>
      <c r="F1282" t="s">
        <v>5</v>
      </c>
      <c r="G1282" t="s">
        <v>6</v>
      </c>
      <c r="H1282" t="s">
        <v>7</v>
      </c>
      <c r="I1282" t="str">
        <f>MID(Tabla1[[#This Row],[Des.Proyecto]],16,50)</f>
        <v>GASTOS ADMINISTRATIVOS</v>
      </c>
      <c r="J1282" t="s">
        <v>283</v>
      </c>
      <c r="K1282" t="s">
        <v>284</v>
      </c>
      <c r="L1282" s="11" t="s">
        <v>938</v>
      </c>
      <c r="M1282" t="s">
        <v>173</v>
      </c>
      <c r="N1282" t="s">
        <v>11</v>
      </c>
      <c r="O1282" s="19">
        <v>1500</v>
      </c>
      <c r="P1282" s="19">
        <v>0</v>
      </c>
      <c r="Q1282" s="19">
        <v>0</v>
      </c>
      <c r="R1282" s="19">
        <v>1500</v>
      </c>
      <c r="S1282" s="19">
        <v>0</v>
      </c>
      <c r="T1282" s="19">
        <v>0</v>
      </c>
      <c r="U1282" s="18">
        <f>Tabla1[[#This Row],[Comprometido]]/Tabla1[[#Totals],[Comprometido]]</f>
        <v>0</v>
      </c>
      <c r="V1282" s="19">
        <v>0</v>
      </c>
      <c r="W1282" s="20">
        <f>Tabla1[[#This Row],[Devengado]]/Tabla1[[#Totals],[Devengado]]</f>
        <v>0</v>
      </c>
      <c r="X1282" s="19">
        <v>1500</v>
      </c>
      <c r="Y1282" s="19">
        <v>1500</v>
      </c>
      <c r="Z1282" s="19">
        <v>1500</v>
      </c>
    </row>
    <row r="1283" spans="1:26" hidden="1" x14ac:dyDescent="0.2">
      <c r="A1283" t="s">
        <v>23</v>
      </c>
      <c r="B1283" t="s">
        <v>24</v>
      </c>
      <c r="C1283" t="s">
        <v>34</v>
      </c>
      <c r="D1283" t="s">
        <v>35</v>
      </c>
      <c r="E1283" t="s">
        <v>4</v>
      </c>
      <c r="F1283" t="s">
        <v>5</v>
      </c>
      <c r="G1283" t="s">
        <v>6</v>
      </c>
      <c r="H1283" t="s">
        <v>7</v>
      </c>
      <c r="I1283" t="str">
        <f>MID(Tabla1[[#This Row],[Des.Proyecto]],16,50)</f>
        <v>GASTOS ADMINISTRATIVOS</v>
      </c>
      <c r="J1283" t="s">
        <v>283</v>
      </c>
      <c r="K1283" t="s">
        <v>284</v>
      </c>
      <c r="L1283" s="11" t="s">
        <v>938</v>
      </c>
      <c r="M1283" t="s">
        <v>173</v>
      </c>
      <c r="N1283" t="s">
        <v>11</v>
      </c>
      <c r="O1283" s="19">
        <v>2375.17</v>
      </c>
      <c r="P1283" s="19">
        <v>0</v>
      </c>
      <c r="Q1283" s="19">
        <v>-1875.17</v>
      </c>
      <c r="R1283" s="19">
        <v>500</v>
      </c>
      <c r="S1283" s="19">
        <v>0</v>
      </c>
      <c r="T1283" s="19">
        <v>0</v>
      </c>
      <c r="U1283" s="18">
        <f>Tabla1[[#This Row],[Comprometido]]/Tabla1[[#Totals],[Comprometido]]</f>
        <v>0</v>
      </c>
      <c r="V1283" s="19">
        <v>0</v>
      </c>
      <c r="W1283" s="20">
        <f>Tabla1[[#This Row],[Devengado]]/Tabla1[[#Totals],[Devengado]]</f>
        <v>0</v>
      </c>
      <c r="X1283" s="19">
        <v>500</v>
      </c>
      <c r="Y1283" s="19">
        <v>500</v>
      </c>
      <c r="Z1283" s="19">
        <v>500</v>
      </c>
    </row>
    <row r="1284" spans="1:26" hidden="1" x14ac:dyDescent="0.2">
      <c r="A1284" t="s">
        <v>23</v>
      </c>
      <c r="B1284" t="s">
        <v>24</v>
      </c>
      <c r="C1284" t="s">
        <v>40</v>
      </c>
      <c r="D1284" t="s">
        <v>41</v>
      </c>
      <c r="E1284" t="s">
        <v>4</v>
      </c>
      <c r="F1284" t="s">
        <v>5</v>
      </c>
      <c r="G1284" t="s">
        <v>6</v>
      </c>
      <c r="H1284" t="s">
        <v>7</v>
      </c>
      <c r="I1284" t="str">
        <f>MID(Tabla1[[#This Row],[Des.Proyecto]],16,50)</f>
        <v>GASTOS ADMINISTRATIVOS</v>
      </c>
      <c r="J1284" t="s">
        <v>283</v>
      </c>
      <c r="K1284" t="s">
        <v>284</v>
      </c>
      <c r="L1284" s="11" t="s">
        <v>938</v>
      </c>
      <c r="M1284" t="s">
        <v>173</v>
      </c>
      <c r="N1284" t="s">
        <v>11</v>
      </c>
      <c r="O1284" s="19">
        <v>238.59</v>
      </c>
      <c r="P1284" s="19">
        <v>0</v>
      </c>
      <c r="Q1284" s="19">
        <v>0</v>
      </c>
      <c r="R1284" s="19">
        <v>238.59</v>
      </c>
      <c r="S1284" s="19">
        <v>0</v>
      </c>
      <c r="T1284" s="19">
        <v>0</v>
      </c>
      <c r="U1284" s="18">
        <f>Tabla1[[#This Row],[Comprometido]]/Tabla1[[#Totals],[Comprometido]]</f>
        <v>0</v>
      </c>
      <c r="V1284" s="19">
        <v>0</v>
      </c>
      <c r="W1284" s="20">
        <f>Tabla1[[#This Row],[Devengado]]/Tabla1[[#Totals],[Devengado]]</f>
        <v>0</v>
      </c>
      <c r="X1284" s="19">
        <v>238.59</v>
      </c>
      <c r="Y1284" s="19">
        <v>238.59</v>
      </c>
      <c r="Z1284" s="19">
        <v>238.59</v>
      </c>
    </row>
    <row r="1285" spans="1:26" hidden="1" x14ac:dyDescent="0.2">
      <c r="A1285" t="s">
        <v>23</v>
      </c>
      <c r="B1285" t="s">
        <v>24</v>
      </c>
      <c r="C1285" t="s">
        <v>42</v>
      </c>
      <c r="D1285" t="s">
        <v>43</v>
      </c>
      <c r="E1285" t="s">
        <v>4</v>
      </c>
      <c r="F1285" t="s">
        <v>5</v>
      </c>
      <c r="G1285" t="s">
        <v>6</v>
      </c>
      <c r="H1285" t="s">
        <v>7</v>
      </c>
      <c r="I1285" t="str">
        <f>MID(Tabla1[[#This Row],[Des.Proyecto]],16,50)</f>
        <v>GASTOS ADMINISTRATIVOS</v>
      </c>
      <c r="J1285" t="s">
        <v>283</v>
      </c>
      <c r="K1285" t="s">
        <v>284</v>
      </c>
      <c r="L1285" s="11" t="s">
        <v>938</v>
      </c>
      <c r="M1285" t="s">
        <v>173</v>
      </c>
      <c r="N1285" t="s">
        <v>11</v>
      </c>
      <c r="O1285" s="19">
        <v>813.05</v>
      </c>
      <c r="P1285" s="19">
        <v>0</v>
      </c>
      <c r="Q1285" s="19">
        <v>225</v>
      </c>
      <c r="R1285" s="19">
        <v>1038.05</v>
      </c>
      <c r="S1285" s="19">
        <v>0</v>
      </c>
      <c r="T1285" s="19">
        <v>0</v>
      </c>
      <c r="U1285" s="18">
        <f>Tabla1[[#This Row],[Comprometido]]/Tabla1[[#Totals],[Comprometido]]</f>
        <v>0</v>
      </c>
      <c r="V1285" s="19">
        <v>0</v>
      </c>
      <c r="W1285" s="20">
        <f>Tabla1[[#This Row],[Devengado]]/Tabla1[[#Totals],[Devengado]]</f>
        <v>0</v>
      </c>
      <c r="X1285" s="19">
        <v>1038.05</v>
      </c>
      <c r="Y1285" s="19">
        <v>1038.05</v>
      </c>
      <c r="Z1285" s="19">
        <v>1038.05</v>
      </c>
    </row>
    <row r="1286" spans="1:26" hidden="1" x14ac:dyDescent="0.2">
      <c r="A1286" t="s">
        <v>62</v>
      </c>
      <c r="B1286" t="s">
        <v>66</v>
      </c>
      <c r="C1286" t="s">
        <v>129</v>
      </c>
      <c r="D1286" t="s">
        <v>130</v>
      </c>
      <c r="E1286" t="s">
        <v>4</v>
      </c>
      <c r="F1286" t="s">
        <v>5</v>
      </c>
      <c r="G1286" t="s">
        <v>6</v>
      </c>
      <c r="H1286" t="s">
        <v>7</v>
      </c>
      <c r="I1286" t="str">
        <f>MID(Tabla1[[#This Row],[Des.Proyecto]],16,50)</f>
        <v>GASTOS ADMINISTRATIVOS</v>
      </c>
      <c r="J1286" t="s">
        <v>283</v>
      </c>
      <c r="K1286" t="s">
        <v>284</v>
      </c>
      <c r="L1286" s="11" t="s">
        <v>938</v>
      </c>
      <c r="M1286" t="s">
        <v>173</v>
      </c>
      <c r="N1286" t="s">
        <v>11</v>
      </c>
      <c r="O1286" s="19">
        <v>2000</v>
      </c>
      <c r="P1286" s="19">
        <v>0</v>
      </c>
      <c r="Q1286" s="19">
        <v>-2000</v>
      </c>
      <c r="R1286" s="19">
        <v>0</v>
      </c>
      <c r="S1286" s="19">
        <v>0</v>
      </c>
      <c r="T1286" s="19">
        <v>0</v>
      </c>
      <c r="U1286" s="18">
        <f>Tabla1[[#This Row],[Comprometido]]/Tabla1[[#Totals],[Comprometido]]</f>
        <v>0</v>
      </c>
      <c r="V1286" s="19">
        <v>0</v>
      </c>
      <c r="W1286" s="20">
        <f>Tabla1[[#This Row],[Devengado]]/Tabla1[[#Totals],[Devengado]]</f>
        <v>0</v>
      </c>
      <c r="X1286" s="19">
        <v>0</v>
      </c>
      <c r="Y1286" s="19">
        <v>0</v>
      </c>
      <c r="Z1286" s="19">
        <v>0</v>
      </c>
    </row>
    <row r="1287" spans="1:26" hidden="1" x14ac:dyDescent="0.2">
      <c r="A1287" t="s">
        <v>23</v>
      </c>
      <c r="B1287" t="s">
        <v>69</v>
      </c>
      <c r="C1287" t="s">
        <v>70</v>
      </c>
      <c r="D1287" t="s">
        <v>71</v>
      </c>
      <c r="E1287" t="s">
        <v>4</v>
      </c>
      <c r="F1287" t="s">
        <v>5</v>
      </c>
      <c r="G1287" t="s">
        <v>6</v>
      </c>
      <c r="H1287" t="s">
        <v>7</v>
      </c>
      <c r="I1287" t="str">
        <f>MID(Tabla1[[#This Row],[Des.Proyecto]],16,50)</f>
        <v>GASTOS ADMINISTRATIVOS</v>
      </c>
      <c r="J1287" t="s">
        <v>283</v>
      </c>
      <c r="K1287" t="s">
        <v>284</v>
      </c>
      <c r="L1287" s="11" t="s">
        <v>938</v>
      </c>
      <c r="M1287" t="s">
        <v>173</v>
      </c>
      <c r="N1287" t="s">
        <v>11</v>
      </c>
      <c r="O1287" s="19">
        <v>34</v>
      </c>
      <c r="P1287" s="19">
        <v>0</v>
      </c>
      <c r="Q1287" s="19">
        <v>5966</v>
      </c>
      <c r="R1287" s="19">
        <v>6000</v>
      </c>
      <c r="S1287" s="19">
        <v>0</v>
      </c>
      <c r="T1287" s="19">
        <v>0</v>
      </c>
      <c r="U1287" s="18">
        <f>Tabla1[[#This Row],[Comprometido]]/Tabla1[[#Totals],[Comprometido]]</f>
        <v>0</v>
      </c>
      <c r="V1287" s="19">
        <v>0</v>
      </c>
      <c r="W1287" s="20">
        <f>Tabla1[[#This Row],[Devengado]]/Tabla1[[#Totals],[Devengado]]</f>
        <v>0</v>
      </c>
      <c r="X1287" s="19">
        <v>6000</v>
      </c>
      <c r="Y1287" s="19">
        <v>6000</v>
      </c>
      <c r="Z1287" s="19">
        <v>6000</v>
      </c>
    </row>
    <row r="1288" spans="1:26" hidden="1" x14ac:dyDescent="0.2">
      <c r="A1288" t="s">
        <v>62</v>
      </c>
      <c r="B1288" t="s">
        <v>66</v>
      </c>
      <c r="C1288" t="s">
        <v>67</v>
      </c>
      <c r="D1288" t="s">
        <v>68</v>
      </c>
      <c r="E1288" t="s">
        <v>4</v>
      </c>
      <c r="F1288" t="s">
        <v>5</v>
      </c>
      <c r="G1288" t="s">
        <v>6</v>
      </c>
      <c r="H1288" t="s">
        <v>7</v>
      </c>
      <c r="I1288" t="str">
        <f>MID(Tabla1[[#This Row],[Des.Proyecto]],16,50)</f>
        <v>GASTOS ADMINISTRATIVOS</v>
      </c>
      <c r="J1288" t="s">
        <v>283</v>
      </c>
      <c r="K1288" t="s">
        <v>284</v>
      </c>
      <c r="L1288" s="11" t="s">
        <v>938</v>
      </c>
      <c r="M1288" t="s">
        <v>173</v>
      </c>
      <c r="N1288" t="s">
        <v>11</v>
      </c>
      <c r="O1288" s="19">
        <v>1998</v>
      </c>
      <c r="P1288" s="19">
        <v>0</v>
      </c>
      <c r="Q1288" s="19">
        <v>0</v>
      </c>
      <c r="R1288" s="19">
        <v>1998</v>
      </c>
      <c r="S1288" s="19">
        <v>0</v>
      </c>
      <c r="T1288" s="19">
        <v>0</v>
      </c>
      <c r="U1288" s="18">
        <f>Tabla1[[#This Row],[Comprometido]]/Tabla1[[#Totals],[Comprometido]]</f>
        <v>0</v>
      </c>
      <c r="V1288" s="19">
        <v>0</v>
      </c>
      <c r="W1288" s="20">
        <f>Tabla1[[#This Row],[Devengado]]/Tabla1[[#Totals],[Devengado]]</f>
        <v>0</v>
      </c>
      <c r="X1288" s="19">
        <v>1998</v>
      </c>
      <c r="Y1288" s="19">
        <v>1998</v>
      </c>
      <c r="Z1288" s="19">
        <v>1998</v>
      </c>
    </row>
    <row r="1289" spans="1:26" hidden="1" x14ac:dyDescent="0.2">
      <c r="A1289" t="s">
        <v>62</v>
      </c>
      <c r="B1289" t="s">
        <v>80</v>
      </c>
      <c r="C1289" t="s">
        <v>81</v>
      </c>
      <c r="D1289" t="s">
        <v>82</v>
      </c>
      <c r="E1289" t="s">
        <v>4</v>
      </c>
      <c r="F1289" t="s">
        <v>5</v>
      </c>
      <c r="G1289" t="s">
        <v>6</v>
      </c>
      <c r="H1289" t="s">
        <v>7</v>
      </c>
      <c r="I1289" t="str">
        <f>MID(Tabla1[[#This Row],[Des.Proyecto]],16,50)</f>
        <v>GASTOS ADMINISTRATIVOS</v>
      </c>
      <c r="J1289" t="s">
        <v>283</v>
      </c>
      <c r="K1289" t="s">
        <v>284</v>
      </c>
      <c r="L1289" s="11" t="s">
        <v>938</v>
      </c>
      <c r="M1289" t="s">
        <v>173</v>
      </c>
      <c r="N1289" t="s">
        <v>11</v>
      </c>
      <c r="O1289" s="19">
        <v>1785.71</v>
      </c>
      <c r="P1289" s="19">
        <v>0</v>
      </c>
      <c r="Q1289" s="19">
        <v>-1685.71</v>
      </c>
      <c r="R1289" s="19">
        <v>100</v>
      </c>
      <c r="S1289" s="19">
        <v>100</v>
      </c>
      <c r="T1289" s="19">
        <v>0</v>
      </c>
      <c r="U1289" s="18">
        <f>Tabla1[[#This Row],[Comprometido]]/Tabla1[[#Totals],[Comprometido]]</f>
        <v>0</v>
      </c>
      <c r="V1289" s="19">
        <v>0</v>
      </c>
      <c r="W1289" s="20">
        <f>Tabla1[[#This Row],[Devengado]]/Tabla1[[#Totals],[Devengado]]</f>
        <v>0</v>
      </c>
      <c r="X1289" s="19">
        <v>100</v>
      </c>
      <c r="Y1289" s="19">
        <v>100</v>
      </c>
      <c r="Z1289" s="19">
        <v>0</v>
      </c>
    </row>
    <row r="1290" spans="1:26" hidden="1" x14ac:dyDescent="0.2">
      <c r="A1290" t="s">
        <v>62</v>
      </c>
      <c r="B1290" t="s">
        <v>63</v>
      </c>
      <c r="C1290" t="s">
        <v>64</v>
      </c>
      <c r="D1290" t="s">
        <v>65</v>
      </c>
      <c r="E1290" t="s">
        <v>4</v>
      </c>
      <c r="F1290" t="s">
        <v>5</v>
      </c>
      <c r="G1290" t="s">
        <v>6</v>
      </c>
      <c r="H1290" t="s">
        <v>7</v>
      </c>
      <c r="I1290" t="str">
        <f>MID(Tabla1[[#This Row],[Des.Proyecto]],16,50)</f>
        <v>GASTOS ADMINISTRATIVOS</v>
      </c>
      <c r="J1290" t="s">
        <v>283</v>
      </c>
      <c r="K1290" t="s">
        <v>284</v>
      </c>
      <c r="L1290" s="11" t="s">
        <v>938</v>
      </c>
      <c r="M1290" t="s">
        <v>173</v>
      </c>
      <c r="N1290" t="s">
        <v>11</v>
      </c>
      <c r="O1290" s="19">
        <v>2421.04</v>
      </c>
      <c r="P1290" s="19">
        <v>0</v>
      </c>
      <c r="Q1290" s="19">
        <v>0</v>
      </c>
      <c r="R1290" s="19">
        <v>2421.04</v>
      </c>
      <c r="S1290" s="19">
        <v>212.2</v>
      </c>
      <c r="T1290" s="19">
        <v>641.24</v>
      </c>
      <c r="U1290" s="18">
        <f>Tabla1[[#This Row],[Comprometido]]/Tabla1[[#Totals],[Comprometido]]</f>
        <v>3.0612955350763055E-5</v>
      </c>
      <c r="V1290" s="19">
        <v>641.24</v>
      </c>
      <c r="W1290" s="20">
        <f>Tabla1[[#This Row],[Devengado]]/Tabla1[[#Totals],[Devengado]]</f>
        <v>7.4883000683240229E-5</v>
      </c>
      <c r="X1290" s="19">
        <v>1779.8</v>
      </c>
      <c r="Y1290" s="19">
        <v>1779.8</v>
      </c>
      <c r="Z1290" s="19">
        <v>1567.6</v>
      </c>
    </row>
    <row r="1291" spans="1:26" hidden="1" x14ac:dyDescent="0.2">
      <c r="A1291" t="s">
        <v>23</v>
      </c>
      <c r="B1291" t="s">
        <v>24</v>
      </c>
      <c r="C1291" t="s">
        <v>86</v>
      </c>
      <c r="D1291" t="s">
        <v>87</v>
      </c>
      <c r="E1291" t="s">
        <v>4</v>
      </c>
      <c r="F1291" t="s">
        <v>5</v>
      </c>
      <c r="G1291" t="s">
        <v>6</v>
      </c>
      <c r="H1291" t="s">
        <v>7</v>
      </c>
      <c r="I1291" t="str">
        <f>MID(Tabla1[[#This Row],[Des.Proyecto]],16,50)</f>
        <v>GASTOS ADMINISTRATIVOS</v>
      </c>
      <c r="J1291" t="s">
        <v>283</v>
      </c>
      <c r="K1291" t="s">
        <v>284</v>
      </c>
      <c r="L1291" s="11" t="s">
        <v>938</v>
      </c>
      <c r="M1291" t="s">
        <v>173</v>
      </c>
      <c r="N1291" t="s">
        <v>11</v>
      </c>
      <c r="O1291" s="19">
        <v>8394</v>
      </c>
      <c r="P1291" s="19">
        <v>0</v>
      </c>
      <c r="Q1291" s="19">
        <v>-5255.1</v>
      </c>
      <c r="R1291" s="19">
        <v>3138.9</v>
      </c>
      <c r="S1291" s="19">
        <v>823.9</v>
      </c>
      <c r="T1291" s="19">
        <v>2315</v>
      </c>
      <c r="U1291" s="18">
        <f>Tabla1[[#This Row],[Comprometido]]/Tabla1[[#Totals],[Comprometido]]</f>
        <v>1.1051866951066134E-4</v>
      </c>
      <c r="V1291" s="19">
        <v>2315</v>
      </c>
      <c r="W1291" s="20">
        <f>Tabla1[[#This Row],[Devengado]]/Tabla1[[#Totals],[Devengado]]</f>
        <v>2.7034206628048958E-4</v>
      </c>
      <c r="X1291" s="19">
        <v>823.9</v>
      </c>
      <c r="Y1291" s="19">
        <v>823.9</v>
      </c>
      <c r="Z1291" s="19">
        <v>0</v>
      </c>
    </row>
    <row r="1292" spans="1:26" hidden="1" x14ac:dyDescent="0.2">
      <c r="A1292" t="s">
        <v>23</v>
      </c>
      <c r="B1292" t="s">
        <v>49</v>
      </c>
      <c r="C1292" t="s">
        <v>56</v>
      </c>
      <c r="D1292" t="s">
        <v>57</v>
      </c>
      <c r="E1292" t="s">
        <v>4</v>
      </c>
      <c r="F1292" t="s">
        <v>5</v>
      </c>
      <c r="G1292" t="s">
        <v>6</v>
      </c>
      <c r="H1292" t="s">
        <v>7</v>
      </c>
      <c r="I1292" t="str">
        <f>MID(Tabla1[[#This Row],[Des.Proyecto]],16,50)</f>
        <v>GASTOS ADMINISTRATIVOS</v>
      </c>
      <c r="J1292" t="s">
        <v>283</v>
      </c>
      <c r="K1292" t="s">
        <v>284</v>
      </c>
      <c r="L1292" s="11" t="s">
        <v>938</v>
      </c>
      <c r="M1292" t="s">
        <v>173</v>
      </c>
      <c r="N1292" t="s">
        <v>11</v>
      </c>
      <c r="O1292" s="19">
        <v>349.83</v>
      </c>
      <c r="P1292" s="19">
        <v>0</v>
      </c>
      <c r="Q1292" s="19">
        <v>-199.28</v>
      </c>
      <c r="R1292" s="19">
        <v>150.55000000000001</v>
      </c>
      <c r="S1292" s="19">
        <v>0</v>
      </c>
      <c r="T1292" s="19">
        <v>0</v>
      </c>
      <c r="U1292" s="18">
        <f>Tabla1[[#This Row],[Comprometido]]/Tabla1[[#Totals],[Comprometido]]</f>
        <v>0</v>
      </c>
      <c r="V1292" s="19">
        <v>0</v>
      </c>
      <c r="W1292" s="20">
        <f>Tabla1[[#This Row],[Devengado]]/Tabla1[[#Totals],[Devengado]]</f>
        <v>0</v>
      </c>
      <c r="X1292" s="19">
        <v>150.55000000000001</v>
      </c>
      <c r="Y1292" s="19">
        <v>150.55000000000001</v>
      </c>
      <c r="Z1292" s="19">
        <v>150.55000000000001</v>
      </c>
    </row>
    <row r="1293" spans="1:26" hidden="1" x14ac:dyDescent="0.2">
      <c r="A1293" t="s">
        <v>62</v>
      </c>
      <c r="B1293" t="s">
        <v>66</v>
      </c>
      <c r="C1293" t="s">
        <v>74</v>
      </c>
      <c r="D1293" t="s">
        <v>75</v>
      </c>
      <c r="E1293" t="s">
        <v>4</v>
      </c>
      <c r="F1293" t="s">
        <v>5</v>
      </c>
      <c r="G1293" t="s">
        <v>6</v>
      </c>
      <c r="H1293" t="s">
        <v>7</v>
      </c>
      <c r="I1293" t="str">
        <f>MID(Tabla1[[#This Row],[Des.Proyecto]],16,50)</f>
        <v>GASTOS ADMINISTRATIVOS</v>
      </c>
      <c r="J1293" t="s">
        <v>283</v>
      </c>
      <c r="K1293" t="s">
        <v>284</v>
      </c>
      <c r="L1293" s="11" t="s">
        <v>938</v>
      </c>
      <c r="M1293" t="s">
        <v>173</v>
      </c>
      <c r="N1293" t="s">
        <v>11</v>
      </c>
      <c r="O1293" s="19">
        <v>1242.3599999999999</v>
      </c>
      <c r="P1293" s="19">
        <v>0</v>
      </c>
      <c r="Q1293" s="19">
        <v>-1242.3599999999999</v>
      </c>
      <c r="R1293" s="19">
        <v>0</v>
      </c>
      <c r="S1293" s="19">
        <v>0</v>
      </c>
      <c r="T1293" s="19">
        <v>0</v>
      </c>
      <c r="U1293" s="18">
        <f>Tabla1[[#This Row],[Comprometido]]/Tabla1[[#Totals],[Comprometido]]</f>
        <v>0</v>
      </c>
      <c r="V1293" s="19">
        <v>0</v>
      </c>
      <c r="W1293" s="20">
        <f>Tabla1[[#This Row],[Devengado]]/Tabla1[[#Totals],[Devengado]]</f>
        <v>0</v>
      </c>
      <c r="X1293" s="19">
        <v>0</v>
      </c>
      <c r="Y1293" s="19">
        <v>0</v>
      </c>
      <c r="Z1293" s="19">
        <v>0</v>
      </c>
    </row>
    <row r="1294" spans="1:26" hidden="1" x14ac:dyDescent="0.2">
      <c r="A1294" t="s">
        <v>0</v>
      </c>
      <c r="B1294" t="s">
        <v>1</v>
      </c>
      <c r="C1294" t="s">
        <v>174</v>
      </c>
      <c r="D1294" t="s">
        <v>175</v>
      </c>
      <c r="E1294" t="s">
        <v>4</v>
      </c>
      <c r="F1294" t="s">
        <v>5</v>
      </c>
      <c r="G1294" t="s">
        <v>6</v>
      </c>
      <c r="H1294" t="s">
        <v>7</v>
      </c>
      <c r="I1294" t="str">
        <f>MID(Tabla1[[#This Row],[Des.Proyecto]],16,50)</f>
        <v>GASTOS ADMINISTRATIVOS</v>
      </c>
      <c r="J1294" t="s">
        <v>283</v>
      </c>
      <c r="K1294" t="s">
        <v>284</v>
      </c>
      <c r="L1294" s="11" t="s">
        <v>938</v>
      </c>
      <c r="M1294" t="s">
        <v>173</v>
      </c>
      <c r="N1294" t="s">
        <v>11</v>
      </c>
      <c r="O1294" s="19">
        <v>5710.12</v>
      </c>
      <c r="P1294" s="19">
        <v>0</v>
      </c>
      <c r="Q1294" s="19">
        <v>0</v>
      </c>
      <c r="R1294" s="19">
        <v>5710.12</v>
      </c>
      <c r="S1294" s="19">
        <v>0</v>
      </c>
      <c r="T1294" s="19">
        <v>3987.12</v>
      </c>
      <c r="U1294" s="18">
        <f>Tabla1[[#This Row],[Comprometido]]/Tabla1[[#Totals],[Comprometido]]</f>
        <v>1.9034608966710497E-4</v>
      </c>
      <c r="V1294" s="19">
        <v>2987.12</v>
      </c>
      <c r="W1294" s="20">
        <f>Tabla1[[#This Row],[Devengado]]/Tabla1[[#Totals],[Devengado]]</f>
        <v>3.4883118489320775E-4</v>
      </c>
      <c r="X1294" s="19">
        <v>1723</v>
      </c>
      <c r="Y1294" s="19">
        <v>2723</v>
      </c>
      <c r="Z1294" s="19">
        <v>1723</v>
      </c>
    </row>
    <row r="1295" spans="1:26" hidden="1" x14ac:dyDescent="0.2">
      <c r="A1295" t="s">
        <v>62</v>
      </c>
      <c r="B1295" t="s">
        <v>66</v>
      </c>
      <c r="C1295" t="s">
        <v>120</v>
      </c>
      <c r="D1295" t="s">
        <v>121</v>
      </c>
      <c r="E1295" t="s">
        <v>4</v>
      </c>
      <c r="F1295" t="s">
        <v>5</v>
      </c>
      <c r="G1295" t="s">
        <v>6</v>
      </c>
      <c r="H1295" t="s">
        <v>7</v>
      </c>
      <c r="I1295" t="str">
        <f>MID(Tabla1[[#This Row],[Des.Proyecto]],16,50)</f>
        <v>GASTOS ADMINISTRATIVOS</v>
      </c>
      <c r="J1295" t="s">
        <v>283</v>
      </c>
      <c r="K1295" t="s">
        <v>284</v>
      </c>
      <c r="L1295" s="11" t="s">
        <v>938</v>
      </c>
      <c r="M1295" t="s">
        <v>173</v>
      </c>
      <c r="N1295" t="s">
        <v>11</v>
      </c>
      <c r="O1295" s="19">
        <v>2192</v>
      </c>
      <c r="P1295" s="19">
        <v>0</v>
      </c>
      <c r="Q1295" s="19">
        <v>6000</v>
      </c>
      <c r="R1295" s="19">
        <v>8192</v>
      </c>
      <c r="S1295" s="19">
        <v>2961.4</v>
      </c>
      <c r="T1295" s="19">
        <v>5230.6000000000004</v>
      </c>
      <c r="U1295" s="18">
        <f>Tabla1[[#This Row],[Comprometido]]/Tabla1[[#Totals],[Comprometido]]</f>
        <v>2.4971013077428305E-4</v>
      </c>
      <c r="V1295" s="19">
        <v>5230.6000000000004</v>
      </c>
      <c r="W1295" s="20">
        <f>Tabla1[[#This Row],[Devengado]]/Tabla1[[#Totals],[Devengado]]</f>
        <v>6.108212578344401E-4</v>
      </c>
      <c r="X1295" s="19">
        <v>2961.4</v>
      </c>
      <c r="Y1295" s="19">
        <v>2961.4</v>
      </c>
      <c r="Z1295" s="19">
        <v>0</v>
      </c>
    </row>
    <row r="1296" spans="1:26" hidden="1" x14ac:dyDescent="0.2">
      <c r="A1296" t="s">
        <v>62</v>
      </c>
      <c r="B1296" t="s">
        <v>66</v>
      </c>
      <c r="C1296" t="s">
        <v>78</v>
      </c>
      <c r="D1296" t="s">
        <v>79</v>
      </c>
      <c r="E1296" t="s">
        <v>4</v>
      </c>
      <c r="F1296" t="s">
        <v>5</v>
      </c>
      <c r="G1296" t="s">
        <v>6</v>
      </c>
      <c r="H1296" t="s">
        <v>7</v>
      </c>
      <c r="I1296" t="str">
        <f>MID(Tabla1[[#This Row],[Des.Proyecto]],16,50)</f>
        <v>GASTOS ADMINISTRATIVOS</v>
      </c>
      <c r="J1296" t="s">
        <v>283</v>
      </c>
      <c r="K1296" t="s">
        <v>284</v>
      </c>
      <c r="L1296" s="11" t="s">
        <v>938</v>
      </c>
      <c r="M1296" t="s">
        <v>173</v>
      </c>
      <c r="N1296" t="s">
        <v>11</v>
      </c>
      <c r="O1296" s="19">
        <v>923.38</v>
      </c>
      <c r="P1296" s="19">
        <v>0</v>
      </c>
      <c r="Q1296" s="19">
        <v>375</v>
      </c>
      <c r="R1296" s="19">
        <v>1298.3800000000001</v>
      </c>
      <c r="S1296" s="19">
        <v>297.24</v>
      </c>
      <c r="T1296" s="19">
        <v>884.86</v>
      </c>
      <c r="U1296" s="18">
        <f>Tabla1[[#This Row],[Comprometido]]/Tabla1[[#Totals],[Comprometido]]</f>
        <v>4.2243434083457359E-5</v>
      </c>
      <c r="V1296" s="19">
        <v>884.86</v>
      </c>
      <c r="W1296" s="20">
        <f>Tabla1[[#This Row],[Devengado]]/Tabla1[[#Totals],[Devengado]]</f>
        <v>1.0333256188723714E-4</v>
      </c>
      <c r="X1296" s="19">
        <v>413.52</v>
      </c>
      <c r="Y1296" s="19">
        <v>413.52</v>
      </c>
      <c r="Z1296" s="19">
        <v>116.28</v>
      </c>
    </row>
    <row r="1297" spans="1:26" hidden="1" x14ac:dyDescent="0.2">
      <c r="A1297" t="s">
        <v>0</v>
      </c>
      <c r="B1297" t="s">
        <v>105</v>
      </c>
      <c r="C1297" t="s">
        <v>106</v>
      </c>
      <c r="D1297" t="s">
        <v>107</v>
      </c>
      <c r="E1297" t="s">
        <v>4</v>
      </c>
      <c r="F1297" t="s">
        <v>5</v>
      </c>
      <c r="G1297" t="s">
        <v>6</v>
      </c>
      <c r="H1297" t="s">
        <v>7</v>
      </c>
      <c r="I1297" t="str">
        <f>MID(Tabla1[[#This Row],[Des.Proyecto]],16,50)</f>
        <v>GASTOS ADMINISTRATIVOS</v>
      </c>
      <c r="J1297" t="s">
        <v>283</v>
      </c>
      <c r="K1297" t="s">
        <v>284</v>
      </c>
      <c r="L1297" s="11" t="s">
        <v>938</v>
      </c>
      <c r="M1297" t="s">
        <v>173</v>
      </c>
      <c r="N1297" t="s">
        <v>11</v>
      </c>
      <c r="O1297" s="19">
        <v>670</v>
      </c>
      <c r="P1297" s="19">
        <v>0</v>
      </c>
      <c r="Q1297" s="19">
        <v>-70</v>
      </c>
      <c r="R1297" s="19">
        <v>600</v>
      </c>
      <c r="S1297" s="19">
        <v>0</v>
      </c>
      <c r="T1297" s="19">
        <v>100</v>
      </c>
      <c r="U1297" s="18">
        <f>Tabla1[[#This Row],[Comprometido]]/Tabla1[[#Totals],[Comprometido]]</f>
        <v>4.7740246008924981E-6</v>
      </c>
      <c r="V1297" s="19">
        <v>0</v>
      </c>
      <c r="W1297" s="20">
        <f>Tabla1[[#This Row],[Devengado]]/Tabla1[[#Totals],[Devengado]]</f>
        <v>0</v>
      </c>
      <c r="X1297" s="19">
        <v>500</v>
      </c>
      <c r="Y1297" s="19">
        <v>600</v>
      </c>
      <c r="Z1297" s="19">
        <v>500</v>
      </c>
    </row>
    <row r="1298" spans="1:26" hidden="1" x14ac:dyDescent="0.2">
      <c r="A1298" t="s">
        <v>0</v>
      </c>
      <c r="B1298" t="s">
        <v>1</v>
      </c>
      <c r="C1298" t="s">
        <v>88</v>
      </c>
      <c r="D1298" t="s">
        <v>89</v>
      </c>
      <c r="E1298" t="s">
        <v>4</v>
      </c>
      <c r="F1298" t="s">
        <v>5</v>
      </c>
      <c r="G1298" t="s">
        <v>6</v>
      </c>
      <c r="H1298" t="s">
        <v>7</v>
      </c>
      <c r="I1298" t="str">
        <f>MID(Tabla1[[#This Row],[Des.Proyecto]],16,50)</f>
        <v>GASTOS ADMINISTRATIVOS</v>
      </c>
      <c r="J1298" t="s">
        <v>283</v>
      </c>
      <c r="K1298" t="s">
        <v>284</v>
      </c>
      <c r="L1298" s="11" t="s">
        <v>938</v>
      </c>
      <c r="M1298" t="s">
        <v>173</v>
      </c>
      <c r="N1298" t="s">
        <v>11</v>
      </c>
      <c r="O1298" s="19">
        <v>1500</v>
      </c>
      <c r="P1298" s="19">
        <v>0</v>
      </c>
      <c r="Q1298" s="19">
        <v>6365.04</v>
      </c>
      <c r="R1298" s="19">
        <v>7865.04</v>
      </c>
      <c r="S1298" s="19">
        <v>0</v>
      </c>
      <c r="T1298" s="19">
        <v>372.18</v>
      </c>
      <c r="U1298" s="18">
        <f>Tabla1[[#This Row],[Comprometido]]/Tabla1[[#Totals],[Comprometido]]</f>
        <v>1.77679647596017E-5</v>
      </c>
      <c r="V1298" s="19">
        <v>371.42</v>
      </c>
      <c r="W1298" s="20">
        <f>Tabla1[[#This Row],[Devengado]]/Tabla1[[#Totals],[Devengado]]</f>
        <v>4.3373844603844247E-5</v>
      </c>
      <c r="X1298" s="19">
        <v>7492.86</v>
      </c>
      <c r="Y1298" s="19">
        <v>7493.62</v>
      </c>
      <c r="Z1298" s="19">
        <v>7492.86</v>
      </c>
    </row>
    <row r="1299" spans="1:26" hidden="1" x14ac:dyDescent="0.2">
      <c r="A1299" t="s">
        <v>62</v>
      </c>
      <c r="B1299" t="s">
        <v>80</v>
      </c>
      <c r="C1299" t="s">
        <v>90</v>
      </c>
      <c r="D1299" t="s">
        <v>91</v>
      </c>
      <c r="E1299" t="s">
        <v>4</v>
      </c>
      <c r="F1299" t="s">
        <v>5</v>
      </c>
      <c r="G1299" t="s">
        <v>6</v>
      </c>
      <c r="H1299" t="s">
        <v>7</v>
      </c>
      <c r="I1299" t="str">
        <f>MID(Tabla1[[#This Row],[Des.Proyecto]],16,50)</f>
        <v>GASTOS ADMINISTRATIVOS</v>
      </c>
      <c r="J1299" t="s">
        <v>283</v>
      </c>
      <c r="K1299" t="s">
        <v>284</v>
      </c>
      <c r="L1299" s="11" t="s">
        <v>938</v>
      </c>
      <c r="M1299" t="s">
        <v>173</v>
      </c>
      <c r="N1299" t="s">
        <v>11</v>
      </c>
      <c r="O1299" s="19">
        <v>7331.12</v>
      </c>
      <c r="P1299" s="19">
        <v>0</v>
      </c>
      <c r="Q1299" s="19">
        <v>415.46</v>
      </c>
      <c r="R1299" s="19">
        <v>7746.58</v>
      </c>
      <c r="S1299" s="19">
        <v>2154.84</v>
      </c>
      <c r="T1299" s="19">
        <v>5591.74</v>
      </c>
      <c r="U1299" s="18">
        <f>Tabla1[[#This Row],[Comprometido]]/Tabla1[[#Totals],[Comprometido]]</f>
        <v>2.6695104321794618E-4</v>
      </c>
      <c r="V1299" s="19">
        <v>5591.74</v>
      </c>
      <c r="W1299" s="20">
        <f>Tabla1[[#This Row],[Devengado]]/Tabla1[[#Totals],[Devengado]]</f>
        <v>6.5299462017419634E-4</v>
      </c>
      <c r="X1299" s="19">
        <v>2154.84</v>
      </c>
      <c r="Y1299" s="19">
        <v>2154.84</v>
      </c>
      <c r="Z1299" s="19">
        <v>0</v>
      </c>
    </row>
    <row r="1300" spans="1:26" hidden="1" x14ac:dyDescent="0.2">
      <c r="A1300" t="s">
        <v>62</v>
      </c>
      <c r="B1300" t="s">
        <v>80</v>
      </c>
      <c r="C1300" t="s">
        <v>94</v>
      </c>
      <c r="D1300" t="s">
        <v>95</v>
      </c>
      <c r="E1300" t="s">
        <v>4</v>
      </c>
      <c r="F1300" t="s">
        <v>5</v>
      </c>
      <c r="G1300" t="s">
        <v>6</v>
      </c>
      <c r="H1300" t="s">
        <v>7</v>
      </c>
      <c r="I1300" t="str">
        <f>MID(Tabla1[[#This Row],[Des.Proyecto]],16,50)</f>
        <v>GASTOS ADMINISTRATIVOS</v>
      </c>
      <c r="J1300" t="s">
        <v>283</v>
      </c>
      <c r="K1300" t="s">
        <v>284</v>
      </c>
      <c r="L1300" s="11" t="s">
        <v>938</v>
      </c>
      <c r="M1300" t="s">
        <v>173</v>
      </c>
      <c r="N1300" t="s">
        <v>11</v>
      </c>
      <c r="O1300" s="19">
        <v>2172.19</v>
      </c>
      <c r="P1300" s="19">
        <v>0</v>
      </c>
      <c r="Q1300" s="19">
        <v>0</v>
      </c>
      <c r="R1300" s="19">
        <v>2172.19</v>
      </c>
      <c r="S1300" s="19">
        <v>0</v>
      </c>
      <c r="T1300" s="19">
        <v>1412.75</v>
      </c>
      <c r="U1300" s="18">
        <f>Tabla1[[#This Row],[Comprometido]]/Tabla1[[#Totals],[Comprometido]]</f>
        <v>6.7445032549108769E-5</v>
      </c>
      <c r="V1300" s="19">
        <v>1412.75</v>
      </c>
      <c r="W1300" s="20">
        <f>Tabla1[[#This Row],[Devengado]]/Tabla1[[#Totals],[Devengado]]</f>
        <v>1.6497872748931388E-4</v>
      </c>
      <c r="X1300" s="19">
        <v>759.44</v>
      </c>
      <c r="Y1300" s="19">
        <v>759.44</v>
      </c>
      <c r="Z1300" s="19">
        <v>759.44</v>
      </c>
    </row>
    <row r="1301" spans="1:26" hidden="1" x14ac:dyDescent="0.2">
      <c r="A1301" t="s">
        <v>62</v>
      </c>
      <c r="B1301" t="s">
        <v>80</v>
      </c>
      <c r="C1301" t="s">
        <v>92</v>
      </c>
      <c r="D1301" t="s">
        <v>93</v>
      </c>
      <c r="E1301" t="s">
        <v>4</v>
      </c>
      <c r="F1301" t="s">
        <v>5</v>
      </c>
      <c r="G1301" t="s">
        <v>6</v>
      </c>
      <c r="H1301" t="s">
        <v>7</v>
      </c>
      <c r="I1301" t="str">
        <f>MID(Tabla1[[#This Row],[Des.Proyecto]],16,50)</f>
        <v>GASTOS ADMINISTRATIVOS</v>
      </c>
      <c r="J1301" t="s">
        <v>283</v>
      </c>
      <c r="K1301" t="s">
        <v>284</v>
      </c>
      <c r="L1301" s="11" t="s">
        <v>938</v>
      </c>
      <c r="M1301" t="s">
        <v>173</v>
      </c>
      <c r="N1301" t="s">
        <v>11</v>
      </c>
      <c r="O1301" s="19">
        <v>13550</v>
      </c>
      <c r="P1301" s="19">
        <v>0</v>
      </c>
      <c r="Q1301" s="19">
        <v>-3000</v>
      </c>
      <c r="R1301" s="19">
        <v>10550</v>
      </c>
      <c r="S1301" s="19">
        <v>423.73</v>
      </c>
      <c r="T1301" s="19">
        <v>1736.6</v>
      </c>
      <c r="U1301" s="18">
        <f>Tabla1[[#This Row],[Comprometido]]/Tabla1[[#Totals],[Comprometido]]</f>
        <v>8.2905711219099124E-5</v>
      </c>
      <c r="V1301" s="19">
        <v>0</v>
      </c>
      <c r="W1301" s="20">
        <f>Tabla1[[#This Row],[Devengado]]/Tabla1[[#Totals],[Devengado]]</f>
        <v>0</v>
      </c>
      <c r="X1301" s="19">
        <v>8813.4</v>
      </c>
      <c r="Y1301" s="19">
        <v>10550</v>
      </c>
      <c r="Z1301" s="19">
        <v>8389.67</v>
      </c>
    </row>
    <row r="1302" spans="1:26" hidden="1" x14ac:dyDescent="0.2">
      <c r="A1302" t="s">
        <v>23</v>
      </c>
      <c r="B1302" t="s">
        <v>24</v>
      </c>
      <c r="C1302" t="s">
        <v>101</v>
      </c>
      <c r="D1302" t="s">
        <v>102</v>
      </c>
      <c r="E1302" t="s">
        <v>4</v>
      </c>
      <c r="F1302" t="s">
        <v>5</v>
      </c>
      <c r="G1302" t="s">
        <v>6</v>
      </c>
      <c r="H1302" t="s">
        <v>7</v>
      </c>
      <c r="I1302" t="str">
        <f>MID(Tabla1[[#This Row],[Des.Proyecto]],16,50)</f>
        <v>GASTOS ADMINISTRATIVOS</v>
      </c>
      <c r="J1302" t="s">
        <v>283</v>
      </c>
      <c r="K1302" t="s">
        <v>284</v>
      </c>
      <c r="L1302" s="11" t="s">
        <v>938</v>
      </c>
      <c r="M1302" t="s">
        <v>173</v>
      </c>
      <c r="N1302" t="s">
        <v>11</v>
      </c>
      <c r="O1302" s="19">
        <v>682.89</v>
      </c>
      <c r="P1302" s="19">
        <v>0</v>
      </c>
      <c r="Q1302" s="19">
        <v>0</v>
      </c>
      <c r="R1302" s="19">
        <v>682.89</v>
      </c>
      <c r="S1302" s="19">
        <v>158.1</v>
      </c>
      <c r="T1302" s="19">
        <v>480.45</v>
      </c>
      <c r="U1302" s="18">
        <f>Tabla1[[#This Row],[Comprometido]]/Tabla1[[#Totals],[Comprometido]]</f>
        <v>2.2936801194988007E-5</v>
      </c>
      <c r="V1302" s="19">
        <v>168.95</v>
      </c>
      <c r="W1302" s="20">
        <f>Tabla1[[#This Row],[Devengado]]/Tabla1[[#Totals],[Devengado]]</f>
        <v>1.9729715809109594E-5</v>
      </c>
      <c r="X1302" s="19">
        <v>202.44</v>
      </c>
      <c r="Y1302" s="19">
        <v>513.94000000000005</v>
      </c>
      <c r="Z1302" s="19">
        <v>44.34</v>
      </c>
    </row>
    <row r="1303" spans="1:26" x14ac:dyDescent="0.2">
      <c r="A1303" t="s">
        <v>52</v>
      </c>
      <c r="B1303" t="s">
        <v>83</v>
      </c>
      <c r="C1303" t="s">
        <v>84</v>
      </c>
      <c r="D1303" t="s">
        <v>85</v>
      </c>
      <c r="E1303" t="s">
        <v>4</v>
      </c>
      <c r="F1303" t="s">
        <v>5</v>
      </c>
      <c r="G1303" t="s">
        <v>6</v>
      </c>
      <c r="H1303" t="s">
        <v>7</v>
      </c>
      <c r="I1303" t="str">
        <f>MID(Tabla1[[#This Row],[Des.Proyecto]],16,50)</f>
        <v>GASTOS ADMINISTRATIVOS</v>
      </c>
      <c r="J1303" t="s">
        <v>283</v>
      </c>
      <c r="K1303" t="s">
        <v>284</v>
      </c>
      <c r="L1303" s="11" t="s">
        <v>938</v>
      </c>
      <c r="M1303" t="s">
        <v>173</v>
      </c>
      <c r="N1303" t="s">
        <v>11</v>
      </c>
      <c r="O1303" s="19">
        <v>1140.5</v>
      </c>
      <c r="P1303" s="19">
        <v>0</v>
      </c>
      <c r="Q1303" s="19">
        <v>300</v>
      </c>
      <c r="R1303" s="19">
        <v>1440.5</v>
      </c>
      <c r="S1303" s="19">
        <v>286.07</v>
      </c>
      <c r="T1303" s="19">
        <v>1115</v>
      </c>
      <c r="U1303" s="18">
        <f>Tabla1[[#This Row],[Comprometido]]/Tabla1[[#Totals],[Comprometido]]</f>
        <v>5.3230374299951355E-5</v>
      </c>
      <c r="V1303" s="19">
        <v>1115</v>
      </c>
      <c r="W1303" s="20">
        <f>Tabla1[[#This Row],[Devengado]]/Tabla1[[#Totals],[Devengado]]</f>
        <v>1.3020794984999821E-4</v>
      </c>
      <c r="X1303" s="19">
        <v>325.5</v>
      </c>
      <c r="Y1303" s="19">
        <v>325.5</v>
      </c>
      <c r="Z1303" s="19">
        <v>39.43</v>
      </c>
    </row>
    <row r="1304" spans="1:26" hidden="1" x14ac:dyDescent="0.2">
      <c r="A1304" t="s">
        <v>62</v>
      </c>
      <c r="B1304" t="s">
        <v>66</v>
      </c>
      <c r="C1304" t="s">
        <v>113</v>
      </c>
      <c r="D1304" t="s">
        <v>114</v>
      </c>
      <c r="E1304" t="s">
        <v>4</v>
      </c>
      <c r="F1304" t="s">
        <v>5</v>
      </c>
      <c r="G1304" t="s">
        <v>6</v>
      </c>
      <c r="H1304" t="s">
        <v>7</v>
      </c>
      <c r="I1304" t="str">
        <f>MID(Tabla1[[#This Row],[Des.Proyecto]],16,50)</f>
        <v>GASTOS ADMINISTRATIVOS</v>
      </c>
      <c r="J1304" t="s">
        <v>283</v>
      </c>
      <c r="K1304" t="s">
        <v>284</v>
      </c>
      <c r="L1304" s="11" t="s">
        <v>938</v>
      </c>
      <c r="M1304" t="s">
        <v>173</v>
      </c>
      <c r="N1304" t="s">
        <v>11</v>
      </c>
      <c r="O1304" s="19">
        <v>556</v>
      </c>
      <c r="P1304" s="19">
        <v>0</v>
      </c>
      <c r="Q1304" s="19">
        <v>0</v>
      </c>
      <c r="R1304" s="19">
        <v>556</v>
      </c>
      <c r="S1304" s="19">
        <v>0</v>
      </c>
      <c r="T1304" s="19">
        <v>0</v>
      </c>
      <c r="U1304" s="18">
        <f>Tabla1[[#This Row],[Comprometido]]/Tabla1[[#Totals],[Comprometido]]</f>
        <v>0</v>
      </c>
      <c r="V1304" s="19">
        <v>0</v>
      </c>
      <c r="W1304" s="20">
        <f>Tabla1[[#This Row],[Devengado]]/Tabla1[[#Totals],[Devengado]]</f>
        <v>0</v>
      </c>
      <c r="X1304" s="19">
        <v>556</v>
      </c>
      <c r="Y1304" s="19">
        <v>556</v>
      </c>
      <c r="Z1304" s="19">
        <v>556</v>
      </c>
    </row>
    <row r="1305" spans="1:26" hidden="1" x14ac:dyDescent="0.2">
      <c r="A1305" t="s">
        <v>62</v>
      </c>
      <c r="B1305" t="s">
        <v>66</v>
      </c>
      <c r="C1305" t="s">
        <v>74</v>
      </c>
      <c r="D1305" t="s">
        <v>75</v>
      </c>
      <c r="E1305" t="s">
        <v>4</v>
      </c>
      <c r="F1305" t="s">
        <v>5</v>
      </c>
      <c r="G1305" t="s">
        <v>6</v>
      </c>
      <c r="H1305" t="s">
        <v>7</v>
      </c>
      <c r="I1305" t="str">
        <f>MID(Tabla1[[#This Row],[Des.Proyecto]],16,50)</f>
        <v>GASTOS ADMINISTRATIVOS</v>
      </c>
      <c r="J1305" t="s">
        <v>285</v>
      </c>
      <c r="K1305" t="s">
        <v>286</v>
      </c>
      <c r="L1305" s="11" t="s">
        <v>938</v>
      </c>
      <c r="M1305" t="s">
        <v>173</v>
      </c>
      <c r="N1305" t="s">
        <v>11</v>
      </c>
      <c r="O1305" s="19">
        <v>4342</v>
      </c>
      <c r="P1305" s="19">
        <v>0</v>
      </c>
      <c r="Q1305" s="19">
        <v>0</v>
      </c>
      <c r="R1305" s="19">
        <v>4342</v>
      </c>
      <c r="S1305" s="19">
        <v>0</v>
      </c>
      <c r="T1305" s="19">
        <v>0</v>
      </c>
      <c r="U1305" s="18">
        <f>Tabla1[[#This Row],[Comprometido]]/Tabla1[[#Totals],[Comprometido]]</f>
        <v>0</v>
      </c>
      <c r="V1305" s="19">
        <v>0</v>
      </c>
      <c r="W1305" s="20">
        <f>Tabla1[[#This Row],[Devengado]]/Tabla1[[#Totals],[Devengado]]</f>
        <v>0</v>
      </c>
      <c r="X1305" s="19">
        <v>4342</v>
      </c>
      <c r="Y1305" s="19">
        <v>4342</v>
      </c>
      <c r="Z1305" s="19">
        <v>4342</v>
      </c>
    </row>
    <row r="1306" spans="1:26" hidden="1" x14ac:dyDescent="0.2">
      <c r="A1306" t="s">
        <v>0</v>
      </c>
      <c r="B1306" t="s">
        <v>105</v>
      </c>
      <c r="C1306" t="s">
        <v>106</v>
      </c>
      <c r="D1306" t="s">
        <v>107</v>
      </c>
      <c r="E1306" t="s">
        <v>4</v>
      </c>
      <c r="F1306" t="s">
        <v>5</v>
      </c>
      <c r="G1306" t="s">
        <v>6</v>
      </c>
      <c r="H1306" t="s">
        <v>7</v>
      </c>
      <c r="I1306" t="str">
        <f>MID(Tabla1[[#This Row],[Des.Proyecto]],16,50)</f>
        <v>GASTOS ADMINISTRATIVOS</v>
      </c>
      <c r="J1306" t="s">
        <v>285</v>
      </c>
      <c r="K1306" t="s">
        <v>286</v>
      </c>
      <c r="L1306" s="11" t="s">
        <v>938</v>
      </c>
      <c r="M1306" t="s">
        <v>173</v>
      </c>
      <c r="N1306" t="s">
        <v>11</v>
      </c>
      <c r="O1306" s="19">
        <v>66194.850000000006</v>
      </c>
      <c r="P1306" s="19">
        <v>0</v>
      </c>
      <c r="Q1306" s="19">
        <v>-50819.92</v>
      </c>
      <c r="R1306" s="19">
        <v>15374.93</v>
      </c>
      <c r="S1306" s="19">
        <v>0</v>
      </c>
      <c r="T1306" s="19">
        <v>10794.37</v>
      </c>
      <c r="U1306" s="18">
        <f>Tabla1[[#This Row],[Comprometido]]/Tabla1[[#Totals],[Comprometido]]</f>
        <v>5.1532587931135958E-4</v>
      </c>
      <c r="V1306" s="19">
        <v>10452.52</v>
      </c>
      <c r="W1306" s="20">
        <f>Tabla1[[#This Row],[Devengado]]/Tabla1[[#Totals],[Devengado]]</f>
        <v>1.2206288788933661E-3</v>
      </c>
      <c r="X1306" s="19">
        <v>4580.5600000000004</v>
      </c>
      <c r="Y1306" s="19">
        <v>4922.41</v>
      </c>
      <c r="Z1306" s="19">
        <v>4580.5600000000004</v>
      </c>
    </row>
    <row r="1307" spans="1:26" hidden="1" x14ac:dyDescent="0.2">
      <c r="A1307" t="s">
        <v>62</v>
      </c>
      <c r="B1307" t="s">
        <v>80</v>
      </c>
      <c r="C1307" t="s">
        <v>81</v>
      </c>
      <c r="D1307" t="s">
        <v>82</v>
      </c>
      <c r="E1307" t="s">
        <v>4</v>
      </c>
      <c r="F1307" t="s">
        <v>5</v>
      </c>
      <c r="G1307" t="s">
        <v>6</v>
      </c>
      <c r="H1307" t="s">
        <v>7</v>
      </c>
      <c r="I1307" t="str">
        <f>MID(Tabla1[[#This Row],[Des.Proyecto]],16,50)</f>
        <v>GASTOS ADMINISTRATIVOS</v>
      </c>
      <c r="J1307" t="s">
        <v>285</v>
      </c>
      <c r="K1307" t="s">
        <v>286</v>
      </c>
      <c r="L1307" s="11" t="s">
        <v>938</v>
      </c>
      <c r="M1307" t="s">
        <v>173</v>
      </c>
      <c r="N1307" t="s">
        <v>11</v>
      </c>
      <c r="O1307" s="19">
        <v>6250</v>
      </c>
      <c r="P1307" s="19">
        <v>0</v>
      </c>
      <c r="Q1307" s="19">
        <v>10433.469999999999</v>
      </c>
      <c r="R1307" s="19">
        <v>16683.47</v>
      </c>
      <c r="S1307" s="19">
        <v>0</v>
      </c>
      <c r="T1307" s="19">
        <v>15523.5</v>
      </c>
      <c r="U1307" s="18">
        <f>Tabla1[[#This Row],[Comprometido]]/Tabla1[[#Totals],[Comprometido]]</f>
        <v>7.4109570891954697E-4</v>
      </c>
      <c r="V1307" s="19">
        <v>15523.5</v>
      </c>
      <c r="W1307" s="20">
        <f>Tabla1[[#This Row],[Devengado]]/Tabla1[[#Totals],[Devengado]]</f>
        <v>1.8128099636739437E-3</v>
      </c>
      <c r="X1307" s="19">
        <v>1159.97</v>
      </c>
      <c r="Y1307" s="19">
        <v>1159.97</v>
      </c>
      <c r="Z1307" s="19">
        <v>1159.97</v>
      </c>
    </row>
    <row r="1308" spans="1:26" hidden="1" x14ac:dyDescent="0.2">
      <c r="A1308" t="s">
        <v>62</v>
      </c>
      <c r="B1308" t="s">
        <v>63</v>
      </c>
      <c r="C1308" t="s">
        <v>64</v>
      </c>
      <c r="D1308" t="s">
        <v>65</v>
      </c>
      <c r="E1308" t="s">
        <v>4</v>
      </c>
      <c r="F1308" t="s">
        <v>5</v>
      </c>
      <c r="G1308" t="s">
        <v>6</v>
      </c>
      <c r="H1308" t="s">
        <v>7</v>
      </c>
      <c r="I1308" t="str">
        <f>MID(Tabla1[[#This Row],[Des.Proyecto]],16,50)</f>
        <v>GASTOS ADMINISTRATIVOS</v>
      </c>
      <c r="J1308" t="s">
        <v>285</v>
      </c>
      <c r="K1308" t="s">
        <v>286</v>
      </c>
      <c r="L1308" s="11" t="s">
        <v>938</v>
      </c>
      <c r="M1308" t="s">
        <v>173</v>
      </c>
      <c r="N1308" t="s">
        <v>11</v>
      </c>
      <c r="O1308" s="19">
        <v>1400.1</v>
      </c>
      <c r="P1308" s="19">
        <v>0</v>
      </c>
      <c r="Q1308" s="19">
        <v>16471.18</v>
      </c>
      <c r="R1308" s="19">
        <v>17871.28</v>
      </c>
      <c r="S1308" s="19">
        <v>10119</v>
      </c>
      <c r="T1308" s="19">
        <v>0</v>
      </c>
      <c r="U1308" s="18">
        <f>Tabla1[[#This Row],[Comprometido]]/Tabla1[[#Totals],[Comprometido]]</f>
        <v>0</v>
      </c>
      <c r="V1308" s="19">
        <v>0</v>
      </c>
      <c r="W1308" s="20">
        <f>Tabla1[[#This Row],[Devengado]]/Tabla1[[#Totals],[Devengado]]</f>
        <v>0</v>
      </c>
      <c r="X1308" s="19">
        <v>17871.28</v>
      </c>
      <c r="Y1308" s="19">
        <v>17871.28</v>
      </c>
      <c r="Z1308" s="19">
        <v>7752.28</v>
      </c>
    </row>
    <row r="1309" spans="1:26" hidden="1" x14ac:dyDescent="0.2">
      <c r="A1309" t="s">
        <v>62</v>
      </c>
      <c r="B1309" t="s">
        <v>66</v>
      </c>
      <c r="C1309" t="s">
        <v>78</v>
      </c>
      <c r="D1309" t="s">
        <v>79</v>
      </c>
      <c r="E1309" t="s">
        <v>4</v>
      </c>
      <c r="F1309" t="s">
        <v>5</v>
      </c>
      <c r="G1309" t="s">
        <v>6</v>
      </c>
      <c r="H1309" t="s">
        <v>7</v>
      </c>
      <c r="I1309" t="str">
        <f>MID(Tabla1[[#This Row],[Des.Proyecto]],16,50)</f>
        <v>GASTOS ADMINISTRATIVOS</v>
      </c>
      <c r="J1309" t="s">
        <v>285</v>
      </c>
      <c r="K1309" t="s">
        <v>286</v>
      </c>
      <c r="L1309" s="11" t="s">
        <v>938</v>
      </c>
      <c r="M1309" t="s">
        <v>173</v>
      </c>
      <c r="N1309" t="s">
        <v>11</v>
      </c>
      <c r="O1309" s="19">
        <v>2399.7800000000002</v>
      </c>
      <c r="P1309" s="19">
        <v>0</v>
      </c>
      <c r="Q1309" s="19">
        <v>3900.22</v>
      </c>
      <c r="R1309" s="19">
        <v>6300</v>
      </c>
      <c r="S1309" s="19">
        <v>36.6</v>
      </c>
      <c r="T1309" s="19">
        <v>4822.3599999999997</v>
      </c>
      <c r="U1309" s="18">
        <f>Tabla1[[#This Row],[Comprometido]]/Tabla1[[#Totals],[Comprometido]]</f>
        <v>2.3022065274359946E-4</v>
      </c>
      <c r="V1309" s="19">
        <v>4822.3599999999997</v>
      </c>
      <c r="W1309" s="20">
        <f>Tabla1[[#This Row],[Devengado]]/Tabla1[[#Totals],[Devengado]]</f>
        <v>5.6314763142478687E-4</v>
      </c>
      <c r="X1309" s="19">
        <v>1477.64</v>
      </c>
      <c r="Y1309" s="19">
        <v>1477.64</v>
      </c>
      <c r="Z1309" s="19">
        <v>1441.04</v>
      </c>
    </row>
    <row r="1310" spans="1:26" hidden="1" x14ac:dyDescent="0.2">
      <c r="A1310" t="s">
        <v>62</v>
      </c>
      <c r="B1310" t="s">
        <v>66</v>
      </c>
      <c r="C1310" t="s">
        <v>67</v>
      </c>
      <c r="D1310" t="s">
        <v>68</v>
      </c>
      <c r="E1310" t="s">
        <v>4</v>
      </c>
      <c r="F1310" t="s">
        <v>5</v>
      </c>
      <c r="G1310" t="s">
        <v>6</v>
      </c>
      <c r="H1310" t="s">
        <v>7</v>
      </c>
      <c r="I1310" t="str">
        <f>MID(Tabla1[[#This Row],[Des.Proyecto]],16,50)</f>
        <v>GASTOS ADMINISTRATIVOS</v>
      </c>
      <c r="J1310" t="s">
        <v>285</v>
      </c>
      <c r="K1310" t="s">
        <v>286</v>
      </c>
      <c r="L1310" s="11" t="s">
        <v>938</v>
      </c>
      <c r="M1310" t="s">
        <v>173</v>
      </c>
      <c r="N1310" t="s">
        <v>11</v>
      </c>
      <c r="O1310" s="19">
        <v>8718.77</v>
      </c>
      <c r="P1310" s="19">
        <v>0</v>
      </c>
      <c r="Q1310" s="19">
        <v>0</v>
      </c>
      <c r="R1310" s="19">
        <v>8718.77</v>
      </c>
      <c r="S1310" s="19">
        <v>0</v>
      </c>
      <c r="T1310" s="19">
        <v>0</v>
      </c>
      <c r="U1310" s="18">
        <f>Tabla1[[#This Row],[Comprometido]]/Tabla1[[#Totals],[Comprometido]]</f>
        <v>0</v>
      </c>
      <c r="V1310" s="19">
        <v>0</v>
      </c>
      <c r="W1310" s="20">
        <f>Tabla1[[#This Row],[Devengado]]/Tabla1[[#Totals],[Devengado]]</f>
        <v>0</v>
      </c>
      <c r="X1310" s="19">
        <v>8718.77</v>
      </c>
      <c r="Y1310" s="19">
        <v>8718.77</v>
      </c>
      <c r="Z1310" s="19">
        <v>8718.77</v>
      </c>
    </row>
    <row r="1311" spans="1:26" hidden="1" x14ac:dyDescent="0.2">
      <c r="A1311" t="s">
        <v>62</v>
      </c>
      <c r="B1311" t="s">
        <v>66</v>
      </c>
      <c r="C1311" t="s">
        <v>129</v>
      </c>
      <c r="D1311" t="s">
        <v>130</v>
      </c>
      <c r="E1311" t="s">
        <v>4</v>
      </c>
      <c r="F1311" t="s">
        <v>5</v>
      </c>
      <c r="G1311" t="s">
        <v>6</v>
      </c>
      <c r="H1311" t="s">
        <v>7</v>
      </c>
      <c r="I1311" t="str">
        <f>MID(Tabla1[[#This Row],[Des.Proyecto]],16,50)</f>
        <v>GASTOS ADMINISTRATIVOS</v>
      </c>
      <c r="J1311" t="s">
        <v>285</v>
      </c>
      <c r="K1311" t="s">
        <v>286</v>
      </c>
      <c r="L1311" s="11" t="s">
        <v>938</v>
      </c>
      <c r="M1311" t="s">
        <v>173</v>
      </c>
      <c r="N1311" t="s">
        <v>11</v>
      </c>
      <c r="O1311" s="19">
        <v>26548.83</v>
      </c>
      <c r="P1311" s="19">
        <v>0</v>
      </c>
      <c r="Q1311" s="19">
        <v>17179</v>
      </c>
      <c r="R1311" s="19">
        <v>43727.83</v>
      </c>
      <c r="S1311" s="19">
        <v>2141.9299999999998</v>
      </c>
      <c r="T1311" s="19">
        <v>35585.9</v>
      </c>
      <c r="U1311" s="18">
        <f>Tabla1[[#This Row],[Comprometido]]/Tabla1[[#Totals],[Comprometido]]</f>
        <v>1.6988796204490037E-3</v>
      </c>
      <c r="V1311" s="19">
        <v>35585.9</v>
      </c>
      <c r="W1311" s="20">
        <f>Tabla1[[#This Row],[Devengado]]/Tabla1[[#Totals],[Devengado]]</f>
        <v>4.1556655449031853E-3</v>
      </c>
      <c r="X1311" s="19">
        <v>8141.93</v>
      </c>
      <c r="Y1311" s="19">
        <v>8141.93</v>
      </c>
      <c r="Z1311" s="19">
        <v>6000</v>
      </c>
    </row>
    <row r="1312" spans="1:26" hidden="1" x14ac:dyDescent="0.2">
      <c r="A1312" t="s">
        <v>62</v>
      </c>
      <c r="B1312" t="s">
        <v>66</v>
      </c>
      <c r="C1312" t="s">
        <v>124</v>
      </c>
      <c r="D1312" t="s">
        <v>125</v>
      </c>
      <c r="E1312" t="s">
        <v>4</v>
      </c>
      <c r="F1312" t="s">
        <v>5</v>
      </c>
      <c r="G1312" t="s">
        <v>6</v>
      </c>
      <c r="H1312" t="s">
        <v>7</v>
      </c>
      <c r="I1312" t="str">
        <f>MID(Tabla1[[#This Row],[Des.Proyecto]],16,50)</f>
        <v>GASTOS ADMINISTRATIVOS</v>
      </c>
      <c r="J1312" t="s">
        <v>285</v>
      </c>
      <c r="K1312" t="s">
        <v>286</v>
      </c>
      <c r="L1312" s="11" t="s">
        <v>938</v>
      </c>
      <c r="M1312" t="s">
        <v>173</v>
      </c>
      <c r="N1312" t="s">
        <v>11</v>
      </c>
      <c r="O1312" s="19">
        <v>3500</v>
      </c>
      <c r="P1312" s="19">
        <v>0</v>
      </c>
      <c r="Q1312" s="19">
        <v>0</v>
      </c>
      <c r="R1312" s="19">
        <v>3500</v>
      </c>
      <c r="S1312" s="19">
        <v>0</v>
      </c>
      <c r="T1312" s="19">
        <v>0</v>
      </c>
      <c r="U1312" s="18">
        <f>Tabla1[[#This Row],[Comprometido]]/Tabla1[[#Totals],[Comprometido]]</f>
        <v>0</v>
      </c>
      <c r="V1312" s="19">
        <v>0</v>
      </c>
      <c r="W1312" s="20">
        <f>Tabla1[[#This Row],[Devengado]]/Tabla1[[#Totals],[Devengado]]</f>
        <v>0</v>
      </c>
      <c r="X1312" s="19">
        <v>3500</v>
      </c>
      <c r="Y1312" s="19">
        <v>3500</v>
      </c>
      <c r="Z1312" s="19">
        <v>3500</v>
      </c>
    </row>
    <row r="1313" spans="1:26" hidden="1" x14ac:dyDescent="0.2">
      <c r="A1313" t="s">
        <v>0</v>
      </c>
      <c r="B1313" t="s">
        <v>1</v>
      </c>
      <c r="C1313" t="s">
        <v>88</v>
      </c>
      <c r="D1313" t="s">
        <v>89</v>
      </c>
      <c r="E1313" t="s">
        <v>4</v>
      </c>
      <c r="F1313" t="s">
        <v>5</v>
      </c>
      <c r="G1313" t="s">
        <v>6</v>
      </c>
      <c r="H1313" t="s">
        <v>7</v>
      </c>
      <c r="I1313" t="str">
        <f>MID(Tabla1[[#This Row],[Des.Proyecto]],16,50)</f>
        <v>GASTOS ADMINISTRATIVOS</v>
      </c>
      <c r="J1313" t="s">
        <v>285</v>
      </c>
      <c r="K1313" t="s">
        <v>286</v>
      </c>
      <c r="L1313" s="11" t="s">
        <v>938</v>
      </c>
      <c r="M1313" t="s">
        <v>173</v>
      </c>
      <c r="N1313" t="s">
        <v>11</v>
      </c>
      <c r="O1313" s="19">
        <v>9430</v>
      </c>
      <c r="P1313" s="19">
        <v>0</v>
      </c>
      <c r="Q1313" s="19">
        <v>-2126.81</v>
      </c>
      <c r="R1313" s="19">
        <v>7303.19</v>
      </c>
      <c r="S1313" s="19">
        <v>0</v>
      </c>
      <c r="T1313" s="19">
        <v>3437.89</v>
      </c>
      <c r="U1313" s="18">
        <f>Tabla1[[#This Row],[Comprometido]]/Tabla1[[#Totals],[Comprometido]]</f>
        <v>1.6412571435162309E-4</v>
      </c>
      <c r="V1313" s="19">
        <v>3401.74</v>
      </c>
      <c r="W1313" s="20">
        <f>Tabla1[[#This Row],[Devengado]]/Tabla1[[#Totals],[Devengado]]</f>
        <v>3.972498576885497E-4</v>
      </c>
      <c r="X1313" s="19">
        <v>3865.3</v>
      </c>
      <c r="Y1313" s="19">
        <v>3901.45</v>
      </c>
      <c r="Z1313" s="19">
        <v>3865.3</v>
      </c>
    </row>
    <row r="1314" spans="1:26" hidden="1" x14ac:dyDescent="0.2">
      <c r="A1314" t="s">
        <v>62</v>
      </c>
      <c r="B1314" t="s">
        <v>66</v>
      </c>
      <c r="C1314" t="s">
        <v>120</v>
      </c>
      <c r="D1314" t="s">
        <v>121</v>
      </c>
      <c r="E1314" t="s">
        <v>4</v>
      </c>
      <c r="F1314" t="s">
        <v>5</v>
      </c>
      <c r="G1314" t="s">
        <v>6</v>
      </c>
      <c r="H1314" t="s">
        <v>7</v>
      </c>
      <c r="I1314" t="str">
        <f>MID(Tabla1[[#This Row],[Des.Proyecto]],16,50)</f>
        <v>GASTOS ADMINISTRATIVOS</v>
      </c>
      <c r="J1314" t="s">
        <v>285</v>
      </c>
      <c r="K1314" t="s">
        <v>286</v>
      </c>
      <c r="L1314" s="11" t="s">
        <v>938</v>
      </c>
      <c r="M1314" t="s">
        <v>173</v>
      </c>
      <c r="N1314" t="s">
        <v>11</v>
      </c>
      <c r="O1314" s="19">
        <v>7512.61</v>
      </c>
      <c r="P1314" s="19">
        <v>0</v>
      </c>
      <c r="Q1314" s="19">
        <v>0</v>
      </c>
      <c r="R1314" s="19">
        <v>7512.61</v>
      </c>
      <c r="S1314" s="19">
        <v>0</v>
      </c>
      <c r="T1314" s="19">
        <v>0</v>
      </c>
      <c r="U1314" s="18">
        <f>Tabla1[[#This Row],[Comprometido]]/Tabla1[[#Totals],[Comprometido]]</f>
        <v>0</v>
      </c>
      <c r="V1314" s="19">
        <v>0</v>
      </c>
      <c r="W1314" s="20">
        <f>Tabla1[[#This Row],[Devengado]]/Tabla1[[#Totals],[Devengado]]</f>
        <v>0</v>
      </c>
      <c r="X1314" s="19">
        <v>7512.61</v>
      </c>
      <c r="Y1314" s="19">
        <v>7512.61</v>
      </c>
      <c r="Z1314" s="19">
        <v>7512.61</v>
      </c>
    </row>
    <row r="1315" spans="1:26" hidden="1" x14ac:dyDescent="0.2">
      <c r="A1315" t="s">
        <v>62</v>
      </c>
      <c r="B1315" t="s">
        <v>66</v>
      </c>
      <c r="C1315" t="s">
        <v>118</v>
      </c>
      <c r="D1315" t="s">
        <v>119</v>
      </c>
      <c r="E1315" t="s">
        <v>4</v>
      </c>
      <c r="F1315" t="s">
        <v>5</v>
      </c>
      <c r="G1315" t="s">
        <v>6</v>
      </c>
      <c r="H1315" t="s">
        <v>7</v>
      </c>
      <c r="I1315" t="str">
        <f>MID(Tabla1[[#This Row],[Des.Proyecto]],16,50)</f>
        <v>GASTOS ADMINISTRATIVOS</v>
      </c>
      <c r="J1315" t="s">
        <v>285</v>
      </c>
      <c r="K1315" t="s">
        <v>286</v>
      </c>
      <c r="L1315" s="11" t="s">
        <v>938</v>
      </c>
      <c r="M1315" t="s">
        <v>173</v>
      </c>
      <c r="N1315" t="s">
        <v>11</v>
      </c>
      <c r="O1315" s="19">
        <v>10155</v>
      </c>
      <c r="P1315" s="19">
        <v>0</v>
      </c>
      <c r="Q1315" s="19">
        <v>-10155</v>
      </c>
      <c r="R1315" s="19">
        <v>0</v>
      </c>
      <c r="S1315" s="19">
        <v>0</v>
      </c>
      <c r="T1315" s="19">
        <v>0</v>
      </c>
      <c r="U1315" s="18">
        <f>Tabla1[[#This Row],[Comprometido]]/Tabla1[[#Totals],[Comprometido]]</f>
        <v>0</v>
      </c>
      <c r="V1315" s="19">
        <v>0</v>
      </c>
      <c r="W1315" s="20">
        <f>Tabla1[[#This Row],[Devengado]]/Tabla1[[#Totals],[Devengado]]</f>
        <v>0</v>
      </c>
      <c r="X1315" s="19">
        <v>0</v>
      </c>
      <c r="Y1315" s="19">
        <v>0</v>
      </c>
      <c r="Z1315" s="19">
        <v>0</v>
      </c>
    </row>
    <row r="1316" spans="1:26" hidden="1" x14ac:dyDescent="0.2">
      <c r="A1316" t="s">
        <v>62</v>
      </c>
      <c r="B1316" t="s">
        <v>66</v>
      </c>
      <c r="C1316" t="s">
        <v>76</v>
      </c>
      <c r="D1316" t="s">
        <v>77</v>
      </c>
      <c r="E1316" t="s">
        <v>4</v>
      </c>
      <c r="F1316" t="s">
        <v>5</v>
      </c>
      <c r="G1316" t="s">
        <v>6</v>
      </c>
      <c r="H1316" t="s">
        <v>7</v>
      </c>
      <c r="I1316" t="str">
        <f>MID(Tabla1[[#This Row],[Des.Proyecto]],16,50)</f>
        <v>GASTOS ADMINISTRATIVOS</v>
      </c>
      <c r="J1316" t="s">
        <v>285</v>
      </c>
      <c r="K1316" t="s">
        <v>286</v>
      </c>
      <c r="L1316" s="11" t="s">
        <v>938</v>
      </c>
      <c r="M1316" t="s">
        <v>173</v>
      </c>
      <c r="N1316" t="s">
        <v>11</v>
      </c>
      <c r="O1316" s="19">
        <v>700</v>
      </c>
      <c r="P1316" s="19">
        <v>0</v>
      </c>
      <c r="Q1316" s="19">
        <v>-700</v>
      </c>
      <c r="R1316" s="19">
        <v>0</v>
      </c>
      <c r="S1316" s="19">
        <v>0</v>
      </c>
      <c r="T1316" s="19">
        <v>0</v>
      </c>
      <c r="U1316" s="18">
        <f>Tabla1[[#This Row],[Comprometido]]/Tabla1[[#Totals],[Comprometido]]</f>
        <v>0</v>
      </c>
      <c r="V1316" s="19">
        <v>0</v>
      </c>
      <c r="W1316" s="20">
        <f>Tabla1[[#This Row],[Devengado]]/Tabla1[[#Totals],[Devengado]]</f>
        <v>0</v>
      </c>
      <c r="X1316" s="19">
        <v>0</v>
      </c>
      <c r="Y1316" s="19">
        <v>0</v>
      </c>
      <c r="Z1316" s="19">
        <v>0</v>
      </c>
    </row>
    <row r="1317" spans="1:26" hidden="1" x14ac:dyDescent="0.2">
      <c r="A1317" t="s">
        <v>0</v>
      </c>
      <c r="B1317" t="s">
        <v>1</v>
      </c>
      <c r="C1317" t="s">
        <v>174</v>
      </c>
      <c r="D1317" t="s">
        <v>175</v>
      </c>
      <c r="E1317" t="s">
        <v>4</v>
      </c>
      <c r="F1317" t="s">
        <v>5</v>
      </c>
      <c r="G1317" t="s">
        <v>6</v>
      </c>
      <c r="H1317" t="s">
        <v>7</v>
      </c>
      <c r="I1317" t="str">
        <f>MID(Tabla1[[#This Row],[Des.Proyecto]],16,50)</f>
        <v>GASTOS ADMINISTRATIVOS</v>
      </c>
      <c r="J1317" t="s">
        <v>285</v>
      </c>
      <c r="K1317" t="s">
        <v>286</v>
      </c>
      <c r="L1317" s="11" t="s">
        <v>938</v>
      </c>
      <c r="M1317" t="s">
        <v>173</v>
      </c>
      <c r="N1317" t="s">
        <v>11</v>
      </c>
      <c r="O1317" s="19">
        <v>275476.19</v>
      </c>
      <c r="P1317" s="19">
        <v>0</v>
      </c>
      <c r="Q1317" s="19">
        <v>46469.64</v>
      </c>
      <c r="R1317" s="19">
        <v>321945.83</v>
      </c>
      <c r="S1317" s="19">
        <v>319945.83</v>
      </c>
      <c r="T1317" s="19">
        <v>2000</v>
      </c>
      <c r="U1317" s="18">
        <f>Tabla1[[#This Row],[Comprometido]]/Tabla1[[#Totals],[Comprometido]]</f>
        <v>9.5480492017849966E-5</v>
      </c>
      <c r="V1317" s="19">
        <v>8.1999999999999993</v>
      </c>
      <c r="W1317" s="20">
        <f>Tabla1[[#This Row],[Devengado]]/Tabla1[[#Totals],[Devengado]]</f>
        <v>9.5758312894169073E-7</v>
      </c>
      <c r="X1317" s="19">
        <v>319945.83</v>
      </c>
      <c r="Y1317" s="19">
        <v>321937.63</v>
      </c>
      <c r="Z1317" s="19">
        <v>0</v>
      </c>
    </row>
    <row r="1318" spans="1:26" hidden="1" x14ac:dyDescent="0.2">
      <c r="A1318" t="s">
        <v>62</v>
      </c>
      <c r="B1318" t="s">
        <v>80</v>
      </c>
      <c r="C1318" t="s">
        <v>94</v>
      </c>
      <c r="D1318" t="s">
        <v>95</v>
      </c>
      <c r="E1318" t="s">
        <v>4</v>
      </c>
      <c r="F1318" t="s">
        <v>5</v>
      </c>
      <c r="G1318" t="s">
        <v>6</v>
      </c>
      <c r="H1318" t="s">
        <v>7</v>
      </c>
      <c r="I1318" t="str">
        <f>MID(Tabla1[[#This Row],[Des.Proyecto]],16,50)</f>
        <v>GASTOS ADMINISTRATIVOS</v>
      </c>
      <c r="J1318" t="s">
        <v>285</v>
      </c>
      <c r="K1318" t="s">
        <v>286</v>
      </c>
      <c r="L1318" s="11" t="s">
        <v>938</v>
      </c>
      <c r="M1318" t="s">
        <v>173</v>
      </c>
      <c r="N1318" t="s">
        <v>11</v>
      </c>
      <c r="O1318" s="19">
        <v>19759</v>
      </c>
      <c r="P1318" s="19">
        <v>0</v>
      </c>
      <c r="Q1318" s="19">
        <v>-19759</v>
      </c>
      <c r="R1318" s="19">
        <v>0</v>
      </c>
      <c r="S1318" s="19">
        <v>0</v>
      </c>
      <c r="T1318" s="19">
        <v>0</v>
      </c>
      <c r="U1318" s="18">
        <f>Tabla1[[#This Row],[Comprometido]]/Tabla1[[#Totals],[Comprometido]]</f>
        <v>0</v>
      </c>
      <c r="V1318" s="19">
        <v>0</v>
      </c>
      <c r="W1318" s="20">
        <f>Tabla1[[#This Row],[Devengado]]/Tabla1[[#Totals],[Devengado]]</f>
        <v>0</v>
      </c>
      <c r="X1318" s="19">
        <v>0</v>
      </c>
      <c r="Y1318" s="19">
        <v>0</v>
      </c>
      <c r="Z1318" s="19">
        <v>0</v>
      </c>
    </row>
    <row r="1319" spans="1:26" hidden="1" x14ac:dyDescent="0.2">
      <c r="A1319" t="s">
        <v>62</v>
      </c>
      <c r="B1319" t="s">
        <v>66</v>
      </c>
      <c r="C1319" t="s">
        <v>108</v>
      </c>
      <c r="D1319" t="s">
        <v>109</v>
      </c>
      <c r="E1319" t="s">
        <v>4</v>
      </c>
      <c r="F1319" t="s">
        <v>5</v>
      </c>
      <c r="G1319" t="s">
        <v>6</v>
      </c>
      <c r="H1319" t="s">
        <v>7</v>
      </c>
      <c r="I1319" t="str">
        <f>MID(Tabla1[[#This Row],[Des.Proyecto]],16,50)</f>
        <v>GASTOS ADMINISTRATIVOS</v>
      </c>
      <c r="J1319" t="s">
        <v>285</v>
      </c>
      <c r="K1319" t="s">
        <v>286</v>
      </c>
      <c r="L1319" s="11" t="s">
        <v>938</v>
      </c>
      <c r="M1319" t="s">
        <v>173</v>
      </c>
      <c r="N1319" t="s">
        <v>11</v>
      </c>
      <c r="O1319" s="19">
        <v>847.89</v>
      </c>
      <c r="P1319" s="19">
        <v>0</v>
      </c>
      <c r="Q1319" s="19">
        <v>-500</v>
      </c>
      <c r="R1319" s="19">
        <v>347.89</v>
      </c>
      <c r="S1319" s="19">
        <v>0</v>
      </c>
      <c r="T1319" s="19">
        <v>0</v>
      </c>
      <c r="U1319" s="18">
        <f>Tabla1[[#This Row],[Comprometido]]/Tabla1[[#Totals],[Comprometido]]</f>
        <v>0</v>
      </c>
      <c r="V1319" s="19">
        <v>0</v>
      </c>
      <c r="W1319" s="20">
        <f>Tabla1[[#This Row],[Devengado]]/Tabla1[[#Totals],[Devengado]]</f>
        <v>0</v>
      </c>
      <c r="X1319" s="19">
        <v>347.89</v>
      </c>
      <c r="Y1319" s="19">
        <v>347.89</v>
      </c>
      <c r="Z1319" s="19">
        <v>347.89</v>
      </c>
    </row>
    <row r="1320" spans="1:26" hidden="1" x14ac:dyDescent="0.2">
      <c r="A1320" t="s">
        <v>23</v>
      </c>
      <c r="B1320" t="s">
        <v>24</v>
      </c>
      <c r="C1320" t="s">
        <v>40</v>
      </c>
      <c r="D1320" t="s">
        <v>41</v>
      </c>
      <c r="E1320" t="s">
        <v>4</v>
      </c>
      <c r="F1320" t="s">
        <v>5</v>
      </c>
      <c r="G1320" t="s">
        <v>6</v>
      </c>
      <c r="H1320" t="s">
        <v>7</v>
      </c>
      <c r="I1320" t="str">
        <f>MID(Tabla1[[#This Row],[Des.Proyecto]],16,50)</f>
        <v>GASTOS ADMINISTRATIVOS</v>
      </c>
      <c r="J1320" t="s">
        <v>285</v>
      </c>
      <c r="K1320" t="s">
        <v>286</v>
      </c>
      <c r="L1320" s="11" t="s">
        <v>938</v>
      </c>
      <c r="M1320" t="s">
        <v>173</v>
      </c>
      <c r="N1320" t="s">
        <v>11</v>
      </c>
      <c r="O1320" s="19">
        <v>15785.33</v>
      </c>
      <c r="P1320" s="19">
        <v>0</v>
      </c>
      <c r="Q1320" s="19">
        <v>0</v>
      </c>
      <c r="R1320" s="19">
        <v>15785.33</v>
      </c>
      <c r="S1320" s="19">
        <v>0</v>
      </c>
      <c r="T1320" s="19">
        <v>0</v>
      </c>
      <c r="U1320" s="18">
        <f>Tabla1[[#This Row],[Comprometido]]/Tabla1[[#Totals],[Comprometido]]</f>
        <v>0</v>
      </c>
      <c r="V1320" s="19">
        <v>0</v>
      </c>
      <c r="W1320" s="20">
        <f>Tabla1[[#This Row],[Devengado]]/Tabla1[[#Totals],[Devengado]]</f>
        <v>0</v>
      </c>
      <c r="X1320" s="19">
        <v>15785.33</v>
      </c>
      <c r="Y1320" s="19">
        <v>15785.33</v>
      </c>
      <c r="Z1320" s="19">
        <v>15785.33</v>
      </c>
    </row>
    <row r="1321" spans="1:26" hidden="1" x14ac:dyDescent="0.2">
      <c r="A1321" t="s">
        <v>23</v>
      </c>
      <c r="B1321" t="s">
        <v>24</v>
      </c>
      <c r="C1321" t="s">
        <v>44</v>
      </c>
      <c r="D1321" t="s">
        <v>45</v>
      </c>
      <c r="E1321" t="s">
        <v>4</v>
      </c>
      <c r="F1321" t="s">
        <v>5</v>
      </c>
      <c r="G1321" t="s">
        <v>6</v>
      </c>
      <c r="H1321" t="s">
        <v>7</v>
      </c>
      <c r="I1321" t="str">
        <f>MID(Tabla1[[#This Row],[Des.Proyecto]],16,50)</f>
        <v>GASTOS ADMINISTRATIVOS</v>
      </c>
      <c r="J1321" t="s">
        <v>285</v>
      </c>
      <c r="K1321" t="s">
        <v>286</v>
      </c>
      <c r="L1321" s="11" t="s">
        <v>938</v>
      </c>
      <c r="M1321" t="s">
        <v>173</v>
      </c>
      <c r="N1321" t="s">
        <v>11</v>
      </c>
      <c r="O1321" s="19">
        <v>13560</v>
      </c>
      <c r="P1321" s="19">
        <v>0</v>
      </c>
      <c r="Q1321" s="19">
        <v>-9560</v>
      </c>
      <c r="R1321" s="19">
        <v>4000</v>
      </c>
      <c r="S1321" s="19">
        <v>119.42</v>
      </c>
      <c r="T1321" s="19">
        <v>3880.58</v>
      </c>
      <c r="U1321" s="18">
        <f>Tabla1[[#This Row],[Comprometido]]/Tabla1[[#Totals],[Comprometido]]</f>
        <v>1.8525984385731411E-4</v>
      </c>
      <c r="V1321" s="19">
        <v>3880.58</v>
      </c>
      <c r="W1321" s="20">
        <f>Tabla1[[#This Row],[Devengado]]/Tabla1[[#Totals],[Devengado]]</f>
        <v>4.5316804128153011E-4</v>
      </c>
      <c r="X1321" s="19">
        <v>119.42</v>
      </c>
      <c r="Y1321" s="19">
        <v>119.42</v>
      </c>
      <c r="Z1321" s="19">
        <v>0</v>
      </c>
    </row>
    <row r="1322" spans="1:26" hidden="1" x14ac:dyDescent="0.2">
      <c r="A1322" t="s">
        <v>23</v>
      </c>
      <c r="B1322" t="s">
        <v>49</v>
      </c>
      <c r="C1322" t="s">
        <v>56</v>
      </c>
      <c r="D1322" t="s">
        <v>57</v>
      </c>
      <c r="E1322" t="s">
        <v>4</v>
      </c>
      <c r="F1322" t="s">
        <v>5</v>
      </c>
      <c r="G1322" t="s">
        <v>6</v>
      </c>
      <c r="H1322" t="s">
        <v>7</v>
      </c>
      <c r="I1322" t="str">
        <f>MID(Tabla1[[#This Row],[Des.Proyecto]],16,50)</f>
        <v>GASTOS ADMINISTRATIVOS</v>
      </c>
      <c r="J1322" t="s">
        <v>285</v>
      </c>
      <c r="K1322" t="s">
        <v>286</v>
      </c>
      <c r="L1322" s="11" t="s">
        <v>938</v>
      </c>
      <c r="M1322" t="s">
        <v>173</v>
      </c>
      <c r="N1322" t="s">
        <v>11</v>
      </c>
      <c r="O1322" s="19">
        <v>0</v>
      </c>
      <c r="P1322" s="19">
        <v>0</v>
      </c>
      <c r="Q1322" s="19">
        <v>10000</v>
      </c>
      <c r="R1322" s="19">
        <v>10000</v>
      </c>
      <c r="S1322" s="19">
        <v>0</v>
      </c>
      <c r="T1322" s="19">
        <v>0</v>
      </c>
      <c r="U1322" s="18">
        <f>Tabla1[[#This Row],[Comprometido]]/Tabla1[[#Totals],[Comprometido]]</f>
        <v>0</v>
      </c>
      <c r="V1322" s="19">
        <v>0</v>
      </c>
      <c r="W1322" s="20">
        <f>Tabla1[[#This Row],[Devengado]]/Tabla1[[#Totals],[Devengado]]</f>
        <v>0</v>
      </c>
      <c r="X1322" s="19">
        <v>10000</v>
      </c>
      <c r="Y1322" s="19">
        <v>10000</v>
      </c>
      <c r="Z1322" s="19">
        <v>10000</v>
      </c>
    </row>
    <row r="1323" spans="1:26" hidden="1" x14ac:dyDescent="0.2">
      <c r="A1323" t="s">
        <v>23</v>
      </c>
      <c r="B1323" t="s">
        <v>24</v>
      </c>
      <c r="C1323" t="s">
        <v>101</v>
      </c>
      <c r="D1323" t="s">
        <v>102</v>
      </c>
      <c r="E1323" t="s">
        <v>4</v>
      </c>
      <c r="F1323" t="s">
        <v>5</v>
      </c>
      <c r="G1323" t="s">
        <v>6</v>
      </c>
      <c r="H1323" t="s">
        <v>7</v>
      </c>
      <c r="I1323" t="str">
        <f>MID(Tabla1[[#This Row],[Des.Proyecto]],16,50)</f>
        <v>GASTOS ADMINISTRATIVOS</v>
      </c>
      <c r="J1323" t="s">
        <v>285</v>
      </c>
      <c r="K1323" t="s">
        <v>286</v>
      </c>
      <c r="L1323" s="11" t="s">
        <v>938</v>
      </c>
      <c r="M1323" t="s">
        <v>173</v>
      </c>
      <c r="N1323" t="s">
        <v>11</v>
      </c>
      <c r="O1323" s="19">
        <v>3853</v>
      </c>
      <c r="P1323" s="19">
        <v>0</v>
      </c>
      <c r="Q1323" s="19">
        <v>-1800</v>
      </c>
      <c r="R1323" s="19">
        <v>2053</v>
      </c>
      <c r="S1323" s="19">
        <v>0</v>
      </c>
      <c r="T1323" s="19">
        <v>0</v>
      </c>
      <c r="U1323" s="18">
        <f>Tabla1[[#This Row],[Comprometido]]/Tabla1[[#Totals],[Comprometido]]</f>
        <v>0</v>
      </c>
      <c r="V1323" s="19">
        <v>0</v>
      </c>
      <c r="W1323" s="20">
        <f>Tabla1[[#This Row],[Devengado]]/Tabla1[[#Totals],[Devengado]]</f>
        <v>0</v>
      </c>
      <c r="X1323" s="19">
        <v>2053</v>
      </c>
      <c r="Y1323" s="19">
        <v>2053</v>
      </c>
      <c r="Z1323" s="19">
        <v>2053</v>
      </c>
    </row>
    <row r="1324" spans="1:26" hidden="1" x14ac:dyDescent="0.2">
      <c r="A1324" t="s">
        <v>62</v>
      </c>
      <c r="B1324" t="s">
        <v>80</v>
      </c>
      <c r="C1324" t="s">
        <v>92</v>
      </c>
      <c r="D1324" t="s">
        <v>93</v>
      </c>
      <c r="E1324" t="s">
        <v>4</v>
      </c>
      <c r="F1324" t="s">
        <v>5</v>
      </c>
      <c r="G1324" t="s">
        <v>6</v>
      </c>
      <c r="H1324" t="s">
        <v>7</v>
      </c>
      <c r="I1324" t="str">
        <f>MID(Tabla1[[#This Row],[Des.Proyecto]],16,50)</f>
        <v>GASTOS ADMINISTRATIVOS</v>
      </c>
      <c r="J1324" t="s">
        <v>285</v>
      </c>
      <c r="K1324" t="s">
        <v>286</v>
      </c>
      <c r="L1324" s="11" t="s">
        <v>938</v>
      </c>
      <c r="M1324" t="s">
        <v>173</v>
      </c>
      <c r="N1324" t="s">
        <v>11</v>
      </c>
      <c r="O1324" s="19">
        <v>32636.94</v>
      </c>
      <c r="P1324" s="19">
        <v>0</v>
      </c>
      <c r="Q1324" s="19">
        <v>-16636.939999999999</v>
      </c>
      <c r="R1324" s="19">
        <v>16000</v>
      </c>
      <c r="S1324" s="19">
        <v>300.16000000000003</v>
      </c>
      <c r="T1324" s="19">
        <v>15021.09</v>
      </c>
      <c r="U1324" s="18">
        <f>Tabla1[[#This Row],[Comprometido]]/Tabla1[[#Totals],[Comprometido]]</f>
        <v>7.1711053192220298E-4</v>
      </c>
      <c r="V1324" s="19">
        <v>15021.09</v>
      </c>
      <c r="W1324" s="20">
        <f>Tabla1[[#This Row],[Devengado]]/Tabla1[[#Totals],[Devengado]]</f>
        <v>1.7541393124774077E-3</v>
      </c>
      <c r="X1324" s="19">
        <v>978.91</v>
      </c>
      <c r="Y1324" s="19">
        <v>978.91</v>
      </c>
      <c r="Z1324" s="19">
        <v>678.75</v>
      </c>
    </row>
    <row r="1325" spans="1:26" hidden="1" x14ac:dyDescent="0.2">
      <c r="A1325" t="s">
        <v>23</v>
      </c>
      <c r="B1325" t="s">
        <v>24</v>
      </c>
      <c r="C1325" t="s">
        <v>86</v>
      </c>
      <c r="D1325" t="s">
        <v>87</v>
      </c>
      <c r="E1325" t="s">
        <v>4</v>
      </c>
      <c r="F1325" t="s">
        <v>5</v>
      </c>
      <c r="G1325" t="s">
        <v>6</v>
      </c>
      <c r="H1325" t="s">
        <v>7</v>
      </c>
      <c r="I1325" t="str">
        <f>MID(Tabla1[[#This Row],[Des.Proyecto]],16,50)</f>
        <v>GASTOS ADMINISTRATIVOS</v>
      </c>
      <c r="J1325" t="s">
        <v>285</v>
      </c>
      <c r="K1325" t="s">
        <v>286</v>
      </c>
      <c r="L1325" s="11" t="s">
        <v>938</v>
      </c>
      <c r="M1325" t="s">
        <v>173</v>
      </c>
      <c r="N1325" t="s">
        <v>11</v>
      </c>
      <c r="O1325" s="19">
        <v>27607.34</v>
      </c>
      <c r="P1325" s="19">
        <v>0</v>
      </c>
      <c r="Q1325" s="19">
        <v>-6304.02</v>
      </c>
      <c r="R1325" s="19">
        <v>21303.32</v>
      </c>
      <c r="S1325" s="19">
        <v>504.42</v>
      </c>
      <c r="T1325" s="19">
        <v>20798.900000000001</v>
      </c>
      <c r="U1325" s="18">
        <f>Tabla1[[#This Row],[Comprometido]]/Tabla1[[#Totals],[Comprometido]]</f>
        <v>9.9294460271502996E-4</v>
      </c>
      <c r="V1325" s="19">
        <v>20798.900000000001</v>
      </c>
      <c r="W1325" s="20">
        <f>Tabla1[[#This Row],[Devengado]]/Tabla1[[#Totals],[Devengado]]</f>
        <v>2.4288628951884554E-3</v>
      </c>
      <c r="X1325" s="19">
        <v>504.42</v>
      </c>
      <c r="Y1325" s="19">
        <v>504.42</v>
      </c>
      <c r="Z1325" s="19">
        <v>0</v>
      </c>
    </row>
    <row r="1326" spans="1:26" hidden="1" x14ac:dyDescent="0.2">
      <c r="A1326" t="s">
        <v>23</v>
      </c>
      <c r="B1326" t="s">
        <v>24</v>
      </c>
      <c r="C1326" t="s">
        <v>29</v>
      </c>
      <c r="D1326" t="s">
        <v>30</v>
      </c>
      <c r="E1326" t="s">
        <v>4</v>
      </c>
      <c r="F1326" t="s">
        <v>5</v>
      </c>
      <c r="G1326" t="s">
        <v>6</v>
      </c>
      <c r="H1326" t="s">
        <v>7</v>
      </c>
      <c r="I1326" t="str">
        <f>MID(Tabla1[[#This Row],[Des.Proyecto]],16,50)</f>
        <v>GASTOS ADMINISTRATIVOS</v>
      </c>
      <c r="J1326" t="s">
        <v>285</v>
      </c>
      <c r="K1326" t="s">
        <v>286</v>
      </c>
      <c r="L1326" s="11" t="s">
        <v>938</v>
      </c>
      <c r="M1326" t="s">
        <v>173</v>
      </c>
      <c r="N1326" t="s">
        <v>11</v>
      </c>
      <c r="O1326" s="19">
        <v>5562.7</v>
      </c>
      <c r="P1326" s="19">
        <v>0</v>
      </c>
      <c r="Q1326" s="19">
        <v>32000</v>
      </c>
      <c r="R1326" s="19">
        <v>37562.699999999997</v>
      </c>
      <c r="S1326" s="19">
        <v>0</v>
      </c>
      <c r="T1326" s="19">
        <v>0</v>
      </c>
      <c r="U1326" s="18">
        <f>Tabla1[[#This Row],[Comprometido]]/Tabla1[[#Totals],[Comprometido]]</f>
        <v>0</v>
      </c>
      <c r="V1326" s="19">
        <v>0</v>
      </c>
      <c r="W1326" s="20">
        <f>Tabla1[[#This Row],[Devengado]]/Tabla1[[#Totals],[Devengado]]</f>
        <v>0</v>
      </c>
      <c r="X1326" s="19">
        <v>37562.699999999997</v>
      </c>
      <c r="Y1326" s="19">
        <v>37562.699999999997</v>
      </c>
      <c r="Z1326" s="19">
        <v>37562.699999999997</v>
      </c>
    </row>
    <row r="1327" spans="1:26" hidden="1" x14ac:dyDescent="0.2">
      <c r="A1327" t="s">
        <v>23</v>
      </c>
      <c r="B1327" t="s">
        <v>24</v>
      </c>
      <c r="C1327" t="s">
        <v>72</v>
      </c>
      <c r="D1327" t="s">
        <v>73</v>
      </c>
      <c r="E1327" t="s">
        <v>4</v>
      </c>
      <c r="F1327" t="s">
        <v>5</v>
      </c>
      <c r="G1327" t="s">
        <v>6</v>
      </c>
      <c r="H1327" t="s">
        <v>7</v>
      </c>
      <c r="I1327" t="str">
        <f>MID(Tabla1[[#This Row],[Des.Proyecto]],16,50)</f>
        <v>GASTOS ADMINISTRATIVOS</v>
      </c>
      <c r="J1327" t="s">
        <v>285</v>
      </c>
      <c r="K1327" t="s">
        <v>286</v>
      </c>
      <c r="L1327" s="11" t="s">
        <v>938</v>
      </c>
      <c r="M1327" t="s">
        <v>173</v>
      </c>
      <c r="N1327" t="s">
        <v>11</v>
      </c>
      <c r="O1327" s="19">
        <v>13282</v>
      </c>
      <c r="P1327" s="19">
        <v>0</v>
      </c>
      <c r="Q1327" s="19">
        <v>8155.49</v>
      </c>
      <c r="R1327" s="19">
        <v>21437.49</v>
      </c>
      <c r="S1327" s="19">
        <v>254.47</v>
      </c>
      <c r="T1327" s="19">
        <v>17722.22</v>
      </c>
      <c r="U1327" s="18">
        <f>Tabla1[[#This Row],[Comprometido]]/Tabla1[[#Totals],[Comprometido]]</f>
        <v>8.4606314262429061E-4</v>
      </c>
      <c r="V1327" s="19">
        <v>0</v>
      </c>
      <c r="W1327" s="20">
        <f>Tabla1[[#This Row],[Devengado]]/Tabla1[[#Totals],[Devengado]]</f>
        <v>0</v>
      </c>
      <c r="X1327" s="19">
        <v>3715.27</v>
      </c>
      <c r="Y1327" s="19">
        <v>21437.49</v>
      </c>
      <c r="Z1327" s="19">
        <v>3460.8</v>
      </c>
    </row>
    <row r="1328" spans="1:26" x14ac:dyDescent="0.2">
      <c r="A1328" t="s">
        <v>52</v>
      </c>
      <c r="B1328" t="s">
        <v>83</v>
      </c>
      <c r="C1328" t="s">
        <v>84</v>
      </c>
      <c r="D1328" t="s">
        <v>85</v>
      </c>
      <c r="E1328" t="s">
        <v>4</v>
      </c>
      <c r="F1328" t="s">
        <v>5</v>
      </c>
      <c r="G1328" t="s">
        <v>6</v>
      </c>
      <c r="H1328" t="s">
        <v>7</v>
      </c>
      <c r="I1328" t="str">
        <f>MID(Tabla1[[#This Row],[Des.Proyecto]],16,50)</f>
        <v>GASTOS ADMINISTRATIVOS</v>
      </c>
      <c r="J1328" t="s">
        <v>285</v>
      </c>
      <c r="K1328" t="s">
        <v>286</v>
      </c>
      <c r="L1328" s="11" t="s">
        <v>938</v>
      </c>
      <c r="M1328" t="s">
        <v>173</v>
      </c>
      <c r="N1328" t="s">
        <v>11</v>
      </c>
      <c r="O1328" s="19">
        <v>4250.04</v>
      </c>
      <c r="P1328" s="19">
        <v>0</v>
      </c>
      <c r="Q1328" s="19">
        <v>1729.96</v>
      </c>
      <c r="R1328" s="19">
        <v>5980</v>
      </c>
      <c r="S1328" s="19">
        <v>79.22</v>
      </c>
      <c r="T1328" s="19">
        <v>4284.04</v>
      </c>
      <c r="U1328" s="18">
        <f>Tabla1[[#This Row],[Comprometido]]/Tabla1[[#Totals],[Comprometido]]</f>
        <v>2.0452112351207499E-4</v>
      </c>
      <c r="V1328" s="19">
        <v>4104.04</v>
      </c>
      <c r="W1328" s="20">
        <f>Tabla1[[#This Row],[Devengado]]/Tabla1[[#Totals],[Devengado]]</f>
        <v>4.7926334932949476E-4</v>
      </c>
      <c r="X1328" s="19">
        <v>1695.96</v>
      </c>
      <c r="Y1328" s="19">
        <v>1875.96</v>
      </c>
      <c r="Z1328" s="19">
        <v>1616.74</v>
      </c>
    </row>
    <row r="1329" spans="1:26" hidden="1" x14ac:dyDescent="0.2">
      <c r="A1329" t="s">
        <v>23</v>
      </c>
      <c r="B1329" t="s">
        <v>24</v>
      </c>
      <c r="C1329" t="s">
        <v>25</v>
      </c>
      <c r="D1329" t="s">
        <v>26</v>
      </c>
      <c r="E1329" t="s">
        <v>4</v>
      </c>
      <c r="F1329" t="s">
        <v>5</v>
      </c>
      <c r="G1329" t="s">
        <v>6</v>
      </c>
      <c r="H1329" t="s">
        <v>7</v>
      </c>
      <c r="I1329" t="str">
        <f>MID(Tabla1[[#This Row],[Des.Proyecto]],16,50)</f>
        <v>GASTOS ADMINISTRATIVOS</v>
      </c>
      <c r="J1329" t="s">
        <v>285</v>
      </c>
      <c r="K1329" t="s">
        <v>286</v>
      </c>
      <c r="L1329" s="11" t="s">
        <v>938</v>
      </c>
      <c r="M1329" t="s">
        <v>173</v>
      </c>
      <c r="N1329" t="s">
        <v>11</v>
      </c>
      <c r="O1329" s="19">
        <v>17069.86</v>
      </c>
      <c r="P1329" s="19">
        <v>0</v>
      </c>
      <c r="Q1329" s="19">
        <v>0</v>
      </c>
      <c r="R1329" s="19">
        <v>17069.86</v>
      </c>
      <c r="S1329" s="19">
        <v>4806.97</v>
      </c>
      <c r="T1329" s="19">
        <v>9392</v>
      </c>
      <c r="U1329" s="18">
        <f>Tabla1[[#This Row],[Comprometido]]/Tabla1[[#Totals],[Comprometido]]</f>
        <v>4.4837639051582346E-4</v>
      </c>
      <c r="V1329" s="19">
        <v>9392</v>
      </c>
      <c r="W1329" s="20">
        <f>Tabla1[[#This Row],[Devengado]]/Tabla1[[#Totals],[Devengado]]</f>
        <v>1.0967830179293124E-3</v>
      </c>
      <c r="X1329" s="19">
        <v>7677.86</v>
      </c>
      <c r="Y1329" s="19">
        <v>7677.86</v>
      </c>
      <c r="Z1329" s="19">
        <v>2870.89</v>
      </c>
    </row>
    <row r="1330" spans="1:26" hidden="1" x14ac:dyDescent="0.2">
      <c r="A1330" t="s">
        <v>62</v>
      </c>
      <c r="B1330" t="s">
        <v>80</v>
      </c>
      <c r="C1330" t="s">
        <v>122</v>
      </c>
      <c r="D1330" t="s">
        <v>123</v>
      </c>
      <c r="E1330" t="s">
        <v>4</v>
      </c>
      <c r="F1330" t="s">
        <v>5</v>
      </c>
      <c r="G1330" t="s">
        <v>6</v>
      </c>
      <c r="H1330" t="s">
        <v>7</v>
      </c>
      <c r="I1330" t="str">
        <f>MID(Tabla1[[#This Row],[Des.Proyecto]],16,50)</f>
        <v>GASTOS ADMINISTRATIVOS</v>
      </c>
      <c r="J1330" t="s">
        <v>285</v>
      </c>
      <c r="K1330" t="s">
        <v>286</v>
      </c>
      <c r="L1330" s="11" t="s">
        <v>938</v>
      </c>
      <c r="M1330" t="s">
        <v>173</v>
      </c>
      <c r="N1330" t="s">
        <v>11</v>
      </c>
      <c r="O1330" s="19">
        <v>1651</v>
      </c>
      <c r="P1330" s="19">
        <v>0</v>
      </c>
      <c r="Q1330" s="19">
        <v>-1651</v>
      </c>
      <c r="R1330" s="19">
        <v>0</v>
      </c>
      <c r="S1330" s="19">
        <v>0</v>
      </c>
      <c r="T1330" s="19">
        <v>0</v>
      </c>
      <c r="U1330" s="18">
        <f>Tabla1[[#This Row],[Comprometido]]/Tabla1[[#Totals],[Comprometido]]</f>
        <v>0</v>
      </c>
      <c r="V1330" s="19">
        <v>0</v>
      </c>
      <c r="W1330" s="20">
        <f>Tabla1[[#This Row],[Devengado]]/Tabla1[[#Totals],[Devengado]]</f>
        <v>0</v>
      </c>
      <c r="X1330" s="19">
        <v>0</v>
      </c>
      <c r="Y1330" s="19">
        <v>0</v>
      </c>
      <c r="Z1330" s="19">
        <v>0</v>
      </c>
    </row>
    <row r="1331" spans="1:26" hidden="1" x14ac:dyDescent="0.2">
      <c r="A1331" t="s">
        <v>23</v>
      </c>
      <c r="B1331" t="s">
        <v>24</v>
      </c>
      <c r="C1331" t="s">
        <v>42</v>
      </c>
      <c r="D1331" t="s">
        <v>43</v>
      </c>
      <c r="E1331" t="s">
        <v>4</v>
      </c>
      <c r="F1331" t="s">
        <v>5</v>
      </c>
      <c r="G1331" t="s">
        <v>6</v>
      </c>
      <c r="H1331" t="s">
        <v>7</v>
      </c>
      <c r="I1331" t="str">
        <f>MID(Tabla1[[#This Row],[Des.Proyecto]],16,50)</f>
        <v>GASTOS ADMINISTRATIVOS</v>
      </c>
      <c r="J1331" t="s">
        <v>285</v>
      </c>
      <c r="K1331" t="s">
        <v>286</v>
      </c>
      <c r="L1331" s="11" t="s">
        <v>938</v>
      </c>
      <c r="M1331" t="s">
        <v>173</v>
      </c>
      <c r="N1331" t="s">
        <v>11</v>
      </c>
      <c r="O1331" s="19">
        <v>1845</v>
      </c>
      <c r="P1331" s="19">
        <v>0</v>
      </c>
      <c r="Q1331" s="19">
        <v>0</v>
      </c>
      <c r="R1331" s="19">
        <v>1845</v>
      </c>
      <c r="S1331" s="19">
        <v>0</v>
      </c>
      <c r="T1331" s="19">
        <v>0</v>
      </c>
      <c r="U1331" s="18">
        <f>Tabla1[[#This Row],[Comprometido]]/Tabla1[[#Totals],[Comprometido]]</f>
        <v>0</v>
      </c>
      <c r="V1331" s="19">
        <v>0</v>
      </c>
      <c r="W1331" s="20">
        <f>Tabla1[[#This Row],[Devengado]]/Tabla1[[#Totals],[Devengado]]</f>
        <v>0</v>
      </c>
      <c r="X1331" s="19">
        <v>1845</v>
      </c>
      <c r="Y1331" s="19">
        <v>1845</v>
      </c>
      <c r="Z1331" s="19">
        <v>1845</v>
      </c>
    </row>
    <row r="1332" spans="1:26" hidden="1" x14ac:dyDescent="0.2">
      <c r="A1332" t="s">
        <v>23</v>
      </c>
      <c r="B1332" t="s">
        <v>69</v>
      </c>
      <c r="C1332" t="s">
        <v>70</v>
      </c>
      <c r="D1332" t="s">
        <v>71</v>
      </c>
      <c r="E1332" t="s">
        <v>4</v>
      </c>
      <c r="F1332" t="s">
        <v>5</v>
      </c>
      <c r="G1332" t="s">
        <v>6</v>
      </c>
      <c r="H1332" t="s">
        <v>7</v>
      </c>
      <c r="I1332" t="str">
        <f>MID(Tabla1[[#This Row],[Des.Proyecto]],16,50)</f>
        <v>GASTOS ADMINISTRATIVOS</v>
      </c>
      <c r="J1332" t="s">
        <v>287</v>
      </c>
      <c r="K1332" t="s">
        <v>288</v>
      </c>
      <c r="L1332" s="11" t="s">
        <v>938</v>
      </c>
      <c r="M1332" t="s">
        <v>173</v>
      </c>
      <c r="N1332" t="s">
        <v>11</v>
      </c>
      <c r="O1332" s="19">
        <v>228.36</v>
      </c>
      <c r="P1332" s="19">
        <v>0</v>
      </c>
      <c r="Q1332" s="19">
        <v>-228.36</v>
      </c>
      <c r="R1332" s="19">
        <v>0</v>
      </c>
      <c r="S1332" s="19">
        <v>0</v>
      </c>
      <c r="T1332" s="19">
        <v>0</v>
      </c>
      <c r="U1332" s="18">
        <f>Tabla1[[#This Row],[Comprometido]]/Tabla1[[#Totals],[Comprometido]]</f>
        <v>0</v>
      </c>
      <c r="V1332" s="19">
        <v>0</v>
      </c>
      <c r="W1332" s="20">
        <f>Tabla1[[#This Row],[Devengado]]/Tabla1[[#Totals],[Devengado]]</f>
        <v>0</v>
      </c>
      <c r="X1332" s="19">
        <v>0</v>
      </c>
      <c r="Y1332" s="19">
        <v>0</v>
      </c>
      <c r="Z1332" s="19">
        <v>0</v>
      </c>
    </row>
    <row r="1333" spans="1:26" hidden="1" x14ac:dyDescent="0.2">
      <c r="A1333" t="s">
        <v>62</v>
      </c>
      <c r="B1333" t="s">
        <v>80</v>
      </c>
      <c r="C1333" t="s">
        <v>92</v>
      </c>
      <c r="D1333" t="s">
        <v>93</v>
      </c>
      <c r="E1333" t="s">
        <v>4</v>
      </c>
      <c r="F1333" t="s">
        <v>5</v>
      </c>
      <c r="G1333" t="s">
        <v>6</v>
      </c>
      <c r="H1333" t="s">
        <v>7</v>
      </c>
      <c r="I1333" t="str">
        <f>MID(Tabla1[[#This Row],[Des.Proyecto]],16,50)</f>
        <v>GASTOS ADMINISTRATIVOS</v>
      </c>
      <c r="J1333" t="s">
        <v>287</v>
      </c>
      <c r="K1333" t="s">
        <v>288</v>
      </c>
      <c r="L1333" s="11" t="s">
        <v>938</v>
      </c>
      <c r="M1333" t="s">
        <v>173</v>
      </c>
      <c r="N1333" t="s">
        <v>11</v>
      </c>
      <c r="O1333" s="19">
        <v>7612.5</v>
      </c>
      <c r="P1333" s="19">
        <v>0</v>
      </c>
      <c r="Q1333" s="19">
        <v>-354.3</v>
      </c>
      <c r="R1333" s="19">
        <v>7258.2</v>
      </c>
      <c r="S1333" s="19">
        <v>0</v>
      </c>
      <c r="T1333" s="19">
        <v>7258.2</v>
      </c>
      <c r="U1333" s="18">
        <f>Tabla1[[#This Row],[Comprometido]]/Tabla1[[#Totals],[Comprometido]]</f>
        <v>3.4650825358197929E-4</v>
      </c>
      <c r="V1333" s="19">
        <v>3063.5</v>
      </c>
      <c r="W1333" s="20">
        <f>Tabla1[[#This Row],[Devengado]]/Tabla1[[#Totals],[Devengado]]</f>
        <v>3.5775072140400852E-4</v>
      </c>
      <c r="X1333" s="19">
        <v>0</v>
      </c>
      <c r="Y1333" s="19">
        <v>4194.7</v>
      </c>
      <c r="Z1333" s="19">
        <v>0</v>
      </c>
    </row>
    <row r="1334" spans="1:26" hidden="1" x14ac:dyDescent="0.2">
      <c r="A1334" t="s">
        <v>23</v>
      </c>
      <c r="B1334" t="s">
        <v>96</v>
      </c>
      <c r="C1334" t="s">
        <v>97</v>
      </c>
      <c r="D1334" t="s">
        <v>98</v>
      </c>
      <c r="E1334" t="s">
        <v>4</v>
      </c>
      <c r="F1334" t="s">
        <v>5</v>
      </c>
      <c r="G1334" t="s">
        <v>6</v>
      </c>
      <c r="H1334" t="s">
        <v>7</v>
      </c>
      <c r="I1334" t="str">
        <f>MID(Tabla1[[#This Row],[Des.Proyecto]],16,50)</f>
        <v>GASTOS ADMINISTRATIVOS</v>
      </c>
      <c r="J1334" t="s">
        <v>289</v>
      </c>
      <c r="K1334" t="s">
        <v>290</v>
      </c>
      <c r="L1334" s="11" t="s">
        <v>938</v>
      </c>
      <c r="M1334" t="s">
        <v>173</v>
      </c>
      <c r="N1334" t="s">
        <v>11</v>
      </c>
      <c r="O1334" s="19">
        <v>5941</v>
      </c>
      <c r="P1334" s="19">
        <v>0</v>
      </c>
      <c r="Q1334" s="19">
        <v>0</v>
      </c>
      <c r="R1334" s="19">
        <v>5941</v>
      </c>
      <c r="S1334" s="19">
        <v>5600</v>
      </c>
      <c r="T1334" s="19">
        <v>334.3</v>
      </c>
      <c r="U1334" s="18">
        <f>Tabla1[[#This Row],[Comprometido]]/Tabla1[[#Totals],[Comprometido]]</f>
        <v>1.5959564240783624E-5</v>
      </c>
      <c r="V1334" s="19">
        <v>334.3</v>
      </c>
      <c r="W1334" s="20">
        <f>Tabla1[[#This Row],[Devengado]]/Tabla1[[#Totals],[Devengado]]</f>
        <v>3.9039029268927719E-5</v>
      </c>
      <c r="X1334" s="19">
        <v>5606.7</v>
      </c>
      <c r="Y1334" s="19">
        <v>5606.7</v>
      </c>
      <c r="Z1334" s="19">
        <v>6.7</v>
      </c>
    </row>
    <row r="1335" spans="1:26" hidden="1" x14ac:dyDescent="0.2">
      <c r="A1335" t="s">
        <v>23</v>
      </c>
      <c r="B1335" t="s">
        <v>24</v>
      </c>
      <c r="C1335" t="s">
        <v>34</v>
      </c>
      <c r="D1335" t="s">
        <v>35</v>
      </c>
      <c r="E1335" t="s">
        <v>4</v>
      </c>
      <c r="F1335" t="s">
        <v>5</v>
      </c>
      <c r="G1335" t="s">
        <v>6</v>
      </c>
      <c r="H1335" t="s">
        <v>7</v>
      </c>
      <c r="I1335" t="str">
        <f>MID(Tabla1[[#This Row],[Des.Proyecto]],16,50)</f>
        <v>GASTOS ADMINISTRATIVOS</v>
      </c>
      <c r="J1335" t="s">
        <v>289</v>
      </c>
      <c r="K1335" t="s">
        <v>290</v>
      </c>
      <c r="L1335" s="11" t="s">
        <v>938</v>
      </c>
      <c r="M1335" t="s">
        <v>173</v>
      </c>
      <c r="N1335" t="s">
        <v>11</v>
      </c>
      <c r="O1335" s="19">
        <v>600</v>
      </c>
      <c r="P1335" s="19">
        <v>0</v>
      </c>
      <c r="Q1335" s="19">
        <v>-600</v>
      </c>
      <c r="R1335" s="19">
        <v>0</v>
      </c>
      <c r="S1335" s="19">
        <v>0</v>
      </c>
      <c r="T1335" s="19">
        <v>0</v>
      </c>
      <c r="U1335" s="18">
        <f>Tabla1[[#This Row],[Comprometido]]/Tabla1[[#Totals],[Comprometido]]</f>
        <v>0</v>
      </c>
      <c r="V1335" s="19">
        <v>0</v>
      </c>
      <c r="W1335" s="20">
        <f>Tabla1[[#This Row],[Devengado]]/Tabla1[[#Totals],[Devengado]]</f>
        <v>0</v>
      </c>
      <c r="X1335" s="19">
        <v>0</v>
      </c>
      <c r="Y1335" s="19">
        <v>0</v>
      </c>
      <c r="Z1335" s="19">
        <v>0</v>
      </c>
    </row>
    <row r="1336" spans="1:26" hidden="1" x14ac:dyDescent="0.2">
      <c r="A1336" t="s">
        <v>23</v>
      </c>
      <c r="B1336" t="s">
        <v>49</v>
      </c>
      <c r="C1336" t="s">
        <v>56</v>
      </c>
      <c r="D1336" t="s">
        <v>57</v>
      </c>
      <c r="E1336" t="s">
        <v>4</v>
      </c>
      <c r="F1336" t="s">
        <v>5</v>
      </c>
      <c r="G1336" t="s">
        <v>6</v>
      </c>
      <c r="H1336" t="s">
        <v>7</v>
      </c>
      <c r="I1336" t="str">
        <f>MID(Tabla1[[#This Row],[Des.Proyecto]],16,50)</f>
        <v>GASTOS ADMINISTRATIVOS</v>
      </c>
      <c r="J1336" t="s">
        <v>289</v>
      </c>
      <c r="K1336" t="s">
        <v>290</v>
      </c>
      <c r="L1336" s="11" t="s">
        <v>938</v>
      </c>
      <c r="M1336" t="s">
        <v>173</v>
      </c>
      <c r="N1336" t="s">
        <v>11</v>
      </c>
      <c r="O1336" s="19">
        <v>0</v>
      </c>
      <c r="P1336" s="19">
        <v>0</v>
      </c>
      <c r="Q1336" s="19">
        <v>32500</v>
      </c>
      <c r="R1336" s="19">
        <v>32500</v>
      </c>
      <c r="S1336" s="19">
        <v>0</v>
      </c>
      <c r="T1336" s="19">
        <v>0</v>
      </c>
      <c r="U1336" s="18">
        <f>Tabla1[[#This Row],[Comprometido]]/Tabla1[[#Totals],[Comprometido]]</f>
        <v>0</v>
      </c>
      <c r="V1336" s="19">
        <v>0</v>
      </c>
      <c r="W1336" s="20">
        <f>Tabla1[[#This Row],[Devengado]]/Tabla1[[#Totals],[Devengado]]</f>
        <v>0</v>
      </c>
      <c r="X1336" s="19">
        <v>32500</v>
      </c>
      <c r="Y1336" s="19">
        <v>32500</v>
      </c>
      <c r="Z1336" s="19">
        <v>32500</v>
      </c>
    </row>
    <row r="1337" spans="1:26" hidden="1" x14ac:dyDescent="0.2">
      <c r="A1337" t="s">
        <v>62</v>
      </c>
      <c r="B1337" t="s">
        <v>66</v>
      </c>
      <c r="C1337" t="s">
        <v>118</v>
      </c>
      <c r="D1337" t="s">
        <v>119</v>
      </c>
      <c r="E1337" t="s">
        <v>4</v>
      </c>
      <c r="F1337" t="s">
        <v>5</v>
      </c>
      <c r="G1337" t="s">
        <v>6</v>
      </c>
      <c r="H1337" t="s">
        <v>7</v>
      </c>
      <c r="I1337" t="str">
        <f>MID(Tabla1[[#This Row],[Des.Proyecto]],16,50)</f>
        <v>GASTOS ADMINISTRATIVOS</v>
      </c>
      <c r="J1337" t="s">
        <v>289</v>
      </c>
      <c r="K1337" t="s">
        <v>290</v>
      </c>
      <c r="L1337" s="11" t="s">
        <v>938</v>
      </c>
      <c r="M1337" t="s">
        <v>173</v>
      </c>
      <c r="N1337" t="s">
        <v>11</v>
      </c>
      <c r="O1337" s="19">
        <v>571.29999999999995</v>
      </c>
      <c r="P1337" s="19">
        <v>0</v>
      </c>
      <c r="Q1337" s="19">
        <v>-571.19000000000005</v>
      </c>
      <c r="R1337" s="19">
        <v>0.11</v>
      </c>
      <c r="S1337" s="19">
        <v>0</v>
      </c>
      <c r="T1337" s="19">
        <v>0</v>
      </c>
      <c r="U1337" s="18">
        <f>Tabla1[[#This Row],[Comprometido]]/Tabla1[[#Totals],[Comprometido]]</f>
        <v>0</v>
      </c>
      <c r="V1337" s="19">
        <v>0</v>
      </c>
      <c r="W1337" s="20">
        <f>Tabla1[[#This Row],[Devengado]]/Tabla1[[#Totals],[Devengado]]</f>
        <v>0</v>
      </c>
      <c r="X1337" s="19">
        <v>0.11</v>
      </c>
      <c r="Y1337" s="19">
        <v>0.11</v>
      </c>
      <c r="Z1337" s="19">
        <v>0.11</v>
      </c>
    </row>
    <row r="1338" spans="1:26" hidden="1" x14ac:dyDescent="0.2">
      <c r="A1338" t="s">
        <v>62</v>
      </c>
      <c r="B1338" t="s">
        <v>63</v>
      </c>
      <c r="C1338" t="s">
        <v>64</v>
      </c>
      <c r="D1338" t="s">
        <v>65</v>
      </c>
      <c r="E1338" t="s">
        <v>4</v>
      </c>
      <c r="F1338" t="s">
        <v>5</v>
      </c>
      <c r="G1338" t="s">
        <v>6</v>
      </c>
      <c r="H1338" t="s">
        <v>7</v>
      </c>
      <c r="I1338" t="str">
        <f>MID(Tabla1[[#This Row],[Des.Proyecto]],16,50)</f>
        <v>GASTOS ADMINISTRATIVOS</v>
      </c>
      <c r="J1338" t="s">
        <v>291</v>
      </c>
      <c r="K1338" t="s">
        <v>292</v>
      </c>
      <c r="L1338" s="11" t="s">
        <v>938</v>
      </c>
      <c r="M1338" t="s">
        <v>173</v>
      </c>
      <c r="N1338" t="s">
        <v>11</v>
      </c>
      <c r="O1338" s="19">
        <v>200</v>
      </c>
      <c r="P1338" s="19">
        <v>0</v>
      </c>
      <c r="Q1338" s="19">
        <v>9300</v>
      </c>
      <c r="R1338" s="19">
        <v>9500</v>
      </c>
      <c r="S1338" s="19">
        <v>0</v>
      </c>
      <c r="T1338" s="19">
        <v>5954.62</v>
      </c>
      <c r="U1338" s="18">
        <f>Tabla1[[#This Row],[Comprometido]]/Tabla1[[#Totals],[Comprometido]]</f>
        <v>2.8427502368966488E-4</v>
      </c>
      <c r="V1338" s="19">
        <v>92.21</v>
      </c>
      <c r="W1338" s="20">
        <f>Tabla1[[#This Row],[Devengado]]/Tabla1[[#Totals],[Devengado]]</f>
        <v>1.0768139063379672E-5</v>
      </c>
      <c r="X1338" s="19">
        <v>3545.38</v>
      </c>
      <c r="Y1338" s="19">
        <v>9407.7900000000009</v>
      </c>
      <c r="Z1338" s="19">
        <v>3545.38</v>
      </c>
    </row>
    <row r="1339" spans="1:26" hidden="1" x14ac:dyDescent="0.2">
      <c r="A1339" t="s">
        <v>23</v>
      </c>
      <c r="B1339" t="s">
        <v>46</v>
      </c>
      <c r="C1339" t="s">
        <v>133</v>
      </c>
      <c r="D1339" t="s">
        <v>134</v>
      </c>
      <c r="E1339" t="s">
        <v>4</v>
      </c>
      <c r="F1339" t="s">
        <v>5</v>
      </c>
      <c r="G1339" t="s">
        <v>6</v>
      </c>
      <c r="H1339" t="s">
        <v>7</v>
      </c>
      <c r="I1339" t="str">
        <f>MID(Tabla1[[#This Row],[Des.Proyecto]],16,50)</f>
        <v>GASTOS ADMINISTRATIVOS</v>
      </c>
      <c r="J1339" t="s">
        <v>291</v>
      </c>
      <c r="K1339" t="s">
        <v>292</v>
      </c>
      <c r="L1339" s="11" t="s">
        <v>938</v>
      </c>
      <c r="M1339" t="s">
        <v>173</v>
      </c>
      <c r="N1339" t="s">
        <v>11</v>
      </c>
      <c r="O1339" s="19">
        <v>775.13</v>
      </c>
      <c r="P1339" s="19">
        <v>0</v>
      </c>
      <c r="Q1339" s="19">
        <v>0</v>
      </c>
      <c r="R1339" s="19">
        <v>775.13</v>
      </c>
      <c r="S1339" s="19">
        <v>0</v>
      </c>
      <c r="T1339" s="19">
        <v>0</v>
      </c>
      <c r="U1339" s="18">
        <f>Tabla1[[#This Row],[Comprometido]]/Tabla1[[#Totals],[Comprometido]]</f>
        <v>0</v>
      </c>
      <c r="V1339" s="19">
        <v>0</v>
      </c>
      <c r="W1339" s="20">
        <f>Tabla1[[#This Row],[Devengado]]/Tabla1[[#Totals],[Devengado]]</f>
        <v>0</v>
      </c>
      <c r="X1339" s="19">
        <v>775.13</v>
      </c>
      <c r="Y1339" s="19">
        <v>775.13</v>
      </c>
      <c r="Z1339" s="19">
        <v>775.13</v>
      </c>
    </row>
    <row r="1340" spans="1:26" hidden="1" x14ac:dyDescent="0.2">
      <c r="A1340" t="s">
        <v>62</v>
      </c>
      <c r="B1340" t="s">
        <v>80</v>
      </c>
      <c r="C1340" t="s">
        <v>94</v>
      </c>
      <c r="D1340" t="s">
        <v>95</v>
      </c>
      <c r="E1340" t="s">
        <v>4</v>
      </c>
      <c r="F1340" t="s">
        <v>5</v>
      </c>
      <c r="G1340" t="s">
        <v>6</v>
      </c>
      <c r="H1340" t="s">
        <v>7</v>
      </c>
      <c r="I1340" t="str">
        <f>MID(Tabla1[[#This Row],[Des.Proyecto]],16,50)</f>
        <v>GASTOS ADMINISTRATIVOS</v>
      </c>
      <c r="J1340" t="s">
        <v>291</v>
      </c>
      <c r="K1340" t="s">
        <v>292</v>
      </c>
      <c r="L1340" s="11" t="s">
        <v>938</v>
      </c>
      <c r="M1340" t="s">
        <v>173</v>
      </c>
      <c r="N1340" t="s">
        <v>11</v>
      </c>
      <c r="O1340" s="19">
        <v>632.13</v>
      </c>
      <c r="P1340" s="19">
        <v>0</v>
      </c>
      <c r="Q1340" s="19">
        <v>0</v>
      </c>
      <c r="R1340" s="19">
        <v>632.13</v>
      </c>
      <c r="S1340" s="19">
        <v>0</v>
      </c>
      <c r="T1340" s="19">
        <v>111</v>
      </c>
      <c r="U1340" s="18">
        <f>Tabla1[[#This Row],[Comprometido]]/Tabla1[[#Totals],[Comprometido]]</f>
        <v>5.2991673069906734E-6</v>
      </c>
      <c r="V1340" s="19">
        <v>111</v>
      </c>
      <c r="W1340" s="20">
        <f>Tabla1[[#This Row],[Devengado]]/Tabla1[[#Totals],[Devengado]]</f>
        <v>1.2962405769820449E-5</v>
      </c>
      <c r="X1340" s="19">
        <v>521.13</v>
      </c>
      <c r="Y1340" s="19">
        <v>521.13</v>
      </c>
      <c r="Z1340" s="19">
        <v>521.13</v>
      </c>
    </row>
    <row r="1341" spans="1:26" hidden="1" x14ac:dyDescent="0.2">
      <c r="A1341" t="s">
        <v>23</v>
      </c>
      <c r="B1341" t="s">
        <v>96</v>
      </c>
      <c r="C1341" t="s">
        <v>97</v>
      </c>
      <c r="D1341" t="s">
        <v>98</v>
      </c>
      <c r="E1341" t="s">
        <v>4</v>
      </c>
      <c r="F1341" t="s">
        <v>5</v>
      </c>
      <c r="G1341" t="s">
        <v>6</v>
      </c>
      <c r="H1341" t="s">
        <v>7</v>
      </c>
      <c r="I1341" t="str">
        <f>MID(Tabla1[[#This Row],[Des.Proyecto]],16,50)</f>
        <v>GASTOS ADMINISTRATIVOS</v>
      </c>
      <c r="J1341" t="s">
        <v>291</v>
      </c>
      <c r="K1341" t="s">
        <v>292</v>
      </c>
      <c r="L1341" s="11" t="s">
        <v>938</v>
      </c>
      <c r="M1341" t="s">
        <v>173</v>
      </c>
      <c r="N1341" t="s">
        <v>11</v>
      </c>
      <c r="O1341" s="19">
        <v>22315</v>
      </c>
      <c r="P1341" s="19">
        <v>0</v>
      </c>
      <c r="Q1341" s="19">
        <v>-22315</v>
      </c>
      <c r="R1341" s="19">
        <v>0</v>
      </c>
      <c r="S1341" s="19">
        <v>0</v>
      </c>
      <c r="T1341" s="19">
        <v>0</v>
      </c>
      <c r="U1341" s="18">
        <f>Tabla1[[#This Row],[Comprometido]]/Tabla1[[#Totals],[Comprometido]]</f>
        <v>0</v>
      </c>
      <c r="V1341" s="19">
        <v>0</v>
      </c>
      <c r="W1341" s="20">
        <f>Tabla1[[#This Row],[Devengado]]/Tabla1[[#Totals],[Devengado]]</f>
        <v>0</v>
      </c>
      <c r="X1341" s="19">
        <v>0</v>
      </c>
      <c r="Y1341" s="19">
        <v>0</v>
      </c>
      <c r="Z1341" s="19">
        <v>0</v>
      </c>
    </row>
    <row r="1342" spans="1:26" x14ac:dyDescent="0.2">
      <c r="A1342" t="s">
        <v>52</v>
      </c>
      <c r="B1342" t="s">
        <v>83</v>
      </c>
      <c r="C1342" t="s">
        <v>84</v>
      </c>
      <c r="D1342" t="s">
        <v>85</v>
      </c>
      <c r="E1342" t="s">
        <v>4</v>
      </c>
      <c r="F1342" t="s">
        <v>5</v>
      </c>
      <c r="G1342" t="s">
        <v>6</v>
      </c>
      <c r="H1342" t="s">
        <v>7</v>
      </c>
      <c r="I1342" t="str">
        <f>MID(Tabla1[[#This Row],[Des.Proyecto]],16,50)</f>
        <v>GASTOS ADMINISTRATIVOS</v>
      </c>
      <c r="J1342" t="s">
        <v>291</v>
      </c>
      <c r="K1342" t="s">
        <v>292</v>
      </c>
      <c r="L1342" s="11" t="s">
        <v>938</v>
      </c>
      <c r="M1342" t="s">
        <v>173</v>
      </c>
      <c r="N1342" t="s">
        <v>11</v>
      </c>
      <c r="O1342" s="19">
        <v>6045.5</v>
      </c>
      <c r="P1342" s="19">
        <v>0</v>
      </c>
      <c r="Q1342" s="19">
        <v>-5429.96</v>
      </c>
      <c r="R1342" s="19">
        <v>615.54</v>
      </c>
      <c r="S1342" s="19">
        <v>0</v>
      </c>
      <c r="T1342" s="19">
        <v>0</v>
      </c>
      <c r="U1342" s="18">
        <f>Tabla1[[#This Row],[Comprometido]]/Tabla1[[#Totals],[Comprometido]]</f>
        <v>0</v>
      </c>
      <c r="V1342" s="19">
        <v>0</v>
      </c>
      <c r="W1342" s="20">
        <f>Tabla1[[#This Row],[Devengado]]/Tabla1[[#Totals],[Devengado]]</f>
        <v>0</v>
      </c>
      <c r="X1342" s="19">
        <v>615.54</v>
      </c>
      <c r="Y1342" s="19">
        <v>615.54</v>
      </c>
      <c r="Z1342" s="19">
        <v>615.54</v>
      </c>
    </row>
    <row r="1343" spans="1:26" hidden="1" x14ac:dyDescent="0.2">
      <c r="A1343" t="s">
        <v>23</v>
      </c>
      <c r="B1343" t="s">
        <v>24</v>
      </c>
      <c r="C1343" t="s">
        <v>34</v>
      </c>
      <c r="D1343" t="s">
        <v>35</v>
      </c>
      <c r="E1343" t="s">
        <v>4</v>
      </c>
      <c r="F1343" t="s">
        <v>5</v>
      </c>
      <c r="G1343" t="s">
        <v>6</v>
      </c>
      <c r="H1343" t="s">
        <v>7</v>
      </c>
      <c r="I1343" t="str">
        <f>MID(Tabla1[[#This Row],[Des.Proyecto]],16,50)</f>
        <v>GASTOS ADMINISTRATIVOS</v>
      </c>
      <c r="J1343" t="s">
        <v>291</v>
      </c>
      <c r="K1343" t="s">
        <v>292</v>
      </c>
      <c r="L1343" s="11" t="s">
        <v>938</v>
      </c>
      <c r="M1343" t="s">
        <v>173</v>
      </c>
      <c r="N1343" t="s">
        <v>11</v>
      </c>
      <c r="O1343" s="19">
        <v>14157.86</v>
      </c>
      <c r="P1343" s="19">
        <v>0</v>
      </c>
      <c r="Q1343" s="19">
        <v>-13157.86</v>
      </c>
      <c r="R1343" s="19">
        <v>1000</v>
      </c>
      <c r="S1343" s="19">
        <v>0</v>
      </c>
      <c r="T1343" s="19">
        <v>0</v>
      </c>
      <c r="U1343" s="18">
        <f>Tabla1[[#This Row],[Comprometido]]/Tabla1[[#Totals],[Comprometido]]</f>
        <v>0</v>
      </c>
      <c r="V1343" s="19">
        <v>0</v>
      </c>
      <c r="W1343" s="20">
        <f>Tabla1[[#This Row],[Devengado]]/Tabla1[[#Totals],[Devengado]]</f>
        <v>0</v>
      </c>
      <c r="X1343" s="19">
        <v>1000</v>
      </c>
      <c r="Y1343" s="19">
        <v>1000</v>
      </c>
      <c r="Z1343" s="19">
        <v>1000</v>
      </c>
    </row>
    <row r="1344" spans="1:26" hidden="1" x14ac:dyDescent="0.2">
      <c r="A1344" t="s">
        <v>23</v>
      </c>
      <c r="B1344" t="s">
        <v>24</v>
      </c>
      <c r="C1344" t="s">
        <v>40</v>
      </c>
      <c r="D1344" t="s">
        <v>41</v>
      </c>
      <c r="E1344" t="s">
        <v>4</v>
      </c>
      <c r="F1344" t="s">
        <v>5</v>
      </c>
      <c r="G1344" t="s">
        <v>6</v>
      </c>
      <c r="H1344" t="s">
        <v>7</v>
      </c>
      <c r="I1344" t="str">
        <f>MID(Tabla1[[#This Row],[Des.Proyecto]],16,50)</f>
        <v>GASTOS ADMINISTRATIVOS</v>
      </c>
      <c r="J1344" t="s">
        <v>291</v>
      </c>
      <c r="K1344" t="s">
        <v>292</v>
      </c>
      <c r="L1344" s="11" t="s">
        <v>938</v>
      </c>
      <c r="M1344" t="s">
        <v>173</v>
      </c>
      <c r="N1344" t="s">
        <v>11</v>
      </c>
      <c r="O1344" s="19">
        <v>300</v>
      </c>
      <c r="P1344" s="19">
        <v>0</v>
      </c>
      <c r="Q1344" s="19">
        <v>0</v>
      </c>
      <c r="R1344" s="19">
        <v>300</v>
      </c>
      <c r="S1344" s="19">
        <v>0</v>
      </c>
      <c r="T1344" s="19">
        <v>0</v>
      </c>
      <c r="U1344" s="18">
        <f>Tabla1[[#This Row],[Comprometido]]/Tabla1[[#Totals],[Comprometido]]</f>
        <v>0</v>
      </c>
      <c r="V1344" s="19">
        <v>0</v>
      </c>
      <c r="W1344" s="20">
        <f>Tabla1[[#This Row],[Devengado]]/Tabla1[[#Totals],[Devengado]]</f>
        <v>0</v>
      </c>
      <c r="X1344" s="19">
        <v>300</v>
      </c>
      <c r="Y1344" s="19">
        <v>300</v>
      </c>
      <c r="Z1344" s="19">
        <v>300</v>
      </c>
    </row>
    <row r="1345" spans="1:26" hidden="1" x14ac:dyDescent="0.2">
      <c r="A1345" t="s">
        <v>62</v>
      </c>
      <c r="B1345" t="s">
        <v>80</v>
      </c>
      <c r="C1345" t="s">
        <v>92</v>
      </c>
      <c r="D1345" t="s">
        <v>93</v>
      </c>
      <c r="E1345" t="s">
        <v>4</v>
      </c>
      <c r="F1345" t="s">
        <v>5</v>
      </c>
      <c r="G1345" t="s">
        <v>6</v>
      </c>
      <c r="H1345" t="s">
        <v>7</v>
      </c>
      <c r="I1345" t="str">
        <f>MID(Tabla1[[#This Row],[Des.Proyecto]],16,50)</f>
        <v>GASTOS ADMINISTRATIVOS</v>
      </c>
      <c r="J1345" t="s">
        <v>291</v>
      </c>
      <c r="K1345" t="s">
        <v>292</v>
      </c>
      <c r="L1345" s="11" t="s">
        <v>938</v>
      </c>
      <c r="M1345" t="s">
        <v>173</v>
      </c>
      <c r="N1345" t="s">
        <v>11</v>
      </c>
      <c r="O1345" s="19">
        <v>6762.25</v>
      </c>
      <c r="P1345" s="19">
        <v>0</v>
      </c>
      <c r="Q1345" s="19">
        <v>3250.74</v>
      </c>
      <c r="R1345" s="19">
        <v>10012.99</v>
      </c>
      <c r="S1345" s="19">
        <v>0</v>
      </c>
      <c r="T1345" s="19">
        <v>8540.33</v>
      </c>
      <c r="U1345" s="18">
        <f>Tabla1[[#This Row],[Comprometido]]/Tabla1[[#Totals],[Comprometido]]</f>
        <v>4.0771745519740233E-4</v>
      </c>
      <c r="V1345" s="19">
        <v>8315.33</v>
      </c>
      <c r="W1345" s="20">
        <f>Tabla1[[#This Row],[Devengado]]/Tabla1[[#Totals],[Devengado]]</f>
        <v>9.7105118531496466E-4</v>
      </c>
      <c r="X1345" s="19">
        <v>1472.66</v>
      </c>
      <c r="Y1345" s="19">
        <v>1697.66</v>
      </c>
      <c r="Z1345" s="19">
        <v>1472.66</v>
      </c>
    </row>
    <row r="1346" spans="1:26" hidden="1" x14ac:dyDescent="0.2">
      <c r="A1346" t="s">
        <v>23</v>
      </c>
      <c r="B1346" t="s">
        <v>24</v>
      </c>
      <c r="C1346" t="s">
        <v>44</v>
      </c>
      <c r="D1346" t="s">
        <v>45</v>
      </c>
      <c r="E1346" t="s">
        <v>4</v>
      </c>
      <c r="F1346" t="s">
        <v>5</v>
      </c>
      <c r="G1346" t="s">
        <v>6</v>
      </c>
      <c r="H1346" t="s">
        <v>7</v>
      </c>
      <c r="I1346" t="str">
        <f>MID(Tabla1[[#This Row],[Des.Proyecto]],16,50)</f>
        <v>GASTOS ADMINISTRATIVOS</v>
      </c>
      <c r="J1346" t="s">
        <v>291</v>
      </c>
      <c r="K1346" t="s">
        <v>292</v>
      </c>
      <c r="L1346" s="11" t="s">
        <v>938</v>
      </c>
      <c r="M1346" t="s">
        <v>173</v>
      </c>
      <c r="N1346" t="s">
        <v>11</v>
      </c>
      <c r="O1346" s="19">
        <v>656.69</v>
      </c>
      <c r="P1346" s="19">
        <v>0</v>
      </c>
      <c r="Q1346" s="19">
        <v>3043.31</v>
      </c>
      <c r="R1346" s="19">
        <v>3700</v>
      </c>
      <c r="S1346" s="19">
        <v>0</v>
      </c>
      <c r="T1346" s="19">
        <v>3602.07</v>
      </c>
      <c r="U1346" s="18">
        <f>Tabla1[[#This Row],[Comprometido]]/Tabla1[[#Totals],[Comprometido]]</f>
        <v>1.7196370794136842E-4</v>
      </c>
      <c r="V1346" s="19">
        <v>3602.06</v>
      </c>
      <c r="W1346" s="20">
        <f>Tabla1[[#This Row],[Devengado]]/Tabla1[[#Totals],[Devengado]]</f>
        <v>4.2064291285801307E-4</v>
      </c>
      <c r="X1346" s="19">
        <v>97.93</v>
      </c>
      <c r="Y1346" s="19">
        <v>97.94</v>
      </c>
      <c r="Z1346" s="19">
        <v>97.93</v>
      </c>
    </row>
    <row r="1347" spans="1:26" hidden="1" x14ac:dyDescent="0.2">
      <c r="A1347" t="s">
        <v>62</v>
      </c>
      <c r="B1347" t="s">
        <v>66</v>
      </c>
      <c r="C1347" t="s">
        <v>108</v>
      </c>
      <c r="D1347" t="s">
        <v>109</v>
      </c>
      <c r="E1347" t="s">
        <v>4</v>
      </c>
      <c r="F1347" t="s">
        <v>5</v>
      </c>
      <c r="G1347" t="s">
        <v>6</v>
      </c>
      <c r="H1347" t="s">
        <v>7</v>
      </c>
      <c r="I1347" t="str">
        <f>MID(Tabla1[[#This Row],[Des.Proyecto]],16,50)</f>
        <v>GASTOS ADMINISTRATIVOS</v>
      </c>
      <c r="J1347" t="s">
        <v>291</v>
      </c>
      <c r="K1347" t="s">
        <v>292</v>
      </c>
      <c r="L1347" s="11" t="s">
        <v>938</v>
      </c>
      <c r="M1347" t="s">
        <v>173</v>
      </c>
      <c r="N1347" t="s">
        <v>11</v>
      </c>
      <c r="O1347" s="19">
        <v>2889</v>
      </c>
      <c r="P1347" s="19">
        <v>0</v>
      </c>
      <c r="Q1347" s="19">
        <v>-2689</v>
      </c>
      <c r="R1347" s="19">
        <v>200</v>
      </c>
      <c r="S1347" s="19">
        <v>0</v>
      </c>
      <c r="T1347" s="19">
        <v>0</v>
      </c>
      <c r="U1347" s="18">
        <f>Tabla1[[#This Row],[Comprometido]]/Tabla1[[#Totals],[Comprometido]]</f>
        <v>0</v>
      </c>
      <c r="V1347" s="19">
        <v>0</v>
      </c>
      <c r="W1347" s="20">
        <f>Tabla1[[#This Row],[Devengado]]/Tabla1[[#Totals],[Devengado]]</f>
        <v>0</v>
      </c>
      <c r="X1347" s="19">
        <v>200</v>
      </c>
      <c r="Y1347" s="19">
        <v>200</v>
      </c>
      <c r="Z1347" s="19">
        <v>200</v>
      </c>
    </row>
    <row r="1348" spans="1:26" hidden="1" x14ac:dyDescent="0.2">
      <c r="A1348" t="s">
        <v>23</v>
      </c>
      <c r="B1348" t="s">
        <v>49</v>
      </c>
      <c r="C1348" t="s">
        <v>56</v>
      </c>
      <c r="D1348" t="s">
        <v>57</v>
      </c>
      <c r="E1348" t="s">
        <v>4</v>
      </c>
      <c r="F1348" t="s">
        <v>5</v>
      </c>
      <c r="G1348" t="s">
        <v>6</v>
      </c>
      <c r="H1348" t="s">
        <v>7</v>
      </c>
      <c r="I1348" t="str">
        <f>MID(Tabla1[[#This Row],[Des.Proyecto]],16,50)</f>
        <v>GASTOS ADMINISTRATIVOS</v>
      </c>
      <c r="J1348" t="s">
        <v>291</v>
      </c>
      <c r="K1348" t="s">
        <v>292</v>
      </c>
      <c r="L1348" s="11" t="s">
        <v>938</v>
      </c>
      <c r="M1348" t="s">
        <v>173</v>
      </c>
      <c r="N1348" t="s">
        <v>11</v>
      </c>
      <c r="O1348" s="19">
        <v>72189.98</v>
      </c>
      <c r="P1348" s="19">
        <v>0</v>
      </c>
      <c r="Q1348" s="19">
        <v>-40149.339999999997</v>
      </c>
      <c r="R1348" s="19">
        <v>32040.639999999999</v>
      </c>
      <c r="S1348" s="19">
        <v>0</v>
      </c>
      <c r="T1348" s="19">
        <v>28382.9</v>
      </c>
      <c r="U1348" s="18">
        <f>Tabla1[[#This Row],[Comprometido]]/Tabla1[[#Totals],[Comprometido]]</f>
        <v>1.3550066284467169E-3</v>
      </c>
      <c r="V1348" s="19">
        <v>0</v>
      </c>
      <c r="W1348" s="20">
        <f>Tabla1[[#This Row],[Devengado]]/Tabla1[[#Totals],[Devengado]]</f>
        <v>0</v>
      </c>
      <c r="X1348" s="19">
        <v>3657.74</v>
      </c>
      <c r="Y1348" s="19">
        <v>32040.639999999999</v>
      </c>
      <c r="Z1348" s="19">
        <v>3657.74</v>
      </c>
    </row>
    <row r="1349" spans="1:26" hidden="1" x14ac:dyDescent="0.2">
      <c r="A1349" t="s">
        <v>62</v>
      </c>
      <c r="B1349" t="s">
        <v>66</v>
      </c>
      <c r="C1349" t="s">
        <v>76</v>
      </c>
      <c r="D1349" t="s">
        <v>77</v>
      </c>
      <c r="E1349" t="s">
        <v>4</v>
      </c>
      <c r="F1349" t="s">
        <v>5</v>
      </c>
      <c r="G1349" t="s">
        <v>6</v>
      </c>
      <c r="H1349" t="s">
        <v>7</v>
      </c>
      <c r="I1349" t="str">
        <f>MID(Tabla1[[#This Row],[Des.Proyecto]],16,50)</f>
        <v>GASTOS ADMINISTRATIVOS</v>
      </c>
      <c r="J1349" t="s">
        <v>291</v>
      </c>
      <c r="K1349" t="s">
        <v>292</v>
      </c>
      <c r="L1349" s="11" t="s">
        <v>938</v>
      </c>
      <c r="M1349" t="s">
        <v>173</v>
      </c>
      <c r="N1349" t="s">
        <v>11</v>
      </c>
      <c r="O1349" s="19">
        <v>1400</v>
      </c>
      <c r="P1349" s="19">
        <v>0</v>
      </c>
      <c r="Q1349" s="19">
        <v>-1400</v>
      </c>
      <c r="R1349" s="19">
        <v>0</v>
      </c>
      <c r="S1349" s="19">
        <v>0</v>
      </c>
      <c r="T1349" s="19">
        <v>0</v>
      </c>
      <c r="U1349" s="18">
        <f>Tabla1[[#This Row],[Comprometido]]/Tabla1[[#Totals],[Comprometido]]</f>
        <v>0</v>
      </c>
      <c r="V1349" s="19">
        <v>0</v>
      </c>
      <c r="W1349" s="20">
        <f>Tabla1[[#This Row],[Devengado]]/Tabla1[[#Totals],[Devengado]]</f>
        <v>0</v>
      </c>
      <c r="X1349" s="19">
        <v>0</v>
      </c>
      <c r="Y1349" s="19">
        <v>0</v>
      </c>
      <c r="Z1349" s="19">
        <v>0</v>
      </c>
    </row>
    <row r="1350" spans="1:26" hidden="1" x14ac:dyDescent="0.2">
      <c r="A1350" t="s">
        <v>62</v>
      </c>
      <c r="B1350" t="s">
        <v>80</v>
      </c>
      <c r="C1350" t="s">
        <v>81</v>
      </c>
      <c r="D1350" t="s">
        <v>82</v>
      </c>
      <c r="E1350" t="s">
        <v>4</v>
      </c>
      <c r="F1350" t="s">
        <v>5</v>
      </c>
      <c r="G1350" t="s">
        <v>6</v>
      </c>
      <c r="H1350" t="s">
        <v>7</v>
      </c>
      <c r="I1350" t="str">
        <f>MID(Tabla1[[#This Row],[Des.Proyecto]],16,50)</f>
        <v>GASTOS ADMINISTRATIVOS</v>
      </c>
      <c r="J1350" t="s">
        <v>291</v>
      </c>
      <c r="K1350" t="s">
        <v>292</v>
      </c>
      <c r="L1350" s="11" t="s">
        <v>938</v>
      </c>
      <c r="M1350" t="s">
        <v>173</v>
      </c>
      <c r="N1350" t="s">
        <v>11</v>
      </c>
      <c r="O1350" s="19">
        <v>4481.62</v>
      </c>
      <c r="P1350" s="19">
        <v>0</v>
      </c>
      <c r="Q1350" s="19">
        <v>-4081.62</v>
      </c>
      <c r="R1350" s="19">
        <v>400</v>
      </c>
      <c r="S1350" s="19">
        <v>129</v>
      </c>
      <c r="T1350" s="19">
        <v>271</v>
      </c>
      <c r="U1350" s="18">
        <f>Tabla1[[#This Row],[Comprometido]]/Tabla1[[#Totals],[Comprometido]]</f>
        <v>1.293760666841867E-5</v>
      </c>
      <c r="V1350" s="19">
        <v>243.56</v>
      </c>
      <c r="W1350" s="20">
        <f>Tabla1[[#This Row],[Devengado]]/Tabla1[[#Totals],[Devengado]]</f>
        <v>2.8442554498175396E-5</v>
      </c>
      <c r="X1350" s="19">
        <v>129</v>
      </c>
      <c r="Y1350" s="19">
        <v>156.44</v>
      </c>
      <c r="Z1350" s="19">
        <v>0</v>
      </c>
    </row>
    <row r="1351" spans="1:26" hidden="1" x14ac:dyDescent="0.2">
      <c r="A1351" t="s">
        <v>23</v>
      </c>
      <c r="B1351" t="s">
        <v>24</v>
      </c>
      <c r="C1351" t="s">
        <v>86</v>
      </c>
      <c r="D1351" t="s">
        <v>87</v>
      </c>
      <c r="E1351" t="s">
        <v>4</v>
      </c>
      <c r="F1351" t="s">
        <v>5</v>
      </c>
      <c r="G1351" t="s">
        <v>6</v>
      </c>
      <c r="H1351" t="s">
        <v>7</v>
      </c>
      <c r="I1351" t="str">
        <f>MID(Tabla1[[#This Row],[Des.Proyecto]],16,50)</f>
        <v>GASTOS ADMINISTRATIVOS</v>
      </c>
      <c r="J1351" t="s">
        <v>291</v>
      </c>
      <c r="K1351" t="s">
        <v>292</v>
      </c>
      <c r="L1351" s="11" t="s">
        <v>938</v>
      </c>
      <c r="M1351" t="s">
        <v>173</v>
      </c>
      <c r="N1351" t="s">
        <v>11</v>
      </c>
      <c r="O1351" s="19">
        <v>12000</v>
      </c>
      <c r="P1351" s="19">
        <v>0</v>
      </c>
      <c r="Q1351" s="19">
        <v>-12000</v>
      </c>
      <c r="R1351" s="19">
        <v>0</v>
      </c>
      <c r="S1351" s="19">
        <v>0</v>
      </c>
      <c r="T1351" s="19">
        <v>0</v>
      </c>
      <c r="U1351" s="18">
        <f>Tabla1[[#This Row],[Comprometido]]/Tabla1[[#Totals],[Comprometido]]</f>
        <v>0</v>
      </c>
      <c r="V1351" s="19">
        <v>0</v>
      </c>
      <c r="W1351" s="20">
        <f>Tabla1[[#This Row],[Devengado]]/Tabla1[[#Totals],[Devengado]]</f>
        <v>0</v>
      </c>
      <c r="X1351" s="19">
        <v>0</v>
      </c>
      <c r="Y1351" s="19">
        <v>0</v>
      </c>
      <c r="Z1351" s="19">
        <v>0</v>
      </c>
    </row>
    <row r="1352" spans="1:26" hidden="1" x14ac:dyDescent="0.2">
      <c r="A1352" t="s">
        <v>23</v>
      </c>
      <c r="B1352" t="s">
        <v>46</v>
      </c>
      <c r="C1352" t="s">
        <v>47</v>
      </c>
      <c r="D1352" t="s">
        <v>48</v>
      </c>
      <c r="E1352" t="s">
        <v>4</v>
      </c>
      <c r="F1352" t="s">
        <v>5</v>
      </c>
      <c r="G1352" t="s">
        <v>6</v>
      </c>
      <c r="H1352" t="s">
        <v>7</v>
      </c>
      <c r="I1352" t="str">
        <f>MID(Tabla1[[#This Row],[Des.Proyecto]],16,50)</f>
        <v>GASTOS ADMINISTRATIVOS</v>
      </c>
      <c r="J1352" t="s">
        <v>291</v>
      </c>
      <c r="K1352" t="s">
        <v>292</v>
      </c>
      <c r="L1352" s="11" t="s">
        <v>938</v>
      </c>
      <c r="M1352" t="s">
        <v>173</v>
      </c>
      <c r="N1352" t="s">
        <v>11</v>
      </c>
      <c r="O1352" s="19">
        <v>2357.46</v>
      </c>
      <c r="P1352" s="19">
        <v>0</v>
      </c>
      <c r="Q1352" s="19">
        <v>0</v>
      </c>
      <c r="R1352" s="19">
        <v>2357.46</v>
      </c>
      <c r="S1352" s="19">
        <v>0</v>
      </c>
      <c r="T1352" s="19">
        <v>16.399999999999999</v>
      </c>
      <c r="U1352" s="18">
        <f>Tabla1[[#This Row],[Comprometido]]/Tabla1[[#Totals],[Comprometido]]</f>
        <v>7.8294003454636962E-7</v>
      </c>
      <c r="V1352" s="19">
        <v>16.399999999999999</v>
      </c>
      <c r="W1352" s="20">
        <f>Tabla1[[#This Row],[Devengado]]/Tabla1[[#Totals],[Devengado]]</f>
        <v>1.9151662578833815E-6</v>
      </c>
      <c r="X1352" s="19">
        <v>2341.06</v>
      </c>
      <c r="Y1352" s="19">
        <v>2341.06</v>
      </c>
      <c r="Z1352" s="19">
        <v>2341.06</v>
      </c>
    </row>
    <row r="1353" spans="1:26" hidden="1" x14ac:dyDescent="0.2">
      <c r="A1353" t="s">
        <v>62</v>
      </c>
      <c r="B1353" t="s">
        <v>66</v>
      </c>
      <c r="C1353" t="s">
        <v>120</v>
      </c>
      <c r="D1353" t="s">
        <v>121</v>
      </c>
      <c r="E1353" t="s">
        <v>4</v>
      </c>
      <c r="F1353" t="s">
        <v>5</v>
      </c>
      <c r="G1353" t="s">
        <v>6</v>
      </c>
      <c r="H1353" t="s">
        <v>7</v>
      </c>
      <c r="I1353" t="str">
        <f>MID(Tabla1[[#This Row],[Des.Proyecto]],16,50)</f>
        <v>GASTOS ADMINISTRATIVOS</v>
      </c>
      <c r="J1353" t="s">
        <v>291</v>
      </c>
      <c r="K1353" t="s">
        <v>292</v>
      </c>
      <c r="L1353" s="11" t="s">
        <v>938</v>
      </c>
      <c r="M1353" t="s">
        <v>173</v>
      </c>
      <c r="N1353" t="s">
        <v>11</v>
      </c>
      <c r="O1353" s="19">
        <v>6000</v>
      </c>
      <c r="P1353" s="19">
        <v>0</v>
      </c>
      <c r="Q1353" s="19">
        <v>0</v>
      </c>
      <c r="R1353" s="19">
        <v>6000</v>
      </c>
      <c r="S1353" s="19">
        <v>0</v>
      </c>
      <c r="T1353" s="19">
        <v>0</v>
      </c>
      <c r="U1353" s="18">
        <f>Tabla1[[#This Row],[Comprometido]]/Tabla1[[#Totals],[Comprometido]]</f>
        <v>0</v>
      </c>
      <c r="V1353" s="19">
        <v>0</v>
      </c>
      <c r="W1353" s="20">
        <f>Tabla1[[#This Row],[Devengado]]/Tabla1[[#Totals],[Devengado]]</f>
        <v>0</v>
      </c>
      <c r="X1353" s="19">
        <v>6000</v>
      </c>
      <c r="Y1353" s="19">
        <v>6000</v>
      </c>
      <c r="Z1353" s="19">
        <v>6000</v>
      </c>
    </row>
    <row r="1354" spans="1:26" hidden="1" x14ac:dyDescent="0.2">
      <c r="A1354" t="s">
        <v>23</v>
      </c>
      <c r="B1354" t="s">
        <v>24</v>
      </c>
      <c r="C1354" t="s">
        <v>29</v>
      </c>
      <c r="D1354" t="s">
        <v>30</v>
      </c>
      <c r="E1354" t="s">
        <v>4</v>
      </c>
      <c r="F1354" t="s">
        <v>5</v>
      </c>
      <c r="G1354" t="s">
        <v>6</v>
      </c>
      <c r="H1354" t="s">
        <v>7</v>
      </c>
      <c r="I1354" t="str">
        <f>MID(Tabla1[[#This Row],[Des.Proyecto]],16,50)</f>
        <v>GASTOS ADMINISTRATIVOS</v>
      </c>
      <c r="J1354" t="s">
        <v>291</v>
      </c>
      <c r="K1354" t="s">
        <v>292</v>
      </c>
      <c r="L1354" s="11" t="s">
        <v>938</v>
      </c>
      <c r="M1354" t="s">
        <v>173</v>
      </c>
      <c r="N1354" t="s">
        <v>11</v>
      </c>
      <c r="O1354" s="19">
        <v>0</v>
      </c>
      <c r="P1354" s="19">
        <v>0</v>
      </c>
      <c r="Q1354" s="19">
        <v>6068.33</v>
      </c>
      <c r="R1354" s="19">
        <v>6068.33</v>
      </c>
      <c r="S1354" s="19">
        <v>0</v>
      </c>
      <c r="T1354" s="19">
        <v>0</v>
      </c>
      <c r="U1354" s="18">
        <f>Tabla1[[#This Row],[Comprometido]]/Tabla1[[#Totals],[Comprometido]]</f>
        <v>0</v>
      </c>
      <c r="V1354" s="19">
        <v>0</v>
      </c>
      <c r="W1354" s="20">
        <f>Tabla1[[#This Row],[Devengado]]/Tabla1[[#Totals],[Devengado]]</f>
        <v>0</v>
      </c>
      <c r="X1354" s="19">
        <v>6068.33</v>
      </c>
      <c r="Y1354" s="19">
        <v>6068.33</v>
      </c>
      <c r="Z1354" s="19">
        <v>6068.33</v>
      </c>
    </row>
    <row r="1355" spans="1:26" hidden="1" x14ac:dyDescent="0.2">
      <c r="A1355" t="s">
        <v>62</v>
      </c>
      <c r="B1355" t="s">
        <v>66</v>
      </c>
      <c r="C1355" t="s">
        <v>74</v>
      </c>
      <c r="D1355" t="s">
        <v>75</v>
      </c>
      <c r="E1355" t="s">
        <v>4</v>
      </c>
      <c r="F1355" t="s">
        <v>5</v>
      </c>
      <c r="G1355" t="s">
        <v>6</v>
      </c>
      <c r="H1355" t="s">
        <v>7</v>
      </c>
      <c r="I1355" t="str">
        <f>MID(Tabla1[[#This Row],[Des.Proyecto]],16,50)</f>
        <v>GASTOS ADMINISTRATIVOS</v>
      </c>
      <c r="J1355" t="s">
        <v>291</v>
      </c>
      <c r="K1355" t="s">
        <v>292</v>
      </c>
      <c r="L1355" s="11" t="s">
        <v>938</v>
      </c>
      <c r="M1355" t="s">
        <v>173</v>
      </c>
      <c r="N1355" t="s">
        <v>11</v>
      </c>
      <c r="O1355" s="19">
        <v>3692.62</v>
      </c>
      <c r="P1355" s="19">
        <v>0</v>
      </c>
      <c r="Q1355" s="19">
        <v>-1318.04</v>
      </c>
      <c r="R1355" s="19">
        <v>2374.58</v>
      </c>
      <c r="S1355" s="19">
        <v>0</v>
      </c>
      <c r="T1355" s="19">
        <v>0</v>
      </c>
      <c r="U1355" s="18">
        <f>Tabla1[[#This Row],[Comprometido]]/Tabla1[[#Totals],[Comprometido]]</f>
        <v>0</v>
      </c>
      <c r="V1355" s="19">
        <v>0</v>
      </c>
      <c r="W1355" s="20">
        <f>Tabla1[[#This Row],[Devengado]]/Tabla1[[#Totals],[Devengado]]</f>
        <v>0</v>
      </c>
      <c r="X1355" s="19">
        <v>2374.58</v>
      </c>
      <c r="Y1355" s="19">
        <v>2374.58</v>
      </c>
      <c r="Z1355" s="19">
        <v>2374.58</v>
      </c>
    </row>
    <row r="1356" spans="1:26" hidden="1" x14ac:dyDescent="0.2">
      <c r="A1356" t="s">
        <v>23</v>
      </c>
      <c r="B1356" t="s">
        <v>69</v>
      </c>
      <c r="C1356" t="s">
        <v>70</v>
      </c>
      <c r="D1356" t="s">
        <v>71</v>
      </c>
      <c r="E1356" t="s">
        <v>4</v>
      </c>
      <c r="F1356" t="s">
        <v>5</v>
      </c>
      <c r="G1356" t="s">
        <v>6</v>
      </c>
      <c r="H1356" t="s">
        <v>7</v>
      </c>
      <c r="I1356" t="str">
        <f>MID(Tabla1[[#This Row],[Des.Proyecto]],16,50)</f>
        <v>GASTOS ADMINISTRATIVOS</v>
      </c>
      <c r="J1356" t="s">
        <v>291</v>
      </c>
      <c r="K1356" t="s">
        <v>292</v>
      </c>
      <c r="L1356" s="11" t="s">
        <v>938</v>
      </c>
      <c r="M1356" t="s">
        <v>173</v>
      </c>
      <c r="N1356" t="s">
        <v>11</v>
      </c>
      <c r="O1356" s="19">
        <v>198254.78</v>
      </c>
      <c r="P1356" s="19">
        <v>0</v>
      </c>
      <c r="Q1356" s="19">
        <v>-191014.78</v>
      </c>
      <c r="R1356" s="19">
        <v>7240</v>
      </c>
      <c r="S1356" s="19">
        <v>264.93</v>
      </c>
      <c r="T1356" s="19">
        <v>6776.07</v>
      </c>
      <c r="U1356" s="18">
        <f>Tabla1[[#This Row],[Comprometido]]/Tabla1[[#Totals],[Comprometido]]</f>
        <v>3.2349124877369627E-4</v>
      </c>
      <c r="V1356" s="19">
        <v>977.15</v>
      </c>
      <c r="W1356" s="20">
        <f>Tabla1[[#This Row],[Devengado]]/Tabla1[[#Totals],[Devengado]]</f>
        <v>1.1411004322504552E-4</v>
      </c>
      <c r="X1356" s="19">
        <v>463.93</v>
      </c>
      <c r="Y1356" s="19">
        <v>6262.85</v>
      </c>
      <c r="Z1356" s="19">
        <v>199</v>
      </c>
    </row>
    <row r="1357" spans="1:26" hidden="1" x14ac:dyDescent="0.2">
      <c r="A1357" t="s">
        <v>0</v>
      </c>
      <c r="B1357" t="s">
        <v>105</v>
      </c>
      <c r="C1357" t="s">
        <v>106</v>
      </c>
      <c r="D1357" t="s">
        <v>107</v>
      </c>
      <c r="E1357" t="s">
        <v>4</v>
      </c>
      <c r="F1357" t="s">
        <v>5</v>
      </c>
      <c r="G1357" t="s">
        <v>6</v>
      </c>
      <c r="H1357" t="s">
        <v>7</v>
      </c>
      <c r="I1357" t="str">
        <f>MID(Tabla1[[#This Row],[Des.Proyecto]],16,50)</f>
        <v>GASTOS ADMINISTRATIVOS</v>
      </c>
      <c r="J1357" t="s">
        <v>291</v>
      </c>
      <c r="K1357" t="s">
        <v>292</v>
      </c>
      <c r="L1357" s="11" t="s">
        <v>938</v>
      </c>
      <c r="M1357" t="s">
        <v>173</v>
      </c>
      <c r="N1357" t="s">
        <v>11</v>
      </c>
      <c r="O1357" s="19">
        <v>12999.06</v>
      </c>
      <c r="P1357" s="19">
        <v>0</v>
      </c>
      <c r="Q1357" s="19">
        <v>-842.5</v>
      </c>
      <c r="R1357" s="19">
        <v>12156.56</v>
      </c>
      <c r="S1357" s="19">
        <v>0</v>
      </c>
      <c r="T1357" s="19">
        <v>0</v>
      </c>
      <c r="U1357" s="18">
        <f>Tabla1[[#This Row],[Comprometido]]/Tabla1[[#Totals],[Comprometido]]</f>
        <v>0</v>
      </c>
      <c r="V1357" s="19">
        <v>0</v>
      </c>
      <c r="W1357" s="20">
        <f>Tabla1[[#This Row],[Devengado]]/Tabla1[[#Totals],[Devengado]]</f>
        <v>0</v>
      </c>
      <c r="X1357" s="19">
        <v>12156.56</v>
      </c>
      <c r="Y1357" s="19">
        <v>12156.56</v>
      </c>
      <c r="Z1357" s="19">
        <v>12156.56</v>
      </c>
    </row>
    <row r="1358" spans="1:26" hidden="1" x14ac:dyDescent="0.2">
      <c r="A1358" t="s">
        <v>0</v>
      </c>
      <c r="B1358" t="s">
        <v>1</v>
      </c>
      <c r="C1358" t="s">
        <v>174</v>
      </c>
      <c r="D1358" t="s">
        <v>175</v>
      </c>
      <c r="E1358" t="s">
        <v>4</v>
      </c>
      <c r="F1358" t="s">
        <v>5</v>
      </c>
      <c r="G1358" t="s">
        <v>6</v>
      </c>
      <c r="H1358" t="s">
        <v>7</v>
      </c>
      <c r="I1358" t="str">
        <f>MID(Tabla1[[#This Row],[Des.Proyecto]],16,50)</f>
        <v>GASTOS ADMINISTRATIVOS</v>
      </c>
      <c r="J1358" t="s">
        <v>291</v>
      </c>
      <c r="K1358" t="s">
        <v>292</v>
      </c>
      <c r="L1358" s="11" t="s">
        <v>938</v>
      </c>
      <c r="M1358" t="s">
        <v>173</v>
      </c>
      <c r="N1358" t="s">
        <v>11</v>
      </c>
      <c r="O1358" s="19">
        <v>92000</v>
      </c>
      <c r="P1358" s="19">
        <v>0</v>
      </c>
      <c r="Q1358" s="19">
        <v>-88167.65</v>
      </c>
      <c r="R1358" s="19">
        <v>3832.35</v>
      </c>
      <c r="S1358" s="19">
        <v>0</v>
      </c>
      <c r="T1358" s="19">
        <v>2000</v>
      </c>
      <c r="U1358" s="18">
        <f>Tabla1[[#This Row],[Comprometido]]/Tabla1[[#Totals],[Comprometido]]</f>
        <v>9.5480492017849966E-5</v>
      </c>
      <c r="V1358" s="19">
        <v>0</v>
      </c>
      <c r="W1358" s="20">
        <f>Tabla1[[#This Row],[Devengado]]/Tabla1[[#Totals],[Devengado]]</f>
        <v>0</v>
      </c>
      <c r="X1358" s="19">
        <v>1832.35</v>
      </c>
      <c r="Y1358" s="19">
        <v>3832.35</v>
      </c>
      <c r="Z1358" s="19">
        <v>1832.35</v>
      </c>
    </row>
    <row r="1359" spans="1:26" hidden="1" x14ac:dyDescent="0.2">
      <c r="A1359" t="s">
        <v>0</v>
      </c>
      <c r="B1359" t="s">
        <v>31</v>
      </c>
      <c r="C1359" t="s">
        <v>32</v>
      </c>
      <c r="D1359" t="s">
        <v>33</v>
      </c>
      <c r="E1359" t="s">
        <v>4</v>
      </c>
      <c r="F1359" t="s">
        <v>5</v>
      </c>
      <c r="G1359" t="s">
        <v>6</v>
      </c>
      <c r="H1359" t="s">
        <v>7</v>
      </c>
      <c r="I1359" t="str">
        <f>MID(Tabla1[[#This Row],[Des.Proyecto]],16,50)</f>
        <v>GASTOS ADMINISTRATIVOS</v>
      </c>
      <c r="J1359" t="s">
        <v>291</v>
      </c>
      <c r="K1359" t="s">
        <v>292</v>
      </c>
      <c r="L1359" s="11" t="s">
        <v>938</v>
      </c>
      <c r="M1359" t="s">
        <v>173</v>
      </c>
      <c r="N1359" t="s">
        <v>11</v>
      </c>
      <c r="O1359" s="19">
        <v>5753.78</v>
      </c>
      <c r="P1359" s="19">
        <v>0</v>
      </c>
      <c r="Q1359" s="19">
        <v>0</v>
      </c>
      <c r="R1359" s="19">
        <v>5753.78</v>
      </c>
      <c r="S1359" s="19">
        <v>0</v>
      </c>
      <c r="T1359" s="19">
        <v>0</v>
      </c>
      <c r="U1359" s="18">
        <f>Tabla1[[#This Row],[Comprometido]]/Tabla1[[#Totals],[Comprometido]]</f>
        <v>0</v>
      </c>
      <c r="V1359" s="19">
        <v>0</v>
      </c>
      <c r="W1359" s="20">
        <f>Tabla1[[#This Row],[Devengado]]/Tabla1[[#Totals],[Devengado]]</f>
        <v>0</v>
      </c>
      <c r="X1359" s="19">
        <v>5753.78</v>
      </c>
      <c r="Y1359" s="19">
        <v>5753.78</v>
      </c>
      <c r="Z1359" s="19">
        <v>5753.78</v>
      </c>
    </row>
    <row r="1360" spans="1:26" hidden="1" x14ac:dyDescent="0.2">
      <c r="A1360" t="s">
        <v>0</v>
      </c>
      <c r="B1360" t="s">
        <v>1</v>
      </c>
      <c r="C1360" t="s">
        <v>88</v>
      </c>
      <c r="D1360" t="s">
        <v>89</v>
      </c>
      <c r="E1360" t="s">
        <v>4</v>
      </c>
      <c r="F1360" t="s">
        <v>5</v>
      </c>
      <c r="G1360" t="s">
        <v>6</v>
      </c>
      <c r="H1360" t="s">
        <v>7</v>
      </c>
      <c r="I1360" t="str">
        <f>MID(Tabla1[[#This Row],[Des.Proyecto]],16,50)</f>
        <v>GASTOS ADMINISTRATIVOS</v>
      </c>
      <c r="J1360" t="s">
        <v>291</v>
      </c>
      <c r="K1360" t="s">
        <v>292</v>
      </c>
      <c r="L1360" s="11" t="s">
        <v>938</v>
      </c>
      <c r="M1360" t="s">
        <v>173</v>
      </c>
      <c r="N1360" t="s">
        <v>11</v>
      </c>
      <c r="O1360" s="19">
        <v>3000</v>
      </c>
      <c r="P1360" s="19">
        <v>0</v>
      </c>
      <c r="Q1360" s="19">
        <v>-2129.4699999999998</v>
      </c>
      <c r="R1360" s="19">
        <v>870.53</v>
      </c>
      <c r="S1360" s="19">
        <v>0</v>
      </c>
      <c r="T1360" s="19">
        <v>870.53</v>
      </c>
      <c r="U1360" s="18">
        <f>Tabla1[[#This Row],[Comprometido]]/Tabla1[[#Totals],[Comprometido]]</f>
        <v>4.1559316358149461E-5</v>
      </c>
      <c r="V1360" s="19">
        <v>870.53</v>
      </c>
      <c r="W1360" s="20">
        <f>Tabla1[[#This Row],[Devengado]]/Tabla1[[#Totals],[Devengado]]</f>
        <v>1.0165912698019636E-4</v>
      </c>
      <c r="X1360" s="19">
        <v>0</v>
      </c>
      <c r="Y1360" s="19">
        <v>0</v>
      </c>
      <c r="Z1360" s="19">
        <v>0</v>
      </c>
    </row>
    <row r="1361" spans="1:26" hidden="1" x14ac:dyDescent="0.2">
      <c r="A1361" t="s">
        <v>62</v>
      </c>
      <c r="B1361" t="s">
        <v>66</v>
      </c>
      <c r="C1361" t="s">
        <v>129</v>
      </c>
      <c r="D1361" t="s">
        <v>130</v>
      </c>
      <c r="E1361" t="s">
        <v>4</v>
      </c>
      <c r="F1361" t="s">
        <v>5</v>
      </c>
      <c r="G1361" t="s">
        <v>6</v>
      </c>
      <c r="H1361" t="s">
        <v>7</v>
      </c>
      <c r="I1361" t="str">
        <f>MID(Tabla1[[#This Row],[Des.Proyecto]],16,50)</f>
        <v>GASTOS ADMINISTRATIVOS</v>
      </c>
      <c r="J1361" t="s">
        <v>291</v>
      </c>
      <c r="K1361" t="s">
        <v>292</v>
      </c>
      <c r="L1361" s="11" t="s">
        <v>938</v>
      </c>
      <c r="M1361" t="s">
        <v>173</v>
      </c>
      <c r="N1361" t="s">
        <v>11</v>
      </c>
      <c r="O1361" s="19">
        <v>6169.37</v>
      </c>
      <c r="P1361" s="19">
        <v>0</v>
      </c>
      <c r="Q1361" s="19">
        <v>-800</v>
      </c>
      <c r="R1361" s="19">
        <v>5369.37</v>
      </c>
      <c r="S1361" s="19">
        <v>0</v>
      </c>
      <c r="T1361" s="19">
        <v>4872.54</v>
      </c>
      <c r="U1361" s="18">
        <f>Tabla1[[#This Row],[Comprometido]]/Tabla1[[#Totals],[Comprometido]]</f>
        <v>2.3261625828832733E-4</v>
      </c>
      <c r="V1361" s="19">
        <v>4732.54</v>
      </c>
      <c r="W1361" s="20">
        <f>Tabla1[[#This Row],[Devengado]]/Tabla1[[#Totals],[Devengado]]</f>
        <v>5.5265859280996456E-4</v>
      </c>
      <c r="X1361" s="19">
        <v>496.83</v>
      </c>
      <c r="Y1361" s="19">
        <v>636.83000000000004</v>
      </c>
      <c r="Z1361" s="19">
        <v>496.83</v>
      </c>
    </row>
    <row r="1362" spans="1:26" hidden="1" x14ac:dyDescent="0.2">
      <c r="A1362" t="s">
        <v>62</v>
      </c>
      <c r="B1362" t="s">
        <v>66</v>
      </c>
      <c r="C1362" t="s">
        <v>74</v>
      </c>
      <c r="D1362" t="s">
        <v>75</v>
      </c>
      <c r="E1362" t="s">
        <v>4</v>
      </c>
      <c r="F1362" t="s">
        <v>5</v>
      </c>
      <c r="G1362" t="s">
        <v>6</v>
      </c>
      <c r="H1362" t="s">
        <v>7</v>
      </c>
      <c r="I1362" t="str">
        <f>MID(Tabla1[[#This Row],[Des.Proyecto]],16,50)</f>
        <v>GASTOS ADMINISTRATIVOS</v>
      </c>
      <c r="J1362" t="s">
        <v>293</v>
      </c>
      <c r="K1362" t="s">
        <v>294</v>
      </c>
      <c r="L1362" s="11" t="s">
        <v>938</v>
      </c>
      <c r="M1362" t="s">
        <v>173</v>
      </c>
      <c r="N1362" t="s">
        <v>11</v>
      </c>
      <c r="O1362" s="19">
        <v>2445.5</v>
      </c>
      <c r="P1362" s="19">
        <v>0</v>
      </c>
      <c r="Q1362" s="19">
        <v>-2445.5</v>
      </c>
      <c r="R1362" s="19">
        <v>0</v>
      </c>
      <c r="S1362" s="19">
        <v>0</v>
      </c>
      <c r="T1362" s="19">
        <v>0</v>
      </c>
      <c r="U1362" s="18">
        <f>Tabla1[[#This Row],[Comprometido]]/Tabla1[[#Totals],[Comprometido]]</f>
        <v>0</v>
      </c>
      <c r="V1362" s="19">
        <v>0</v>
      </c>
      <c r="W1362" s="20">
        <f>Tabla1[[#This Row],[Devengado]]/Tabla1[[#Totals],[Devengado]]</f>
        <v>0</v>
      </c>
      <c r="X1362" s="19">
        <v>0</v>
      </c>
      <c r="Y1362" s="19">
        <v>0</v>
      </c>
      <c r="Z1362" s="19">
        <v>0</v>
      </c>
    </row>
    <row r="1363" spans="1:26" hidden="1" x14ac:dyDescent="0.2">
      <c r="A1363" t="s">
        <v>23</v>
      </c>
      <c r="B1363" t="s">
        <v>49</v>
      </c>
      <c r="C1363" t="s">
        <v>56</v>
      </c>
      <c r="D1363" t="s">
        <v>57</v>
      </c>
      <c r="E1363" t="s">
        <v>4</v>
      </c>
      <c r="F1363" t="s">
        <v>5</v>
      </c>
      <c r="G1363" t="s">
        <v>6</v>
      </c>
      <c r="H1363" t="s">
        <v>7</v>
      </c>
      <c r="I1363" t="str">
        <f>MID(Tabla1[[#This Row],[Des.Proyecto]],16,50)</f>
        <v>GASTOS ADMINISTRATIVOS</v>
      </c>
      <c r="J1363" t="s">
        <v>293</v>
      </c>
      <c r="K1363" t="s">
        <v>294</v>
      </c>
      <c r="L1363" s="11" t="s">
        <v>938</v>
      </c>
      <c r="M1363" t="s">
        <v>173</v>
      </c>
      <c r="N1363" t="s">
        <v>11</v>
      </c>
      <c r="O1363" s="19">
        <v>5505</v>
      </c>
      <c r="P1363" s="19">
        <v>0</v>
      </c>
      <c r="Q1363" s="19">
        <v>-5505</v>
      </c>
      <c r="R1363" s="19">
        <v>0</v>
      </c>
      <c r="S1363" s="19">
        <v>0</v>
      </c>
      <c r="T1363" s="19">
        <v>0</v>
      </c>
      <c r="U1363" s="18">
        <f>Tabla1[[#This Row],[Comprometido]]/Tabla1[[#Totals],[Comprometido]]</f>
        <v>0</v>
      </c>
      <c r="V1363" s="19">
        <v>0</v>
      </c>
      <c r="W1363" s="20">
        <f>Tabla1[[#This Row],[Devengado]]/Tabla1[[#Totals],[Devengado]]</f>
        <v>0</v>
      </c>
      <c r="X1363" s="19">
        <v>0</v>
      </c>
      <c r="Y1363" s="19">
        <v>0</v>
      </c>
      <c r="Z1363" s="19">
        <v>0</v>
      </c>
    </row>
    <row r="1364" spans="1:26" hidden="1" x14ac:dyDescent="0.2">
      <c r="A1364" t="s">
        <v>62</v>
      </c>
      <c r="B1364" t="s">
        <v>66</v>
      </c>
      <c r="C1364" t="s">
        <v>76</v>
      </c>
      <c r="D1364" t="s">
        <v>77</v>
      </c>
      <c r="E1364" t="s">
        <v>4</v>
      </c>
      <c r="F1364" t="s">
        <v>5</v>
      </c>
      <c r="G1364" t="s">
        <v>6</v>
      </c>
      <c r="H1364" t="s">
        <v>7</v>
      </c>
      <c r="I1364" t="str">
        <f>MID(Tabla1[[#This Row],[Des.Proyecto]],16,50)</f>
        <v>GASTOS ADMINISTRATIVOS</v>
      </c>
      <c r="J1364" t="s">
        <v>293</v>
      </c>
      <c r="K1364" t="s">
        <v>294</v>
      </c>
      <c r="L1364" s="11" t="s">
        <v>938</v>
      </c>
      <c r="M1364" t="s">
        <v>173</v>
      </c>
      <c r="N1364" t="s">
        <v>11</v>
      </c>
      <c r="O1364" s="19">
        <v>4500</v>
      </c>
      <c r="P1364" s="19">
        <v>0</v>
      </c>
      <c r="Q1364" s="19">
        <v>1130.24</v>
      </c>
      <c r="R1364" s="19">
        <v>5630.24</v>
      </c>
      <c r="S1364" s="19">
        <v>5580.3</v>
      </c>
      <c r="T1364" s="19">
        <v>0</v>
      </c>
      <c r="U1364" s="18">
        <f>Tabla1[[#This Row],[Comprometido]]/Tabla1[[#Totals],[Comprometido]]</f>
        <v>0</v>
      </c>
      <c r="V1364" s="19">
        <v>0</v>
      </c>
      <c r="W1364" s="20">
        <f>Tabla1[[#This Row],[Devengado]]/Tabla1[[#Totals],[Devengado]]</f>
        <v>0</v>
      </c>
      <c r="X1364" s="19">
        <v>5630.24</v>
      </c>
      <c r="Y1364" s="19">
        <v>5630.24</v>
      </c>
      <c r="Z1364" s="19">
        <v>49.94</v>
      </c>
    </row>
    <row r="1365" spans="1:26" hidden="1" x14ac:dyDescent="0.2">
      <c r="A1365" t="s">
        <v>62</v>
      </c>
      <c r="B1365" t="s">
        <v>66</v>
      </c>
      <c r="C1365" t="s">
        <v>129</v>
      </c>
      <c r="D1365" t="s">
        <v>130</v>
      </c>
      <c r="E1365" t="s">
        <v>4</v>
      </c>
      <c r="F1365" t="s">
        <v>5</v>
      </c>
      <c r="G1365" t="s">
        <v>6</v>
      </c>
      <c r="H1365" t="s">
        <v>7</v>
      </c>
      <c r="I1365" t="str">
        <f>MID(Tabla1[[#This Row],[Des.Proyecto]],16,50)</f>
        <v>GASTOS ADMINISTRATIVOS</v>
      </c>
      <c r="J1365" t="s">
        <v>293</v>
      </c>
      <c r="K1365" t="s">
        <v>294</v>
      </c>
      <c r="L1365" s="11" t="s">
        <v>938</v>
      </c>
      <c r="M1365" t="s">
        <v>173</v>
      </c>
      <c r="N1365" t="s">
        <v>11</v>
      </c>
      <c r="O1365" s="19">
        <v>0</v>
      </c>
      <c r="P1365" s="19">
        <v>0</v>
      </c>
      <c r="Q1365" s="19">
        <v>200</v>
      </c>
      <c r="R1365" s="19">
        <v>200</v>
      </c>
      <c r="S1365" s="19">
        <v>0</v>
      </c>
      <c r="T1365" s="19">
        <v>75.5</v>
      </c>
      <c r="U1365" s="18">
        <f>Tabla1[[#This Row],[Comprometido]]/Tabla1[[#Totals],[Comprometido]]</f>
        <v>3.6043885736738364E-6</v>
      </c>
      <c r="V1365" s="19">
        <v>75.5</v>
      </c>
      <c r="W1365" s="20">
        <f>Tabla1[[#This Row],[Devengado]]/Tabla1[[#Totals],[Devengado]]</f>
        <v>8.8167714920850806E-6</v>
      </c>
      <c r="X1365" s="19">
        <v>124.5</v>
      </c>
      <c r="Y1365" s="19">
        <v>124.5</v>
      </c>
      <c r="Z1365" s="19">
        <v>124.5</v>
      </c>
    </row>
    <row r="1366" spans="1:26" x14ac:dyDescent="0.2">
      <c r="A1366" t="s">
        <v>52</v>
      </c>
      <c r="B1366" t="s">
        <v>83</v>
      </c>
      <c r="C1366" t="s">
        <v>84</v>
      </c>
      <c r="D1366" t="s">
        <v>85</v>
      </c>
      <c r="E1366" t="s">
        <v>4</v>
      </c>
      <c r="F1366" t="s">
        <v>5</v>
      </c>
      <c r="G1366" t="s">
        <v>6</v>
      </c>
      <c r="H1366" t="s">
        <v>7</v>
      </c>
      <c r="I1366" t="str">
        <f>MID(Tabla1[[#This Row],[Des.Proyecto]],16,50)</f>
        <v>GASTOS ADMINISTRATIVOS</v>
      </c>
      <c r="J1366" t="s">
        <v>295</v>
      </c>
      <c r="K1366" t="s">
        <v>296</v>
      </c>
      <c r="L1366" s="11" t="s">
        <v>938</v>
      </c>
      <c r="M1366" t="s">
        <v>173</v>
      </c>
      <c r="N1366" t="s">
        <v>11</v>
      </c>
      <c r="O1366" s="19">
        <v>1067.96</v>
      </c>
      <c r="P1366" s="19">
        <v>0</v>
      </c>
      <c r="Q1366" s="19">
        <v>5248.88</v>
      </c>
      <c r="R1366" s="19">
        <v>6316.84</v>
      </c>
      <c r="S1366" s="19">
        <v>3882.92</v>
      </c>
      <c r="T1366" s="19">
        <v>1993.48</v>
      </c>
      <c r="U1366" s="18">
        <f>Tabla1[[#This Row],[Comprometido]]/Tabla1[[#Totals],[Comprometido]]</f>
        <v>9.5169225613871779E-5</v>
      </c>
      <c r="V1366" s="19">
        <v>1993.48</v>
      </c>
      <c r="W1366" s="20">
        <f>Tabla1[[#This Row],[Devengado]]/Tabla1[[#Totals],[Devengado]]</f>
        <v>2.3279546535154657E-4</v>
      </c>
      <c r="X1366" s="19">
        <v>4323.3599999999997</v>
      </c>
      <c r="Y1366" s="19">
        <v>4323.3599999999997</v>
      </c>
      <c r="Z1366" s="19">
        <v>440.44</v>
      </c>
    </row>
    <row r="1367" spans="1:26" hidden="1" x14ac:dyDescent="0.2">
      <c r="A1367" t="s">
        <v>0</v>
      </c>
      <c r="B1367" t="s">
        <v>126</v>
      </c>
      <c r="C1367" t="s">
        <v>127</v>
      </c>
      <c r="D1367" t="s">
        <v>128</v>
      </c>
      <c r="E1367" t="s">
        <v>4</v>
      </c>
      <c r="F1367" t="s">
        <v>5</v>
      </c>
      <c r="G1367" t="s">
        <v>6</v>
      </c>
      <c r="H1367" t="s">
        <v>7</v>
      </c>
      <c r="I1367" t="str">
        <f>MID(Tabla1[[#This Row],[Des.Proyecto]],16,50)</f>
        <v>GASTOS ADMINISTRATIVOS</v>
      </c>
      <c r="J1367" t="s">
        <v>295</v>
      </c>
      <c r="K1367" t="s">
        <v>296</v>
      </c>
      <c r="L1367" s="11" t="s">
        <v>938</v>
      </c>
      <c r="M1367" t="s">
        <v>173</v>
      </c>
      <c r="N1367" t="s">
        <v>11</v>
      </c>
      <c r="O1367" s="19">
        <v>700</v>
      </c>
      <c r="P1367" s="19">
        <v>0</v>
      </c>
      <c r="Q1367" s="19">
        <v>0</v>
      </c>
      <c r="R1367" s="19">
        <v>700</v>
      </c>
      <c r="S1367" s="19">
        <v>0</v>
      </c>
      <c r="T1367" s="19">
        <v>0</v>
      </c>
      <c r="U1367" s="18">
        <f>Tabla1[[#This Row],[Comprometido]]/Tabla1[[#Totals],[Comprometido]]</f>
        <v>0</v>
      </c>
      <c r="V1367" s="19">
        <v>0</v>
      </c>
      <c r="W1367" s="20">
        <f>Tabla1[[#This Row],[Devengado]]/Tabla1[[#Totals],[Devengado]]</f>
        <v>0</v>
      </c>
      <c r="X1367" s="19">
        <v>700</v>
      </c>
      <c r="Y1367" s="19">
        <v>700</v>
      </c>
      <c r="Z1367" s="19">
        <v>700</v>
      </c>
    </row>
    <row r="1368" spans="1:26" hidden="1" x14ac:dyDescent="0.2">
      <c r="A1368" t="s">
        <v>62</v>
      </c>
      <c r="B1368" t="s">
        <v>66</v>
      </c>
      <c r="C1368" t="s">
        <v>120</v>
      </c>
      <c r="D1368" t="s">
        <v>121</v>
      </c>
      <c r="E1368" t="s">
        <v>4</v>
      </c>
      <c r="F1368" t="s">
        <v>5</v>
      </c>
      <c r="G1368" t="s">
        <v>6</v>
      </c>
      <c r="H1368" t="s">
        <v>7</v>
      </c>
      <c r="I1368" t="str">
        <f>MID(Tabla1[[#This Row],[Des.Proyecto]],16,50)</f>
        <v>GASTOS ADMINISTRATIVOS</v>
      </c>
      <c r="J1368" t="s">
        <v>295</v>
      </c>
      <c r="K1368" t="s">
        <v>296</v>
      </c>
      <c r="L1368" s="11" t="s">
        <v>938</v>
      </c>
      <c r="M1368" t="s">
        <v>173</v>
      </c>
      <c r="N1368" t="s">
        <v>11</v>
      </c>
      <c r="O1368" s="19">
        <v>3000</v>
      </c>
      <c r="P1368" s="19">
        <v>0</v>
      </c>
      <c r="Q1368" s="19">
        <v>-500</v>
      </c>
      <c r="R1368" s="19">
        <v>2500</v>
      </c>
      <c r="S1368" s="19">
        <v>2500</v>
      </c>
      <c r="T1368" s="19">
        <v>0</v>
      </c>
      <c r="U1368" s="18">
        <f>Tabla1[[#This Row],[Comprometido]]/Tabla1[[#Totals],[Comprometido]]</f>
        <v>0</v>
      </c>
      <c r="V1368" s="19">
        <v>0</v>
      </c>
      <c r="W1368" s="20">
        <f>Tabla1[[#This Row],[Devengado]]/Tabla1[[#Totals],[Devengado]]</f>
        <v>0</v>
      </c>
      <c r="X1368" s="19">
        <v>2500</v>
      </c>
      <c r="Y1368" s="19">
        <v>2500</v>
      </c>
      <c r="Z1368" s="19">
        <v>0</v>
      </c>
    </row>
    <row r="1369" spans="1:26" hidden="1" x14ac:dyDescent="0.2">
      <c r="A1369" t="s">
        <v>62</v>
      </c>
      <c r="B1369" t="s">
        <v>66</v>
      </c>
      <c r="C1369" t="s">
        <v>74</v>
      </c>
      <c r="D1369" t="s">
        <v>75</v>
      </c>
      <c r="E1369" t="s">
        <v>4</v>
      </c>
      <c r="F1369" t="s">
        <v>5</v>
      </c>
      <c r="G1369" t="s">
        <v>6</v>
      </c>
      <c r="H1369" t="s">
        <v>7</v>
      </c>
      <c r="I1369" t="str">
        <f>MID(Tabla1[[#This Row],[Des.Proyecto]],16,50)</f>
        <v>GASTOS ADMINISTRATIVOS</v>
      </c>
      <c r="J1369" t="s">
        <v>295</v>
      </c>
      <c r="K1369" t="s">
        <v>296</v>
      </c>
      <c r="L1369" s="11" t="s">
        <v>938</v>
      </c>
      <c r="M1369" t="s">
        <v>173</v>
      </c>
      <c r="N1369" t="s">
        <v>11</v>
      </c>
      <c r="O1369" s="19">
        <v>1419.25</v>
      </c>
      <c r="P1369" s="19">
        <v>0</v>
      </c>
      <c r="Q1369" s="19">
        <v>-1419.25</v>
      </c>
      <c r="R1369" s="19">
        <v>0</v>
      </c>
      <c r="S1369" s="19">
        <v>0</v>
      </c>
      <c r="T1369" s="19">
        <v>0</v>
      </c>
      <c r="U1369" s="18">
        <f>Tabla1[[#This Row],[Comprometido]]/Tabla1[[#Totals],[Comprometido]]</f>
        <v>0</v>
      </c>
      <c r="V1369" s="19">
        <v>0</v>
      </c>
      <c r="W1369" s="20">
        <f>Tabla1[[#This Row],[Devengado]]/Tabla1[[#Totals],[Devengado]]</f>
        <v>0</v>
      </c>
      <c r="X1369" s="19">
        <v>0</v>
      </c>
      <c r="Y1369" s="19">
        <v>0</v>
      </c>
      <c r="Z1369" s="19">
        <v>0</v>
      </c>
    </row>
    <row r="1370" spans="1:26" hidden="1" x14ac:dyDescent="0.2">
      <c r="A1370" t="s">
        <v>23</v>
      </c>
      <c r="B1370" t="s">
        <v>96</v>
      </c>
      <c r="C1370" t="s">
        <v>97</v>
      </c>
      <c r="D1370" t="s">
        <v>98</v>
      </c>
      <c r="E1370" t="s">
        <v>4</v>
      </c>
      <c r="F1370" t="s">
        <v>5</v>
      </c>
      <c r="G1370" t="s">
        <v>6</v>
      </c>
      <c r="H1370" t="s">
        <v>7</v>
      </c>
      <c r="I1370" t="str">
        <f>MID(Tabla1[[#This Row],[Des.Proyecto]],16,50)</f>
        <v>GASTOS ADMINISTRATIVOS</v>
      </c>
      <c r="J1370" t="s">
        <v>295</v>
      </c>
      <c r="K1370" t="s">
        <v>296</v>
      </c>
      <c r="L1370" s="11" t="s">
        <v>938</v>
      </c>
      <c r="M1370" t="s">
        <v>173</v>
      </c>
      <c r="N1370" t="s">
        <v>11</v>
      </c>
      <c r="O1370" s="19">
        <v>26466</v>
      </c>
      <c r="P1370" s="19">
        <v>0</v>
      </c>
      <c r="Q1370" s="19">
        <v>-10000</v>
      </c>
      <c r="R1370" s="19">
        <v>16466</v>
      </c>
      <c r="S1370" s="19">
        <v>0</v>
      </c>
      <c r="T1370" s="19">
        <v>0</v>
      </c>
      <c r="U1370" s="18">
        <f>Tabla1[[#This Row],[Comprometido]]/Tabla1[[#Totals],[Comprometido]]</f>
        <v>0</v>
      </c>
      <c r="V1370" s="19">
        <v>0</v>
      </c>
      <c r="W1370" s="20">
        <f>Tabla1[[#This Row],[Devengado]]/Tabla1[[#Totals],[Devengado]]</f>
        <v>0</v>
      </c>
      <c r="X1370" s="19">
        <v>16466</v>
      </c>
      <c r="Y1370" s="19">
        <v>16466</v>
      </c>
      <c r="Z1370" s="19">
        <v>16466</v>
      </c>
    </row>
    <row r="1371" spans="1:26" hidden="1" x14ac:dyDescent="0.2">
      <c r="A1371" t="s">
        <v>62</v>
      </c>
      <c r="B1371" t="s">
        <v>63</v>
      </c>
      <c r="C1371" t="s">
        <v>64</v>
      </c>
      <c r="D1371" t="s">
        <v>65</v>
      </c>
      <c r="E1371" t="s">
        <v>4</v>
      </c>
      <c r="F1371" t="s">
        <v>5</v>
      </c>
      <c r="G1371" t="s">
        <v>6</v>
      </c>
      <c r="H1371" t="s">
        <v>7</v>
      </c>
      <c r="I1371" t="str">
        <f>MID(Tabla1[[#This Row],[Des.Proyecto]],16,50)</f>
        <v>GASTOS ADMINISTRATIVOS</v>
      </c>
      <c r="J1371" t="s">
        <v>295</v>
      </c>
      <c r="K1371" t="s">
        <v>296</v>
      </c>
      <c r="L1371" s="11" t="s">
        <v>938</v>
      </c>
      <c r="M1371" t="s">
        <v>173</v>
      </c>
      <c r="N1371" t="s">
        <v>11</v>
      </c>
      <c r="O1371" s="19">
        <v>37400</v>
      </c>
      <c r="P1371" s="19">
        <v>0</v>
      </c>
      <c r="Q1371" s="19">
        <v>19232.72</v>
      </c>
      <c r="R1371" s="19">
        <v>56632.72</v>
      </c>
      <c r="S1371" s="19">
        <v>0</v>
      </c>
      <c r="T1371" s="19">
        <v>37807.65</v>
      </c>
      <c r="U1371" s="18">
        <f>Tabla1[[#This Row],[Comprometido]]/Tabla1[[#Totals],[Comprometido]]</f>
        <v>1.8049465120193327E-3</v>
      </c>
      <c r="V1371" s="19">
        <v>24789.97</v>
      </c>
      <c r="W1371" s="20">
        <f>Tabla1[[#This Row],[Devengado]]/Tabla1[[#Totals],[Devengado]]</f>
        <v>2.894933785240323E-3</v>
      </c>
      <c r="X1371" s="19">
        <v>18825.07</v>
      </c>
      <c r="Y1371" s="19">
        <v>31842.75</v>
      </c>
      <c r="Z1371" s="19">
        <v>18825.07</v>
      </c>
    </row>
    <row r="1372" spans="1:26" hidden="1" x14ac:dyDescent="0.2">
      <c r="A1372" t="s">
        <v>23</v>
      </c>
      <c r="B1372" t="s">
        <v>69</v>
      </c>
      <c r="C1372" t="s">
        <v>70</v>
      </c>
      <c r="D1372" t="s">
        <v>71</v>
      </c>
      <c r="E1372" t="s">
        <v>4</v>
      </c>
      <c r="F1372" t="s">
        <v>5</v>
      </c>
      <c r="G1372" t="s">
        <v>6</v>
      </c>
      <c r="H1372" t="s">
        <v>7</v>
      </c>
      <c r="I1372" t="str">
        <f>MID(Tabla1[[#This Row],[Des.Proyecto]],16,50)</f>
        <v>GASTOS ADMINISTRATIVOS</v>
      </c>
      <c r="J1372" t="s">
        <v>295</v>
      </c>
      <c r="K1372" t="s">
        <v>296</v>
      </c>
      <c r="L1372" s="11" t="s">
        <v>938</v>
      </c>
      <c r="M1372" t="s">
        <v>173</v>
      </c>
      <c r="N1372" t="s">
        <v>11</v>
      </c>
      <c r="O1372" s="19">
        <v>228068.24</v>
      </c>
      <c r="P1372" s="19">
        <v>0</v>
      </c>
      <c r="Q1372" s="19">
        <v>36170.35</v>
      </c>
      <c r="R1372" s="19">
        <v>264238.59000000003</v>
      </c>
      <c r="S1372" s="19">
        <v>0</v>
      </c>
      <c r="T1372" s="19">
        <v>40527.81</v>
      </c>
      <c r="U1372" s="18">
        <f>Tabla1[[#This Row],[Comprometido]]/Tabla1[[#Totals],[Comprometido]]</f>
        <v>1.9348076196029698E-3</v>
      </c>
      <c r="V1372" s="19">
        <v>30371.84</v>
      </c>
      <c r="W1372" s="20">
        <f>Tabla1[[#This Row],[Devengado]]/Tabla1[[#Totals],[Devengado]]</f>
        <v>3.5467758023068788E-3</v>
      </c>
      <c r="X1372" s="19">
        <v>223710.78</v>
      </c>
      <c r="Y1372" s="19">
        <v>233866.75</v>
      </c>
      <c r="Z1372" s="19">
        <v>223710.78</v>
      </c>
    </row>
    <row r="1373" spans="1:26" hidden="1" x14ac:dyDescent="0.2">
      <c r="A1373" t="s">
        <v>62</v>
      </c>
      <c r="B1373" t="s">
        <v>80</v>
      </c>
      <c r="C1373" t="s">
        <v>94</v>
      </c>
      <c r="D1373" t="s">
        <v>95</v>
      </c>
      <c r="E1373" t="s">
        <v>4</v>
      </c>
      <c r="F1373" t="s">
        <v>5</v>
      </c>
      <c r="G1373" t="s">
        <v>6</v>
      </c>
      <c r="H1373" t="s">
        <v>7</v>
      </c>
      <c r="I1373" t="str">
        <f>MID(Tabla1[[#This Row],[Des.Proyecto]],16,50)</f>
        <v>GASTOS ADMINISTRATIVOS</v>
      </c>
      <c r="J1373" t="s">
        <v>295</v>
      </c>
      <c r="K1373" t="s">
        <v>296</v>
      </c>
      <c r="L1373" s="11" t="s">
        <v>938</v>
      </c>
      <c r="M1373" t="s">
        <v>173</v>
      </c>
      <c r="N1373" t="s">
        <v>11</v>
      </c>
      <c r="O1373" s="19">
        <v>22924.080000000002</v>
      </c>
      <c r="P1373" s="19">
        <v>0</v>
      </c>
      <c r="Q1373" s="19">
        <v>-3373.5</v>
      </c>
      <c r="R1373" s="19">
        <v>19550.580000000002</v>
      </c>
      <c r="S1373" s="19">
        <v>0</v>
      </c>
      <c r="T1373" s="19">
        <v>2770.69</v>
      </c>
      <c r="U1373" s="18">
        <f>Tabla1[[#This Row],[Comprometido]]/Tabla1[[#Totals],[Comprometido]]</f>
        <v>1.3227342221446836E-4</v>
      </c>
      <c r="V1373" s="19">
        <v>531.5</v>
      </c>
      <c r="W1373" s="20">
        <f>Tabla1[[#This Row],[Devengado]]/Tabla1[[#Totals],[Devengado]]</f>
        <v>6.2067735735671795E-5</v>
      </c>
      <c r="X1373" s="19">
        <v>16779.89</v>
      </c>
      <c r="Y1373" s="19">
        <v>19019.080000000002</v>
      </c>
      <c r="Z1373" s="19">
        <v>16779.89</v>
      </c>
    </row>
    <row r="1374" spans="1:26" hidden="1" x14ac:dyDescent="0.2">
      <c r="A1374" t="s">
        <v>23</v>
      </c>
      <c r="B1374" t="s">
        <v>46</v>
      </c>
      <c r="C1374" t="s">
        <v>47</v>
      </c>
      <c r="D1374" t="s">
        <v>48</v>
      </c>
      <c r="E1374" t="s">
        <v>4</v>
      </c>
      <c r="F1374" t="s">
        <v>5</v>
      </c>
      <c r="G1374" t="s">
        <v>6</v>
      </c>
      <c r="H1374" t="s">
        <v>7</v>
      </c>
      <c r="I1374" t="str">
        <f>MID(Tabla1[[#This Row],[Des.Proyecto]],16,50)</f>
        <v>GASTOS ADMINISTRATIVOS</v>
      </c>
      <c r="J1374" t="s">
        <v>295</v>
      </c>
      <c r="K1374" t="s">
        <v>296</v>
      </c>
      <c r="L1374" s="11" t="s">
        <v>938</v>
      </c>
      <c r="M1374" t="s">
        <v>173</v>
      </c>
      <c r="N1374" t="s">
        <v>11</v>
      </c>
      <c r="O1374" s="19">
        <v>13192.21</v>
      </c>
      <c r="P1374" s="19">
        <v>0</v>
      </c>
      <c r="Q1374" s="19">
        <v>5617.79</v>
      </c>
      <c r="R1374" s="19">
        <v>18810</v>
      </c>
      <c r="S1374" s="19">
        <v>0</v>
      </c>
      <c r="T1374" s="19">
        <v>1207.25</v>
      </c>
      <c r="U1374" s="18">
        <f>Tabla1[[#This Row],[Comprometido]]/Tabla1[[#Totals],[Comprometido]]</f>
        <v>5.7634411994274685E-5</v>
      </c>
      <c r="V1374" s="19">
        <v>1207.25</v>
      </c>
      <c r="W1374" s="20">
        <f>Tabla1[[#This Row],[Devengado]]/Tabla1[[#Totals],[Devengado]]</f>
        <v>1.4098076005059223E-4</v>
      </c>
      <c r="X1374" s="19">
        <v>17602.75</v>
      </c>
      <c r="Y1374" s="19">
        <v>17602.75</v>
      </c>
      <c r="Z1374" s="19">
        <v>17602.75</v>
      </c>
    </row>
    <row r="1375" spans="1:26" hidden="1" x14ac:dyDescent="0.2">
      <c r="A1375" t="s">
        <v>0</v>
      </c>
      <c r="B1375" t="s">
        <v>1</v>
      </c>
      <c r="C1375" t="s">
        <v>88</v>
      </c>
      <c r="D1375" t="s">
        <v>89</v>
      </c>
      <c r="E1375" t="s">
        <v>4</v>
      </c>
      <c r="F1375" t="s">
        <v>5</v>
      </c>
      <c r="G1375" t="s">
        <v>6</v>
      </c>
      <c r="H1375" t="s">
        <v>7</v>
      </c>
      <c r="I1375" t="str">
        <f>MID(Tabla1[[#This Row],[Des.Proyecto]],16,50)</f>
        <v>GASTOS ADMINISTRATIVOS</v>
      </c>
      <c r="J1375" t="s">
        <v>295</v>
      </c>
      <c r="K1375" t="s">
        <v>296</v>
      </c>
      <c r="L1375" s="11" t="s">
        <v>938</v>
      </c>
      <c r="M1375" t="s">
        <v>173</v>
      </c>
      <c r="N1375" t="s">
        <v>11</v>
      </c>
      <c r="O1375" s="19">
        <v>3285</v>
      </c>
      <c r="P1375" s="19">
        <v>0</v>
      </c>
      <c r="Q1375" s="19">
        <v>541.79</v>
      </c>
      <c r="R1375" s="19">
        <v>3826.79</v>
      </c>
      <c r="S1375" s="19">
        <v>0</v>
      </c>
      <c r="T1375" s="19">
        <v>3430.95</v>
      </c>
      <c r="U1375" s="18">
        <f>Tabla1[[#This Row],[Comprometido]]/Tabla1[[#Totals],[Comprometido]]</f>
        <v>1.6379439704432115E-4</v>
      </c>
      <c r="V1375" s="19">
        <v>595.54</v>
      </c>
      <c r="W1375" s="20">
        <f>Tabla1[[#This Row],[Devengado]]/Tabla1[[#Totals],[Devengado]]</f>
        <v>6.9546226415845682E-5</v>
      </c>
      <c r="X1375" s="19">
        <v>395.84</v>
      </c>
      <c r="Y1375" s="19">
        <v>3231.25</v>
      </c>
      <c r="Z1375" s="19">
        <v>395.84</v>
      </c>
    </row>
    <row r="1376" spans="1:26" hidden="1" x14ac:dyDescent="0.2">
      <c r="A1376" t="s">
        <v>23</v>
      </c>
      <c r="B1376" t="s">
        <v>24</v>
      </c>
      <c r="C1376" t="s">
        <v>29</v>
      </c>
      <c r="D1376" t="s">
        <v>30</v>
      </c>
      <c r="E1376" t="s">
        <v>4</v>
      </c>
      <c r="F1376" t="s">
        <v>5</v>
      </c>
      <c r="G1376" t="s">
        <v>6</v>
      </c>
      <c r="H1376" t="s">
        <v>7</v>
      </c>
      <c r="I1376" t="str">
        <f>MID(Tabla1[[#This Row],[Des.Proyecto]],16,50)</f>
        <v>GASTOS ADMINISTRATIVOS</v>
      </c>
      <c r="J1376" t="s">
        <v>295</v>
      </c>
      <c r="K1376" t="s">
        <v>296</v>
      </c>
      <c r="L1376" s="11" t="s">
        <v>938</v>
      </c>
      <c r="M1376" t="s">
        <v>173</v>
      </c>
      <c r="N1376" t="s">
        <v>11</v>
      </c>
      <c r="O1376" s="19">
        <v>8041.82</v>
      </c>
      <c r="P1376" s="19">
        <v>0</v>
      </c>
      <c r="Q1376" s="19">
        <v>5876.18</v>
      </c>
      <c r="R1376" s="19">
        <v>13918</v>
      </c>
      <c r="S1376" s="19">
        <v>0</v>
      </c>
      <c r="T1376" s="19">
        <v>3918</v>
      </c>
      <c r="U1376" s="18">
        <f>Tabla1[[#This Row],[Comprometido]]/Tabla1[[#Totals],[Comprometido]]</f>
        <v>1.8704628386296808E-4</v>
      </c>
      <c r="V1376" s="19">
        <v>3918</v>
      </c>
      <c r="W1376" s="20">
        <f>Tabla1[[#This Row],[Devengado]]/Tabla1[[#Totals],[Devengado]]</f>
        <v>4.5753789014555427E-4</v>
      </c>
      <c r="X1376" s="19">
        <v>10000</v>
      </c>
      <c r="Y1376" s="19">
        <v>10000</v>
      </c>
      <c r="Z1376" s="19">
        <v>10000</v>
      </c>
    </row>
    <row r="1377" spans="1:26" hidden="1" x14ac:dyDescent="0.2">
      <c r="A1377" t="s">
        <v>23</v>
      </c>
      <c r="B1377" t="s">
        <v>24</v>
      </c>
      <c r="C1377" t="s">
        <v>25</v>
      </c>
      <c r="D1377" t="s">
        <v>26</v>
      </c>
      <c r="E1377" t="s">
        <v>4</v>
      </c>
      <c r="F1377" t="s">
        <v>5</v>
      </c>
      <c r="G1377" t="s">
        <v>6</v>
      </c>
      <c r="H1377" t="s">
        <v>7</v>
      </c>
      <c r="I1377" t="str">
        <f>MID(Tabla1[[#This Row],[Des.Proyecto]],16,50)</f>
        <v>GASTOS ADMINISTRATIVOS</v>
      </c>
      <c r="J1377" t="s">
        <v>295</v>
      </c>
      <c r="K1377" t="s">
        <v>296</v>
      </c>
      <c r="L1377" s="11" t="s">
        <v>938</v>
      </c>
      <c r="M1377" t="s">
        <v>173</v>
      </c>
      <c r="N1377" t="s">
        <v>11</v>
      </c>
      <c r="O1377" s="19">
        <v>1590</v>
      </c>
      <c r="P1377" s="19">
        <v>0</v>
      </c>
      <c r="Q1377" s="19">
        <v>0</v>
      </c>
      <c r="R1377" s="19">
        <v>1590</v>
      </c>
      <c r="S1377" s="19">
        <v>0</v>
      </c>
      <c r="T1377" s="19">
        <v>0</v>
      </c>
      <c r="U1377" s="18">
        <f>Tabla1[[#This Row],[Comprometido]]/Tabla1[[#Totals],[Comprometido]]</f>
        <v>0</v>
      </c>
      <c r="V1377" s="19">
        <v>0</v>
      </c>
      <c r="W1377" s="20">
        <f>Tabla1[[#This Row],[Devengado]]/Tabla1[[#Totals],[Devengado]]</f>
        <v>0</v>
      </c>
      <c r="X1377" s="19">
        <v>1590</v>
      </c>
      <c r="Y1377" s="19">
        <v>1590</v>
      </c>
      <c r="Z1377" s="19">
        <v>1590</v>
      </c>
    </row>
    <row r="1378" spans="1:26" hidden="1" x14ac:dyDescent="0.2">
      <c r="A1378" t="s">
        <v>0</v>
      </c>
      <c r="B1378" t="s">
        <v>105</v>
      </c>
      <c r="C1378" t="s">
        <v>106</v>
      </c>
      <c r="D1378" t="s">
        <v>107</v>
      </c>
      <c r="E1378" t="s">
        <v>4</v>
      </c>
      <c r="F1378" t="s">
        <v>5</v>
      </c>
      <c r="G1378" t="s">
        <v>6</v>
      </c>
      <c r="H1378" t="s">
        <v>7</v>
      </c>
      <c r="I1378" t="str">
        <f>MID(Tabla1[[#This Row],[Des.Proyecto]],16,50)</f>
        <v>GASTOS ADMINISTRATIVOS</v>
      </c>
      <c r="J1378" t="s">
        <v>295</v>
      </c>
      <c r="K1378" t="s">
        <v>296</v>
      </c>
      <c r="L1378" s="11" t="s">
        <v>938</v>
      </c>
      <c r="M1378" t="s">
        <v>173</v>
      </c>
      <c r="N1378" t="s">
        <v>11</v>
      </c>
      <c r="O1378" s="19">
        <v>54844.24</v>
      </c>
      <c r="P1378" s="19">
        <v>0</v>
      </c>
      <c r="Q1378" s="19">
        <v>-14264.87</v>
      </c>
      <c r="R1378" s="19">
        <v>40579.370000000003</v>
      </c>
      <c r="S1378" s="19">
        <v>0</v>
      </c>
      <c r="T1378" s="19">
        <v>33667.839999999997</v>
      </c>
      <c r="U1378" s="18">
        <f>Tabla1[[#This Row],[Comprometido]]/Tabla1[[#Totals],[Comprometido]]</f>
        <v>1.6073109641891248E-3</v>
      </c>
      <c r="V1378" s="19">
        <v>6055.69</v>
      </c>
      <c r="W1378" s="20">
        <f>Tabla1[[#This Row],[Devengado]]/Tabla1[[#Totals],[Devengado]]</f>
        <v>7.0717397293913514E-4</v>
      </c>
      <c r="X1378" s="19">
        <v>6911.53</v>
      </c>
      <c r="Y1378" s="19">
        <v>34523.68</v>
      </c>
      <c r="Z1378" s="19">
        <v>6911.53</v>
      </c>
    </row>
    <row r="1379" spans="1:26" hidden="1" x14ac:dyDescent="0.2">
      <c r="A1379" t="s">
        <v>62</v>
      </c>
      <c r="B1379" t="s">
        <v>80</v>
      </c>
      <c r="C1379" t="s">
        <v>90</v>
      </c>
      <c r="D1379" t="s">
        <v>91</v>
      </c>
      <c r="E1379" t="s">
        <v>4</v>
      </c>
      <c r="F1379" t="s">
        <v>5</v>
      </c>
      <c r="G1379" t="s">
        <v>6</v>
      </c>
      <c r="H1379" t="s">
        <v>7</v>
      </c>
      <c r="I1379" t="str">
        <f>MID(Tabla1[[#This Row],[Des.Proyecto]],16,50)</f>
        <v>GASTOS ADMINISTRATIVOS</v>
      </c>
      <c r="J1379" t="s">
        <v>295</v>
      </c>
      <c r="K1379" t="s">
        <v>296</v>
      </c>
      <c r="L1379" s="11" t="s">
        <v>938</v>
      </c>
      <c r="M1379" t="s">
        <v>173</v>
      </c>
      <c r="N1379" t="s">
        <v>11</v>
      </c>
      <c r="O1379" s="19">
        <v>2943.35</v>
      </c>
      <c r="P1379" s="19">
        <v>0</v>
      </c>
      <c r="Q1379" s="19">
        <v>401.93</v>
      </c>
      <c r="R1379" s="19">
        <v>3345.28</v>
      </c>
      <c r="S1379" s="19">
        <v>2663.71</v>
      </c>
      <c r="T1379" s="19">
        <v>535</v>
      </c>
      <c r="U1379" s="18">
        <f>Tabla1[[#This Row],[Comprometido]]/Tabla1[[#Totals],[Comprometido]]</f>
        <v>2.5541031614774866E-5</v>
      </c>
      <c r="V1379" s="19">
        <v>535</v>
      </c>
      <c r="W1379" s="20">
        <f>Tabla1[[#This Row],[Devengado]]/Tabla1[[#Totals],[Devengado]]</f>
        <v>6.247646024192739E-5</v>
      </c>
      <c r="X1379" s="19">
        <v>2810.28</v>
      </c>
      <c r="Y1379" s="19">
        <v>2810.28</v>
      </c>
      <c r="Z1379" s="19">
        <v>146.57</v>
      </c>
    </row>
    <row r="1380" spans="1:26" hidden="1" x14ac:dyDescent="0.2">
      <c r="A1380" t="s">
        <v>0</v>
      </c>
      <c r="B1380" t="s">
        <v>16</v>
      </c>
      <c r="C1380" t="s">
        <v>36</v>
      </c>
      <c r="D1380" t="s">
        <v>37</v>
      </c>
      <c r="E1380" t="s">
        <v>4</v>
      </c>
      <c r="F1380" t="s">
        <v>5</v>
      </c>
      <c r="G1380" t="s">
        <v>6</v>
      </c>
      <c r="H1380" t="s">
        <v>7</v>
      </c>
      <c r="I1380" t="str">
        <f>MID(Tabla1[[#This Row],[Des.Proyecto]],16,50)</f>
        <v>GASTOS ADMINISTRATIVOS</v>
      </c>
      <c r="J1380" t="s">
        <v>295</v>
      </c>
      <c r="K1380" t="s">
        <v>296</v>
      </c>
      <c r="L1380" s="11" t="s">
        <v>938</v>
      </c>
      <c r="M1380" t="s">
        <v>173</v>
      </c>
      <c r="N1380" t="s">
        <v>11</v>
      </c>
      <c r="O1380" s="19">
        <v>1900</v>
      </c>
      <c r="P1380" s="19">
        <v>0</v>
      </c>
      <c r="Q1380" s="19">
        <v>-1900</v>
      </c>
      <c r="R1380" s="19">
        <v>0</v>
      </c>
      <c r="S1380" s="19">
        <v>0</v>
      </c>
      <c r="T1380" s="19">
        <v>0</v>
      </c>
      <c r="U1380" s="18">
        <f>Tabla1[[#This Row],[Comprometido]]/Tabla1[[#Totals],[Comprometido]]</f>
        <v>0</v>
      </c>
      <c r="V1380" s="19">
        <v>0</v>
      </c>
      <c r="W1380" s="20">
        <f>Tabla1[[#This Row],[Devengado]]/Tabla1[[#Totals],[Devengado]]</f>
        <v>0</v>
      </c>
      <c r="X1380" s="19">
        <v>0</v>
      </c>
      <c r="Y1380" s="19">
        <v>0</v>
      </c>
      <c r="Z1380" s="19">
        <v>0</v>
      </c>
    </row>
    <row r="1381" spans="1:26" hidden="1" x14ac:dyDescent="0.2">
      <c r="A1381" t="s">
        <v>23</v>
      </c>
      <c r="B1381" t="s">
        <v>24</v>
      </c>
      <c r="C1381" t="s">
        <v>34</v>
      </c>
      <c r="D1381" t="s">
        <v>35</v>
      </c>
      <c r="E1381" t="s">
        <v>4</v>
      </c>
      <c r="F1381" t="s">
        <v>5</v>
      </c>
      <c r="G1381" t="s">
        <v>6</v>
      </c>
      <c r="H1381" t="s">
        <v>7</v>
      </c>
      <c r="I1381" t="str">
        <f>MID(Tabla1[[#This Row],[Des.Proyecto]],16,50)</f>
        <v>GASTOS ADMINISTRATIVOS</v>
      </c>
      <c r="J1381" t="s">
        <v>295</v>
      </c>
      <c r="K1381" t="s">
        <v>296</v>
      </c>
      <c r="L1381" s="11" t="s">
        <v>938</v>
      </c>
      <c r="M1381" t="s">
        <v>173</v>
      </c>
      <c r="N1381" t="s">
        <v>11</v>
      </c>
      <c r="O1381" s="19">
        <v>29059.5</v>
      </c>
      <c r="P1381" s="19">
        <v>0</v>
      </c>
      <c r="Q1381" s="19">
        <v>-6000</v>
      </c>
      <c r="R1381" s="19">
        <v>23059.5</v>
      </c>
      <c r="S1381" s="19">
        <v>0</v>
      </c>
      <c r="T1381" s="19">
        <v>18200</v>
      </c>
      <c r="U1381" s="18">
        <f>Tabla1[[#This Row],[Comprometido]]/Tabla1[[#Totals],[Comprometido]]</f>
        <v>8.6887247736243465E-4</v>
      </c>
      <c r="V1381" s="19">
        <v>0</v>
      </c>
      <c r="W1381" s="20">
        <f>Tabla1[[#This Row],[Devengado]]/Tabla1[[#Totals],[Devengado]]</f>
        <v>0</v>
      </c>
      <c r="X1381" s="19">
        <v>4859.5</v>
      </c>
      <c r="Y1381" s="19">
        <v>23059.5</v>
      </c>
      <c r="Z1381" s="19">
        <v>4859.5</v>
      </c>
    </row>
    <row r="1382" spans="1:26" hidden="1" x14ac:dyDescent="0.2">
      <c r="A1382" t="s">
        <v>23</v>
      </c>
      <c r="B1382" t="s">
        <v>24</v>
      </c>
      <c r="C1382" t="s">
        <v>42</v>
      </c>
      <c r="D1382" t="s">
        <v>43</v>
      </c>
      <c r="E1382" t="s">
        <v>4</v>
      </c>
      <c r="F1382" t="s">
        <v>5</v>
      </c>
      <c r="G1382" t="s">
        <v>6</v>
      </c>
      <c r="H1382" t="s">
        <v>7</v>
      </c>
      <c r="I1382" t="str">
        <f>MID(Tabla1[[#This Row],[Des.Proyecto]],16,50)</f>
        <v>GASTOS ADMINISTRATIVOS</v>
      </c>
      <c r="J1382" t="s">
        <v>295</v>
      </c>
      <c r="K1382" t="s">
        <v>296</v>
      </c>
      <c r="L1382" s="11" t="s">
        <v>938</v>
      </c>
      <c r="M1382" t="s">
        <v>173</v>
      </c>
      <c r="N1382" t="s">
        <v>11</v>
      </c>
      <c r="O1382" s="19">
        <v>15562</v>
      </c>
      <c r="P1382" s="19">
        <v>0</v>
      </c>
      <c r="Q1382" s="19">
        <v>0</v>
      </c>
      <c r="R1382" s="19">
        <v>15562</v>
      </c>
      <c r="S1382" s="19">
        <v>0</v>
      </c>
      <c r="T1382" s="19">
        <v>0</v>
      </c>
      <c r="U1382" s="18">
        <f>Tabla1[[#This Row],[Comprometido]]/Tabla1[[#Totals],[Comprometido]]</f>
        <v>0</v>
      </c>
      <c r="V1382" s="19">
        <v>0</v>
      </c>
      <c r="W1382" s="20">
        <f>Tabla1[[#This Row],[Devengado]]/Tabla1[[#Totals],[Devengado]]</f>
        <v>0</v>
      </c>
      <c r="X1382" s="19">
        <v>15562</v>
      </c>
      <c r="Y1382" s="19">
        <v>15562</v>
      </c>
      <c r="Z1382" s="19">
        <v>15562</v>
      </c>
    </row>
    <row r="1383" spans="1:26" hidden="1" x14ac:dyDescent="0.2">
      <c r="A1383" t="s">
        <v>23</v>
      </c>
      <c r="B1383" t="s">
        <v>24</v>
      </c>
      <c r="C1383" t="s">
        <v>40</v>
      </c>
      <c r="D1383" t="s">
        <v>41</v>
      </c>
      <c r="E1383" t="s">
        <v>4</v>
      </c>
      <c r="F1383" t="s">
        <v>5</v>
      </c>
      <c r="G1383" t="s">
        <v>6</v>
      </c>
      <c r="H1383" t="s">
        <v>7</v>
      </c>
      <c r="I1383" t="str">
        <f>MID(Tabla1[[#This Row],[Des.Proyecto]],16,50)</f>
        <v>GASTOS ADMINISTRATIVOS</v>
      </c>
      <c r="J1383" t="s">
        <v>295</v>
      </c>
      <c r="K1383" t="s">
        <v>296</v>
      </c>
      <c r="L1383" s="11" t="s">
        <v>938</v>
      </c>
      <c r="M1383" t="s">
        <v>173</v>
      </c>
      <c r="N1383" t="s">
        <v>11</v>
      </c>
      <c r="O1383" s="19">
        <v>10313.379999999999</v>
      </c>
      <c r="P1383" s="19">
        <v>0</v>
      </c>
      <c r="Q1383" s="19">
        <v>0</v>
      </c>
      <c r="R1383" s="19">
        <v>10313.379999999999</v>
      </c>
      <c r="S1383" s="19">
        <v>0</v>
      </c>
      <c r="T1383" s="19">
        <v>0</v>
      </c>
      <c r="U1383" s="18">
        <f>Tabla1[[#This Row],[Comprometido]]/Tabla1[[#Totals],[Comprometido]]</f>
        <v>0</v>
      </c>
      <c r="V1383" s="19">
        <v>0</v>
      </c>
      <c r="W1383" s="20">
        <f>Tabla1[[#This Row],[Devengado]]/Tabla1[[#Totals],[Devengado]]</f>
        <v>0</v>
      </c>
      <c r="X1383" s="19">
        <v>10313.379999999999</v>
      </c>
      <c r="Y1383" s="19">
        <v>10313.379999999999</v>
      </c>
      <c r="Z1383" s="19">
        <v>10313.379999999999</v>
      </c>
    </row>
    <row r="1384" spans="1:26" hidden="1" x14ac:dyDescent="0.2">
      <c r="A1384" t="s">
        <v>23</v>
      </c>
      <c r="B1384" t="s">
        <v>24</v>
      </c>
      <c r="C1384" t="s">
        <v>101</v>
      </c>
      <c r="D1384" t="s">
        <v>102</v>
      </c>
      <c r="E1384" t="s">
        <v>4</v>
      </c>
      <c r="F1384" t="s">
        <v>5</v>
      </c>
      <c r="G1384" t="s">
        <v>6</v>
      </c>
      <c r="H1384" t="s">
        <v>7</v>
      </c>
      <c r="I1384" t="str">
        <f>MID(Tabla1[[#This Row],[Des.Proyecto]],16,50)</f>
        <v>GASTOS ADMINISTRATIVOS</v>
      </c>
      <c r="J1384" t="s">
        <v>295</v>
      </c>
      <c r="K1384" t="s">
        <v>296</v>
      </c>
      <c r="L1384" s="11" t="s">
        <v>938</v>
      </c>
      <c r="M1384" t="s">
        <v>173</v>
      </c>
      <c r="N1384" t="s">
        <v>11</v>
      </c>
      <c r="O1384" s="19">
        <v>1254</v>
      </c>
      <c r="P1384" s="19">
        <v>0</v>
      </c>
      <c r="Q1384" s="19">
        <v>0</v>
      </c>
      <c r="R1384" s="19">
        <v>1254</v>
      </c>
      <c r="S1384" s="19">
        <v>0</v>
      </c>
      <c r="T1384" s="19">
        <v>0</v>
      </c>
      <c r="U1384" s="18">
        <f>Tabla1[[#This Row],[Comprometido]]/Tabla1[[#Totals],[Comprometido]]</f>
        <v>0</v>
      </c>
      <c r="V1384" s="19">
        <v>0</v>
      </c>
      <c r="W1384" s="20">
        <f>Tabla1[[#This Row],[Devengado]]/Tabla1[[#Totals],[Devengado]]</f>
        <v>0</v>
      </c>
      <c r="X1384" s="19">
        <v>1254</v>
      </c>
      <c r="Y1384" s="19">
        <v>1254</v>
      </c>
      <c r="Z1384" s="19">
        <v>1254</v>
      </c>
    </row>
    <row r="1385" spans="1:26" hidden="1" x14ac:dyDescent="0.2">
      <c r="A1385" t="s">
        <v>62</v>
      </c>
      <c r="B1385" t="s">
        <v>66</v>
      </c>
      <c r="C1385" t="s">
        <v>118</v>
      </c>
      <c r="D1385" t="s">
        <v>119</v>
      </c>
      <c r="E1385" t="s">
        <v>4</v>
      </c>
      <c r="F1385" t="s">
        <v>5</v>
      </c>
      <c r="G1385" t="s">
        <v>6</v>
      </c>
      <c r="H1385" t="s">
        <v>7</v>
      </c>
      <c r="I1385" t="str">
        <f>MID(Tabla1[[#This Row],[Des.Proyecto]],16,50)</f>
        <v>GASTOS ADMINISTRATIVOS</v>
      </c>
      <c r="J1385" t="s">
        <v>295</v>
      </c>
      <c r="K1385" t="s">
        <v>296</v>
      </c>
      <c r="L1385" s="11" t="s">
        <v>938</v>
      </c>
      <c r="M1385" t="s">
        <v>173</v>
      </c>
      <c r="N1385" t="s">
        <v>11</v>
      </c>
      <c r="O1385" s="19">
        <v>4915</v>
      </c>
      <c r="P1385" s="19">
        <v>0</v>
      </c>
      <c r="Q1385" s="19">
        <v>-4855</v>
      </c>
      <c r="R1385" s="19">
        <v>60</v>
      </c>
      <c r="S1385" s="19">
        <v>60</v>
      </c>
      <c r="T1385" s="19">
        <v>0</v>
      </c>
      <c r="U1385" s="18">
        <f>Tabla1[[#This Row],[Comprometido]]/Tabla1[[#Totals],[Comprometido]]</f>
        <v>0</v>
      </c>
      <c r="V1385" s="19">
        <v>0</v>
      </c>
      <c r="W1385" s="20">
        <f>Tabla1[[#This Row],[Devengado]]/Tabla1[[#Totals],[Devengado]]</f>
        <v>0</v>
      </c>
      <c r="X1385" s="19">
        <v>60</v>
      </c>
      <c r="Y1385" s="19">
        <v>60</v>
      </c>
      <c r="Z1385" s="19">
        <v>0</v>
      </c>
    </row>
    <row r="1386" spans="1:26" hidden="1" x14ac:dyDescent="0.2">
      <c r="A1386" t="s">
        <v>0</v>
      </c>
      <c r="B1386" t="s">
        <v>1</v>
      </c>
      <c r="C1386" t="s">
        <v>174</v>
      </c>
      <c r="D1386" t="s">
        <v>175</v>
      </c>
      <c r="E1386" t="s">
        <v>4</v>
      </c>
      <c r="F1386" t="s">
        <v>5</v>
      </c>
      <c r="G1386" t="s">
        <v>6</v>
      </c>
      <c r="H1386" t="s">
        <v>7</v>
      </c>
      <c r="I1386" t="str">
        <f>MID(Tabla1[[#This Row],[Des.Proyecto]],16,50)</f>
        <v>GASTOS ADMINISTRATIVOS</v>
      </c>
      <c r="J1386" t="s">
        <v>295</v>
      </c>
      <c r="K1386" t="s">
        <v>296</v>
      </c>
      <c r="L1386" s="11" t="s">
        <v>938</v>
      </c>
      <c r="M1386" t="s">
        <v>173</v>
      </c>
      <c r="N1386" t="s">
        <v>11</v>
      </c>
      <c r="O1386" s="19">
        <v>503331.52</v>
      </c>
      <c r="P1386" s="19">
        <v>0</v>
      </c>
      <c r="Q1386" s="19">
        <v>-62851.81</v>
      </c>
      <c r="R1386" s="19">
        <v>440479.71</v>
      </c>
      <c r="S1386" s="19">
        <v>35130.769999999997</v>
      </c>
      <c r="T1386" s="19">
        <v>401370.84</v>
      </c>
      <c r="U1386" s="18">
        <f>Tabla1[[#This Row],[Comprometido]]/Tabla1[[#Totals],[Comprometido]]</f>
        <v>1.9161542642408869E-2</v>
      </c>
      <c r="V1386" s="19">
        <v>91998.61</v>
      </c>
      <c r="W1386" s="20">
        <f>Tabla1[[#This Row],[Devengado]]/Tabla1[[#Totals],[Devengado]]</f>
        <v>1.0743453270986138E-2</v>
      </c>
      <c r="X1386" s="19">
        <v>39108.870000000003</v>
      </c>
      <c r="Y1386" s="19">
        <v>348481.1</v>
      </c>
      <c r="Z1386" s="19">
        <v>3978.1</v>
      </c>
    </row>
    <row r="1387" spans="1:26" hidden="1" x14ac:dyDescent="0.2">
      <c r="A1387" t="s">
        <v>62</v>
      </c>
      <c r="B1387" t="s">
        <v>66</v>
      </c>
      <c r="C1387" t="s">
        <v>129</v>
      </c>
      <c r="D1387" t="s">
        <v>130</v>
      </c>
      <c r="E1387" t="s">
        <v>4</v>
      </c>
      <c r="F1387" t="s">
        <v>5</v>
      </c>
      <c r="G1387" t="s">
        <v>6</v>
      </c>
      <c r="H1387" t="s">
        <v>7</v>
      </c>
      <c r="I1387" t="str">
        <f>MID(Tabla1[[#This Row],[Des.Proyecto]],16,50)</f>
        <v>GASTOS ADMINISTRATIVOS</v>
      </c>
      <c r="J1387" t="s">
        <v>295</v>
      </c>
      <c r="K1387" t="s">
        <v>296</v>
      </c>
      <c r="L1387" s="11" t="s">
        <v>938</v>
      </c>
      <c r="M1387" t="s">
        <v>173</v>
      </c>
      <c r="N1387" t="s">
        <v>11</v>
      </c>
      <c r="O1387" s="19">
        <v>1062.98</v>
      </c>
      <c r="P1387" s="19">
        <v>0</v>
      </c>
      <c r="Q1387" s="19">
        <v>800</v>
      </c>
      <c r="R1387" s="19">
        <v>1862.98</v>
      </c>
      <c r="S1387" s="19">
        <v>0.8</v>
      </c>
      <c r="T1387" s="19">
        <v>385.2</v>
      </c>
      <c r="U1387" s="18">
        <f>Tabla1[[#This Row],[Comprometido]]/Tabla1[[#Totals],[Comprometido]]</f>
        <v>1.8389542762637904E-5</v>
      </c>
      <c r="V1387" s="19">
        <v>385.2</v>
      </c>
      <c r="W1387" s="20">
        <f>Tabla1[[#This Row],[Devengado]]/Tabla1[[#Totals],[Devengado]]</f>
        <v>4.498305137418772E-5</v>
      </c>
      <c r="X1387" s="19">
        <v>1477.78</v>
      </c>
      <c r="Y1387" s="19">
        <v>1477.78</v>
      </c>
      <c r="Z1387" s="19">
        <v>1476.98</v>
      </c>
    </row>
    <row r="1388" spans="1:26" hidden="1" x14ac:dyDescent="0.2">
      <c r="A1388" t="s">
        <v>23</v>
      </c>
      <c r="B1388" t="s">
        <v>49</v>
      </c>
      <c r="C1388" t="s">
        <v>50</v>
      </c>
      <c r="D1388" t="s">
        <v>51</v>
      </c>
      <c r="E1388" t="s">
        <v>4</v>
      </c>
      <c r="F1388" t="s">
        <v>5</v>
      </c>
      <c r="G1388" t="s">
        <v>6</v>
      </c>
      <c r="H1388" t="s">
        <v>7</v>
      </c>
      <c r="I1388" t="str">
        <f>MID(Tabla1[[#This Row],[Des.Proyecto]],16,50)</f>
        <v>GASTOS ADMINISTRATIVOS</v>
      </c>
      <c r="J1388" t="s">
        <v>295</v>
      </c>
      <c r="K1388" t="s">
        <v>296</v>
      </c>
      <c r="L1388" s="11" t="s">
        <v>938</v>
      </c>
      <c r="M1388" t="s">
        <v>173</v>
      </c>
      <c r="N1388" t="s">
        <v>11</v>
      </c>
      <c r="O1388" s="19">
        <v>0</v>
      </c>
      <c r="P1388" s="19">
        <v>0</v>
      </c>
      <c r="Q1388" s="19">
        <v>7500</v>
      </c>
      <c r="R1388" s="19">
        <v>7500</v>
      </c>
      <c r="S1388" s="19">
        <v>0</v>
      </c>
      <c r="T1388" s="19">
        <v>0</v>
      </c>
      <c r="U1388" s="18">
        <f>Tabla1[[#This Row],[Comprometido]]/Tabla1[[#Totals],[Comprometido]]</f>
        <v>0</v>
      </c>
      <c r="V1388" s="19">
        <v>0</v>
      </c>
      <c r="W1388" s="20">
        <f>Tabla1[[#This Row],[Devengado]]/Tabla1[[#Totals],[Devengado]]</f>
        <v>0</v>
      </c>
      <c r="X1388" s="19">
        <v>7500</v>
      </c>
      <c r="Y1388" s="19">
        <v>7500</v>
      </c>
      <c r="Z1388" s="19">
        <v>7500</v>
      </c>
    </row>
    <row r="1389" spans="1:26" hidden="1" x14ac:dyDescent="0.2">
      <c r="A1389" t="s">
        <v>62</v>
      </c>
      <c r="B1389" t="s">
        <v>80</v>
      </c>
      <c r="C1389" t="s">
        <v>92</v>
      </c>
      <c r="D1389" t="s">
        <v>93</v>
      </c>
      <c r="E1389" t="s">
        <v>4</v>
      </c>
      <c r="F1389" t="s">
        <v>5</v>
      </c>
      <c r="G1389" t="s">
        <v>6</v>
      </c>
      <c r="H1389" t="s">
        <v>7</v>
      </c>
      <c r="I1389" t="str">
        <f>MID(Tabla1[[#This Row],[Des.Proyecto]],16,50)</f>
        <v>GASTOS ADMINISTRATIVOS</v>
      </c>
      <c r="J1389" t="s">
        <v>295</v>
      </c>
      <c r="K1389" t="s">
        <v>296</v>
      </c>
      <c r="L1389" s="11" t="s">
        <v>938</v>
      </c>
      <c r="M1389" t="s">
        <v>173</v>
      </c>
      <c r="N1389" t="s">
        <v>11</v>
      </c>
      <c r="O1389" s="19">
        <v>63533.49</v>
      </c>
      <c r="P1389" s="19">
        <v>0</v>
      </c>
      <c r="Q1389" s="19">
        <v>-12295.62</v>
      </c>
      <c r="R1389" s="19">
        <v>51237.87</v>
      </c>
      <c r="S1389" s="19">
        <v>11212.44</v>
      </c>
      <c r="T1389" s="19">
        <v>33763.4</v>
      </c>
      <c r="U1389" s="18">
        <f>Tabla1[[#This Row],[Comprometido]]/Tabla1[[#Totals],[Comprometido]]</f>
        <v>1.6118730220977379E-3</v>
      </c>
      <c r="V1389" s="19">
        <v>20423.400000000001</v>
      </c>
      <c r="W1389" s="20">
        <f>Tabla1[[#This Row],[Devengado]]/Tabla1[[#Totals],[Devengado]]</f>
        <v>2.3850125945887478E-3</v>
      </c>
      <c r="X1389" s="19">
        <v>17474.47</v>
      </c>
      <c r="Y1389" s="19">
        <v>30814.47</v>
      </c>
      <c r="Z1389" s="19">
        <v>6262.03</v>
      </c>
    </row>
    <row r="1390" spans="1:26" hidden="1" x14ac:dyDescent="0.2">
      <c r="A1390" t="s">
        <v>23</v>
      </c>
      <c r="B1390" t="s">
        <v>24</v>
      </c>
      <c r="C1390" t="s">
        <v>44</v>
      </c>
      <c r="D1390" t="s">
        <v>45</v>
      </c>
      <c r="E1390" t="s">
        <v>4</v>
      </c>
      <c r="F1390" t="s">
        <v>5</v>
      </c>
      <c r="G1390" t="s">
        <v>6</v>
      </c>
      <c r="H1390" t="s">
        <v>7</v>
      </c>
      <c r="I1390" t="str">
        <f>MID(Tabla1[[#This Row],[Des.Proyecto]],16,50)</f>
        <v>GASTOS ADMINISTRATIVOS</v>
      </c>
      <c r="J1390" t="s">
        <v>295</v>
      </c>
      <c r="K1390" t="s">
        <v>296</v>
      </c>
      <c r="L1390" s="11" t="s">
        <v>938</v>
      </c>
      <c r="M1390" t="s">
        <v>173</v>
      </c>
      <c r="N1390" t="s">
        <v>11</v>
      </c>
      <c r="O1390" s="19">
        <v>19831.03</v>
      </c>
      <c r="P1390" s="19">
        <v>0</v>
      </c>
      <c r="Q1390" s="19">
        <v>9168.9699999999993</v>
      </c>
      <c r="R1390" s="19">
        <v>29000</v>
      </c>
      <c r="S1390" s="19">
        <v>205.6</v>
      </c>
      <c r="T1390" s="19">
        <v>4987.43</v>
      </c>
      <c r="U1390" s="18">
        <f>Tabla1[[#This Row],[Comprometido]]/Tabla1[[#Totals],[Comprometido]]</f>
        <v>2.3810113515229273E-4</v>
      </c>
      <c r="V1390" s="19">
        <v>31.93</v>
      </c>
      <c r="W1390" s="20">
        <f>Tabla1[[#This Row],[Devengado]]/Tabla1[[#Totals],[Devengado]]</f>
        <v>3.7287352813546573E-6</v>
      </c>
      <c r="X1390" s="19">
        <v>24012.57</v>
      </c>
      <c r="Y1390" s="19">
        <v>28968.07</v>
      </c>
      <c r="Z1390" s="19">
        <v>23806.97</v>
      </c>
    </row>
    <row r="1391" spans="1:26" hidden="1" x14ac:dyDescent="0.2">
      <c r="A1391" t="s">
        <v>23</v>
      </c>
      <c r="B1391" t="s">
        <v>24</v>
      </c>
      <c r="C1391" t="s">
        <v>72</v>
      </c>
      <c r="D1391" t="s">
        <v>73</v>
      </c>
      <c r="E1391" t="s">
        <v>4</v>
      </c>
      <c r="F1391" t="s">
        <v>5</v>
      </c>
      <c r="G1391" t="s">
        <v>6</v>
      </c>
      <c r="H1391" t="s">
        <v>7</v>
      </c>
      <c r="I1391" t="str">
        <f>MID(Tabla1[[#This Row],[Des.Proyecto]],16,50)</f>
        <v>GASTOS ADMINISTRATIVOS</v>
      </c>
      <c r="J1391" t="s">
        <v>295</v>
      </c>
      <c r="K1391" t="s">
        <v>296</v>
      </c>
      <c r="L1391" s="11" t="s">
        <v>938</v>
      </c>
      <c r="M1391" t="s">
        <v>173</v>
      </c>
      <c r="N1391" t="s">
        <v>11</v>
      </c>
      <c r="O1391" s="19">
        <v>29095.56</v>
      </c>
      <c r="P1391" s="19">
        <v>0</v>
      </c>
      <c r="Q1391" s="19">
        <v>5676.63</v>
      </c>
      <c r="R1391" s="19">
        <v>34772.19</v>
      </c>
      <c r="S1391" s="19">
        <v>691.24</v>
      </c>
      <c r="T1391" s="19">
        <v>27783.91</v>
      </c>
      <c r="U1391" s="18">
        <f>Tabla1[[#This Row],[Comprometido]]/Tabla1[[#Totals],[Comprometido]]</f>
        <v>1.326410698489831E-3</v>
      </c>
      <c r="V1391" s="19">
        <v>5732.27</v>
      </c>
      <c r="W1391" s="20">
        <f>Tabla1[[#This Row],[Devengado]]/Tabla1[[#Totals],[Devengado]]</f>
        <v>6.6940549299251062E-4</v>
      </c>
      <c r="X1391" s="19">
        <v>6988.28</v>
      </c>
      <c r="Y1391" s="19">
        <v>29039.919999999998</v>
      </c>
      <c r="Z1391" s="19">
        <v>6297.04</v>
      </c>
    </row>
    <row r="1392" spans="1:26" hidden="1" x14ac:dyDescent="0.2">
      <c r="A1392" t="s">
        <v>62</v>
      </c>
      <c r="B1392" t="s">
        <v>80</v>
      </c>
      <c r="C1392" t="s">
        <v>122</v>
      </c>
      <c r="D1392" t="s">
        <v>123</v>
      </c>
      <c r="E1392" t="s">
        <v>4</v>
      </c>
      <c r="F1392" t="s">
        <v>5</v>
      </c>
      <c r="G1392" t="s">
        <v>6</v>
      </c>
      <c r="H1392" t="s">
        <v>7</v>
      </c>
      <c r="I1392" t="str">
        <f>MID(Tabla1[[#This Row],[Des.Proyecto]],16,50)</f>
        <v>GASTOS ADMINISTRATIVOS</v>
      </c>
      <c r="J1392" t="s">
        <v>295</v>
      </c>
      <c r="K1392" t="s">
        <v>296</v>
      </c>
      <c r="L1392" s="11" t="s">
        <v>938</v>
      </c>
      <c r="M1392" t="s">
        <v>173</v>
      </c>
      <c r="N1392" t="s">
        <v>11</v>
      </c>
      <c r="O1392" s="19">
        <v>6280</v>
      </c>
      <c r="P1392" s="19">
        <v>0</v>
      </c>
      <c r="Q1392" s="19">
        <v>-3280</v>
      </c>
      <c r="R1392" s="19">
        <v>3000</v>
      </c>
      <c r="S1392" s="19">
        <v>0</v>
      </c>
      <c r="T1392" s="19">
        <v>0</v>
      </c>
      <c r="U1392" s="18">
        <f>Tabla1[[#This Row],[Comprometido]]/Tabla1[[#Totals],[Comprometido]]</f>
        <v>0</v>
      </c>
      <c r="V1392" s="19">
        <v>0</v>
      </c>
      <c r="W1392" s="20">
        <f>Tabla1[[#This Row],[Devengado]]/Tabla1[[#Totals],[Devengado]]</f>
        <v>0</v>
      </c>
      <c r="X1392" s="19">
        <v>3000</v>
      </c>
      <c r="Y1392" s="19">
        <v>3000</v>
      </c>
      <c r="Z1392" s="19">
        <v>3000</v>
      </c>
    </row>
    <row r="1393" spans="1:26" hidden="1" x14ac:dyDescent="0.2">
      <c r="A1393" t="s">
        <v>62</v>
      </c>
      <c r="B1393" t="s">
        <v>80</v>
      </c>
      <c r="C1393" t="s">
        <v>81</v>
      </c>
      <c r="D1393" t="s">
        <v>82</v>
      </c>
      <c r="E1393" t="s">
        <v>4</v>
      </c>
      <c r="F1393" t="s">
        <v>5</v>
      </c>
      <c r="G1393" t="s">
        <v>6</v>
      </c>
      <c r="H1393" t="s">
        <v>7</v>
      </c>
      <c r="I1393" t="str">
        <f>MID(Tabla1[[#This Row],[Des.Proyecto]],16,50)</f>
        <v>GASTOS ADMINISTRATIVOS</v>
      </c>
      <c r="J1393" t="s">
        <v>295</v>
      </c>
      <c r="K1393" t="s">
        <v>296</v>
      </c>
      <c r="L1393" s="11" t="s">
        <v>938</v>
      </c>
      <c r="M1393" t="s">
        <v>173</v>
      </c>
      <c r="N1393" t="s">
        <v>11</v>
      </c>
      <c r="O1393" s="19">
        <v>8928.57</v>
      </c>
      <c r="P1393" s="19">
        <v>0</v>
      </c>
      <c r="Q1393" s="19">
        <v>65.31</v>
      </c>
      <c r="R1393" s="19">
        <v>8993.8799999999992</v>
      </c>
      <c r="S1393" s="19">
        <v>5067.5600000000004</v>
      </c>
      <c r="T1393" s="19">
        <v>0</v>
      </c>
      <c r="U1393" s="18">
        <f>Tabla1[[#This Row],[Comprometido]]/Tabla1[[#Totals],[Comprometido]]</f>
        <v>0</v>
      </c>
      <c r="V1393" s="19">
        <v>0</v>
      </c>
      <c r="W1393" s="20">
        <f>Tabla1[[#This Row],[Devengado]]/Tabla1[[#Totals],[Devengado]]</f>
        <v>0</v>
      </c>
      <c r="X1393" s="19">
        <v>8993.8799999999992</v>
      </c>
      <c r="Y1393" s="19">
        <v>8993.8799999999992</v>
      </c>
      <c r="Z1393" s="19">
        <v>3926.32</v>
      </c>
    </row>
    <row r="1394" spans="1:26" hidden="1" x14ac:dyDescent="0.2">
      <c r="A1394" t="s">
        <v>62</v>
      </c>
      <c r="B1394" t="s">
        <v>66</v>
      </c>
      <c r="C1394" t="s">
        <v>108</v>
      </c>
      <c r="D1394" t="s">
        <v>109</v>
      </c>
      <c r="E1394" t="s">
        <v>4</v>
      </c>
      <c r="F1394" t="s">
        <v>5</v>
      </c>
      <c r="G1394" t="s">
        <v>6</v>
      </c>
      <c r="H1394" t="s">
        <v>7</v>
      </c>
      <c r="I1394" t="str">
        <f>MID(Tabla1[[#This Row],[Des.Proyecto]],16,50)</f>
        <v>GASTOS ADMINISTRATIVOS</v>
      </c>
      <c r="J1394" t="s">
        <v>295</v>
      </c>
      <c r="K1394" t="s">
        <v>296</v>
      </c>
      <c r="L1394" s="11" t="s">
        <v>938</v>
      </c>
      <c r="M1394" t="s">
        <v>173</v>
      </c>
      <c r="N1394" t="s">
        <v>11</v>
      </c>
      <c r="O1394" s="19">
        <v>6230.5</v>
      </c>
      <c r="P1394" s="19">
        <v>0</v>
      </c>
      <c r="Q1394" s="19">
        <v>-4730.5</v>
      </c>
      <c r="R1394" s="19">
        <v>1500</v>
      </c>
      <c r="S1394" s="19">
        <v>0</v>
      </c>
      <c r="T1394" s="19">
        <v>1500</v>
      </c>
      <c r="U1394" s="18">
        <f>Tabla1[[#This Row],[Comprometido]]/Tabla1[[#Totals],[Comprometido]]</f>
        <v>7.1610369013387474E-5</v>
      </c>
      <c r="V1394" s="19">
        <v>339.5</v>
      </c>
      <c r="W1394" s="20">
        <f>Tabla1[[#This Row],[Devengado]]/Tabla1[[#Totals],[Devengado]]</f>
        <v>3.9646277106793179E-5</v>
      </c>
      <c r="X1394" s="19">
        <v>0</v>
      </c>
      <c r="Y1394" s="19">
        <v>1160.5</v>
      </c>
      <c r="Z1394" s="19">
        <v>0</v>
      </c>
    </row>
    <row r="1395" spans="1:26" hidden="1" x14ac:dyDescent="0.2">
      <c r="A1395" t="s">
        <v>23</v>
      </c>
      <c r="B1395" t="s">
        <v>46</v>
      </c>
      <c r="C1395" t="s">
        <v>133</v>
      </c>
      <c r="D1395" t="s">
        <v>134</v>
      </c>
      <c r="E1395" t="s">
        <v>4</v>
      </c>
      <c r="F1395" t="s">
        <v>5</v>
      </c>
      <c r="G1395" t="s">
        <v>6</v>
      </c>
      <c r="H1395" t="s">
        <v>7</v>
      </c>
      <c r="I1395" t="str">
        <f>MID(Tabla1[[#This Row],[Des.Proyecto]],16,50)</f>
        <v>GASTOS ADMINISTRATIVOS</v>
      </c>
      <c r="J1395" t="s">
        <v>295</v>
      </c>
      <c r="K1395" t="s">
        <v>296</v>
      </c>
      <c r="L1395" s="11" t="s">
        <v>938</v>
      </c>
      <c r="M1395" t="s">
        <v>173</v>
      </c>
      <c r="N1395" t="s">
        <v>11</v>
      </c>
      <c r="O1395" s="19">
        <v>13</v>
      </c>
      <c r="P1395" s="19">
        <v>0</v>
      </c>
      <c r="Q1395" s="19">
        <v>0</v>
      </c>
      <c r="R1395" s="19">
        <v>13</v>
      </c>
      <c r="S1395" s="19">
        <v>0</v>
      </c>
      <c r="T1395" s="19">
        <v>0</v>
      </c>
      <c r="U1395" s="18">
        <f>Tabla1[[#This Row],[Comprometido]]/Tabla1[[#Totals],[Comprometido]]</f>
        <v>0</v>
      </c>
      <c r="V1395" s="19">
        <v>0</v>
      </c>
      <c r="W1395" s="20">
        <f>Tabla1[[#This Row],[Devengado]]/Tabla1[[#Totals],[Devengado]]</f>
        <v>0</v>
      </c>
      <c r="X1395" s="19">
        <v>13</v>
      </c>
      <c r="Y1395" s="19">
        <v>13</v>
      </c>
      <c r="Z1395" s="19">
        <v>13</v>
      </c>
    </row>
    <row r="1396" spans="1:26" hidden="1" x14ac:dyDescent="0.2">
      <c r="A1396" t="s">
        <v>0</v>
      </c>
      <c r="B1396" t="s">
        <v>31</v>
      </c>
      <c r="C1396" t="s">
        <v>32</v>
      </c>
      <c r="D1396" t="s">
        <v>33</v>
      </c>
      <c r="E1396" t="s">
        <v>4</v>
      </c>
      <c r="F1396" t="s">
        <v>5</v>
      </c>
      <c r="G1396" t="s">
        <v>6</v>
      </c>
      <c r="H1396" t="s">
        <v>7</v>
      </c>
      <c r="I1396" t="str">
        <f>MID(Tabla1[[#This Row],[Des.Proyecto]],16,50)</f>
        <v>GASTOS ADMINISTRATIVOS</v>
      </c>
      <c r="J1396" t="s">
        <v>295</v>
      </c>
      <c r="K1396" t="s">
        <v>296</v>
      </c>
      <c r="L1396" s="11" t="s">
        <v>938</v>
      </c>
      <c r="M1396" t="s">
        <v>173</v>
      </c>
      <c r="N1396" t="s">
        <v>11</v>
      </c>
      <c r="O1396" s="19">
        <v>27910.720000000001</v>
      </c>
      <c r="P1396" s="19">
        <v>0</v>
      </c>
      <c r="Q1396" s="19">
        <v>0</v>
      </c>
      <c r="R1396" s="19">
        <v>27910.720000000001</v>
      </c>
      <c r="S1396" s="19">
        <v>0</v>
      </c>
      <c r="T1396" s="19">
        <v>15755.6</v>
      </c>
      <c r="U1396" s="18">
        <f>Tabla1[[#This Row],[Comprometido]]/Tabla1[[#Totals],[Comprometido]]</f>
        <v>7.521762200182185E-4</v>
      </c>
      <c r="V1396" s="19">
        <v>1795.5</v>
      </c>
      <c r="W1396" s="20">
        <f>Tabla1[[#This Row],[Devengado]]/Tabla1[[#Totals],[Devengado]]</f>
        <v>2.0967567170912269E-4</v>
      </c>
      <c r="X1396" s="19">
        <v>12155.12</v>
      </c>
      <c r="Y1396" s="19">
        <v>26115.22</v>
      </c>
      <c r="Z1396" s="19">
        <v>12155.12</v>
      </c>
    </row>
    <row r="1397" spans="1:26" hidden="1" x14ac:dyDescent="0.2">
      <c r="A1397" t="s">
        <v>23</v>
      </c>
      <c r="B1397" t="s">
        <v>49</v>
      </c>
      <c r="C1397" t="s">
        <v>56</v>
      </c>
      <c r="D1397" t="s">
        <v>57</v>
      </c>
      <c r="E1397" t="s">
        <v>4</v>
      </c>
      <c r="F1397" t="s">
        <v>5</v>
      </c>
      <c r="G1397" t="s">
        <v>6</v>
      </c>
      <c r="H1397" t="s">
        <v>7</v>
      </c>
      <c r="I1397" t="str">
        <f>MID(Tabla1[[#This Row],[Des.Proyecto]],16,50)</f>
        <v>GASTOS ADMINISTRATIVOS</v>
      </c>
      <c r="J1397" t="s">
        <v>295</v>
      </c>
      <c r="K1397" t="s">
        <v>296</v>
      </c>
      <c r="L1397" s="11" t="s">
        <v>938</v>
      </c>
      <c r="M1397" t="s">
        <v>173</v>
      </c>
      <c r="N1397" t="s">
        <v>11</v>
      </c>
      <c r="O1397" s="19">
        <v>542230.88</v>
      </c>
      <c r="P1397" s="19">
        <v>0</v>
      </c>
      <c r="Q1397" s="19">
        <v>93553.16</v>
      </c>
      <c r="R1397" s="19">
        <v>635784.04</v>
      </c>
      <c r="S1397" s="19">
        <v>124690.39</v>
      </c>
      <c r="T1397" s="19">
        <v>463730.53</v>
      </c>
      <c r="U1397" s="18">
        <f>Tabla1[[#This Row],[Comprometido]]/Tabla1[[#Totals],[Comprometido]]</f>
        <v>2.213860958404917E-2</v>
      </c>
      <c r="V1397" s="19">
        <v>286623.65999999997</v>
      </c>
      <c r="W1397" s="20">
        <f>Tabla1[[#This Row],[Devengado]]/Tabla1[[#Totals],[Devengado]]</f>
        <v>3.3471461118477971E-2</v>
      </c>
      <c r="X1397" s="19">
        <v>172053.51</v>
      </c>
      <c r="Y1397" s="19">
        <v>349160.38</v>
      </c>
      <c r="Z1397" s="19">
        <v>47363.12</v>
      </c>
    </row>
    <row r="1398" spans="1:26" hidden="1" x14ac:dyDescent="0.2">
      <c r="A1398" t="s">
        <v>0</v>
      </c>
      <c r="B1398" t="s">
        <v>1</v>
      </c>
      <c r="C1398" t="s">
        <v>174</v>
      </c>
      <c r="D1398" t="s">
        <v>175</v>
      </c>
      <c r="E1398" t="s">
        <v>4</v>
      </c>
      <c r="F1398" t="s">
        <v>5</v>
      </c>
      <c r="G1398" t="s">
        <v>6</v>
      </c>
      <c r="H1398" t="s">
        <v>7</v>
      </c>
      <c r="I1398" t="str">
        <f>MID(Tabla1[[#This Row],[Des.Proyecto]],16,50)</f>
        <v>GASTOS ADMINISTRATIVOS</v>
      </c>
      <c r="J1398" t="s">
        <v>297</v>
      </c>
      <c r="K1398" t="s">
        <v>298</v>
      </c>
      <c r="L1398" s="11" t="s">
        <v>938</v>
      </c>
      <c r="M1398" t="s">
        <v>173</v>
      </c>
      <c r="N1398" t="s">
        <v>11</v>
      </c>
      <c r="O1398" s="19">
        <v>1925</v>
      </c>
      <c r="P1398" s="19">
        <v>0</v>
      </c>
      <c r="Q1398" s="19">
        <v>0</v>
      </c>
      <c r="R1398" s="19">
        <v>1925</v>
      </c>
      <c r="S1398" s="19">
        <v>0</v>
      </c>
      <c r="T1398" s="19">
        <v>0</v>
      </c>
      <c r="U1398" s="18">
        <f>Tabla1[[#This Row],[Comprometido]]/Tabla1[[#Totals],[Comprometido]]</f>
        <v>0</v>
      </c>
      <c r="V1398" s="19">
        <v>0</v>
      </c>
      <c r="W1398" s="20">
        <f>Tabla1[[#This Row],[Devengado]]/Tabla1[[#Totals],[Devengado]]</f>
        <v>0</v>
      </c>
      <c r="X1398" s="19">
        <v>1925</v>
      </c>
      <c r="Y1398" s="19">
        <v>1925</v>
      </c>
      <c r="Z1398" s="19">
        <v>1925</v>
      </c>
    </row>
    <row r="1399" spans="1:26" hidden="1" x14ac:dyDescent="0.2">
      <c r="A1399" t="s">
        <v>62</v>
      </c>
      <c r="B1399" t="s">
        <v>66</v>
      </c>
      <c r="C1399" t="s">
        <v>118</v>
      </c>
      <c r="D1399" t="s">
        <v>119</v>
      </c>
      <c r="E1399" t="s">
        <v>4</v>
      </c>
      <c r="F1399" t="s">
        <v>5</v>
      </c>
      <c r="G1399" t="s">
        <v>6</v>
      </c>
      <c r="H1399" t="s">
        <v>7</v>
      </c>
      <c r="I1399" t="str">
        <f>MID(Tabla1[[#This Row],[Des.Proyecto]],16,50)</f>
        <v>GASTOS ADMINISTRATIVOS</v>
      </c>
      <c r="J1399" t="s">
        <v>297</v>
      </c>
      <c r="K1399" t="s">
        <v>298</v>
      </c>
      <c r="L1399" s="11" t="s">
        <v>938</v>
      </c>
      <c r="M1399" t="s">
        <v>173</v>
      </c>
      <c r="N1399" t="s">
        <v>11</v>
      </c>
      <c r="O1399" s="19">
        <v>128.94999999999999</v>
      </c>
      <c r="P1399" s="19">
        <v>0</v>
      </c>
      <c r="Q1399" s="19">
        <v>-128.94999999999999</v>
      </c>
      <c r="R1399" s="19">
        <v>0</v>
      </c>
      <c r="S1399" s="19">
        <v>0</v>
      </c>
      <c r="T1399" s="19">
        <v>0</v>
      </c>
      <c r="U1399" s="18">
        <f>Tabla1[[#This Row],[Comprometido]]/Tabla1[[#Totals],[Comprometido]]</f>
        <v>0</v>
      </c>
      <c r="V1399" s="19">
        <v>0</v>
      </c>
      <c r="W1399" s="20">
        <f>Tabla1[[#This Row],[Devengado]]/Tabla1[[#Totals],[Devengado]]</f>
        <v>0</v>
      </c>
      <c r="X1399" s="19">
        <v>0</v>
      </c>
      <c r="Y1399" s="19">
        <v>0</v>
      </c>
      <c r="Z1399" s="19">
        <v>0</v>
      </c>
    </row>
    <row r="1400" spans="1:26" hidden="1" x14ac:dyDescent="0.2">
      <c r="A1400" t="s">
        <v>62</v>
      </c>
      <c r="B1400" t="s">
        <v>66</v>
      </c>
      <c r="C1400" t="s">
        <v>129</v>
      </c>
      <c r="D1400" t="s">
        <v>130</v>
      </c>
      <c r="E1400" t="s">
        <v>4</v>
      </c>
      <c r="F1400" t="s">
        <v>5</v>
      </c>
      <c r="G1400" t="s">
        <v>6</v>
      </c>
      <c r="H1400" t="s">
        <v>7</v>
      </c>
      <c r="I1400" t="str">
        <f>MID(Tabla1[[#This Row],[Des.Proyecto]],16,50)</f>
        <v>GASTOS ADMINISTRATIVOS</v>
      </c>
      <c r="J1400" t="s">
        <v>297</v>
      </c>
      <c r="K1400" t="s">
        <v>298</v>
      </c>
      <c r="L1400" s="11" t="s">
        <v>938</v>
      </c>
      <c r="M1400" t="s">
        <v>173</v>
      </c>
      <c r="N1400" t="s">
        <v>11</v>
      </c>
      <c r="O1400" s="19">
        <v>82</v>
      </c>
      <c r="P1400" s="19">
        <v>0</v>
      </c>
      <c r="Q1400" s="19">
        <v>200</v>
      </c>
      <c r="R1400" s="19">
        <v>282</v>
      </c>
      <c r="S1400" s="19">
        <v>0</v>
      </c>
      <c r="T1400" s="19">
        <v>0</v>
      </c>
      <c r="U1400" s="18">
        <f>Tabla1[[#This Row],[Comprometido]]/Tabla1[[#Totals],[Comprometido]]</f>
        <v>0</v>
      </c>
      <c r="V1400" s="19">
        <v>0</v>
      </c>
      <c r="W1400" s="20">
        <f>Tabla1[[#This Row],[Devengado]]/Tabla1[[#Totals],[Devengado]]</f>
        <v>0</v>
      </c>
      <c r="X1400" s="19">
        <v>282</v>
      </c>
      <c r="Y1400" s="19">
        <v>282</v>
      </c>
      <c r="Z1400" s="19">
        <v>282</v>
      </c>
    </row>
    <row r="1401" spans="1:26" hidden="1" x14ac:dyDescent="0.2">
      <c r="A1401" t="s">
        <v>23</v>
      </c>
      <c r="B1401" t="s">
        <v>24</v>
      </c>
      <c r="C1401" t="s">
        <v>34</v>
      </c>
      <c r="D1401" t="s">
        <v>35</v>
      </c>
      <c r="E1401" t="s">
        <v>4</v>
      </c>
      <c r="F1401" t="s">
        <v>5</v>
      </c>
      <c r="G1401" t="s">
        <v>6</v>
      </c>
      <c r="H1401" t="s">
        <v>7</v>
      </c>
      <c r="I1401" t="str">
        <f>MID(Tabla1[[#This Row],[Des.Proyecto]],16,50)</f>
        <v>GASTOS ADMINISTRATIVOS</v>
      </c>
      <c r="J1401" t="s">
        <v>297</v>
      </c>
      <c r="K1401" t="s">
        <v>298</v>
      </c>
      <c r="L1401" s="11" t="s">
        <v>938</v>
      </c>
      <c r="M1401" t="s">
        <v>173</v>
      </c>
      <c r="N1401" t="s">
        <v>11</v>
      </c>
      <c r="O1401" s="19">
        <v>0</v>
      </c>
      <c r="P1401" s="19">
        <v>0</v>
      </c>
      <c r="Q1401" s="19">
        <v>550</v>
      </c>
      <c r="R1401" s="19">
        <v>550</v>
      </c>
      <c r="S1401" s="19">
        <v>402.44</v>
      </c>
      <c r="T1401" s="19">
        <v>147.56</v>
      </c>
      <c r="U1401" s="18">
        <f>Tabla1[[#This Row],[Comprometido]]/Tabla1[[#Totals],[Comprometido]]</f>
        <v>7.0445507010769708E-6</v>
      </c>
      <c r="V1401" s="19">
        <v>147.56</v>
      </c>
      <c r="W1401" s="20">
        <f>Tabla1[[#This Row],[Devengado]]/Tabla1[[#Totals],[Devengado]]</f>
        <v>1.7231825183736088E-5</v>
      </c>
      <c r="X1401" s="19">
        <v>402.44</v>
      </c>
      <c r="Y1401" s="19">
        <v>402.44</v>
      </c>
      <c r="Z1401" s="19">
        <v>0</v>
      </c>
    </row>
    <row r="1402" spans="1:26" hidden="1" x14ac:dyDescent="0.2">
      <c r="A1402" t="s">
        <v>23</v>
      </c>
      <c r="B1402" t="s">
        <v>24</v>
      </c>
      <c r="C1402" t="s">
        <v>44</v>
      </c>
      <c r="D1402" t="s">
        <v>45</v>
      </c>
      <c r="E1402" t="s">
        <v>4</v>
      </c>
      <c r="F1402" t="s">
        <v>5</v>
      </c>
      <c r="G1402" t="s">
        <v>6</v>
      </c>
      <c r="H1402" t="s">
        <v>7</v>
      </c>
      <c r="I1402" t="str">
        <f>MID(Tabla1[[#This Row],[Des.Proyecto]],16,50)</f>
        <v>GASTOS ADMINISTRATIVOS</v>
      </c>
      <c r="J1402" t="s">
        <v>299</v>
      </c>
      <c r="K1402" t="s">
        <v>300</v>
      </c>
      <c r="L1402" s="11" t="s">
        <v>938</v>
      </c>
      <c r="M1402" t="s">
        <v>173</v>
      </c>
      <c r="N1402" t="s">
        <v>11</v>
      </c>
      <c r="O1402" s="19">
        <v>4759.6000000000004</v>
      </c>
      <c r="P1402" s="19">
        <v>0</v>
      </c>
      <c r="Q1402" s="19">
        <v>4240.3999999999996</v>
      </c>
      <c r="R1402" s="19">
        <v>9000</v>
      </c>
      <c r="S1402" s="19">
        <v>0</v>
      </c>
      <c r="T1402" s="19">
        <v>0</v>
      </c>
      <c r="U1402" s="18">
        <f>Tabla1[[#This Row],[Comprometido]]/Tabla1[[#Totals],[Comprometido]]</f>
        <v>0</v>
      </c>
      <c r="V1402" s="19">
        <v>0</v>
      </c>
      <c r="W1402" s="20">
        <f>Tabla1[[#This Row],[Devengado]]/Tabla1[[#Totals],[Devengado]]</f>
        <v>0</v>
      </c>
      <c r="X1402" s="19">
        <v>9000</v>
      </c>
      <c r="Y1402" s="19">
        <v>9000</v>
      </c>
      <c r="Z1402" s="19">
        <v>9000</v>
      </c>
    </row>
    <row r="1403" spans="1:26" hidden="1" x14ac:dyDescent="0.2">
      <c r="A1403" t="s">
        <v>23</v>
      </c>
      <c r="B1403" t="s">
        <v>49</v>
      </c>
      <c r="C1403" t="s">
        <v>56</v>
      </c>
      <c r="D1403" t="s">
        <v>57</v>
      </c>
      <c r="E1403" t="s">
        <v>4</v>
      </c>
      <c r="F1403" t="s">
        <v>5</v>
      </c>
      <c r="G1403" t="s">
        <v>6</v>
      </c>
      <c r="H1403" t="s">
        <v>7</v>
      </c>
      <c r="I1403" t="str">
        <f>MID(Tabla1[[#This Row],[Des.Proyecto]],16,50)</f>
        <v>GASTOS ADMINISTRATIVOS</v>
      </c>
      <c r="J1403" t="s">
        <v>299</v>
      </c>
      <c r="K1403" t="s">
        <v>300</v>
      </c>
      <c r="L1403" s="11" t="s">
        <v>938</v>
      </c>
      <c r="M1403" t="s">
        <v>173</v>
      </c>
      <c r="N1403" t="s">
        <v>11</v>
      </c>
      <c r="O1403" s="19">
        <v>20.18</v>
      </c>
      <c r="P1403" s="19">
        <v>0</v>
      </c>
      <c r="Q1403" s="19">
        <v>-20.18</v>
      </c>
      <c r="R1403" s="19">
        <v>0</v>
      </c>
      <c r="S1403" s="19">
        <v>0</v>
      </c>
      <c r="T1403" s="19">
        <v>0</v>
      </c>
      <c r="U1403" s="18">
        <f>Tabla1[[#This Row],[Comprometido]]/Tabla1[[#Totals],[Comprometido]]</f>
        <v>0</v>
      </c>
      <c r="V1403" s="19">
        <v>0</v>
      </c>
      <c r="W1403" s="20">
        <f>Tabla1[[#This Row],[Devengado]]/Tabla1[[#Totals],[Devengado]]</f>
        <v>0</v>
      </c>
      <c r="X1403" s="19">
        <v>0</v>
      </c>
      <c r="Y1403" s="19">
        <v>0</v>
      </c>
      <c r="Z1403" s="19">
        <v>0</v>
      </c>
    </row>
    <row r="1404" spans="1:26" hidden="1" x14ac:dyDescent="0.2">
      <c r="A1404" t="s">
        <v>23</v>
      </c>
      <c r="B1404" t="s">
        <v>96</v>
      </c>
      <c r="C1404" t="s">
        <v>97</v>
      </c>
      <c r="D1404" t="s">
        <v>98</v>
      </c>
      <c r="E1404" t="s">
        <v>4</v>
      </c>
      <c r="F1404" t="s">
        <v>5</v>
      </c>
      <c r="G1404" t="s">
        <v>6</v>
      </c>
      <c r="H1404" t="s">
        <v>7</v>
      </c>
      <c r="I1404" t="str">
        <f>MID(Tabla1[[#This Row],[Des.Proyecto]],16,50)</f>
        <v>GASTOS ADMINISTRATIVOS</v>
      </c>
      <c r="J1404" t="s">
        <v>299</v>
      </c>
      <c r="K1404" t="s">
        <v>300</v>
      </c>
      <c r="L1404" s="11" t="s">
        <v>938</v>
      </c>
      <c r="M1404" t="s">
        <v>173</v>
      </c>
      <c r="N1404" t="s">
        <v>11</v>
      </c>
      <c r="O1404" s="19">
        <v>2500</v>
      </c>
      <c r="P1404" s="19">
        <v>0</v>
      </c>
      <c r="Q1404" s="19">
        <v>0</v>
      </c>
      <c r="R1404" s="19">
        <v>2500</v>
      </c>
      <c r="S1404" s="19">
        <v>0</v>
      </c>
      <c r="T1404" s="19">
        <v>2440.13</v>
      </c>
      <c r="U1404" s="18">
        <f>Tabla1[[#This Row],[Comprometido]]/Tabla1[[#Totals],[Comprometido]]</f>
        <v>1.1649240649375812E-4</v>
      </c>
      <c r="V1404" s="19">
        <v>2440.13</v>
      </c>
      <c r="W1404" s="20">
        <f>Tabla1[[#This Row],[Devengado]]/Tabla1[[#Totals],[Devengado]]</f>
        <v>2.8495455127127908E-4</v>
      </c>
      <c r="X1404" s="19">
        <v>59.87</v>
      </c>
      <c r="Y1404" s="19">
        <v>59.87</v>
      </c>
      <c r="Z1404" s="19">
        <v>59.87</v>
      </c>
    </row>
    <row r="1405" spans="1:26" hidden="1" x14ac:dyDescent="0.2">
      <c r="A1405" t="s">
        <v>23</v>
      </c>
      <c r="B1405" t="s">
        <v>69</v>
      </c>
      <c r="C1405" t="s">
        <v>70</v>
      </c>
      <c r="D1405" t="s">
        <v>71</v>
      </c>
      <c r="E1405" t="s">
        <v>4</v>
      </c>
      <c r="F1405" t="s">
        <v>5</v>
      </c>
      <c r="G1405" t="s">
        <v>6</v>
      </c>
      <c r="H1405" t="s">
        <v>7</v>
      </c>
      <c r="I1405" t="str">
        <f>MID(Tabla1[[#This Row],[Des.Proyecto]],16,50)</f>
        <v>GASTOS ADMINISTRATIVOS</v>
      </c>
      <c r="J1405" t="s">
        <v>299</v>
      </c>
      <c r="K1405" t="s">
        <v>300</v>
      </c>
      <c r="L1405" s="11" t="s">
        <v>938</v>
      </c>
      <c r="M1405" t="s">
        <v>173</v>
      </c>
      <c r="N1405" t="s">
        <v>11</v>
      </c>
      <c r="O1405" s="19">
        <v>52.25</v>
      </c>
      <c r="P1405" s="19">
        <v>0</v>
      </c>
      <c r="Q1405" s="19">
        <v>-52.25</v>
      </c>
      <c r="R1405" s="19">
        <v>0</v>
      </c>
      <c r="S1405" s="19">
        <v>0</v>
      </c>
      <c r="T1405" s="19">
        <v>0</v>
      </c>
      <c r="U1405" s="18">
        <f>Tabla1[[#This Row],[Comprometido]]/Tabla1[[#Totals],[Comprometido]]</f>
        <v>0</v>
      </c>
      <c r="V1405" s="19">
        <v>0</v>
      </c>
      <c r="W1405" s="20">
        <f>Tabla1[[#This Row],[Devengado]]/Tabla1[[#Totals],[Devengado]]</f>
        <v>0</v>
      </c>
      <c r="X1405" s="19">
        <v>0</v>
      </c>
      <c r="Y1405" s="19">
        <v>0</v>
      </c>
      <c r="Z1405" s="19">
        <v>0</v>
      </c>
    </row>
    <row r="1406" spans="1:26" hidden="1" x14ac:dyDescent="0.2">
      <c r="A1406" t="s">
        <v>62</v>
      </c>
      <c r="B1406" t="s">
        <v>66</v>
      </c>
      <c r="C1406" t="s">
        <v>113</v>
      </c>
      <c r="D1406" t="s">
        <v>114</v>
      </c>
      <c r="E1406" t="s">
        <v>4</v>
      </c>
      <c r="F1406" t="s">
        <v>5</v>
      </c>
      <c r="G1406" t="s">
        <v>6</v>
      </c>
      <c r="H1406" t="s">
        <v>7</v>
      </c>
      <c r="I1406" t="str">
        <f>MID(Tabla1[[#This Row],[Des.Proyecto]],16,50)</f>
        <v>GASTOS ADMINISTRATIVOS</v>
      </c>
      <c r="J1406" t="s">
        <v>299</v>
      </c>
      <c r="K1406" t="s">
        <v>300</v>
      </c>
      <c r="L1406" s="11" t="s">
        <v>938</v>
      </c>
      <c r="M1406" t="s">
        <v>173</v>
      </c>
      <c r="N1406" t="s">
        <v>11</v>
      </c>
      <c r="O1406" s="19">
        <v>6500</v>
      </c>
      <c r="P1406" s="19">
        <v>0</v>
      </c>
      <c r="Q1406" s="19">
        <v>0</v>
      </c>
      <c r="R1406" s="19">
        <v>6500</v>
      </c>
      <c r="S1406" s="19">
        <v>0</v>
      </c>
      <c r="T1406" s="19">
        <v>0</v>
      </c>
      <c r="U1406" s="18">
        <f>Tabla1[[#This Row],[Comprometido]]/Tabla1[[#Totals],[Comprometido]]</f>
        <v>0</v>
      </c>
      <c r="V1406" s="19">
        <v>0</v>
      </c>
      <c r="W1406" s="20">
        <f>Tabla1[[#This Row],[Devengado]]/Tabla1[[#Totals],[Devengado]]</f>
        <v>0</v>
      </c>
      <c r="X1406" s="19">
        <v>6500</v>
      </c>
      <c r="Y1406" s="19">
        <v>6500</v>
      </c>
      <c r="Z1406" s="19">
        <v>6500</v>
      </c>
    </row>
    <row r="1407" spans="1:26" hidden="1" x14ac:dyDescent="0.2">
      <c r="A1407" t="s">
        <v>23</v>
      </c>
      <c r="B1407" t="s">
        <v>24</v>
      </c>
      <c r="C1407" t="s">
        <v>34</v>
      </c>
      <c r="D1407" t="s">
        <v>35</v>
      </c>
      <c r="E1407" t="s">
        <v>4</v>
      </c>
      <c r="F1407" t="s">
        <v>5</v>
      </c>
      <c r="G1407" t="s">
        <v>6</v>
      </c>
      <c r="H1407" t="s">
        <v>7</v>
      </c>
      <c r="I1407" t="str">
        <f>MID(Tabla1[[#This Row],[Des.Proyecto]],16,50)</f>
        <v>GASTOS ADMINISTRATIVOS</v>
      </c>
      <c r="J1407" t="s">
        <v>299</v>
      </c>
      <c r="K1407" t="s">
        <v>300</v>
      </c>
      <c r="L1407" s="11" t="s">
        <v>938</v>
      </c>
      <c r="M1407" t="s">
        <v>173</v>
      </c>
      <c r="N1407" t="s">
        <v>11</v>
      </c>
      <c r="O1407" s="19">
        <v>0</v>
      </c>
      <c r="P1407" s="19">
        <v>0</v>
      </c>
      <c r="Q1407" s="19">
        <v>1300</v>
      </c>
      <c r="R1407" s="19">
        <v>1300</v>
      </c>
      <c r="S1407" s="19">
        <v>77.7</v>
      </c>
      <c r="T1407" s="19">
        <v>1222.3</v>
      </c>
      <c r="U1407" s="18">
        <f>Tabla1[[#This Row],[Comprometido]]/Tabla1[[#Totals],[Comprometido]]</f>
        <v>5.8352902696709008E-5</v>
      </c>
      <c r="V1407" s="19">
        <v>1222.3</v>
      </c>
      <c r="W1407" s="20">
        <f>Tabla1[[#This Row],[Devengado]]/Tabla1[[#Totals],[Devengado]]</f>
        <v>1.4273827542749131E-4</v>
      </c>
      <c r="X1407" s="19">
        <v>77.7</v>
      </c>
      <c r="Y1407" s="19">
        <v>77.7</v>
      </c>
      <c r="Z1407" s="19">
        <v>0</v>
      </c>
    </row>
    <row r="1408" spans="1:26" hidden="1" x14ac:dyDescent="0.2">
      <c r="A1408" t="s">
        <v>62</v>
      </c>
      <c r="B1408" t="s">
        <v>66</v>
      </c>
      <c r="C1408" t="s">
        <v>118</v>
      </c>
      <c r="D1408" t="s">
        <v>119</v>
      </c>
      <c r="E1408" t="s">
        <v>4</v>
      </c>
      <c r="F1408" t="s">
        <v>5</v>
      </c>
      <c r="G1408" t="s">
        <v>6</v>
      </c>
      <c r="H1408" t="s">
        <v>7</v>
      </c>
      <c r="I1408" t="str">
        <f>MID(Tabla1[[#This Row],[Des.Proyecto]],16,50)</f>
        <v>GASTOS ADMINISTRATIVOS</v>
      </c>
      <c r="J1408" t="s">
        <v>299</v>
      </c>
      <c r="K1408" t="s">
        <v>300</v>
      </c>
      <c r="L1408" s="11" t="s">
        <v>938</v>
      </c>
      <c r="M1408" t="s">
        <v>173</v>
      </c>
      <c r="N1408" t="s">
        <v>11</v>
      </c>
      <c r="O1408" s="19">
        <v>483.78</v>
      </c>
      <c r="P1408" s="19">
        <v>0</v>
      </c>
      <c r="Q1408" s="19">
        <v>-483.78</v>
      </c>
      <c r="R1408" s="19">
        <v>0</v>
      </c>
      <c r="S1408" s="19">
        <v>0</v>
      </c>
      <c r="T1408" s="19">
        <v>0</v>
      </c>
      <c r="U1408" s="18">
        <f>Tabla1[[#This Row],[Comprometido]]/Tabla1[[#Totals],[Comprometido]]</f>
        <v>0</v>
      </c>
      <c r="V1408" s="19">
        <v>0</v>
      </c>
      <c r="W1408" s="20">
        <f>Tabla1[[#This Row],[Devengado]]/Tabla1[[#Totals],[Devengado]]</f>
        <v>0</v>
      </c>
      <c r="X1408" s="19">
        <v>0</v>
      </c>
      <c r="Y1408" s="19">
        <v>0</v>
      </c>
      <c r="Z1408" s="19">
        <v>0</v>
      </c>
    </row>
    <row r="1409" spans="1:26" hidden="1" x14ac:dyDescent="0.2">
      <c r="A1409" t="s">
        <v>23</v>
      </c>
      <c r="B1409" t="s">
        <v>49</v>
      </c>
      <c r="C1409" t="s">
        <v>56</v>
      </c>
      <c r="D1409" t="s">
        <v>57</v>
      </c>
      <c r="E1409" t="s">
        <v>4</v>
      </c>
      <c r="F1409" t="s">
        <v>5</v>
      </c>
      <c r="G1409" t="s">
        <v>6</v>
      </c>
      <c r="H1409" t="s">
        <v>7</v>
      </c>
      <c r="I1409" t="str">
        <f>MID(Tabla1[[#This Row],[Des.Proyecto]],16,50)</f>
        <v>GASTOS ADMINISTRATIVOS</v>
      </c>
      <c r="J1409" t="s">
        <v>301</v>
      </c>
      <c r="K1409" t="s">
        <v>302</v>
      </c>
      <c r="L1409" s="11" t="s">
        <v>938</v>
      </c>
      <c r="M1409" t="s">
        <v>173</v>
      </c>
      <c r="N1409" t="s">
        <v>11</v>
      </c>
      <c r="O1409" s="19">
        <v>540.17999999999995</v>
      </c>
      <c r="P1409" s="19">
        <v>0</v>
      </c>
      <c r="Q1409" s="19">
        <v>-540.17999999999995</v>
      </c>
      <c r="R1409" s="19">
        <v>0</v>
      </c>
      <c r="S1409" s="19">
        <v>0</v>
      </c>
      <c r="T1409" s="19">
        <v>0</v>
      </c>
      <c r="U1409" s="18">
        <f>Tabla1[[#This Row],[Comprometido]]/Tabla1[[#Totals],[Comprometido]]</f>
        <v>0</v>
      </c>
      <c r="V1409" s="19">
        <v>0</v>
      </c>
      <c r="W1409" s="20">
        <f>Tabla1[[#This Row],[Devengado]]/Tabla1[[#Totals],[Devengado]]</f>
        <v>0</v>
      </c>
      <c r="X1409" s="19">
        <v>0</v>
      </c>
      <c r="Y1409" s="19">
        <v>0</v>
      </c>
      <c r="Z1409" s="19">
        <v>0</v>
      </c>
    </row>
    <row r="1410" spans="1:26" hidden="1" x14ac:dyDescent="0.2">
      <c r="A1410" t="s">
        <v>62</v>
      </c>
      <c r="B1410" t="s">
        <v>66</v>
      </c>
      <c r="C1410" t="s">
        <v>78</v>
      </c>
      <c r="D1410" t="s">
        <v>79</v>
      </c>
      <c r="E1410" t="s">
        <v>4</v>
      </c>
      <c r="F1410" t="s">
        <v>5</v>
      </c>
      <c r="G1410" t="s">
        <v>6</v>
      </c>
      <c r="H1410" t="s">
        <v>7</v>
      </c>
      <c r="I1410" t="str">
        <f>MID(Tabla1[[#This Row],[Des.Proyecto]],16,50)</f>
        <v>GASTOS ADMINISTRATIVOS</v>
      </c>
      <c r="J1410" t="s">
        <v>301</v>
      </c>
      <c r="K1410" t="s">
        <v>302</v>
      </c>
      <c r="L1410" s="11" t="s">
        <v>938</v>
      </c>
      <c r="M1410" t="s">
        <v>173</v>
      </c>
      <c r="N1410" t="s">
        <v>11</v>
      </c>
      <c r="O1410" s="19">
        <v>1359.2</v>
      </c>
      <c r="P1410" s="19">
        <v>0</v>
      </c>
      <c r="Q1410" s="19">
        <v>-1359.2</v>
      </c>
      <c r="R1410" s="19">
        <v>0</v>
      </c>
      <c r="S1410" s="19">
        <v>0</v>
      </c>
      <c r="T1410" s="19">
        <v>0</v>
      </c>
      <c r="U1410" s="18">
        <f>Tabla1[[#This Row],[Comprometido]]/Tabla1[[#Totals],[Comprometido]]</f>
        <v>0</v>
      </c>
      <c r="V1410" s="19">
        <v>0</v>
      </c>
      <c r="W1410" s="20">
        <f>Tabla1[[#This Row],[Devengado]]/Tabla1[[#Totals],[Devengado]]</f>
        <v>0</v>
      </c>
      <c r="X1410" s="19">
        <v>0</v>
      </c>
      <c r="Y1410" s="19">
        <v>0</v>
      </c>
      <c r="Z1410" s="19">
        <v>0</v>
      </c>
    </row>
    <row r="1411" spans="1:26" hidden="1" x14ac:dyDescent="0.2">
      <c r="A1411" t="s">
        <v>0</v>
      </c>
      <c r="B1411" t="s">
        <v>1</v>
      </c>
      <c r="C1411" t="s">
        <v>88</v>
      </c>
      <c r="D1411" t="s">
        <v>89</v>
      </c>
      <c r="E1411" t="s">
        <v>4</v>
      </c>
      <c r="F1411" t="s">
        <v>5</v>
      </c>
      <c r="G1411" t="s">
        <v>6</v>
      </c>
      <c r="H1411" t="s">
        <v>7</v>
      </c>
      <c r="I1411" t="str">
        <f>MID(Tabla1[[#This Row],[Des.Proyecto]],16,50)</f>
        <v>GASTOS ADMINISTRATIVOS</v>
      </c>
      <c r="J1411" t="s">
        <v>301</v>
      </c>
      <c r="K1411" t="s">
        <v>302</v>
      </c>
      <c r="L1411" s="11" t="s">
        <v>938</v>
      </c>
      <c r="M1411" t="s">
        <v>173</v>
      </c>
      <c r="N1411" t="s">
        <v>11</v>
      </c>
      <c r="O1411" s="19">
        <v>0</v>
      </c>
      <c r="P1411" s="19">
        <v>0</v>
      </c>
      <c r="Q1411" s="19">
        <v>736.61</v>
      </c>
      <c r="R1411" s="19">
        <v>736.61</v>
      </c>
      <c r="S1411" s="19">
        <v>0</v>
      </c>
      <c r="T1411" s="19">
        <v>736.61</v>
      </c>
      <c r="U1411" s="18">
        <f>Tabla1[[#This Row],[Comprometido]]/Tabla1[[#Totals],[Comprometido]]</f>
        <v>3.5165942612634234E-5</v>
      </c>
      <c r="V1411" s="19">
        <v>736.61</v>
      </c>
      <c r="W1411" s="20">
        <f>Tabla1[[#This Row],[Devengado]]/Tabla1[[#Totals],[Devengado]]</f>
        <v>8.6020159586553533E-5</v>
      </c>
      <c r="X1411" s="19">
        <v>0</v>
      </c>
      <c r="Y1411" s="19">
        <v>0</v>
      </c>
      <c r="Z1411" s="19">
        <v>0</v>
      </c>
    </row>
    <row r="1412" spans="1:26" hidden="1" x14ac:dyDescent="0.2">
      <c r="A1412" t="s">
        <v>0</v>
      </c>
      <c r="B1412" t="s">
        <v>105</v>
      </c>
      <c r="C1412" t="s">
        <v>106</v>
      </c>
      <c r="D1412" t="s">
        <v>107</v>
      </c>
      <c r="E1412" t="s">
        <v>4</v>
      </c>
      <c r="F1412" t="s">
        <v>5</v>
      </c>
      <c r="G1412" t="s">
        <v>6</v>
      </c>
      <c r="H1412" t="s">
        <v>7</v>
      </c>
      <c r="I1412" t="str">
        <f>MID(Tabla1[[#This Row],[Des.Proyecto]],16,50)</f>
        <v>GASTOS ADMINISTRATIVOS</v>
      </c>
      <c r="J1412" t="s">
        <v>301</v>
      </c>
      <c r="K1412" t="s">
        <v>302</v>
      </c>
      <c r="L1412" s="11" t="s">
        <v>938</v>
      </c>
      <c r="M1412" t="s">
        <v>173</v>
      </c>
      <c r="N1412" t="s">
        <v>11</v>
      </c>
      <c r="O1412" s="19">
        <v>50</v>
      </c>
      <c r="P1412" s="19">
        <v>0</v>
      </c>
      <c r="Q1412" s="19">
        <v>0</v>
      </c>
      <c r="R1412" s="19">
        <v>50</v>
      </c>
      <c r="S1412" s="19">
        <v>0</v>
      </c>
      <c r="T1412" s="19">
        <v>0</v>
      </c>
      <c r="U1412" s="18">
        <f>Tabla1[[#This Row],[Comprometido]]/Tabla1[[#Totals],[Comprometido]]</f>
        <v>0</v>
      </c>
      <c r="V1412" s="19">
        <v>0</v>
      </c>
      <c r="W1412" s="20">
        <f>Tabla1[[#This Row],[Devengado]]/Tabla1[[#Totals],[Devengado]]</f>
        <v>0</v>
      </c>
      <c r="X1412" s="19">
        <v>50</v>
      </c>
      <c r="Y1412" s="19">
        <v>50</v>
      </c>
      <c r="Z1412" s="19">
        <v>50</v>
      </c>
    </row>
    <row r="1413" spans="1:26" hidden="1" x14ac:dyDescent="0.2">
      <c r="A1413" t="s">
        <v>62</v>
      </c>
      <c r="B1413" t="s">
        <v>66</v>
      </c>
      <c r="C1413" t="s">
        <v>129</v>
      </c>
      <c r="D1413" t="s">
        <v>130</v>
      </c>
      <c r="E1413" t="s">
        <v>4</v>
      </c>
      <c r="F1413" t="s">
        <v>5</v>
      </c>
      <c r="G1413" t="s">
        <v>6</v>
      </c>
      <c r="H1413" t="s">
        <v>7</v>
      </c>
      <c r="I1413" t="str">
        <f>MID(Tabla1[[#This Row],[Des.Proyecto]],16,50)</f>
        <v>GASTOS ADMINISTRATIVOS</v>
      </c>
      <c r="J1413" t="s">
        <v>301</v>
      </c>
      <c r="K1413" t="s">
        <v>302</v>
      </c>
      <c r="L1413" s="11" t="s">
        <v>938</v>
      </c>
      <c r="M1413" t="s">
        <v>173</v>
      </c>
      <c r="N1413" t="s">
        <v>11</v>
      </c>
      <c r="O1413" s="19">
        <v>0</v>
      </c>
      <c r="P1413" s="19">
        <v>0</v>
      </c>
      <c r="Q1413" s="19">
        <v>572</v>
      </c>
      <c r="R1413" s="19">
        <v>572</v>
      </c>
      <c r="S1413" s="19">
        <v>0</v>
      </c>
      <c r="T1413" s="19">
        <v>572</v>
      </c>
      <c r="U1413" s="18">
        <f>Tabla1[[#This Row],[Comprometido]]/Tabla1[[#Totals],[Comprometido]]</f>
        <v>2.730742071710509E-5</v>
      </c>
      <c r="V1413" s="19">
        <v>0</v>
      </c>
      <c r="W1413" s="20">
        <f>Tabla1[[#This Row],[Devengado]]/Tabla1[[#Totals],[Devengado]]</f>
        <v>0</v>
      </c>
      <c r="X1413" s="19">
        <v>0</v>
      </c>
      <c r="Y1413" s="19">
        <v>572</v>
      </c>
      <c r="Z1413" s="19">
        <v>0</v>
      </c>
    </row>
    <row r="1414" spans="1:26" hidden="1" x14ac:dyDescent="0.2">
      <c r="A1414" t="s">
        <v>62</v>
      </c>
      <c r="B1414" t="s">
        <v>66</v>
      </c>
      <c r="C1414" t="s">
        <v>113</v>
      </c>
      <c r="D1414" t="s">
        <v>114</v>
      </c>
      <c r="E1414" t="s">
        <v>4</v>
      </c>
      <c r="F1414" t="s">
        <v>5</v>
      </c>
      <c r="G1414" t="s">
        <v>6</v>
      </c>
      <c r="H1414" t="s">
        <v>7</v>
      </c>
      <c r="I1414" t="str">
        <f>MID(Tabla1[[#This Row],[Des.Proyecto]],16,50)</f>
        <v>GASTOS ADMINISTRATIVOS</v>
      </c>
      <c r="J1414" t="s">
        <v>303</v>
      </c>
      <c r="K1414" t="s">
        <v>304</v>
      </c>
      <c r="L1414" s="11" t="s">
        <v>938</v>
      </c>
      <c r="M1414" t="s">
        <v>173</v>
      </c>
      <c r="N1414" t="s">
        <v>11</v>
      </c>
      <c r="O1414" s="19">
        <v>6406.4</v>
      </c>
      <c r="P1414" s="19">
        <v>0</v>
      </c>
      <c r="Q1414" s="19">
        <v>0</v>
      </c>
      <c r="R1414" s="19">
        <v>6406.4</v>
      </c>
      <c r="S1414" s="19">
        <v>0</v>
      </c>
      <c r="T1414" s="19">
        <v>0</v>
      </c>
      <c r="U1414" s="18">
        <f>Tabla1[[#This Row],[Comprometido]]/Tabla1[[#Totals],[Comprometido]]</f>
        <v>0</v>
      </c>
      <c r="V1414" s="19">
        <v>0</v>
      </c>
      <c r="W1414" s="20">
        <f>Tabla1[[#This Row],[Devengado]]/Tabla1[[#Totals],[Devengado]]</f>
        <v>0</v>
      </c>
      <c r="X1414" s="19">
        <v>6406.4</v>
      </c>
      <c r="Y1414" s="19">
        <v>6406.4</v>
      </c>
      <c r="Z1414" s="19">
        <v>6406.4</v>
      </c>
    </row>
    <row r="1415" spans="1:26" hidden="1" x14ac:dyDescent="0.2">
      <c r="A1415" t="s">
        <v>0</v>
      </c>
      <c r="B1415" t="s">
        <v>16</v>
      </c>
      <c r="C1415" t="s">
        <v>36</v>
      </c>
      <c r="D1415" t="s">
        <v>37</v>
      </c>
      <c r="E1415" t="s">
        <v>4</v>
      </c>
      <c r="F1415" t="s">
        <v>5</v>
      </c>
      <c r="G1415" t="s">
        <v>6</v>
      </c>
      <c r="H1415" t="s">
        <v>7</v>
      </c>
      <c r="I1415" t="str">
        <f>MID(Tabla1[[#This Row],[Des.Proyecto]],16,50)</f>
        <v>GASTOS ADMINISTRATIVOS</v>
      </c>
      <c r="J1415" t="s">
        <v>303</v>
      </c>
      <c r="K1415" t="s">
        <v>304</v>
      </c>
      <c r="L1415" s="11" t="s">
        <v>938</v>
      </c>
      <c r="M1415" t="s">
        <v>173</v>
      </c>
      <c r="N1415" t="s">
        <v>11</v>
      </c>
      <c r="O1415" s="19">
        <v>0</v>
      </c>
      <c r="P1415" s="19">
        <v>0</v>
      </c>
      <c r="Q1415" s="19">
        <v>3355</v>
      </c>
      <c r="R1415" s="19">
        <v>3355</v>
      </c>
      <c r="S1415" s="19">
        <v>3355</v>
      </c>
      <c r="T1415" s="19">
        <v>0</v>
      </c>
      <c r="U1415" s="18">
        <f>Tabla1[[#This Row],[Comprometido]]/Tabla1[[#Totals],[Comprometido]]</f>
        <v>0</v>
      </c>
      <c r="V1415" s="19">
        <v>0</v>
      </c>
      <c r="W1415" s="20">
        <f>Tabla1[[#This Row],[Devengado]]/Tabla1[[#Totals],[Devengado]]</f>
        <v>0</v>
      </c>
      <c r="X1415" s="19">
        <v>3355</v>
      </c>
      <c r="Y1415" s="19">
        <v>3355</v>
      </c>
      <c r="Z1415" s="19">
        <v>0</v>
      </c>
    </row>
    <row r="1416" spans="1:26" hidden="1" x14ac:dyDescent="0.2">
      <c r="A1416" t="s">
        <v>0</v>
      </c>
      <c r="B1416" t="s">
        <v>1</v>
      </c>
      <c r="C1416" t="s">
        <v>174</v>
      </c>
      <c r="D1416" t="s">
        <v>175</v>
      </c>
      <c r="E1416" t="s">
        <v>4</v>
      </c>
      <c r="F1416" t="s">
        <v>5</v>
      </c>
      <c r="G1416" t="s">
        <v>6</v>
      </c>
      <c r="H1416" t="s">
        <v>7</v>
      </c>
      <c r="I1416" t="str">
        <f>MID(Tabla1[[#This Row],[Des.Proyecto]],16,50)</f>
        <v>GASTOS ADMINISTRATIVOS</v>
      </c>
      <c r="J1416" t="s">
        <v>303</v>
      </c>
      <c r="K1416" t="s">
        <v>304</v>
      </c>
      <c r="L1416" s="11" t="s">
        <v>938</v>
      </c>
      <c r="M1416" t="s">
        <v>173</v>
      </c>
      <c r="N1416" t="s">
        <v>11</v>
      </c>
      <c r="O1416" s="19">
        <v>2000</v>
      </c>
      <c r="P1416" s="19">
        <v>0</v>
      </c>
      <c r="Q1416" s="19">
        <v>0</v>
      </c>
      <c r="R1416" s="19">
        <v>2000</v>
      </c>
      <c r="S1416" s="19">
        <v>0</v>
      </c>
      <c r="T1416" s="19">
        <v>2000</v>
      </c>
      <c r="U1416" s="18">
        <f>Tabla1[[#This Row],[Comprometido]]/Tabla1[[#Totals],[Comprometido]]</f>
        <v>9.5480492017849966E-5</v>
      </c>
      <c r="V1416" s="19">
        <v>35</v>
      </c>
      <c r="W1416" s="20">
        <f>Tabla1[[#This Row],[Devengado]]/Tabla1[[#Totals],[Devengado]]</f>
        <v>4.0872450625559973E-6</v>
      </c>
      <c r="X1416" s="19">
        <v>0</v>
      </c>
      <c r="Y1416" s="19">
        <v>1965</v>
      </c>
      <c r="Z1416" s="19">
        <v>0</v>
      </c>
    </row>
    <row r="1417" spans="1:26" hidden="1" x14ac:dyDescent="0.2">
      <c r="A1417" t="s">
        <v>0</v>
      </c>
      <c r="B1417" t="s">
        <v>16</v>
      </c>
      <c r="C1417" t="s">
        <v>27</v>
      </c>
      <c r="D1417" t="s">
        <v>28</v>
      </c>
      <c r="E1417" t="s">
        <v>4</v>
      </c>
      <c r="F1417" t="s">
        <v>5</v>
      </c>
      <c r="G1417" t="s">
        <v>6</v>
      </c>
      <c r="H1417" t="s">
        <v>7</v>
      </c>
      <c r="I1417" t="str">
        <f>MID(Tabla1[[#This Row],[Des.Proyecto]],16,50)</f>
        <v>GASTOS ADMINISTRATIVOS</v>
      </c>
      <c r="J1417" t="s">
        <v>303</v>
      </c>
      <c r="K1417" t="s">
        <v>304</v>
      </c>
      <c r="L1417" s="11" t="s">
        <v>938</v>
      </c>
      <c r="M1417" t="s">
        <v>173</v>
      </c>
      <c r="N1417" t="s">
        <v>11</v>
      </c>
      <c r="O1417" s="19">
        <v>6500</v>
      </c>
      <c r="P1417" s="19">
        <v>0</v>
      </c>
      <c r="Q1417" s="19">
        <v>-6500</v>
      </c>
      <c r="R1417" s="19">
        <v>0</v>
      </c>
      <c r="S1417" s="19">
        <v>0</v>
      </c>
      <c r="T1417" s="19">
        <v>0</v>
      </c>
      <c r="U1417" s="18">
        <f>Tabla1[[#This Row],[Comprometido]]/Tabla1[[#Totals],[Comprometido]]</f>
        <v>0</v>
      </c>
      <c r="V1417" s="19">
        <v>0</v>
      </c>
      <c r="W1417" s="20">
        <f>Tabla1[[#This Row],[Devengado]]/Tabla1[[#Totals],[Devengado]]</f>
        <v>0</v>
      </c>
      <c r="X1417" s="19">
        <v>0</v>
      </c>
      <c r="Y1417" s="19">
        <v>0</v>
      </c>
      <c r="Z1417" s="19">
        <v>0</v>
      </c>
    </row>
    <row r="1418" spans="1:26" hidden="1" x14ac:dyDescent="0.2">
      <c r="A1418" t="s">
        <v>62</v>
      </c>
      <c r="B1418" t="s">
        <v>66</v>
      </c>
      <c r="C1418" t="s">
        <v>129</v>
      </c>
      <c r="D1418" t="s">
        <v>130</v>
      </c>
      <c r="E1418" t="s">
        <v>4</v>
      </c>
      <c r="F1418" t="s">
        <v>5</v>
      </c>
      <c r="G1418" t="s">
        <v>6</v>
      </c>
      <c r="H1418" t="s">
        <v>7</v>
      </c>
      <c r="I1418" t="str">
        <f>MID(Tabla1[[#This Row],[Des.Proyecto]],16,50)</f>
        <v>GASTOS ADMINISTRATIVOS</v>
      </c>
      <c r="J1418" t="s">
        <v>303</v>
      </c>
      <c r="K1418" t="s">
        <v>304</v>
      </c>
      <c r="L1418" s="11" t="s">
        <v>938</v>
      </c>
      <c r="M1418" t="s">
        <v>173</v>
      </c>
      <c r="N1418" t="s">
        <v>11</v>
      </c>
      <c r="O1418" s="19">
        <v>0</v>
      </c>
      <c r="P1418" s="19">
        <v>0</v>
      </c>
      <c r="Q1418" s="19">
        <v>3410</v>
      </c>
      <c r="R1418" s="19">
        <v>3410</v>
      </c>
      <c r="S1418" s="19">
        <v>0</v>
      </c>
      <c r="T1418" s="19">
        <v>3410</v>
      </c>
      <c r="U1418" s="18">
        <f>Tabla1[[#This Row],[Comprometido]]/Tabla1[[#Totals],[Comprometido]]</f>
        <v>1.627942388904342E-4</v>
      </c>
      <c r="V1418" s="19">
        <v>0</v>
      </c>
      <c r="W1418" s="20">
        <f>Tabla1[[#This Row],[Devengado]]/Tabla1[[#Totals],[Devengado]]</f>
        <v>0</v>
      </c>
      <c r="X1418" s="19">
        <v>0</v>
      </c>
      <c r="Y1418" s="19">
        <v>3410</v>
      </c>
      <c r="Z1418" s="19">
        <v>0</v>
      </c>
    </row>
    <row r="1419" spans="1:26" hidden="1" x14ac:dyDescent="0.2">
      <c r="A1419" t="s">
        <v>0</v>
      </c>
      <c r="B1419" t="s">
        <v>1</v>
      </c>
      <c r="C1419" t="s">
        <v>88</v>
      </c>
      <c r="D1419" t="s">
        <v>89</v>
      </c>
      <c r="E1419" t="s">
        <v>4</v>
      </c>
      <c r="F1419" t="s">
        <v>5</v>
      </c>
      <c r="G1419" t="s">
        <v>6</v>
      </c>
      <c r="H1419" t="s">
        <v>7</v>
      </c>
      <c r="I1419" t="str">
        <f>MID(Tabla1[[#This Row],[Des.Proyecto]],16,50)</f>
        <v>GASTOS ADMINISTRATIVOS</v>
      </c>
      <c r="J1419" t="s">
        <v>305</v>
      </c>
      <c r="K1419" t="s">
        <v>306</v>
      </c>
      <c r="L1419" s="11" t="s">
        <v>938</v>
      </c>
      <c r="M1419" t="s">
        <v>173</v>
      </c>
      <c r="N1419" t="s">
        <v>11</v>
      </c>
      <c r="O1419" s="19">
        <v>344</v>
      </c>
      <c r="P1419" s="19">
        <v>0</v>
      </c>
      <c r="Q1419" s="19">
        <v>136</v>
      </c>
      <c r="R1419" s="19">
        <v>480</v>
      </c>
      <c r="S1419" s="19">
        <v>0</v>
      </c>
      <c r="T1419" s="19">
        <v>240</v>
      </c>
      <c r="U1419" s="18">
        <f>Tabla1[[#This Row],[Comprometido]]/Tabla1[[#Totals],[Comprometido]]</f>
        <v>1.1457659042141996E-5</v>
      </c>
      <c r="V1419" s="19">
        <v>0</v>
      </c>
      <c r="W1419" s="20">
        <f>Tabla1[[#This Row],[Devengado]]/Tabla1[[#Totals],[Devengado]]</f>
        <v>0</v>
      </c>
      <c r="X1419" s="19">
        <v>240</v>
      </c>
      <c r="Y1419" s="19">
        <v>480</v>
      </c>
      <c r="Z1419" s="19">
        <v>240</v>
      </c>
    </row>
    <row r="1420" spans="1:26" hidden="1" x14ac:dyDescent="0.2">
      <c r="A1420" t="s">
        <v>23</v>
      </c>
      <c r="B1420" t="s">
        <v>69</v>
      </c>
      <c r="C1420" t="s">
        <v>70</v>
      </c>
      <c r="D1420" t="s">
        <v>71</v>
      </c>
      <c r="E1420" t="s">
        <v>4</v>
      </c>
      <c r="F1420" t="s">
        <v>5</v>
      </c>
      <c r="G1420" t="s">
        <v>6</v>
      </c>
      <c r="H1420" t="s">
        <v>7</v>
      </c>
      <c r="I1420" t="str">
        <f>MID(Tabla1[[#This Row],[Des.Proyecto]],16,50)</f>
        <v>GASTOS ADMINISTRATIVOS</v>
      </c>
      <c r="J1420" t="s">
        <v>305</v>
      </c>
      <c r="K1420" t="s">
        <v>306</v>
      </c>
      <c r="L1420" s="11" t="s">
        <v>938</v>
      </c>
      <c r="M1420" t="s">
        <v>173</v>
      </c>
      <c r="N1420" t="s">
        <v>11</v>
      </c>
      <c r="O1420" s="19">
        <v>120100</v>
      </c>
      <c r="P1420" s="19">
        <v>0</v>
      </c>
      <c r="Q1420" s="19">
        <v>-36823.01</v>
      </c>
      <c r="R1420" s="19">
        <v>83276.990000000005</v>
      </c>
      <c r="S1420" s="19">
        <v>12409.26</v>
      </c>
      <c r="T1420" s="19">
        <v>34864.97</v>
      </c>
      <c r="U1420" s="18">
        <f>Tabla1[[#This Row],[Comprometido]]/Tabla1[[#Totals],[Comprometido]]</f>
        <v>1.6644622448937893E-3</v>
      </c>
      <c r="V1420" s="19">
        <v>24249.759999999998</v>
      </c>
      <c r="W1420" s="20">
        <f>Tabla1[[#This Row],[Devengado]]/Tabla1[[#Totals],[Devengado]]</f>
        <v>2.8318489093762263E-3</v>
      </c>
      <c r="X1420" s="19">
        <v>48412.02</v>
      </c>
      <c r="Y1420" s="19">
        <v>59027.23</v>
      </c>
      <c r="Z1420" s="19">
        <v>36002.76</v>
      </c>
    </row>
    <row r="1421" spans="1:26" hidden="1" x14ac:dyDescent="0.2">
      <c r="A1421" t="s">
        <v>62</v>
      </c>
      <c r="B1421" t="s">
        <v>66</v>
      </c>
      <c r="C1421" t="s">
        <v>129</v>
      </c>
      <c r="D1421" t="s">
        <v>130</v>
      </c>
      <c r="E1421" t="s">
        <v>4</v>
      </c>
      <c r="F1421" t="s">
        <v>5</v>
      </c>
      <c r="G1421" t="s">
        <v>6</v>
      </c>
      <c r="H1421" t="s">
        <v>7</v>
      </c>
      <c r="I1421" t="str">
        <f>MID(Tabla1[[#This Row],[Des.Proyecto]],16,50)</f>
        <v>GASTOS ADMINISTRATIVOS</v>
      </c>
      <c r="J1421" t="s">
        <v>307</v>
      </c>
      <c r="K1421" t="s">
        <v>308</v>
      </c>
      <c r="L1421" s="11" t="s">
        <v>938</v>
      </c>
      <c r="M1421" t="s">
        <v>173</v>
      </c>
      <c r="N1421" t="s">
        <v>11</v>
      </c>
      <c r="O1421" s="19">
        <v>705.4</v>
      </c>
      <c r="P1421" s="19">
        <v>0</v>
      </c>
      <c r="Q1421" s="19">
        <v>2000</v>
      </c>
      <c r="R1421" s="19">
        <v>2705.4</v>
      </c>
      <c r="S1421" s="19">
        <v>0</v>
      </c>
      <c r="T1421" s="19">
        <v>0</v>
      </c>
      <c r="U1421" s="18">
        <f>Tabla1[[#This Row],[Comprometido]]/Tabla1[[#Totals],[Comprometido]]</f>
        <v>0</v>
      </c>
      <c r="V1421" s="19">
        <v>0</v>
      </c>
      <c r="W1421" s="20">
        <f>Tabla1[[#This Row],[Devengado]]/Tabla1[[#Totals],[Devengado]]</f>
        <v>0</v>
      </c>
      <c r="X1421" s="19">
        <v>2705.4</v>
      </c>
      <c r="Y1421" s="19">
        <v>2705.4</v>
      </c>
      <c r="Z1421" s="19">
        <v>2705.4</v>
      </c>
    </row>
    <row r="1422" spans="1:26" hidden="1" x14ac:dyDescent="0.2">
      <c r="A1422" t="s">
        <v>0</v>
      </c>
      <c r="B1422" t="s">
        <v>16</v>
      </c>
      <c r="C1422" t="s">
        <v>27</v>
      </c>
      <c r="D1422" t="s">
        <v>28</v>
      </c>
      <c r="E1422" t="s">
        <v>4</v>
      </c>
      <c r="F1422" t="s">
        <v>5</v>
      </c>
      <c r="G1422" t="s">
        <v>6</v>
      </c>
      <c r="H1422" t="s">
        <v>7</v>
      </c>
      <c r="I1422" t="str">
        <f>MID(Tabla1[[#This Row],[Des.Proyecto]],16,50)</f>
        <v>GASTOS ADMINISTRATIVOS</v>
      </c>
      <c r="J1422" t="s">
        <v>307</v>
      </c>
      <c r="K1422" t="s">
        <v>308</v>
      </c>
      <c r="L1422" s="11" t="s">
        <v>938</v>
      </c>
      <c r="M1422" t="s">
        <v>173</v>
      </c>
      <c r="N1422" t="s">
        <v>11</v>
      </c>
      <c r="O1422" s="19">
        <v>4000</v>
      </c>
      <c r="P1422" s="19">
        <v>0</v>
      </c>
      <c r="Q1422" s="19">
        <v>0</v>
      </c>
      <c r="R1422" s="19">
        <v>4000</v>
      </c>
      <c r="S1422" s="19">
        <v>0</v>
      </c>
      <c r="T1422" s="19">
        <v>3983</v>
      </c>
      <c r="U1422" s="18">
        <f>Tabla1[[#This Row],[Comprometido]]/Tabla1[[#Totals],[Comprometido]]</f>
        <v>1.9014939985354822E-4</v>
      </c>
      <c r="V1422" s="19">
        <v>3983</v>
      </c>
      <c r="W1422" s="20">
        <f>Tabla1[[#This Row],[Devengado]]/Tabla1[[#Totals],[Devengado]]</f>
        <v>4.6512848811887256E-4</v>
      </c>
      <c r="X1422" s="19">
        <v>17</v>
      </c>
      <c r="Y1422" s="19">
        <v>17</v>
      </c>
      <c r="Z1422" s="19">
        <v>17</v>
      </c>
    </row>
    <row r="1423" spans="1:26" hidden="1" x14ac:dyDescent="0.2">
      <c r="A1423" t="s">
        <v>62</v>
      </c>
      <c r="B1423" t="s">
        <v>66</v>
      </c>
      <c r="C1423" t="s">
        <v>120</v>
      </c>
      <c r="D1423" t="s">
        <v>121</v>
      </c>
      <c r="E1423" t="s">
        <v>4</v>
      </c>
      <c r="F1423" t="s">
        <v>5</v>
      </c>
      <c r="G1423" t="s">
        <v>6</v>
      </c>
      <c r="H1423" t="s">
        <v>7</v>
      </c>
      <c r="I1423" t="str">
        <f>MID(Tabla1[[#This Row],[Des.Proyecto]],16,50)</f>
        <v>GASTOS ADMINISTRATIVOS</v>
      </c>
      <c r="J1423" t="s">
        <v>307</v>
      </c>
      <c r="K1423" t="s">
        <v>308</v>
      </c>
      <c r="L1423" s="11" t="s">
        <v>938</v>
      </c>
      <c r="M1423" t="s">
        <v>173</v>
      </c>
      <c r="N1423" t="s">
        <v>11</v>
      </c>
      <c r="O1423" s="19">
        <v>5659</v>
      </c>
      <c r="P1423" s="19">
        <v>0</v>
      </c>
      <c r="Q1423" s="19">
        <v>0</v>
      </c>
      <c r="R1423" s="19">
        <v>5659</v>
      </c>
      <c r="S1423" s="19">
        <v>0</v>
      </c>
      <c r="T1423" s="19">
        <v>0</v>
      </c>
      <c r="U1423" s="18">
        <f>Tabla1[[#This Row],[Comprometido]]/Tabla1[[#Totals],[Comprometido]]</f>
        <v>0</v>
      </c>
      <c r="V1423" s="19">
        <v>0</v>
      </c>
      <c r="W1423" s="20">
        <f>Tabla1[[#This Row],[Devengado]]/Tabla1[[#Totals],[Devengado]]</f>
        <v>0</v>
      </c>
      <c r="X1423" s="19">
        <v>5659</v>
      </c>
      <c r="Y1423" s="19">
        <v>5659</v>
      </c>
      <c r="Z1423" s="19">
        <v>5659</v>
      </c>
    </row>
    <row r="1424" spans="1:26" hidden="1" x14ac:dyDescent="0.2">
      <c r="A1424" t="s">
        <v>62</v>
      </c>
      <c r="B1424" t="s">
        <v>66</v>
      </c>
      <c r="C1424" t="s">
        <v>108</v>
      </c>
      <c r="D1424" t="s">
        <v>109</v>
      </c>
      <c r="E1424" t="s">
        <v>4</v>
      </c>
      <c r="F1424" t="s">
        <v>5</v>
      </c>
      <c r="G1424" t="s">
        <v>6</v>
      </c>
      <c r="H1424" t="s">
        <v>7</v>
      </c>
      <c r="I1424" t="str">
        <f>MID(Tabla1[[#This Row],[Des.Proyecto]],16,50)</f>
        <v>GASTOS ADMINISTRATIVOS</v>
      </c>
      <c r="J1424" t="s">
        <v>309</v>
      </c>
      <c r="K1424" t="s">
        <v>310</v>
      </c>
      <c r="L1424" s="11" t="s">
        <v>938</v>
      </c>
      <c r="M1424" t="s">
        <v>173</v>
      </c>
      <c r="N1424" t="s">
        <v>11</v>
      </c>
      <c r="O1424" s="19">
        <v>463.09</v>
      </c>
      <c r="P1424" s="19">
        <v>0</v>
      </c>
      <c r="Q1424" s="19">
        <v>-463.09</v>
      </c>
      <c r="R1424" s="19">
        <v>0</v>
      </c>
      <c r="S1424" s="19">
        <v>0</v>
      </c>
      <c r="T1424" s="19">
        <v>0</v>
      </c>
      <c r="U1424" s="18">
        <f>Tabla1[[#This Row],[Comprometido]]/Tabla1[[#Totals],[Comprometido]]</f>
        <v>0</v>
      </c>
      <c r="V1424" s="19">
        <v>0</v>
      </c>
      <c r="W1424" s="20">
        <f>Tabla1[[#This Row],[Devengado]]/Tabla1[[#Totals],[Devengado]]</f>
        <v>0</v>
      </c>
      <c r="X1424" s="19">
        <v>0</v>
      </c>
      <c r="Y1424" s="19">
        <v>0</v>
      </c>
      <c r="Z1424" s="19">
        <v>0</v>
      </c>
    </row>
    <row r="1425" spans="1:26" hidden="1" x14ac:dyDescent="0.2">
      <c r="A1425" t="s">
        <v>62</v>
      </c>
      <c r="B1425" t="s">
        <v>80</v>
      </c>
      <c r="C1425" t="s">
        <v>92</v>
      </c>
      <c r="D1425" t="s">
        <v>93</v>
      </c>
      <c r="E1425" t="s">
        <v>4</v>
      </c>
      <c r="F1425" t="s">
        <v>5</v>
      </c>
      <c r="G1425" t="s">
        <v>6</v>
      </c>
      <c r="H1425" t="s">
        <v>7</v>
      </c>
      <c r="I1425" t="str">
        <f>MID(Tabla1[[#This Row],[Des.Proyecto]],16,50)</f>
        <v>GASTOS ADMINISTRATIVOS</v>
      </c>
      <c r="J1425" t="s">
        <v>309</v>
      </c>
      <c r="K1425" t="s">
        <v>310</v>
      </c>
      <c r="L1425" s="11" t="s">
        <v>938</v>
      </c>
      <c r="M1425" t="s">
        <v>173</v>
      </c>
      <c r="N1425" t="s">
        <v>11</v>
      </c>
      <c r="O1425" s="19">
        <v>23636.5</v>
      </c>
      <c r="P1425" s="19">
        <v>0</v>
      </c>
      <c r="Q1425" s="19">
        <v>-23387.5</v>
      </c>
      <c r="R1425" s="19">
        <v>249</v>
      </c>
      <c r="S1425" s="19">
        <v>0</v>
      </c>
      <c r="T1425" s="19">
        <v>249</v>
      </c>
      <c r="U1425" s="18">
        <f>Tabla1[[#This Row],[Comprometido]]/Tabla1[[#Totals],[Comprometido]]</f>
        <v>1.1887321256222321E-5</v>
      </c>
      <c r="V1425" s="19">
        <v>0</v>
      </c>
      <c r="W1425" s="20">
        <f>Tabla1[[#This Row],[Devengado]]/Tabla1[[#Totals],[Devengado]]</f>
        <v>0</v>
      </c>
      <c r="X1425" s="19">
        <v>0</v>
      </c>
      <c r="Y1425" s="19">
        <v>249</v>
      </c>
      <c r="Z1425" s="19">
        <v>0</v>
      </c>
    </row>
    <row r="1426" spans="1:26" hidden="1" x14ac:dyDescent="0.2">
      <c r="A1426" t="s">
        <v>23</v>
      </c>
      <c r="B1426" t="s">
        <v>49</v>
      </c>
      <c r="C1426" t="s">
        <v>56</v>
      </c>
      <c r="D1426" t="s">
        <v>57</v>
      </c>
      <c r="E1426" t="s">
        <v>4</v>
      </c>
      <c r="F1426" t="s">
        <v>5</v>
      </c>
      <c r="G1426" t="s">
        <v>6</v>
      </c>
      <c r="H1426" t="s">
        <v>7</v>
      </c>
      <c r="I1426" t="str">
        <f>MID(Tabla1[[#This Row],[Des.Proyecto]],16,50)</f>
        <v>GASTOS ADMINISTRATIVOS</v>
      </c>
      <c r="J1426" t="s">
        <v>309</v>
      </c>
      <c r="K1426" t="s">
        <v>310</v>
      </c>
      <c r="L1426" s="11" t="s">
        <v>938</v>
      </c>
      <c r="M1426" t="s">
        <v>173</v>
      </c>
      <c r="N1426" t="s">
        <v>11</v>
      </c>
      <c r="O1426" s="19">
        <v>3947.42</v>
      </c>
      <c r="P1426" s="19">
        <v>0</v>
      </c>
      <c r="Q1426" s="19">
        <v>-3502.44</v>
      </c>
      <c r="R1426" s="19">
        <v>444.98</v>
      </c>
      <c r="S1426" s="19">
        <v>0</v>
      </c>
      <c r="T1426" s="19">
        <v>0</v>
      </c>
      <c r="U1426" s="18">
        <f>Tabla1[[#This Row],[Comprometido]]/Tabla1[[#Totals],[Comprometido]]</f>
        <v>0</v>
      </c>
      <c r="V1426" s="19">
        <v>0</v>
      </c>
      <c r="W1426" s="20">
        <f>Tabla1[[#This Row],[Devengado]]/Tabla1[[#Totals],[Devengado]]</f>
        <v>0</v>
      </c>
      <c r="X1426" s="19">
        <v>444.98</v>
      </c>
      <c r="Y1426" s="19">
        <v>444.98</v>
      </c>
      <c r="Z1426" s="19">
        <v>444.98</v>
      </c>
    </row>
    <row r="1427" spans="1:26" hidden="1" x14ac:dyDescent="0.2">
      <c r="A1427" t="s">
        <v>62</v>
      </c>
      <c r="B1427" t="s">
        <v>66</v>
      </c>
      <c r="C1427" t="s">
        <v>118</v>
      </c>
      <c r="D1427" t="s">
        <v>119</v>
      </c>
      <c r="E1427" t="s">
        <v>4</v>
      </c>
      <c r="F1427" t="s">
        <v>5</v>
      </c>
      <c r="G1427" t="s">
        <v>6</v>
      </c>
      <c r="H1427" t="s">
        <v>7</v>
      </c>
      <c r="I1427" t="str">
        <f>MID(Tabla1[[#This Row],[Des.Proyecto]],16,50)</f>
        <v>GASTOS ADMINISTRATIVOS</v>
      </c>
      <c r="J1427" t="s">
        <v>309</v>
      </c>
      <c r="K1427" t="s">
        <v>310</v>
      </c>
      <c r="L1427" s="11" t="s">
        <v>938</v>
      </c>
      <c r="M1427" t="s">
        <v>173</v>
      </c>
      <c r="N1427" t="s">
        <v>11</v>
      </c>
      <c r="O1427" s="19">
        <v>30</v>
      </c>
      <c r="P1427" s="19">
        <v>0</v>
      </c>
      <c r="Q1427" s="19">
        <v>-30</v>
      </c>
      <c r="R1427" s="19">
        <v>0</v>
      </c>
      <c r="S1427" s="19">
        <v>0</v>
      </c>
      <c r="T1427" s="19">
        <v>0</v>
      </c>
      <c r="U1427" s="18">
        <f>Tabla1[[#This Row],[Comprometido]]/Tabla1[[#Totals],[Comprometido]]</f>
        <v>0</v>
      </c>
      <c r="V1427" s="19">
        <v>0</v>
      </c>
      <c r="W1427" s="20">
        <f>Tabla1[[#This Row],[Devengado]]/Tabla1[[#Totals],[Devengado]]</f>
        <v>0</v>
      </c>
      <c r="X1427" s="19">
        <v>0</v>
      </c>
      <c r="Y1427" s="19">
        <v>0</v>
      </c>
      <c r="Z1427" s="19">
        <v>0</v>
      </c>
    </row>
    <row r="1428" spans="1:26" hidden="1" x14ac:dyDescent="0.2">
      <c r="A1428" t="s">
        <v>23</v>
      </c>
      <c r="B1428" t="s">
        <v>69</v>
      </c>
      <c r="C1428" t="s">
        <v>70</v>
      </c>
      <c r="D1428" t="s">
        <v>71</v>
      </c>
      <c r="E1428" t="s">
        <v>4</v>
      </c>
      <c r="F1428" t="s">
        <v>5</v>
      </c>
      <c r="G1428" t="s">
        <v>6</v>
      </c>
      <c r="H1428" t="s">
        <v>7</v>
      </c>
      <c r="I1428" t="str">
        <f>MID(Tabla1[[#This Row],[Des.Proyecto]],16,50)</f>
        <v>GASTOS ADMINISTRATIVOS</v>
      </c>
      <c r="J1428" t="s">
        <v>309</v>
      </c>
      <c r="K1428" t="s">
        <v>310</v>
      </c>
      <c r="L1428" s="11" t="s">
        <v>938</v>
      </c>
      <c r="M1428" t="s">
        <v>173</v>
      </c>
      <c r="N1428" t="s">
        <v>11</v>
      </c>
      <c r="O1428" s="19">
        <v>846.27</v>
      </c>
      <c r="P1428" s="19">
        <v>0</v>
      </c>
      <c r="Q1428" s="19">
        <v>5153.7299999999996</v>
      </c>
      <c r="R1428" s="19">
        <v>6000</v>
      </c>
      <c r="S1428" s="19">
        <v>0</v>
      </c>
      <c r="T1428" s="19">
        <v>0</v>
      </c>
      <c r="U1428" s="18">
        <f>Tabla1[[#This Row],[Comprometido]]/Tabla1[[#Totals],[Comprometido]]</f>
        <v>0</v>
      </c>
      <c r="V1428" s="19">
        <v>0</v>
      </c>
      <c r="W1428" s="20">
        <f>Tabla1[[#This Row],[Devengado]]/Tabla1[[#Totals],[Devengado]]</f>
        <v>0</v>
      </c>
      <c r="X1428" s="19">
        <v>6000</v>
      </c>
      <c r="Y1428" s="19">
        <v>6000</v>
      </c>
      <c r="Z1428" s="19">
        <v>6000</v>
      </c>
    </row>
    <row r="1429" spans="1:26" hidden="1" x14ac:dyDescent="0.2">
      <c r="A1429" t="s">
        <v>23</v>
      </c>
      <c r="B1429" t="s">
        <v>24</v>
      </c>
      <c r="C1429" t="s">
        <v>40</v>
      </c>
      <c r="D1429" t="s">
        <v>41</v>
      </c>
      <c r="E1429" t="s">
        <v>4</v>
      </c>
      <c r="F1429" t="s">
        <v>5</v>
      </c>
      <c r="G1429" t="s">
        <v>6</v>
      </c>
      <c r="H1429" t="s">
        <v>7</v>
      </c>
      <c r="I1429" t="str">
        <f>MID(Tabla1[[#This Row],[Des.Proyecto]],16,50)</f>
        <v>GASTOS ADMINISTRATIVOS</v>
      </c>
      <c r="J1429" t="s">
        <v>309</v>
      </c>
      <c r="K1429" t="s">
        <v>310</v>
      </c>
      <c r="L1429" s="11" t="s">
        <v>938</v>
      </c>
      <c r="M1429" t="s">
        <v>173</v>
      </c>
      <c r="N1429" t="s">
        <v>11</v>
      </c>
      <c r="O1429" s="19">
        <v>69.599999999999994</v>
      </c>
      <c r="P1429" s="19">
        <v>0</v>
      </c>
      <c r="Q1429" s="19">
        <v>0</v>
      </c>
      <c r="R1429" s="19">
        <v>69.599999999999994</v>
      </c>
      <c r="S1429" s="19">
        <v>0</v>
      </c>
      <c r="T1429" s="19">
        <v>0</v>
      </c>
      <c r="U1429" s="18">
        <f>Tabla1[[#This Row],[Comprometido]]/Tabla1[[#Totals],[Comprometido]]</f>
        <v>0</v>
      </c>
      <c r="V1429" s="19">
        <v>0</v>
      </c>
      <c r="W1429" s="20">
        <f>Tabla1[[#This Row],[Devengado]]/Tabla1[[#Totals],[Devengado]]</f>
        <v>0</v>
      </c>
      <c r="X1429" s="19">
        <v>69.599999999999994</v>
      </c>
      <c r="Y1429" s="19">
        <v>69.599999999999994</v>
      </c>
      <c r="Z1429" s="19">
        <v>69.599999999999994</v>
      </c>
    </row>
    <row r="1430" spans="1:26" hidden="1" x14ac:dyDescent="0.2">
      <c r="A1430" t="s">
        <v>23</v>
      </c>
      <c r="B1430" t="s">
        <v>96</v>
      </c>
      <c r="C1430" t="s">
        <v>97</v>
      </c>
      <c r="D1430" t="s">
        <v>98</v>
      </c>
      <c r="E1430" t="s">
        <v>4</v>
      </c>
      <c r="F1430" t="s">
        <v>5</v>
      </c>
      <c r="G1430" t="s">
        <v>6</v>
      </c>
      <c r="H1430" t="s">
        <v>7</v>
      </c>
      <c r="I1430" t="str">
        <f>MID(Tabla1[[#This Row],[Des.Proyecto]],16,50)</f>
        <v>GASTOS ADMINISTRATIVOS</v>
      </c>
      <c r="J1430" t="s">
        <v>309</v>
      </c>
      <c r="K1430" t="s">
        <v>310</v>
      </c>
      <c r="L1430" s="11" t="s">
        <v>938</v>
      </c>
      <c r="M1430" t="s">
        <v>173</v>
      </c>
      <c r="N1430" t="s">
        <v>11</v>
      </c>
      <c r="O1430" s="19">
        <v>1690</v>
      </c>
      <c r="P1430" s="19">
        <v>0</v>
      </c>
      <c r="Q1430" s="19">
        <v>0</v>
      </c>
      <c r="R1430" s="19">
        <v>1690</v>
      </c>
      <c r="S1430" s="19">
        <v>0</v>
      </c>
      <c r="T1430" s="19">
        <v>0</v>
      </c>
      <c r="U1430" s="18">
        <f>Tabla1[[#This Row],[Comprometido]]/Tabla1[[#Totals],[Comprometido]]</f>
        <v>0</v>
      </c>
      <c r="V1430" s="19">
        <v>0</v>
      </c>
      <c r="W1430" s="20">
        <f>Tabla1[[#This Row],[Devengado]]/Tabla1[[#Totals],[Devengado]]</f>
        <v>0</v>
      </c>
      <c r="X1430" s="19">
        <v>1690</v>
      </c>
      <c r="Y1430" s="19">
        <v>1690</v>
      </c>
      <c r="Z1430" s="19">
        <v>1690</v>
      </c>
    </row>
    <row r="1431" spans="1:26" hidden="1" x14ac:dyDescent="0.2">
      <c r="A1431" t="s">
        <v>62</v>
      </c>
      <c r="B1431" t="s">
        <v>66</v>
      </c>
      <c r="C1431" t="s">
        <v>118</v>
      </c>
      <c r="D1431" t="s">
        <v>119</v>
      </c>
      <c r="E1431" t="s">
        <v>4</v>
      </c>
      <c r="F1431" t="s">
        <v>5</v>
      </c>
      <c r="G1431" t="s">
        <v>6</v>
      </c>
      <c r="H1431" t="s">
        <v>7</v>
      </c>
      <c r="I1431" t="str">
        <f>MID(Tabla1[[#This Row],[Des.Proyecto]],16,50)</f>
        <v>GASTOS ADMINISTRATIVOS</v>
      </c>
      <c r="J1431" t="s">
        <v>311</v>
      </c>
      <c r="K1431" t="s">
        <v>312</v>
      </c>
      <c r="L1431" s="11" t="s">
        <v>938</v>
      </c>
      <c r="M1431" t="s">
        <v>173</v>
      </c>
      <c r="N1431" t="s">
        <v>11</v>
      </c>
      <c r="O1431" s="19">
        <v>20</v>
      </c>
      <c r="P1431" s="19">
        <v>0</v>
      </c>
      <c r="Q1431" s="19">
        <v>-20</v>
      </c>
      <c r="R1431" s="19">
        <v>0</v>
      </c>
      <c r="S1431" s="19">
        <v>0</v>
      </c>
      <c r="T1431" s="19">
        <v>0</v>
      </c>
      <c r="U1431" s="18">
        <f>Tabla1[[#This Row],[Comprometido]]/Tabla1[[#Totals],[Comprometido]]</f>
        <v>0</v>
      </c>
      <c r="V1431" s="19">
        <v>0</v>
      </c>
      <c r="W1431" s="20">
        <f>Tabla1[[#This Row],[Devengado]]/Tabla1[[#Totals],[Devengado]]</f>
        <v>0</v>
      </c>
      <c r="X1431" s="19">
        <v>0</v>
      </c>
      <c r="Y1431" s="19">
        <v>0</v>
      </c>
      <c r="Z1431" s="19">
        <v>0</v>
      </c>
    </row>
    <row r="1432" spans="1:26" hidden="1" x14ac:dyDescent="0.2">
      <c r="A1432" t="s">
        <v>23</v>
      </c>
      <c r="B1432" t="s">
        <v>69</v>
      </c>
      <c r="C1432" t="s">
        <v>70</v>
      </c>
      <c r="D1432" t="s">
        <v>71</v>
      </c>
      <c r="E1432" t="s">
        <v>4</v>
      </c>
      <c r="F1432" t="s">
        <v>5</v>
      </c>
      <c r="G1432" t="s">
        <v>6</v>
      </c>
      <c r="H1432" t="s">
        <v>7</v>
      </c>
      <c r="I1432" t="str">
        <f>MID(Tabla1[[#This Row],[Des.Proyecto]],16,50)</f>
        <v>GASTOS ADMINISTRATIVOS</v>
      </c>
      <c r="J1432" t="s">
        <v>313</v>
      </c>
      <c r="K1432" t="s">
        <v>314</v>
      </c>
      <c r="L1432" s="11" t="s">
        <v>938</v>
      </c>
      <c r="M1432" t="s">
        <v>173</v>
      </c>
      <c r="N1432" t="s">
        <v>11</v>
      </c>
      <c r="O1432" s="19">
        <v>3643.77</v>
      </c>
      <c r="P1432" s="19">
        <v>0</v>
      </c>
      <c r="Q1432" s="19">
        <v>-3643.77</v>
      </c>
      <c r="R1432" s="19">
        <v>0</v>
      </c>
      <c r="S1432" s="19">
        <v>0</v>
      </c>
      <c r="T1432" s="19">
        <v>0</v>
      </c>
      <c r="U1432" s="18">
        <f>Tabla1[[#This Row],[Comprometido]]/Tabla1[[#Totals],[Comprometido]]</f>
        <v>0</v>
      </c>
      <c r="V1432" s="19">
        <v>0</v>
      </c>
      <c r="W1432" s="20">
        <f>Tabla1[[#This Row],[Devengado]]/Tabla1[[#Totals],[Devengado]]</f>
        <v>0</v>
      </c>
      <c r="X1432" s="19">
        <v>0</v>
      </c>
      <c r="Y1432" s="19">
        <v>0</v>
      </c>
      <c r="Z1432" s="19">
        <v>0</v>
      </c>
    </row>
    <row r="1433" spans="1:26" hidden="1" x14ac:dyDescent="0.2">
      <c r="A1433" t="s">
        <v>23</v>
      </c>
      <c r="B1433" t="s">
        <v>49</v>
      </c>
      <c r="C1433" t="s">
        <v>56</v>
      </c>
      <c r="D1433" t="s">
        <v>57</v>
      </c>
      <c r="E1433" t="s">
        <v>4</v>
      </c>
      <c r="F1433" t="s">
        <v>5</v>
      </c>
      <c r="G1433" t="s">
        <v>6</v>
      </c>
      <c r="H1433" t="s">
        <v>7</v>
      </c>
      <c r="I1433" t="str">
        <f>MID(Tabla1[[#This Row],[Des.Proyecto]],16,50)</f>
        <v>GASTOS ADMINISTRATIVOS</v>
      </c>
      <c r="J1433" t="s">
        <v>313</v>
      </c>
      <c r="K1433" t="s">
        <v>314</v>
      </c>
      <c r="L1433" s="11" t="s">
        <v>938</v>
      </c>
      <c r="M1433" t="s">
        <v>173</v>
      </c>
      <c r="N1433" t="s">
        <v>11</v>
      </c>
      <c r="O1433" s="19">
        <v>0</v>
      </c>
      <c r="P1433" s="19">
        <v>0</v>
      </c>
      <c r="Q1433" s="19">
        <v>997.25</v>
      </c>
      <c r="R1433" s="19">
        <v>997.25</v>
      </c>
      <c r="S1433" s="19">
        <v>0</v>
      </c>
      <c r="T1433" s="19">
        <v>0</v>
      </c>
      <c r="U1433" s="18">
        <f>Tabla1[[#This Row],[Comprometido]]/Tabla1[[#Totals],[Comprometido]]</f>
        <v>0</v>
      </c>
      <c r="V1433" s="19">
        <v>0</v>
      </c>
      <c r="W1433" s="20">
        <f>Tabla1[[#This Row],[Devengado]]/Tabla1[[#Totals],[Devengado]]</f>
        <v>0</v>
      </c>
      <c r="X1433" s="19">
        <v>997.25</v>
      </c>
      <c r="Y1433" s="19">
        <v>997.25</v>
      </c>
      <c r="Z1433" s="19">
        <v>997.25</v>
      </c>
    </row>
    <row r="1434" spans="1:26" hidden="1" x14ac:dyDescent="0.2">
      <c r="A1434" t="s">
        <v>62</v>
      </c>
      <c r="B1434" t="s">
        <v>80</v>
      </c>
      <c r="C1434" t="s">
        <v>122</v>
      </c>
      <c r="D1434" t="s">
        <v>123</v>
      </c>
      <c r="E1434" t="s">
        <v>4</v>
      </c>
      <c r="F1434" t="s">
        <v>5</v>
      </c>
      <c r="G1434" t="s">
        <v>6</v>
      </c>
      <c r="H1434" t="s">
        <v>7</v>
      </c>
      <c r="I1434" t="str">
        <f>MID(Tabla1[[#This Row],[Des.Proyecto]],16,50)</f>
        <v>GASTOS ADMINISTRATIVOS</v>
      </c>
      <c r="J1434" t="s">
        <v>315</v>
      </c>
      <c r="K1434" t="s">
        <v>316</v>
      </c>
      <c r="L1434" s="11" t="s">
        <v>938</v>
      </c>
      <c r="M1434" t="s">
        <v>173</v>
      </c>
      <c r="N1434" t="s">
        <v>11</v>
      </c>
      <c r="O1434" s="19">
        <v>341.14</v>
      </c>
      <c r="P1434" s="19">
        <v>0</v>
      </c>
      <c r="Q1434" s="19">
        <v>3750.86</v>
      </c>
      <c r="R1434" s="19">
        <v>4092</v>
      </c>
      <c r="S1434" s="19">
        <v>0</v>
      </c>
      <c r="T1434" s="19">
        <v>3143.13</v>
      </c>
      <c r="U1434" s="18">
        <f>Tabla1[[#This Row],[Comprometido]]/Tabla1[[#Totals],[Comprometido]]</f>
        <v>1.5005379943803238E-4</v>
      </c>
      <c r="V1434" s="19">
        <v>0</v>
      </c>
      <c r="W1434" s="20">
        <f>Tabla1[[#This Row],[Devengado]]/Tabla1[[#Totals],[Devengado]]</f>
        <v>0</v>
      </c>
      <c r="X1434" s="19">
        <v>948.87</v>
      </c>
      <c r="Y1434" s="19">
        <v>4092</v>
      </c>
      <c r="Z1434" s="19">
        <v>948.87</v>
      </c>
    </row>
    <row r="1435" spans="1:26" hidden="1" x14ac:dyDescent="0.2">
      <c r="A1435" t="s">
        <v>23</v>
      </c>
      <c r="B1435" t="s">
        <v>49</v>
      </c>
      <c r="C1435" t="s">
        <v>56</v>
      </c>
      <c r="D1435" t="s">
        <v>57</v>
      </c>
      <c r="E1435" t="s">
        <v>4</v>
      </c>
      <c r="F1435" t="s">
        <v>5</v>
      </c>
      <c r="G1435" t="s">
        <v>6</v>
      </c>
      <c r="H1435" t="s">
        <v>7</v>
      </c>
      <c r="I1435" t="str">
        <f>MID(Tabla1[[#This Row],[Des.Proyecto]],16,50)</f>
        <v>GASTOS ADMINISTRATIVOS</v>
      </c>
      <c r="J1435" t="s">
        <v>315</v>
      </c>
      <c r="K1435" t="s">
        <v>316</v>
      </c>
      <c r="L1435" s="11" t="s">
        <v>938</v>
      </c>
      <c r="M1435" t="s">
        <v>173</v>
      </c>
      <c r="N1435" t="s">
        <v>11</v>
      </c>
      <c r="O1435" s="19">
        <v>5736</v>
      </c>
      <c r="P1435" s="19">
        <v>0</v>
      </c>
      <c r="Q1435" s="19">
        <v>-3561</v>
      </c>
      <c r="R1435" s="19">
        <v>2175</v>
      </c>
      <c r="S1435" s="19">
        <v>0</v>
      </c>
      <c r="T1435" s="19">
        <v>1680</v>
      </c>
      <c r="U1435" s="18">
        <f>Tabla1[[#This Row],[Comprometido]]/Tabla1[[#Totals],[Comprometido]]</f>
        <v>8.0203613294993977E-5</v>
      </c>
      <c r="V1435" s="19">
        <v>1680</v>
      </c>
      <c r="W1435" s="20">
        <f>Tabla1[[#This Row],[Devengado]]/Tabla1[[#Totals],[Devengado]]</f>
        <v>1.961877630026879E-4</v>
      </c>
      <c r="X1435" s="19">
        <v>495</v>
      </c>
      <c r="Y1435" s="19">
        <v>495</v>
      </c>
      <c r="Z1435" s="19">
        <v>495</v>
      </c>
    </row>
    <row r="1436" spans="1:26" hidden="1" x14ac:dyDescent="0.2">
      <c r="A1436" t="s">
        <v>0</v>
      </c>
      <c r="B1436" t="s">
        <v>1</v>
      </c>
      <c r="C1436" t="s">
        <v>88</v>
      </c>
      <c r="D1436" t="s">
        <v>89</v>
      </c>
      <c r="E1436" t="s">
        <v>4</v>
      </c>
      <c r="F1436" t="s">
        <v>5</v>
      </c>
      <c r="G1436" t="s">
        <v>6</v>
      </c>
      <c r="H1436" t="s">
        <v>7</v>
      </c>
      <c r="I1436" t="str">
        <f>MID(Tabla1[[#This Row],[Des.Proyecto]],16,50)</f>
        <v>GASTOS ADMINISTRATIVOS</v>
      </c>
      <c r="J1436" t="s">
        <v>315</v>
      </c>
      <c r="K1436" t="s">
        <v>316</v>
      </c>
      <c r="L1436" s="11" t="s">
        <v>938</v>
      </c>
      <c r="M1436" t="s">
        <v>173</v>
      </c>
      <c r="N1436" t="s">
        <v>11</v>
      </c>
      <c r="O1436" s="19">
        <v>0</v>
      </c>
      <c r="P1436" s="19">
        <v>0</v>
      </c>
      <c r="Q1436" s="19">
        <v>474.1</v>
      </c>
      <c r="R1436" s="19">
        <v>474.1</v>
      </c>
      <c r="S1436" s="19">
        <v>0.01</v>
      </c>
      <c r="T1436" s="19">
        <v>474.09</v>
      </c>
      <c r="U1436" s="18">
        <f>Tabla1[[#This Row],[Comprometido]]/Tabla1[[#Totals],[Comprometido]]</f>
        <v>2.2633173230371245E-5</v>
      </c>
      <c r="V1436" s="19">
        <v>474.09</v>
      </c>
      <c r="W1436" s="20">
        <f>Tabla1[[#This Row],[Devengado]]/Tabla1[[#Totals],[Devengado]]</f>
        <v>5.5363486048776366E-5</v>
      </c>
      <c r="X1436" s="19">
        <v>0.01</v>
      </c>
      <c r="Y1436" s="19">
        <v>0.01</v>
      </c>
      <c r="Z1436" s="19">
        <v>0</v>
      </c>
    </row>
    <row r="1437" spans="1:26" hidden="1" x14ac:dyDescent="0.2">
      <c r="A1437" t="s">
        <v>62</v>
      </c>
      <c r="B1437" t="s">
        <v>80</v>
      </c>
      <c r="C1437" t="s">
        <v>92</v>
      </c>
      <c r="D1437" t="s">
        <v>93</v>
      </c>
      <c r="E1437" t="s">
        <v>4</v>
      </c>
      <c r="F1437" t="s">
        <v>5</v>
      </c>
      <c r="G1437" t="s">
        <v>6</v>
      </c>
      <c r="H1437" t="s">
        <v>7</v>
      </c>
      <c r="I1437" t="str">
        <f>MID(Tabla1[[#This Row],[Des.Proyecto]],16,50)</f>
        <v>GASTOS ADMINISTRATIVOS</v>
      </c>
      <c r="J1437" t="s">
        <v>315</v>
      </c>
      <c r="K1437" t="s">
        <v>316</v>
      </c>
      <c r="L1437" s="11" t="s">
        <v>938</v>
      </c>
      <c r="M1437" t="s">
        <v>173</v>
      </c>
      <c r="N1437" t="s">
        <v>11</v>
      </c>
      <c r="O1437" s="19">
        <v>11286.46</v>
      </c>
      <c r="P1437" s="19">
        <v>0</v>
      </c>
      <c r="Q1437" s="19">
        <v>980</v>
      </c>
      <c r="R1437" s="19">
        <v>12266.46</v>
      </c>
      <c r="S1437" s="19">
        <v>0.1</v>
      </c>
      <c r="T1437" s="19">
        <v>10678.46</v>
      </c>
      <c r="U1437" s="18">
        <f>Tabla1[[#This Row],[Comprometido]]/Tabla1[[#Totals],[Comprometido]]</f>
        <v>5.0979230739646507E-4</v>
      </c>
      <c r="V1437" s="19">
        <v>9766.4599999999991</v>
      </c>
      <c r="W1437" s="20">
        <f>Tabla1[[#This Row],[Devengado]]/Tabla1[[#Totals],[Devengado]]</f>
        <v>1.1405118689614469E-3</v>
      </c>
      <c r="X1437" s="19">
        <v>1588</v>
      </c>
      <c r="Y1437" s="19">
        <v>2500</v>
      </c>
      <c r="Z1437" s="19">
        <v>1587.9</v>
      </c>
    </row>
    <row r="1438" spans="1:26" hidden="1" x14ac:dyDescent="0.2">
      <c r="A1438" t="s">
        <v>0</v>
      </c>
      <c r="B1438" t="s">
        <v>1</v>
      </c>
      <c r="C1438" t="s">
        <v>180</v>
      </c>
      <c r="D1438" t="s">
        <v>181</v>
      </c>
      <c r="E1438" t="s">
        <v>4</v>
      </c>
      <c r="F1438" t="s">
        <v>5</v>
      </c>
      <c r="G1438" t="s">
        <v>6</v>
      </c>
      <c r="H1438" t="s">
        <v>7</v>
      </c>
      <c r="I1438" t="str">
        <f>MID(Tabla1[[#This Row],[Des.Proyecto]],16,50)</f>
        <v>GASTOS ADMINISTRATIVOS</v>
      </c>
      <c r="J1438" t="s">
        <v>315</v>
      </c>
      <c r="K1438" t="s">
        <v>316</v>
      </c>
      <c r="L1438" s="11" t="s">
        <v>938</v>
      </c>
      <c r="M1438" t="s">
        <v>173</v>
      </c>
      <c r="N1438" t="s">
        <v>11</v>
      </c>
      <c r="O1438" s="19">
        <v>5000</v>
      </c>
      <c r="P1438" s="19">
        <v>0</v>
      </c>
      <c r="Q1438" s="19">
        <v>-5000</v>
      </c>
      <c r="R1438" s="19">
        <v>0</v>
      </c>
      <c r="S1438" s="19">
        <v>0</v>
      </c>
      <c r="T1438" s="19">
        <v>0</v>
      </c>
      <c r="U1438" s="18">
        <f>Tabla1[[#This Row],[Comprometido]]/Tabla1[[#Totals],[Comprometido]]</f>
        <v>0</v>
      </c>
      <c r="V1438" s="19">
        <v>0</v>
      </c>
      <c r="W1438" s="20">
        <f>Tabla1[[#This Row],[Devengado]]/Tabla1[[#Totals],[Devengado]]</f>
        <v>0</v>
      </c>
      <c r="X1438" s="19">
        <v>0</v>
      </c>
      <c r="Y1438" s="19">
        <v>0</v>
      </c>
      <c r="Z1438" s="19">
        <v>0</v>
      </c>
    </row>
    <row r="1439" spans="1:26" hidden="1" x14ac:dyDescent="0.2">
      <c r="A1439" t="s">
        <v>62</v>
      </c>
      <c r="B1439" t="s">
        <v>80</v>
      </c>
      <c r="C1439" t="s">
        <v>81</v>
      </c>
      <c r="D1439" t="s">
        <v>82</v>
      </c>
      <c r="E1439" t="s">
        <v>4</v>
      </c>
      <c r="F1439" t="s">
        <v>5</v>
      </c>
      <c r="G1439" t="s">
        <v>6</v>
      </c>
      <c r="H1439" t="s">
        <v>7</v>
      </c>
      <c r="I1439" t="str">
        <f>MID(Tabla1[[#This Row],[Des.Proyecto]],16,50)</f>
        <v>GASTOS ADMINISTRATIVOS</v>
      </c>
      <c r="J1439" t="s">
        <v>315</v>
      </c>
      <c r="K1439" t="s">
        <v>316</v>
      </c>
      <c r="L1439" s="11" t="s">
        <v>938</v>
      </c>
      <c r="M1439" t="s">
        <v>173</v>
      </c>
      <c r="N1439" t="s">
        <v>11</v>
      </c>
      <c r="O1439" s="19">
        <v>11052.15</v>
      </c>
      <c r="P1439" s="19">
        <v>0</v>
      </c>
      <c r="Q1439" s="19">
        <v>-11052.15</v>
      </c>
      <c r="R1439" s="19">
        <v>0</v>
      </c>
      <c r="S1439" s="19">
        <v>0</v>
      </c>
      <c r="T1439" s="19">
        <v>0</v>
      </c>
      <c r="U1439" s="18">
        <f>Tabla1[[#This Row],[Comprometido]]/Tabla1[[#Totals],[Comprometido]]</f>
        <v>0</v>
      </c>
      <c r="V1439" s="19">
        <v>0</v>
      </c>
      <c r="W1439" s="20">
        <f>Tabla1[[#This Row],[Devengado]]/Tabla1[[#Totals],[Devengado]]</f>
        <v>0</v>
      </c>
      <c r="X1439" s="19">
        <v>0</v>
      </c>
      <c r="Y1439" s="19">
        <v>0</v>
      </c>
      <c r="Z1439" s="19">
        <v>0</v>
      </c>
    </row>
    <row r="1440" spans="1:26" hidden="1" x14ac:dyDescent="0.2">
      <c r="A1440" t="s">
        <v>62</v>
      </c>
      <c r="B1440" t="s">
        <v>66</v>
      </c>
      <c r="C1440" t="s">
        <v>129</v>
      </c>
      <c r="D1440" t="s">
        <v>130</v>
      </c>
      <c r="E1440" t="s">
        <v>4</v>
      </c>
      <c r="F1440" t="s">
        <v>5</v>
      </c>
      <c r="G1440" t="s">
        <v>6</v>
      </c>
      <c r="H1440" t="s">
        <v>7</v>
      </c>
      <c r="I1440" t="str">
        <f>MID(Tabla1[[#This Row],[Des.Proyecto]],16,50)</f>
        <v>GASTOS ADMINISTRATIVOS</v>
      </c>
      <c r="J1440" t="s">
        <v>315</v>
      </c>
      <c r="K1440" t="s">
        <v>316</v>
      </c>
      <c r="L1440" s="11" t="s">
        <v>938</v>
      </c>
      <c r="M1440" t="s">
        <v>173</v>
      </c>
      <c r="N1440" t="s">
        <v>11</v>
      </c>
      <c r="O1440" s="19">
        <v>4417.8</v>
      </c>
      <c r="P1440" s="19">
        <v>0</v>
      </c>
      <c r="Q1440" s="19">
        <v>-3917.8</v>
      </c>
      <c r="R1440" s="19">
        <v>500</v>
      </c>
      <c r="S1440" s="19">
        <v>0</v>
      </c>
      <c r="T1440" s="19">
        <v>0</v>
      </c>
      <c r="U1440" s="18">
        <f>Tabla1[[#This Row],[Comprometido]]/Tabla1[[#Totals],[Comprometido]]</f>
        <v>0</v>
      </c>
      <c r="V1440" s="19">
        <v>0</v>
      </c>
      <c r="W1440" s="20">
        <f>Tabla1[[#This Row],[Devengado]]/Tabla1[[#Totals],[Devengado]]</f>
        <v>0</v>
      </c>
      <c r="X1440" s="19">
        <v>500</v>
      </c>
      <c r="Y1440" s="19">
        <v>500</v>
      </c>
      <c r="Z1440" s="19">
        <v>500</v>
      </c>
    </row>
    <row r="1441" spans="1:26" hidden="1" x14ac:dyDescent="0.2">
      <c r="A1441" t="s">
        <v>0</v>
      </c>
      <c r="B1441" t="s">
        <v>1</v>
      </c>
      <c r="C1441" t="s">
        <v>174</v>
      </c>
      <c r="D1441" t="s">
        <v>175</v>
      </c>
      <c r="E1441" t="s">
        <v>4</v>
      </c>
      <c r="F1441" t="s">
        <v>5</v>
      </c>
      <c r="G1441" t="s">
        <v>6</v>
      </c>
      <c r="H1441" t="s">
        <v>7</v>
      </c>
      <c r="I1441" t="str">
        <f>MID(Tabla1[[#This Row],[Des.Proyecto]],16,50)</f>
        <v>GASTOS ADMINISTRATIVOS</v>
      </c>
      <c r="J1441" t="s">
        <v>315</v>
      </c>
      <c r="K1441" t="s">
        <v>316</v>
      </c>
      <c r="L1441" s="11" t="s">
        <v>938</v>
      </c>
      <c r="M1441" t="s">
        <v>173</v>
      </c>
      <c r="N1441" t="s">
        <v>11</v>
      </c>
      <c r="O1441" s="19">
        <v>48999.38</v>
      </c>
      <c r="P1441" s="19">
        <v>0</v>
      </c>
      <c r="Q1441" s="19">
        <v>0</v>
      </c>
      <c r="R1441" s="19">
        <v>48999.38</v>
      </c>
      <c r="S1441" s="19">
        <v>4644.24</v>
      </c>
      <c r="T1441" s="19">
        <v>0</v>
      </c>
      <c r="U1441" s="18">
        <f>Tabla1[[#This Row],[Comprometido]]/Tabla1[[#Totals],[Comprometido]]</f>
        <v>0</v>
      </c>
      <c r="V1441" s="19">
        <v>0</v>
      </c>
      <c r="W1441" s="20">
        <f>Tabla1[[#This Row],[Devengado]]/Tabla1[[#Totals],[Devengado]]</f>
        <v>0</v>
      </c>
      <c r="X1441" s="19">
        <v>48999.38</v>
      </c>
      <c r="Y1441" s="19">
        <v>48999.38</v>
      </c>
      <c r="Z1441" s="19">
        <v>44355.14</v>
      </c>
    </row>
    <row r="1442" spans="1:26" hidden="1" x14ac:dyDescent="0.2">
      <c r="A1442" t="s">
        <v>23</v>
      </c>
      <c r="B1442" t="s">
        <v>24</v>
      </c>
      <c r="C1442" t="s">
        <v>42</v>
      </c>
      <c r="D1442" t="s">
        <v>43</v>
      </c>
      <c r="E1442" t="s">
        <v>4</v>
      </c>
      <c r="F1442" t="s">
        <v>5</v>
      </c>
      <c r="G1442" t="s">
        <v>6</v>
      </c>
      <c r="H1442" t="s">
        <v>7</v>
      </c>
      <c r="I1442" t="str">
        <f>MID(Tabla1[[#This Row],[Des.Proyecto]],16,50)</f>
        <v>GASTOS ADMINISTRATIVOS</v>
      </c>
      <c r="J1442" t="s">
        <v>315</v>
      </c>
      <c r="K1442" t="s">
        <v>316</v>
      </c>
      <c r="L1442" s="11" t="s">
        <v>938</v>
      </c>
      <c r="M1442" t="s">
        <v>173</v>
      </c>
      <c r="N1442" t="s">
        <v>11</v>
      </c>
      <c r="O1442" s="19">
        <v>0</v>
      </c>
      <c r="P1442" s="19">
        <v>0</v>
      </c>
      <c r="Q1442" s="19">
        <v>778.3</v>
      </c>
      <c r="R1442" s="19">
        <v>778.3</v>
      </c>
      <c r="S1442" s="19">
        <v>0</v>
      </c>
      <c r="T1442" s="19">
        <v>778.3</v>
      </c>
      <c r="U1442" s="18">
        <f>Tabla1[[#This Row],[Comprometido]]/Tabla1[[#Totals],[Comprometido]]</f>
        <v>3.7156233468746311E-5</v>
      </c>
      <c r="V1442" s="19">
        <v>778.3</v>
      </c>
      <c r="W1442" s="20">
        <f>Tabla1[[#This Row],[Devengado]]/Tabla1[[#Totals],[Devengado]]</f>
        <v>9.088865234820951E-5</v>
      </c>
      <c r="X1442" s="19">
        <v>0</v>
      </c>
      <c r="Y1442" s="19">
        <v>0</v>
      </c>
      <c r="Z1442" s="19">
        <v>0</v>
      </c>
    </row>
    <row r="1443" spans="1:26" hidden="1" x14ac:dyDescent="0.2">
      <c r="A1443" t="s">
        <v>0</v>
      </c>
      <c r="B1443" t="s">
        <v>1</v>
      </c>
      <c r="C1443" t="s">
        <v>203</v>
      </c>
      <c r="D1443" t="s">
        <v>204</v>
      </c>
      <c r="E1443" t="s">
        <v>4</v>
      </c>
      <c r="F1443" t="s">
        <v>5</v>
      </c>
      <c r="G1443" t="s">
        <v>6</v>
      </c>
      <c r="H1443" t="s">
        <v>7</v>
      </c>
      <c r="I1443" t="str">
        <f>MID(Tabla1[[#This Row],[Des.Proyecto]],16,50)</f>
        <v>GASTOS ADMINISTRATIVOS</v>
      </c>
      <c r="J1443" t="s">
        <v>315</v>
      </c>
      <c r="K1443" t="s">
        <v>316</v>
      </c>
      <c r="L1443" s="11" t="s">
        <v>938</v>
      </c>
      <c r="M1443" t="s">
        <v>173</v>
      </c>
      <c r="N1443" t="s">
        <v>11</v>
      </c>
      <c r="O1443" s="19">
        <v>2000</v>
      </c>
      <c r="P1443" s="19">
        <v>0</v>
      </c>
      <c r="Q1443" s="19">
        <v>0</v>
      </c>
      <c r="R1443" s="19">
        <v>2000</v>
      </c>
      <c r="S1443" s="19">
        <v>0</v>
      </c>
      <c r="T1443" s="19">
        <v>1271.04</v>
      </c>
      <c r="U1443" s="18">
        <f>Tabla1[[#This Row],[Comprometido]]/Tabla1[[#Totals],[Comprometido]]</f>
        <v>6.0679762287184011E-5</v>
      </c>
      <c r="V1443" s="19">
        <v>1271.04</v>
      </c>
      <c r="W1443" s="20">
        <f>Tabla1[[#This Row],[Devengado]]/Tabla1[[#Totals],[Devengado]]</f>
        <v>1.4843005612317643E-4</v>
      </c>
      <c r="X1443" s="19">
        <v>728.96</v>
      </c>
      <c r="Y1443" s="19">
        <v>728.96</v>
      </c>
      <c r="Z1443" s="19">
        <v>728.96</v>
      </c>
    </row>
    <row r="1444" spans="1:26" hidden="1" x14ac:dyDescent="0.2">
      <c r="A1444" t="s">
        <v>23</v>
      </c>
      <c r="B1444" t="s">
        <v>46</v>
      </c>
      <c r="C1444" t="s">
        <v>133</v>
      </c>
      <c r="D1444" t="s">
        <v>134</v>
      </c>
      <c r="E1444" t="s">
        <v>4</v>
      </c>
      <c r="F1444" t="s">
        <v>5</v>
      </c>
      <c r="G1444" t="s">
        <v>6</v>
      </c>
      <c r="H1444" t="s">
        <v>7</v>
      </c>
      <c r="I1444" t="str">
        <f>MID(Tabla1[[#This Row],[Des.Proyecto]],16,50)</f>
        <v>GASTOS ADMINISTRATIVOS</v>
      </c>
      <c r="J1444" t="s">
        <v>315</v>
      </c>
      <c r="K1444" t="s">
        <v>316</v>
      </c>
      <c r="L1444" s="11" t="s">
        <v>938</v>
      </c>
      <c r="M1444" t="s">
        <v>173</v>
      </c>
      <c r="N1444" t="s">
        <v>11</v>
      </c>
      <c r="O1444" s="19">
        <v>850</v>
      </c>
      <c r="P1444" s="19">
        <v>0</v>
      </c>
      <c r="Q1444" s="19">
        <v>0</v>
      </c>
      <c r="R1444" s="19">
        <v>850</v>
      </c>
      <c r="S1444" s="19">
        <v>0</v>
      </c>
      <c r="T1444" s="19">
        <v>0</v>
      </c>
      <c r="U1444" s="18">
        <f>Tabla1[[#This Row],[Comprometido]]/Tabla1[[#Totals],[Comprometido]]</f>
        <v>0</v>
      </c>
      <c r="V1444" s="19">
        <v>0</v>
      </c>
      <c r="W1444" s="20">
        <f>Tabla1[[#This Row],[Devengado]]/Tabla1[[#Totals],[Devengado]]</f>
        <v>0</v>
      </c>
      <c r="X1444" s="19">
        <v>850</v>
      </c>
      <c r="Y1444" s="19">
        <v>850</v>
      </c>
      <c r="Z1444" s="19">
        <v>850</v>
      </c>
    </row>
    <row r="1445" spans="1:26" hidden="1" x14ac:dyDescent="0.2">
      <c r="A1445" t="s">
        <v>23</v>
      </c>
      <c r="B1445" t="s">
        <v>49</v>
      </c>
      <c r="C1445" t="s">
        <v>50</v>
      </c>
      <c r="D1445" t="s">
        <v>51</v>
      </c>
      <c r="E1445" t="s">
        <v>4</v>
      </c>
      <c r="F1445" t="s">
        <v>5</v>
      </c>
      <c r="G1445" t="s">
        <v>6</v>
      </c>
      <c r="H1445" t="s">
        <v>7</v>
      </c>
      <c r="I1445" t="str">
        <f>MID(Tabla1[[#This Row],[Des.Proyecto]],16,50)</f>
        <v>GASTOS ADMINISTRATIVOS</v>
      </c>
      <c r="J1445" t="s">
        <v>315</v>
      </c>
      <c r="K1445" t="s">
        <v>316</v>
      </c>
      <c r="L1445" s="11" t="s">
        <v>938</v>
      </c>
      <c r="M1445" t="s">
        <v>173</v>
      </c>
      <c r="N1445" t="s">
        <v>11</v>
      </c>
      <c r="O1445" s="19">
        <v>5596.8</v>
      </c>
      <c r="P1445" s="19">
        <v>0</v>
      </c>
      <c r="Q1445" s="19">
        <v>-5596.8</v>
      </c>
      <c r="R1445" s="19">
        <v>0</v>
      </c>
      <c r="S1445" s="19">
        <v>0</v>
      </c>
      <c r="T1445" s="19">
        <v>0</v>
      </c>
      <c r="U1445" s="18">
        <f>Tabla1[[#This Row],[Comprometido]]/Tabla1[[#Totals],[Comprometido]]</f>
        <v>0</v>
      </c>
      <c r="V1445" s="19">
        <v>0</v>
      </c>
      <c r="W1445" s="20">
        <f>Tabla1[[#This Row],[Devengado]]/Tabla1[[#Totals],[Devengado]]</f>
        <v>0</v>
      </c>
      <c r="X1445" s="19">
        <v>0</v>
      </c>
      <c r="Y1445" s="19">
        <v>0</v>
      </c>
      <c r="Z1445" s="19">
        <v>0</v>
      </c>
    </row>
    <row r="1446" spans="1:26" hidden="1" x14ac:dyDescent="0.2">
      <c r="A1446" t="s">
        <v>62</v>
      </c>
      <c r="B1446" t="s">
        <v>110</v>
      </c>
      <c r="C1446" t="s">
        <v>111</v>
      </c>
      <c r="D1446" t="s">
        <v>112</v>
      </c>
      <c r="E1446" t="s">
        <v>4</v>
      </c>
      <c r="F1446" t="s">
        <v>5</v>
      </c>
      <c r="G1446" t="s">
        <v>6</v>
      </c>
      <c r="H1446" t="s">
        <v>7</v>
      </c>
      <c r="I1446" t="str">
        <f>MID(Tabla1[[#This Row],[Des.Proyecto]],16,50)</f>
        <v>GASTOS ADMINISTRATIVOS</v>
      </c>
      <c r="J1446" t="s">
        <v>315</v>
      </c>
      <c r="K1446" t="s">
        <v>316</v>
      </c>
      <c r="L1446" s="11" t="s">
        <v>938</v>
      </c>
      <c r="M1446" t="s">
        <v>173</v>
      </c>
      <c r="N1446" t="s">
        <v>11</v>
      </c>
      <c r="O1446" s="19">
        <v>2567</v>
      </c>
      <c r="P1446" s="19">
        <v>0</v>
      </c>
      <c r="Q1446" s="19">
        <v>0</v>
      </c>
      <c r="R1446" s="19">
        <v>2567</v>
      </c>
      <c r="S1446" s="19">
        <v>0</v>
      </c>
      <c r="T1446" s="19">
        <v>0</v>
      </c>
      <c r="U1446" s="18">
        <f>Tabla1[[#This Row],[Comprometido]]/Tabla1[[#Totals],[Comprometido]]</f>
        <v>0</v>
      </c>
      <c r="V1446" s="19">
        <v>0</v>
      </c>
      <c r="W1446" s="20">
        <f>Tabla1[[#This Row],[Devengado]]/Tabla1[[#Totals],[Devengado]]</f>
        <v>0</v>
      </c>
      <c r="X1446" s="19">
        <v>2567</v>
      </c>
      <c r="Y1446" s="19">
        <v>2567</v>
      </c>
      <c r="Z1446" s="19">
        <v>2567</v>
      </c>
    </row>
    <row r="1447" spans="1:26" hidden="1" x14ac:dyDescent="0.2">
      <c r="A1447" t="s">
        <v>0</v>
      </c>
      <c r="B1447" t="s">
        <v>1</v>
      </c>
      <c r="C1447" t="s">
        <v>88</v>
      </c>
      <c r="D1447" t="s">
        <v>89</v>
      </c>
      <c r="E1447" t="s">
        <v>4</v>
      </c>
      <c r="F1447" t="s">
        <v>5</v>
      </c>
      <c r="G1447" t="s">
        <v>6</v>
      </c>
      <c r="H1447" t="s">
        <v>7</v>
      </c>
      <c r="I1447" t="str">
        <f>MID(Tabla1[[#This Row],[Des.Proyecto]],16,50)</f>
        <v>GASTOS ADMINISTRATIVOS</v>
      </c>
      <c r="J1447" t="s">
        <v>317</v>
      </c>
      <c r="K1447" t="s">
        <v>318</v>
      </c>
      <c r="L1447" s="11" t="s">
        <v>938</v>
      </c>
      <c r="M1447" t="s">
        <v>173</v>
      </c>
      <c r="N1447" t="s">
        <v>11</v>
      </c>
      <c r="O1447" s="19">
        <v>180</v>
      </c>
      <c r="P1447" s="19">
        <v>0</v>
      </c>
      <c r="Q1447" s="19">
        <v>-180</v>
      </c>
      <c r="R1447" s="19">
        <v>0</v>
      </c>
      <c r="S1447" s="19">
        <v>0</v>
      </c>
      <c r="T1447" s="19">
        <v>0</v>
      </c>
      <c r="U1447" s="18">
        <f>Tabla1[[#This Row],[Comprometido]]/Tabla1[[#Totals],[Comprometido]]</f>
        <v>0</v>
      </c>
      <c r="V1447" s="19">
        <v>0</v>
      </c>
      <c r="W1447" s="20">
        <f>Tabla1[[#This Row],[Devengado]]/Tabla1[[#Totals],[Devengado]]</f>
        <v>0</v>
      </c>
      <c r="X1447" s="19">
        <v>0</v>
      </c>
      <c r="Y1447" s="19">
        <v>0</v>
      </c>
      <c r="Z1447" s="19">
        <v>0</v>
      </c>
    </row>
    <row r="1448" spans="1:26" hidden="1" x14ac:dyDescent="0.2">
      <c r="A1448" t="s">
        <v>23</v>
      </c>
      <c r="B1448" t="s">
        <v>24</v>
      </c>
      <c r="C1448" t="s">
        <v>29</v>
      </c>
      <c r="D1448" t="s">
        <v>30</v>
      </c>
      <c r="E1448" t="s">
        <v>4</v>
      </c>
      <c r="F1448" t="s">
        <v>5</v>
      </c>
      <c r="G1448" t="s">
        <v>6</v>
      </c>
      <c r="H1448" t="s">
        <v>7</v>
      </c>
      <c r="I1448" t="str">
        <f>MID(Tabla1[[#This Row],[Des.Proyecto]],16,50)</f>
        <v>GASTOS ADMINISTRATIVOS</v>
      </c>
      <c r="J1448" t="s">
        <v>317</v>
      </c>
      <c r="K1448" t="s">
        <v>318</v>
      </c>
      <c r="L1448" s="11" t="s">
        <v>938</v>
      </c>
      <c r="M1448" t="s">
        <v>173</v>
      </c>
      <c r="N1448" t="s">
        <v>11</v>
      </c>
      <c r="O1448" s="19">
        <v>0</v>
      </c>
      <c r="P1448" s="19">
        <v>0</v>
      </c>
      <c r="Q1448" s="19">
        <v>1400</v>
      </c>
      <c r="R1448" s="19">
        <v>1400</v>
      </c>
      <c r="S1448" s="19">
        <v>0</v>
      </c>
      <c r="T1448" s="19">
        <v>0</v>
      </c>
      <c r="U1448" s="18">
        <f>Tabla1[[#This Row],[Comprometido]]/Tabla1[[#Totals],[Comprometido]]</f>
        <v>0</v>
      </c>
      <c r="V1448" s="19">
        <v>0</v>
      </c>
      <c r="W1448" s="20">
        <f>Tabla1[[#This Row],[Devengado]]/Tabla1[[#Totals],[Devengado]]</f>
        <v>0</v>
      </c>
      <c r="X1448" s="19">
        <v>1400</v>
      </c>
      <c r="Y1448" s="19">
        <v>1400</v>
      </c>
      <c r="Z1448" s="19">
        <v>1400</v>
      </c>
    </row>
    <row r="1449" spans="1:26" hidden="1" x14ac:dyDescent="0.2">
      <c r="A1449" t="s">
        <v>0</v>
      </c>
      <c r="B1449" t="s">
        <v>31</v>
      </c>
      <c r="C1449" t="s">
        <v>32</v>
      </c>
      <c r="D1449" t="s">
        <v>33</v>
      </c>
      <c r="E1449" t="s">
        <v>4</v>
      </c>
      <c r="F1449" t="s">
        <v>5</v>
      </c>
      <c r="G1449" t="s">
        <v>6</v>
      </c>
      <c r="H1449" t="s">
        <v>7</v>
      </c>
      <c r="I1449" t="str">
        <f>MID(Tabla1[[#This Row],[Des.Proyecto]],16,50)</f>
        <v>GASTOS ADMINISTRATIVOS</v>
      </c>
      <c r="J1449" t="s">
        <v>317</v>
      </c>
      <c r="K1449" t="s">
        <v>318</v>
      </c>
      <c r="L1449" s="11" t="s">
        <v>938</v>
      </c>
      <c r="M1449" t="s">
        <v>173</v>
      </c>
      <c r="N1449" t="s">
        <v>11</v>
      </c>
      <c r="O1449" s="19">
        <v>3057.5</v>
      </c>
      <c r="P1449" s="19">
        <v>0</v>
      </c>
      <c r="Q1449" s="19">
        <v>0</v>
      </c>
      <c r="R1449" s="19">
        <v>3057.5</v>
      </c>
      <c r="S1449" s="19">
        <v>0</v>
      </c>
      <c r="T1449" s="19">
        <v>2890</v>
      </c>
      <c r="U1449" s="18">
        <f>Tabla1[[#This Row],[Comprometido]]/Tabla1[[#Totals],[Comprometido]]</f>
        <v>1.379693109657932E-4</v>
      </c>
      <c r="V1449" s="19">
        <v>2890</v>
      </c>
      <c r="W1449" s="20">
        <f>Tabla1[[#This Row],[Devengado]]/Tabla1[[#Totals],[Devengado]]</f>
        <v>3.3748966373676667E-4</v>
      </c>
      <c r="X1449" s="19">
        <v>167.5</v>
      </c>
      <c r="Y1449" s="19">
        <v>167.5</v>
      </c>
      <c r="Z1449" s="19">
        <v>167.5</v>
      </c>
    </row>
    <row r="1450" spans="1:26" hidden="1" x14ac:dyDescent="0.2">
      <c r="A1450" t="s">
        <v>23</v>
      </c>
      <c r="B1450" t="s">
        <v>46</v>
      </c>
      <c r="C1450" t="s">
        <v>133</v>
      </c>
      <c r="D1450" t="s">
        <v>134</v>
      </c>
      <c r="E1450" t="s">
        <v>4</v>
      </c>
      <c r="F1450" t="s">
        <v>5</v>
      </c>
      <c r="G1450" t="s">
        <v>6</v>
      </c>
      <c r="H1450" t="s">
        <v>7</v>
      </c>
      <c r="I1450" t="str">
        <f>MID(Tabla1[[#This Row],[Des.Proyecto]],16,50)</f>
        <v>GASTOS ADMINISTRATIVOS</v>
      </c>
      <c r="J1450" t="s">
        <v>317</v>
      </c>
      <c r="K1450" t="s">
        <v>318</v>
      </c>
      <c r="L1450" s="11" t="s">
        <v>938</v>
      </c>
      <c r="M1450" t="s">
        <v>173</v>
      </c>
      <c r="N1450" t="s">
        <v>11</v>
      </c>
      <c r="O1450" s="19">
        <v>110.4</v>
      </c>
      <c r="P1450" s="19">
        <v>0</v>
      </c>
      <c r="Q1450" s="19">
        <v>0</v>
      </c>
      <c r="R1450" s="19">
        <v>110.4</v>
      </c>
      <c r="S1450" s="19">
        <v>0</v>
      </c>
      <c r="T1450" s="19">
        <v>0</v>
      </c>
      <c r="U1450" s="18">
        <f>Tabla1[[#This Row],[Comprometido]]/Tabla1[[#Totals],[Comprometido]]</f>
        <v>0</v>
      </c>
      <c r="V1450" s="19">
        <v>0</v>
      </c>
      <c r="W1450" s="20">
        <f>Tabla1[[#This Row],[Devengado]]/Tabla1[[#Totals],[Devengado]]</f>
        <v>0</v>
      </c>
      <c r="X1450" s="19">
        <v>110.4</v>
      </c>
      <c r="Y1450" s="19">
        <v>110.4</v>
      </c>
      <c r="Z1450" s="19">
        <v>110.4</v>
      </c>
    </row>
    <row r="1451" spans="1:26" hidden="1" x14ac:dyDescent="0.2">
      <c r="A1451" t="s">
        <v>62</v>
      </c>
      <c r="B1451" t="s">
        <v>66</v>
      </c>
      <c r="C1451" t="s">
        <v>118</v>
      </c>
      <c r="D1451" t="s">
        <v>119</v>
      </c>
      <c r="E1451" t="s">
        <v>4</v>
      </c>
      <c r="F1451" t="s">
        <v>5</v>
      </c>
      <c r="G1451" t="s">
        <v>6</v>
      </c>
      <c r="H1451" t="s">
        <v>7</v>
      </c>
      <c r="I1451" t="str">
        <f>MID(Tabla1[[#This Row],[Des.Proyecto]],16,50)</f>
        <v>GASTOS ADMINISTRATIVOS</v>
      </c>
      <c r="J1451" t="s">
        <v>317</v>
      </c>
      <c r="K1451" t="s">
        <v>318</v>
      </c>
      <c r="L1451" s="11" t="s">
        <v>938</v>
      </c>
      <c r="M1451" t="s">
        <v>173</v>
      </c>
      <c r="N1451" t="s">
        <v>11</v>
      </c>
      <c r="O1451" s="19">
        <v>648</v>
      </c>
      <c r="P1451" s="19">
        <v>0</v>
      </c>
      <c r="Q1451" s="19">
        <v>-648</v>
      </c>
      <c r="R1451" s="19">
        <v>0</v>
      </c>
      <c r="S1451" s="19">
        <v>0</v>
      </c>
      <c r="T1451" s="19">
        <v>0</v>
      </c>
      <c r="U1451" s="18">
        <f>Tabla1[[#This Row],[Comprometido]]/Tabla1[[#Totals],[Comprometido]]</f>
        <v>0</v>
      </c>
      <c r="V1451" s="19">
        <v>0</v>
      </c>
      <c r="W1451" s="20">
        <f>Tabla1[[#This Row],[Devengado]]/Tabla1[[#Totals],[Devengado]]</f>
        <v>0</v>
      </c>
      <c r="X1451" s="19">
        <v>0</v>
      </c>
      <c r="Y1451" s="19">
        <v>0</v>
      </c>
      <c r="Z1451" s="19">
        <v>0</v>
      </c>
    </row>
    <row r="1452" spans="1:26" hidden="1" x14ac:dyDescent="0.2">
      <c r="A1452" t="s">
        <v>62</v>
      </c>
      <c r="B1452" t="s">
        <v>63</v>
      </c>
      <c r="C1452" t="s">
        <v>64</v>
      </c>
      <c r="D1452" t="s">
        <v>65</v>
      </c>
      <c r="E1452" t="s">
        <v>4</v>
      </c>
      <c r="F1452" t="s">
        <v>5</v>
      </c>
      <c r="G1452" t="s">
        <v>6</v>
      </c>
      <c r="H1452" t="s">
        <v>7</v>
      </c>
      <c r="I1452" t="str">
        <f>MID(Tabla1[[#This Row],[Des.Proyecto]],16,50)</f>
        <v>GASTOS ADMINISTRATIVOS</v>
      </c>
      <c r="J1452" t="s">
        <v>317</v>
      </c>
      <c r="K1452" t="s">
        <v>318</v>
      </c>
      <c r="L1452" s="11" t="s">
        <v>938</v>
      </c>
      <c r="M1452" t="s">
        <v>173</v>
      </c>
      <c r="N1452" t="s">
        <v>11</v>
      </c>
      <c r="O1452" s="19">
        <v>696</v>
      </c>
      <c r="P1452" s="19">
        <v>0</v>
      </c>
      <c r="Q1452" s="19">
        <v>-696</v>
      </c>
      <c r="R1452" s="19">
        <v>0</v>
      </c>
      <c r="S1452" s="19">
        <v>0</v>
      </c>
      <c r="T1452" s="19">
        <v>0</v>
      </c>
      <c r="U1452" s="18">
        <f>Tabla1[[#This Row],[Comprometido]]/Tabla1[[#Totals],[Comprometido]]</f>
        <v>0</v>
      </c>
      <c r="V1452" s="19">
        <v>0</v>
      </c>
      <c r="W1452" s="20">
        <f>Tabla1[[#This Row],[Devengado]]/Tabla1[[#Totals],[Devengado]]</f>
        <v>0</v>
      </c>
      <c r="X1452" s="19">
        <v>0</v>
      </c>
      <c r="Y1452" s="19">
        <v>0</v>
      </c>
      <c r="Z1452" s="19">
        <v>0</v>
      </c>
    </row>
    <row r="1453" spans="1:26" hidden="1" x14ac:dyDescent="0.2">
      <c r="A1453" t="s">
        <v>62</v>
      </c>
      <c r="B1453" t="s">
        <v>66</v>
      </c>
      <c r="C1453" t="s">
        <v>124</v>
      </c>
      <c r="D1453" t="s">
        <v>125</v>
      </c>
      <c r="E1453" t="s">
        <v>4</v>
      </c>
      <c r="F1453" t="s">
        <v>5</v>
      </c>
      <c r="G1453" t="s">
        <v>6</v>
      </c>
      <c r="H1453" t="s">
        <v>7</v>
      </c>
      <c r="I1453" t="str">
        <f>MID(Tabla1[[#This Row],[Des.Proyecto]],16,50)</f>
        <v>GASTOS ADMINISTRATIVOS</v>
      </c>
      <c r="J1453" t="s">
        <v>317</v>
      </c>
      <c r="K1453" t="s">
        <v>318</v>
      </c>
      <c r="L1453" s="11" t="s">
        <v>938</v>
      </c>
      <c r="M1453" t="s">
        <v>173</v>
      </c>
      <c r="N1453" t="s">
        <v>11</v>
      </c>
      <c r="O1453" s="19">
        <v>1500</v>
      </c>
      <c r="P1453" s="19">
        <v>0</v>
      </c>
      <c r="Q1453" s="19">
        <v>-1500</v>
      </c>
      <c r="R1453" s="19">
        <v>0</v>
      </c>
      <c r="S1453" s="19">
        <v>0</v>
      </c>
      <c r="T1453" s="19">
        <v>0</v>
      </c>
      <c r="U1453" s="18">
        <f>Tabla1[[#This Row],[Comprometido]]/Tabla1[[#Totals],[Comprometido]]</f>
        <v>0</v>
      </c>
      <c r="V1453" s="19">
        <v>0</v>
      </c>
      <c r="W1453" s="20">
        <f>Tabla1[[#This Row],[Devengado]]/Tabla1[[#Totals],[Devengado]]</f>
        <v>0</v>
      </c>
      <c r="X1453" s="19">
        <v>0</v>
      </c>
      <c r="Y1453" s="19">
        <v>0</v>
      </c>
      <c r="Z1453" s="19">
        <v>0</v>
      </c>
    </row>
    <row r="1454" spans="1:26" hidden="1" x14ac:dyDescent="0.2">
      <c r="A1454" t="s">
        <v>62</v>
      </c>
      <c r="B1454" t="s">
        <v>66</v>
      </c>
      <c r="C1454" t="s">
        <v>129</v>
      </c>
      <c r="D1454" t="s">
        <v>130</v>
      </c>
      <c r="E1454" t="s">
        <v>4</v>
      </c>
      <c r="F1454" t="s">
        <v>5</v>
      </c>
      <c r="G1454" t="s">
        <v>6</v>
      </c>
      <c r="H1454" t="s">
        <v>7</v>
      </c>
      <c r="I1454" t="str">
        <f>MID(Tabla1[[#This Row],[Des.Proyecto]],16,50)</f>
        <v>GASTOS ADMINISTRATIVOS</v>
      </c>
      <c r="J1454" t="s">
        <v>317</v>
      </c>
      <c r="K1454" t="s">
        <v>318</v>
      </c>
      <c r="L1454" s="11" t="s">
        <v>938</v>
      </c>
      <c r="M1454" t="s">
        <v>173</v>
      </c>
      <c r="N1454" t="s">
        <v>11</v>
      </c>
      <c r="O1454" s="19">
        <v>1100</v>
      </c>
      <c r="P1454" s="19">
        <v>0</v>
      </c>
      <c r="Q1454" s="19">
        <v>-600</v>
      </c>
      <c r="R1454" s="19">
        <v>500</v>
      </c>
      <c r="S1454" s="19">
        <v>0</v>
      </c>
      <c r="T1454" s="19">
        <v>0</v>
      </c>
      <c r="U1454" s="18">
        <f>Tabla1[[#This Row],[Comprometido]]/Tabla1[[#Totals],[Comprometido]]</f>
        <v>0</v>
      </c>
      <c r="V1454" s="19">
        <v>0</v>
      </c>
      <c r="W1454" s="20">
        <f>Tabla1[[#This Row],[Devengado]]/Tabla1[[#Totals],[Devengado]]</f>
        <v>0</v>
      </c>
      <c r="X1454" s="19">
        <v>500</v>
      </c>
      <c r="Y1454" s="19">
        <v>500</v>
      </c>
      <c r="Z1454" s="19">
        <v>500</v>
      </c>
    </row>
    <row r="1455" spans="1:26" hidden="1" x14ac:dyDescent="0.2">
      <c r="A1455" t="s">
        <v>62</v>
      </c>
      <c r="B1455" t="s">
        <v>80</v>
      </c>
      <c r="C1455" t="s">
        <v>122</v>
      </c>
      <c r="D1455" t="s">
        <v>123</v>
      </c>
      <c r="E1455" t="s">
        <v>4</v>
      </c>
      <c r="F1455" t="s">
        <v>5</v>
      </c>
      <c r="G1455" t="s">
        <v>6</v>
      </c>
      <c r="H1455" t="s">
        <v>7</v>
      </c>
      <c r="I1455" t="str">
        <f>MID(Tabla1[[#This Row],[Des.Proyecto]],16,50)</f>
        <v>GASTOS ADMINISTRATIVOS</v>
      </c>
      <c r="J1455" t="s">
        <v>317</v>
      </c>
      <c r="K1455" t="s">
        <v>318</v>
      </c>
      <c r="L1455" s="11" t="s">
        <v>938</v>
      </c>
      <c r="M1455" t="s">
        <v>173</v>
      </c>
      <c r="N1455" t="s">
        <v>11</v>
      </c>
      <c r="O1455" s="19">
        <v>140</v>
      </c>
      <c r="P1455" s="19">
        <v>0</v>
      </c>
      <c r="Q1455" s="19">
        <v>-140</v>
      </c>
      <c r="R1455" s="19">
        <v>0</v>
      </c>
      <c r="S1455" s="19">
        <v>0</v>
      </c>
      <c r="T1455" s="19">
        <v>0</v>
      </c>
      <c r="U1455" s="18">
        <f>Tabla1[[#This Row],[Comprometido]]/Tabla1[[#Totals],[Comprometido]]</f>
        <v>0</v>
      </c>
      <c r="V1455" s="19">
        <v>0</v>
      </c>
      <c r="W1455" s="20">
        <f>Tabla1[[#This Row],[Devengado]]/Tabla1[[#Totals],[Devengado]]</f>
        <v>0</v>
      </c>
      <c r="X1455" s="19">
        <v>0</v>
      </c>
      <c r="Y1455" s="19">
        <v>0</v>
      </c>
      <c r="Z1455" s="19">
        <v>0</v>
      </c>
    </row>
    <row r="1456" spans="1:26" hidden="1" x14ac:dyDescent="0.2">
      <c r="A1456" t="s">
        <v>23</v>
      </c>
      <c r="B1456" t="s">
        <v>69</v>
      </c>
      <c r="C1456" t="s">
        <v>70</v>
      </c>
      <c r="D1456" t="s">
        <v>71</v>
      </c>
      <c r="E1456" t="s">
        <v>4</v>
      </c>
      <c r="F1456" t="s">
        <v>5</v>
      </c>
      <c r="G1456" t="s">
        <v>6</v>
      </c>
      <c r="H1456" t="s">
        <v>7</v>
      </c>
      <c r="I1456" t="str">
        <f>MID(Tabla1[[#This Row],[Des.Proyecto]],16,50)</f>
        <v>GASTOS ADMINISTRATIVOS</v>
      </c>
      <c r="J1456" t="s">
        <v>317</v>
      </c>
      <c r="K1456" t="s">
        <v>318</v>
      </c>
      <c r="L1456" s="11" t="s">
        <v>938</v>
      </c>
      <c r="M1456" t="s">
        <v>173</v>
      </c>
      <c r="N1456" t="s">
        <v>11</v>
      </c>
      <c r="O1456" s="19">
        <v>4890.26</v>
      </c>
      <c r="P1456" s="19">
        <v>0</v>
      </c>
      <c r="Q1456" s="19">
        <v>-4890.26</v>
      </c>
      <c r="R1456" s="19">
        <v>0</v>
      </c>
      <c r="S1456" s="19">
        <v>0</v>
      </c>
      <c r="T1456" s="19">
        <v>0</v>
      </c>
      <c r="U1456" s="18">
        <f>Tabla1[[#This Row],[Comprometido]]/Tabla1[[#Totals],[Comprometido]]</f>
        <v>0</v>
      </c>
      <c r="V1456" s="19">
        <v>0</v>
      </c>
      <c r="W1456" s="20">
        <f>Tabla1[[#This Row],[Devengado]]/Tabla1[[#Totals],[Devengado]]</f>
        <v>0</v>
      </c>
      <c r="X1456" s="19">
        <v>0</v>
      </c>
      <c r="Y1456" s="19">
        <v>0</v>
      </c>
      <c r="Z1456" s="19">
        <v>0</v>
      </c>
    </row>
    <row r="1457" spans="1:26" hidden="1" x14ac:dyDescent="0.2">
      <c r="A1457" t="s">
        <v>23</v>
      </c>
      <c r="B1457" t="s">
        <v>24</v>
      </c>
      <c r="C1457" t="s">
        <v>44</v>
      </c>
      <c r="D1457" t="s">
        <v>45</v>
      </c>
      <c r="E1457" t="s">
        <v>4</v>
      </c>
      <c r="F1457" t="s">
        <v>5</v>
      </c>
      <c r="G1457" t="s">
        <v>6</v>
      </c>
      <c r="H1457" t="s">
        <v>7</v>
      </c>
      <c r="I1457" t="str">
        <f>MID(Tabla1[[#This Row],[Des.Proyecto]],16,50)</f>
        <v>GASTOS ADMINISTRATIVOS</v>
      </c>
      <c r="J1457" t="s">
        <v>317</v>
      </c>
      <c r="K1457" t="s">
        <v>318</v>
      </c>
      <c r="L1457" s="11" t="s">
        <v>938</v>
      </c>
      <c r="M1457" t="s">
        <v>173</v>
      </c>
      <c r="N1457" t="s">
        <v>11</v>
      </c>
      <c r="O1457" s="19">
        <v>86.35</v>
      </c>
      <c r="P1457" s="19">
        <v>0</v>
      </c>
      <c r="Q1457" s="19">
        <v>-86.35</v>
      </c>
      <c r="R1457" s="19">
        <v>0</v>
      </c>
      <c r="S1457" s="19">
        <v>0</v>
      </c>
      <c r="T1457" s="19">
        <v>0</v>
      </c>
      <c r="U1457" s="18">
        <f>Tabla1[[#This Row],[Comprometido]]/Tabla1[[#Totals],[Comprometido]]</f>
        <v>0</v>
      </c>
      <c r="V1457" s="19">
        <v>0</v>
      </c>
      <c r="W1457" s="20">
        <f>Tabla1[[#This Row],[Devengado]]/Tabla1[[#Totals],[Devengado]]</f>
        <v>0</v>
      </c>
      <c r="X1457" s="19">
        <v>0</v>
      </c>
      <c r="Y1457" s="19">
        <v>0</v>
      </c>
      <c r="Z1457" s="19">
        <v>0</v>
      </c>
    </row>
    <row r="1458" spans="1:26" hidden="1" x14ac:dyDescent="0.2">
      <c r="A1458" t="s">
        <v>62</v>
      </c>
      <c r="B1458" t="s">
        <v>80</v>
      </c>
      <c r="C1458" t="s">
        <v>92</v>
      </c>
      <c r="D1458" t="s">
        <v>93</v>
      </c>
      <c r="E1458" t="s">
        <v>4</v>
      </c>
      <c r="F1458" t="s">
        <v>5</v>
      </c>
      <c r="G1458" t="s">
        <v>6</v>
      </c>
      <c r="H1458" t="s">
        <v>7</v>
      </c>
      <c r="I1458" t="str">
        <f>MID(Tabla1[[#This Row],[Des.Proyecto]],16,50)</f>
        <v>GASTOS ADMINISTRATIVOS</v>
      </c>
      <c r="J1458" t="s">
        <v>317</v>
      </c>
      <c r="K1458" t="s">
        <v>318</v>
      </c>
      <c r="L1458" s="11" t="s">
        <v>938</v>
      </c>
      <c r="M1458" t="s">
        <v>173</v>
      </c>
      <c r="N1458" t="s">
        <v>11</v>
      </c>
      <c r="O1458" s="19">
        <v>635</v>
      </c>
      <c r="P1458" s="19">
        <v>0</v>
      </c>
      <c r="Q1458" s="19">
        <v>-295.41000000000003</v>
      </c>
      <c r="R1458" s="19">
        <v>339.59</v>
      </c>
      <c r="S1458" s="19">
        <v>0</v>
      </c>
      <c r="T1458" s="19">
        <v>0</v>
      </c>
      <c r="U1458" s="18">
        <f>Tabla1[[#This Row],[Comprometido]]/Tabla1[[#Totals],[Comprometido]]</f>
        <v>0</v>
      </c>
      <c r="V1458" s="19">
        <v>0</v>
      </c>
      <c r="W1458" s="20">
        <f>Tabla1[[#This Row],[Devengado]]/Tabla1[[#Totals],[Devengado]]</f>
        <v>0</v>
      </c>
      <c r="X1458" s="19">
        <v>339.59</v>
      </c>
      <c r="Y1458" s="19">
        <v>339.59</v>
      </c>
      <c r="Z1458" s="19">
        <v>339.59</v>
      </c>
    </row>
    <row r="1459" spans="1:26" hidden="1" x14ac:dyDescent="0.2">
      <c r="A1459" t="s">
        <v>0</v>
      </c>
      <c r="B1459" t="s">
        <v>16</v>
      </c>
      <c r="C1459" t="s">
        <v>36</v>
      </c>
      <c r="D1459" t="s">
        <v>37</v>
      </c>
      <c r="E1459" t="s">
        <v>4</v>
      </c>
      <c r="F1459" t="s">
        <v>5</v>
      </c>
      <c r="G1459" t="s">
        <v>6</v>
      </c>
      <c r="H1459" t="s">
        <v>7</v>
      </c>
      <c r="I1459" t="str">
        <f>MID(Tabla1[[#This Row],[Des.Proyecto]],16,50)</f>
        <v>GASTOS ADMINISTRATIVOS</v>
      </c>
      <c r="J1459" t="s">
        <v>317</v>
      </c>
      <c r="K1459" t="s">
        <v>318</v>
      </c>
      <c r="L1459" s="11" t="s">
        <v>938</v>
      </c>
      <c r="M1459" t="s">
        <v>173</v>
      </c>
      <c r="N1459" t="s">
        <v>11</v>
      </c>
      <c r="O1459" s="19">
        <v>1115</v>
      </c>
      <c r="P1459" s="19">
        <v>0</v>
      </c>
      <c r="Q1459" s="19">
        <v>-1115</v>
      </c>
      <c r="R1459" s="19">
        <v>0</v>
      </c>
      <c r="S1459" s="19">
        <v>0</v>
      </c>
      <c r="T1459" s="19">
        <v>0</v>
      </c>
      <c r="U1459" s="18">
        <f>Tabla1[[#This Row],[Comprometido]]/Tabla1[[#Totals],[Comprometido]]</f>
        <v>0</v>
      </c>
      <c r="V1459" s="19">
        <v>0</v>
      </c>
      <c r="W1459" s="20">
        <f>Tabla1[[#This Row],[Devengado]]/Tabla1[[#Totals],[Devengado]]</f>
        <v>0</v>
      </c>
      <c r="X1459" s="19">
        <v>0</v>
      </c>
      <c r="Y1459" s="19">
        <v>0</v>
      </c>
      <c r="Z1459" s="19">
        <v>0</v>
      </c>
    </row>
    <row r="1460" spans="1:26" hidden="1" x14ac:dyDescent="0.2">
      <c r="A1460" t="s">
        <v>23</v>
      </c>
      <c r="B1460" t="s">
        <v>49</v>
      </c>
      <c r="C1460" t="s">
        <v>56</v>
      </c>
      <c r="D1460" t="s">
        <v>57</v>
      </c>
      <c r="E1460" t="s">
        <v>4</v>
      </c>
      <c r="F1460" t="s">
        <v>5</v>
      </c>
      <c r="G1460" t="s">
        <v>6</v>
      </c>
      <c r="H1460" t="s">
        <v>7</v>
      </c>
      <c r="I1460" t="str">
        <f>MID(Tabla1[[#This Row],[Des.Proyecto]],16,50)</f>
        <v>GASTOS ADMINISTRATIVOS</v>
      </c>
      <c r="J1460" t="s">
        <v>317</v>
      </c>
      <c r="K1460" t="s">
        <v>318</v>
      </c>
      <c r="L1460" s="11" t="s">
        <v>938</v>
      </c>
      <c r="M1460" t="s">
        <v>173</v>
      </c>
      <c r="N1460" t="s">
        <v>11</v>
      </c>
      <c r="O1460" s="19">
        <v>3836.9</v>
      </c>
      <c r="P1460" s="19">
        <v>0</v>
      </c>
      <c r="Q1460" s="19">
        <v>-3836.9</v>
      </c>
      <c r="R1460" s="19">
        <v>0</v>
      </c>
      <c r="S1460" s="19">
        <v>0</v>
      </c>
      <c r="T1460" s="19">
        <v>0</v>
      </c>
      <c r="U1460" s="18">
        <f>Tabla1[[#This Row],[Comprometido]]/Tabla1[[#Totals],[Comprometido]]</f>
        <v>0</v>
      </c>
      <c r="V1460" s="19">
        <v>0</v>
      </c>
      <c r="W1460" s="20">
        <f>Tabla1[[#This Row],[Devengado]]/Tabla1[[#Totals],[Devengado]]</f>
        <v>0</v>
      </c>
      <c r="X1460" s="19">
        <v>0</v>
      </c>
      <c r="Y1460" s="19">
        <v>0</v>
      </c>
      <c r="Z1460" s="19">
        <v>0</v>
      </c>
    </row>
    <row r="1461" spans="1:26" hidden="1" x14ac:dyDescent="0.2">
      <c r="A1461" t="s">
        <v>23</v>
      </c>
      <c r="B1461" t="s">
        <v>24</v>
      </c>
      <c r="C1461" t="s">
        <v>101</v>
      </c>
      <c r="D1461" t="s">
        <v>102</v>
      </c>
      <c r="E1461" t="s">
        <v>4</v>
      </c>
      <c r="F1461" t="s">
        <v>5</v>
      </c>
      <c r="G1461" t="s">
        <v>6</v>
      </c>
      <c r="H1461" t="s">
        <v>7</v>
      </c>
      <c r="I1461" t="str">
        <f>MID(Tabla1[[#This Row],[Des.Proyecto]],16,50)</f>
        <v>GASTOS ADMINISTRATIVOS</v>
      </c>
      <c r="J1461" t="s">
        <v>319</v>
      </c>
      <c r="K1461" t="s">
        <v>320</v>
      </c>
      <c r="L1461" s="11" t="s">
        <v>938</v>
      </c>
      <c r="M1461" t="s">
        <v>173</v>
      </c>
      <c r="N1461" t="s">
        <v>11</v>
      </c>
      <c r="O1461" s="19">
        <v>591</v>
      </c>
      <c r="P1461" s="19">
        <v>0</v>
      </c>
      <c r="Q1461" s="19">
        <v>-591</v>
      </c>
      <c r="R1461" s="19">
        <v>0</v>
      </c>
      <c r="S1461" s="19">
        <v>0</v>
      </c>
      <c r="T1461" s="19">
        <v>0</v>
      </c>
      <c r="U1461" s="18">
        <f>Tabla1[[#This Row],[Comprometido]]/Tabla1[[#Totals],[Comprometido]]</f>
        <v>0</v>
      </c>
      <c r="V1461" s="19">
        <v>0</v>
      </c>
      <c r="W1461" s="20">
        <f>Tabla1[[#This Row],[Devengado]]/Tabla1[[#Totals],[Devengado]]</f>
        <v>0</v>
      </c>
      <c r="X1461" s="19">
        <v>0</v>
      </c>
      <c r="Y1461" s="19">
        <v>0</v>
      </c>
      <c r="Z1461" s="19">
        <v>0</v>
      </c>
    </row>
    <row r="1462" spans="1:26" hidden="1" x14ac:dyDescent="0.2">
      <c r="A1462" t="s">
        <v>23</v>
      </c>
      <c r="B1462" t="s">
        <v>49</v>
      </c>
      <c r="C1462" t="s">
        <v>56</v>
      </c>
      <c r="D1462" t="s">
        <v>57</v>
      </c>
      <c r="E1462" t="s">
        <v>4</v>
      </c>
      <c r="F1462" t="s">
        <v>5</v>
      </c>
      <c r="G1462" t="s">
        <v>6</v>
      </c>
      <c r="H1462" t="s">
        <v>7</v>
      </c>
      <c r="I1462" t="str">
        <f>MID(Tabla1[[#This Row],[Des.Proyecto]],16,50)</f>
        <v>GASTOS ADMINISTRATIVOS</v>
      </c>
      <c r="J1462" t="s">
        <v>319</v>
      </c>
      <c r="K1462" t="s">
        <v>320</v>
      </c>
      <c r="L1462" s="11" t="s">
        <v>938</v>
      </c>
      <c r="M1462" t="s">
        <v>173</v>
      </c>
      <c r="N1462" t="s">
        <v>11</v>
      </c>
      <c r="O1462" s="19">
        <v>787</v>
      </c>
      <c r="P1462" s="19">
        <v>0</v>
      </c>
      <c r="Q1462" s="19">
        <v>-307</v>
      </c>
      <c r="R1462" s="19">
        <v>480</v>
      </c>
      <c r="S1462" s="19">
        <v>0</v>
      </c>
      <c r="T1462" s="19">
        <v>0</v>
      </c>
      <c r="U1462" s="18">
        <f>Tabla1[[#This Row],[Comprometido]]/Tabla1[[#Totals],[Comprometido]]</f>
        <v>0</v>
      </c>
      <c r="V1462" s="19">
        <v>0</v>
      </c>
      <c r="W1462" s="20">
        <f>Tabla1[[#This Row],[Devengado]]/Tabla1[[#Totals],[Devengado]]</f>
        <v>0</v>
      </c>
      <c r="X1462" s="19">
        <v>480</v>
      </c>
      <c r="Y1462" s="19">
        <v>480</v>
      </c>
      <c r="Z1462" s="19">
        <v>480</v>
      </c>
    </row>
    <row r="1463" spans="1:26" hidden="1" x14ac:dyDescent="0.2">
      <c r="A1463" t="s">
        <v>0</v>
      </c>
      <c r="B1463" t="s">
        <v>1</v>
      </c>
      <c r="C1463" t="s">
        <v>88</v>
      </c>
      <c r="D1463" t="s">
        <v>89</v>
      </c>
      <c r="E1463" t="s">
        <v>4</v>
      </c>
      <c r="F1463" t="s">
        <v>5</v>
      </c>
      <c r="G1463" t="s">
        <v>6</v>
      </c>
      <c r="H1463" t="s">
        <v>7</v>
      </c>
      <c r="I1463" t="str">
        <f>MID(Tabla1[[#This Row],[Des.Proyecto]],16,50)</f>
        <v>GASTOS ADMINISTRATIVOS</v>
      </c>
      <c r="J1463" t="s">
        <v>319</v>
      </c>
      <c r="K1463" t="s">
        <v>320</v>
      </c>
      <c r="L1463" s="11" t="s">
        <v>938</v>
      </c>
      <c r="M1463" t="s">
        <v>173</v>
      </c>
      <c r="N1463" t="s">
        <v>11</v>
      </c>
      <c r="O1463" s="19">
        <v>350</v>
      </c>
      <c r="P1463" s="19">
        <v>0</v>
      </c>
      <c r="Q1463" s="19">
        <v>2150</v>
      </c>
      <c r="R1463" s="19">
        <v>2500</v>
      </c>
      <c r="S1463" s="19">
        <v>0</v>
      </c>
      <c r="T1463" s="19">
        <v>0</v>
      </c>
      <c r="U1463" s="18">
        <f>Tabla1[[#This Row],[Comprometido]]/Tabla1[[#Totals],[Comprometido]]</f>
        <v>0</v>
      </c>
      <c r="V1463" s="19">
        <v>0</v>
      </c>
      <c r="W1463" s="20">
        <f>Tabla1[[#This Row],[Devengado]]/Tabla1[[#Totals],[Devengado]]</f>
        <v>0</v>
      </c>
      <c r="X1463" s="19">
        <v>2500</v>
      </c>
      <c r="Y1463" s="19">
        <v>2500</v>
      </c>
      <c r="Z1463" s="19">
        <v>2500</v>
      </c>
    </row>
    <row r="1464" spans="1:26" hidden="1" x14ac:dyDescent="0.2">
      <c r="A1464" t="s">
        <v>23</v>
      </c>
      <c r="B1464" t="s">
        <v>69</v>
      </c>
      <c r="C1464" t="s">
        <v>70</v>
      </c>
      <c r="D1464" t="s">
        <v>71</v>
      </c>
      <c r="E1464" t="s">
        <v>4</v>
      </c>
      <c r="F1464" t="s">
        <v>5</v>
      </c>
      <c r="G1464" t="s">
        <v>6</v>
      </c>
      <c r="H1464" t="s">
        <v>7</v>
      </c>
      <c r="I1464" t="str">
        <f>MID(Tabla1[[#This Row],[Des.Proyecto]],16,50)</f>
        <v>GASTOS ADMINISTRATIVOS</v>
      </c>
      <c r="J1464" t="s">
        <v>319</v>
      </c>
      <c r="K1464" t="s">
        <v>320</v>
      </c>
      <c r="L1464" s="11" t="s">
        <v>938</v>
      </c>
      <c r="M1464" t="s">
        <v>173</v>
      </c>
      <c r="N1464" t="s">
        <v>11</v>
      </c>
      <c r="O1464" s="19">
        <v>1613.29</v>
      </c>
      <c r="P1464" s="19">
        <v>0</v>
      </c>
      <c r="Q1464" s="19">
        <v>-1613.29</v>
      </c>
      <c r="R1464" s="19">
        <v>0</v>
      </c>
      <c r="S1464" s="19">
        <v>0</v>
      </c>
      <c r="T1464" s="19">
        <v>0</v>
      </c>
      <c r="U1464" s="18">
        <f>Tabla1[[#This Row],[Comprometido]]/Tabla1[[#Totals],[Comprometido]]</f>
        <v>0</v>
      </c>
      <c r="V1464" s="19">
        <v>0</v>
      </c>
      <c r="W1464" s="20">
        <f>Tabla1[[#This Row],[Devengado]]/Tabla1[[#Totals],[Devengado]]</f>
        <v>0</v>
      </c>
      <c r="X1464" s="19">
        <v>0</v>
      </c>
      <c r="Y1464" s="19">
        <v>0</v>
      </c>
      <c r="Z1464" s="19">
        <v>0</v>
      </c>
    </row>
    <row r="1465" spans="1:26" hidden="1" x14ac:dyDescent="0.2">
      <c r="A1465" t="s">
        <v>23</v>
      </c>
      <c r="B1465" t="s">
        <v>24</v>
      </c>
      <c r="C1465" t="s">
        <v>86</v>
      </c>
      <c r="D1465" t="s">
        <v>87</v>
      </c>
      <c r="E1465" t="s">
        <v>4</v>
      </c>
      <c r="F1465" t="s">
        <v>5</v>
      </c>
      <c r="G1465" t="s">
        <v>6</v>
      </c>
      <c r="H1465" t="s">
        <v>7</v>
      </c>
      <c r="I1465" t="str">
        <f>MID(Tabla1[[#This Row],[Des.Proyecto]],16,50)</f>
        <v>GASTOS ADMINISTRATIVOS</v>
      </c>
      <c r="J1465" t="s">
        <v>319</v>
      </c>
      <c r="K1465" t="s">
        <v>320</v>
      </c>
      <c r="L1465" s="11" t="s">
        <v>938</v>
      </c>
      <c r="M1465" t="s">
        <v>173</v>
      </c>
      <c r="N1465" t="s">
        <v>11</v>
      </c>
      <c r="O1465" s="19">
        <v>400</v>
      </c>
      <c r="P1465" s="19">
        <v>0</v>
      </c>
      <c r="Q1465" s="19">
        <v>-400</v>
      </c>
      <c r="R1465" s="19">
        <v>0</v>
      </c>
      <c r="S1465" s="19">
        <v>0</v>
      </c>
      <c r="T1465" s="19">
        <v>0</v>
      </c>
      <c r="U1465" s="18">
        <f>Tabla1[[#This Row],[Comprometido]]/Tabla1[[#Totals],[Comprometido]]</f>
        <v>0</v>
      </c>
      <c r="V1465" s="19">
        <v>0</v>
      </c>
      <c r="W1465" s="20">
        <f>Tabla1[[#This Row],[Devengado]]/Tabla1[[#Totals],[Devengado]]</f>
        <v>0</v>
      </c>
      <c r="X1465" s="19">
        <v>0</v>
      </c>
      <c r="Y1465" s="19">
        <v>0</v>
      </c>
      <c r="Z1465" s="19">
        <v>0</v>
      </c>
    </row>
    <row r="1466" spans="1:26" x14ac:dyDescent="0.2">
      <c r="A1466" t="s">
        <v>52</v>
      </c>
      <c r="B1466" t="s">
        <v>83</v>
      </c>
      <c r="C1466" t="s">
        <v>84</v>
      </c>
      <c r="D1466" t="s">
        <v>85</v>
      </c>
      <c r="E1466" t="s">
        <v>4</v>
      </c>
      <c r="F1466" t="s">
        <v>5</v>
      </c>
      <c r="G1466" t="s">
        <v>6</v>
      </c>
      <c r="H1466" t="s">
        <v>7</v>
      </c>
      <c r="I1466" t="str">
        <f>MID(Tabla1[[#This Row],[Des.Proyecto]],16,50)</f>
        <v>GASTOS ADMINISTRATIVOS</v>
      </c>
      <c r="J1466" t="s">
        <v>319</v>
      </c>
      <c r="K1466" t="s">
        <v>320</v>
      </c>
      <c r="L1466" s="11" t="s">
        <v>938</v>
      </c>
      <c r="M1466" t="s">
        <v>173</v>
      </c>
      <c r="N1466" t="s">
        <v>11</v>
      </c>
      <c r="O1466" s="19">
        <v>16.5</v>
      </c>
      <c r="P1466" s="19">
        <v>0</v>
      </c>
      <c r="Q1466" s="19">
        <v>0</v>
      </c>
      <c r="R1466" s="19">
        <v>16.5</v>
      </c>
      <c r="S1466" s="19">
        <v>0</v>
      </c>
      <c r="T1466" s="19">
        <v>0</v>
      </c>
      <c r="U1466" s="18">
        <f>Tabla1[[#This Row],[Comprometido]]/Tabla1[[#Totals],[Comprometido]]</f>
        <v>0</v>
      </c>
      <c r="V1466" s="19">
        <v>0</v>
      </c>
      <c r="W1466" s="20">
        <f>Tabla1[[#This Row],[Devengado]]/Tabla1[[#Totals],[Devengado]]</f>
        <v>0</v>
      </c>
      <c r="X1466" s="19">
        <v>16.5</v>
      </c>
      <c r="Y1466" s="19">
        <v>16.5</v>
      </c>
      <c r="Z1466" s="19">
        <v>16.5</v>
      </c>
    </row>
    <row r="1467" spans="1:26" hidden="1" x14ac:dyDescent="0.2">
      <c r="A1467" t="s">
        <v>23</v>
      </c>
      <c r="B1467" t="s">
        <v>46</v>
      </c>
      <c r="C1467" t="s">
        <v>133</v>
      </c>
      <c r="D1467" t="s">
        <v>134</v>
      </c>
      <c r="E1467" t="s">
        <v>4</v>
      </c>
      <c r="F1467" t="s">
        <v>5</v>
      </c>
      <c r="G1467" t="s">
        <v>6</v>
      </c>
      <c r="H1467" t="s">
        <v>7</v>
      </c>
      <c r="I1467" t="str">
        <f>MID(Tabla1[[#This Row],[Des.Proyecto]],16,50)</f>
        <v>GASTOS ADMINISTRATIVOS</v>
      </c>
      <c r="J1467" t="s">
        <v>319</v>
      </c>
      <c r="K1467" t="s">
        <v>320</v>
      </c>
      <c r="L1467" s="11" t="s">
        <v>938</v>
      </c>
      <c r="M1467" t="s">
        <v>173</v>
      </c>
      <c r="N1467" t="s">
        <v>11</v>
      </c>
      <c r="O1467" s="19">
        <v>570.1</v>
      </c>
      <c r="P1467" s="19">
        <v>0</v>
      </c>
      <c r="Q1467" s="19">
        <v>0</v>
      </c>
      <c r="R1467" s="19">
        <v>570.1</v>
      </c>
      <c r="S1467" s="19">
        <v>0</v>
      </c>
      <c r="T1467" s="19">
        <v>0</v>
      </c>
      <c r="U1467" s="18">
        <f>Tabla1[[#This Row],[Comprometido]]/Tabla1[[#Totals],[Comprometido]]</f>
        <v>0</v>
      </c>
      <c r="V1467" s="19">
        <v>0</v>
      </c>
      <c r="W1467" s="20">
        <f>Tabla1[[#This Row],[Devengado]]/Tabla1[[#Totals],[Devengado]]</f>
        <v>0</v>
      </c>
      <c r="X1467" s="19">
        <v>570.1</v>
      </c>
      <c r="Y1467" s="19">
        <v>570.1</v>
      </c>
      <c r="Z1467" s="19">
        <v>570.1</v>
      </c>
    </row>
    <row r="1468" spans="1:26" hidden="1" x14ac:dyDescent="0.2">
      <c r="A1468" t="s">
        <v>62</v>
      </c>
      <c r="B1468" t="s">
        <v>66</v>
      </c>
      <c r="C1468" t="s">
        <v>74</v>
      </c>
      <c r="D1468" t="s">
        <v>75</v>
      </c>
      <c r="E1468" t="s">
        <v>4</v>
      </c>
      <c r="F1468" t="s">
        <v>5</v>
      </c>
      <c r="G1468" t="s">
        <v>6</v>
      </c>
      <c r="H1468" t="s">
        <v>7</v>
      </c>
      <c r="I1468" t="str">
        <f>MID(Tabla1[[#This Row],[Des.Proyecto]],16,50)</f>
        <v>GASTOS ADMINISTRATIVOS</v>
      </c>
      <c r="J1468" t="s">
        <v>319</v>
      </c>
      <c r="K1468" t="s">
        <v>320</v>
      </c>
      <c r="L1468" s="11" t="s">
        <v>938</v>
      </c>
      <c r="M1468" t="s">
        <v>173</v>
      </c>
      <c r="N1468" t="s">
        <v>11</v>
      </c>
      <c r="O1468" s="19">
        <v>252.22</v>
      </c>
      <c r="P1468" s="19">
        <v>0</v>
      </c>
      <c r="Q1468" s="19">
        <v>-252.22</v>
      </c>
      <c r="R1468" s="19">
        <v>0</v>
      </c>
      <c r="S1468" s="19">
        <v>0</v>
      </c>
      <c r="T1468" s="19">
        <v>0</v>
      </c>
      <c r="U1468" s="18">
        <f>Tabla1[[#This Row],[Comprometido]]/Tabla1[[#Totals],[Comprometido]]</f>
        <v>0</v>
      </c>
      <c r="V1468" s="19">
        <v>0</v>
      </c>
      <c r="W1468" s="20">
        <f>Tabla1[[#This Row],[Devengado]]/Tabla1[[#Totals],[Devengado]]</f>
        <v>0</v>
      </c>
      <c r="X1468" s="19">
        <v>0</v>
      </c>
      <c r="Y1468" s="19">
        <v>0</v>
      </c>
      <c r="Z1468" s="19">
        <v>0</v>
      </c>
    </row>
    <row r="1469" spans="1:26" hidden="1" x14ac:dyDescent="0.2">
      <c r="A1469" t="s">
        <v>62</v>
      </c>
      <c r="B1469" t="s">
        <v>80</v>
      </c>
      <c r="C1469" t="s">
        <v>81</v>
      </c>
      <c r="D1469" t="s">
        <v>82</v>
      </c>
      <c r="E1469" t="s">
        <v>4</v>
      </c>
      <c r="F1469" t="s">
        <v>5</v>
      </c>
      <c r="G1469" t="s">
        <v>6</v>
      </c>
      <c r="H1469" t="s">
        <v>7</v>
      </c>
      <c r="I1469" t="str">
        <f>MID(Tabla1[[#This Row],[Des.Proyecto]],16,50)</f>
        <v>GASTOS ADMINISTRATIVOS</v>
      </c>
      <c r="J1469" t="s">
        <v>319</v>
      </c>
      <c r="K1469" t="s">
        <v>320</v>
      </c>
      <c r="L1469" s="11" t="s">
        <v>938</v>
      </c>
      <c r="M1469" t="s">
        <v>173</v>
      </c>
      <c r="N1469" t="s">
        <v>11</v>
      </c>
      <c r="O1469" s="19">
        <v>1785.71</v>
      </c>
      <c r="P1469" s="19">
        <v>0</v>
      </c>
      <c r="Q1469" s="19">
        <v>-1325.01</v>
      </c>
      <c r="R1469" s="19">
        <v>460.7</v>
      </c>
      <c r="S1469" s="19">
        <v>0</v>
      </c>
      <c r="T1469" s="19">
        <v>460.7</v>
      </c>
      <c r="U1469" s="18">
        <f>Tabla1[[#This Row],[Comprometido]]/Tabla1[[#Totals],[Comprometido]]</f>
        <v>2.1993931336311739E-5</v>
      </c>
      <c r="V1469" s="19">
        <v>460.7</v>
      </c>
      <c r="W1469" s="20">
        <f>Tabla1[[#This Row],[Devengado]]/Tabla1[[#Totals],[Devengado]]</f>
        <v>5.3799822866272806E-5</v>
      </c>
      <c r="X1469" s="19">
        <v>0</v>
      </c>
      <c r="Y1469" s="19">
        <v>0</v>
      </c>
      <c r="Z1469" s="19">
        <v>0</v>
      </c>
    </row>
    <row r="1470" spans="1:26" hidden="1" x14ac:dyDescent="0.2">
      <c r="A1470" t="s">
        <v>23</v>
      </c>
      <c r="B1470" t="s">
        <v>24</v>
      </c>
      <c r="C1470" t="s">
        <v>34</v>
      </c>
      <c r="D1470" t="s">
        <v>35</v>
      </c>
      <c r="E1470" t="s">
        <v>4</v>
      </c>
      <c r="F1470" t="s">
        <v>5</v>
      </c>
      <c r="G1470" t="s">
        <v>6</v>
      </c>
      <c r="H1470" t="s">
        <v>7</v>
      </c>
      <c r="I1470" t="str">
        <f>MID(Tabla1[[#This Row],[Des.Proyecto]],16,50)</f>
        <v>GASTOS ADMINISTRATIVOS</v>
      </c>
      <c r="J1470" t="s">
        <v>319</v>
      </c>
      <c r="K1470" t="s">
        <v>320</v>
      </c>
      <c r="L1470" s="11" t="s">
        <v>938</v>
      </c>
      <c r="M1470" t="s">
        <v>173</v>
      </c>
      <c r="N1470" t="s">
        <v>11</v>
      </c>
      <c r="O1470" s="19">
        <v>179.8</v>
      </c>
      <c r="P1470" s="19">
        <v>0</v>
      </c>
      <c r="Q1470" s="19">
        <v>-179.8</v>
      </c>
      <c r="R1470" s="19">
        <v>0</v>
      </c>
      <c r="S1470" s="19">
        <v>0</v>
      </c>
      <c r="T1470" s="19">
        <v>0</v>
      </c>
      <c r="U1470" s="18">
        <f>Tabla1[[#This Row],[Comprometido]]/Tabla1[[#Totals],[Comprometido]]</f>
        <v>0</v>
      </c>
      <c r="V1470" s="19">
        <v>0</v>
      </c>
      <c r="W1470" s="20">
        <f>Tabla1[[#This Row],[Devengado]]/Tabla1[[#Totals],[Devengado]]</f>
        <v>0</v>
      </c>
      <c r="X1470" s="19">
        <v>0</v>
      </c>
      <c r="Y1470" s="19">
        <v>0</v>
      </c>
      <c r="Z1470" s="19">
        <v>0</v>
      </c>
    </row>
    <row r="1471" spans="1:26" hidden="1" x14ac:dyDescent="0.2">
      <c r="A1471" t="s">
        <v>23</v>
      </c>
      <c r="B1471" t="s">
        <v>24</v>
      </c>
      <c r="C1471" t="s">
        <v>40</v>
      </c>
      <c r="D1471" t="s">
        <v>41</v>
      </c>
      <c r="E1471" t="s">
        <v>4</v>
      </c>
      <c r="F1471" t="s">
        <v>5</v>
      </c>
      <c r="G1471" t="s">
        <v>6</v>
      </c>
      <c r="H1471" t="s">
        <v>7</v>
      </c>
      <c r="I1471" t="str">
        <f>MID(Tabla1[[#This Row],[Des.Proyecto]],16,50)</f>
        <v>GASTOS ADMINISTRATIVOS</v>
      </c>
      <c r="J1471" t="s">
        <v>319</v>
      </c>
      <c r="K1471" t="s">
        <v>320</v>
      </c>
      <c r="L1471" s="11" t="s">
        <v>938</v>
      </c>
      <c r="M1471" t="s">
        <v>173</v>
      </c>
      <c r="N1471" t="s">
        <v>11</v>
      </c>
      <c r="O1471" s="19">
        <v>866.83</v>
      </c>
      <c r="P1471" s="19">
        <v>0</v>
      </c>
      <c r="Q1471" s="19">
        <v>0</v>
      </c>
      <c r="R1471" s="19">
        <v>866.83</v>
      </c>
      <c r="S1471" s="19">
        <v>0</v>
      </c>
      <c r="T1471" s="19">
        <v>0</v>
      </c>
      <c r="U1471" s="18">
        <f>Tabla1[[#This Row],[Comprometido]]/Tabla1[[#Totals],[Comprometido]]</f>
        <v>0</v>
      </c>
      <c r="V1471" s="19">
        <v>0</v>
      </c>
      <c r="W1471" s="20">
        <f>Tabla1[[#This Row],[Devengado]]/Tabla1[[#Totals],[Devengado]]</f>
        <v>0</v>
      </c>
      <c r="X1471" s="19">
        <v>866.83</v>
      </c>
      <c r="Y1471" s="19">
        <v>866.83</v>
      </c>
      <c r="Z1471" s="19">
        <v>866.83</v>
      </c>
    </row>
    <row r="1472" spans="1:26" hidden="1" x14ac:dyDescent="0.2">
      <c r="A1472" t="s">
        <v>0</v>
      </c>
      <c r="B1472" t="s">
        <v>105</v>
      </c>
      <c r="C1472" t="s">
        <v>106</v>
      </c>
      <c r="D1472" t="s">
        <v>107</v>
      </c>
      <c r="E1472" t="s">
        <v>4</v>
      </c>
      <c r="F1472" t="s">
        <v>5</v>
      </c>
      <c r="G1472" t="s">
        <v>6</v>
      </c>
      <c r="H1472" t="s">
        <v>7</v>
      </c>
      <c r="I1472" t="str">
        <f>MID(Tabla1[[#This Row],[Des.Proyecto]],16,50)</f>
        <v>GASTOS ADMINISTRATIVOS</v>
      </c>
      <c r="J1472" t="s">
        <v>319</v>
      </c>
      <c r="K1472" t="s">
        <v>320</v>
      </c>
      <c r="L1472" s="11" t="s">
        <v>938</v>
      </c>
      <c r="M1472" t="s">
        <v>173</v>
      </c>
      <c r="N1472" t="s">
        <v>11</v>
      </c>
      <c r="O1472" s="19">
        <v>443.8</v>
      </c>
      <c r="P1472" s="19">
        <v>0</v>
      </c>
      <c r="Q1472" s="19">
        <v>-235</v>
      </c>
      <c r="R1472" s="19">
        <v>208.8</v>
      </c>
      <c r="S1472" s="19">
        <v>0</v>
      </c>
      <c r="T1472" s="19">
        <v>0</v>
      </c>
      <c r="U1472" s="18">
        <f>Tabla1[[#This Row],[Comprometido]]/Tabla1[[#Totals],[Comprometido]]</f>
        <v>0</v>
      </c>
      <c r="V1472" s="19">
        <v>0</v>
      </c>
      <c r="W1472" s="20">
        <f>Tabla1[[#This Row],[Devengado]]/Tabla1[[#Totals],[Devengado]]</f>
        <v>0</v>
      </c>
      <c r="X1472" s="19">
        <v>208.8</v>
      </c>
      <c r="Y1472" s="19">
        <v>208.8</v>
      </c>
      <c r="Z1472" s="19">
        <v>208.8</v>
      </c>
    </row>
    <row r="1473" spans="1:26" hidden="1" x14ac:dyDescent="0.2">
      <c r="A1473" t="s">
        <v>62</v>
      </c>
      <c r="B1473" t="s">
        <v>80</v>
      </c>
      <c r="C1473" t="s">
        <v>122</v>
      </c>
      <c r="D1473" t="s">
        <v>123</v>
      </c>
      <c r="E1473" t="s">
        <v>4</v>
      </c>
      <c r="F1473" t="s">
        <v>5</v>
      </c>
      <c r="G1473" t="s">
        <v>6</v>
      </c>
      <c r="H1473" t="s">
        <v>7</v>
      </c>
      <c r="I1473" t="str">
        <f>MID(Tabla1[[#This Row],[Des.Proyecto]],16,50)</f>
        <v>GASTOS ADMINISTRATIVOS</v>
      </c>
      <c r="J1473" t="s">
        <v>321</v>
      </c>
      <c r="K1473" t="s">
        <v>322</v>
      </c>
      <c r="L1473" s="11" t="s">
        <v>938</v>
      </c>
      <c r="M1473" t="s">
        <v>173</v>
      </c>
      <c r="N1473" t="s">
        <v>11</v>
      </c>
      <c r="O1473" s="19">
        <v>790</v>
      </c>
      <c r="P1473" s="19">
        <v>0</v>
      </c>
      <c r="Q1473" s="19">
        <v>-790</v>
      </c>
      <c r="R1473" s="19">
        <v>0</v>
      </c>
      <c r="S1473" s="19">
        <v>0</v>
      </c>
      <c r="T1473" s="19">
        <v>0</v>
      </c>
      <c r="U1473" s="18">
        <f>Tabla1[[#This Row],[Comprometido]]/Tabla1[[#Totals],[Comprometido]]</f>
        <v>0</v>
      </c>
      <c r="V1473" s="19">
        <v>0</v>
      </c>
      <c r="W1473" s="20">
        <f>Tabla1[[#This Row],[Devengado]]/Tabla1[[#Totals],[Devengado]]</f>
        <v>0</v>
      </c>
      <c r="X1473" s="19">
        <v>0</v>
      </c>
      <c r="Y1473" s="19">
        <v>0</v>
      </c>
      <c r="Z1473" s="19">
        <v>0</v>
      </c>
    </row>
    <row r="1474" spans="1:26" hidden="1" x14ac:dyDescent="0.2">
      <c r="A1474" t="s">
        <v>62</v>
      </c>
      <c r="B1474" t="s">
        <v>80</v>
      </c>
      <c r="C1474" t="s">
        <v>92</v>
      </c>
      <c r="D1474" t="s">
        <v>93</v>
      </c>
      <c r="E1474" t="s">
        <v>4</v>
      </c>
      <c r="F1474" t="s">
        <v>5</v>
      </c>
      <c r="G1474" t="s">
        <v>6</v>
      </c>
      <c r="H1474" t="s">
        <v>7</v>
      </c>
      <c r="I1474" t="str">
        <f>MID(Tabla1[[#This Row],[Des.Proyecto]],16,50)</f>
        <v>GASTOS ADMINISTRATIVOS</v>
      </c>
      <c r="J1474" t="s">
        <v>321</v>
      </c>
      <c r="K1474" t="s">
        <v>322</v>
      </c>
      <c r="L1474" s="11" t="s">
        <v>938</v>
      </c>
      <c r="M1474" t="s">
        <v>173</v>
      </c>
      <c r="N1474" t="s">
        <v>11</v>
      </c>
      <c r="O1474" s="19">
        <v>6700</v>
      </c>
      <c r="P1474" s="19">
        <v>0</v>
      </c>
      <c r="Q1474" s="19">
        <v>-3097.92</v>
      </c>
      <c r="R1474" s="19">
        <v>3602.08</v>
      </c>
      <c r="S1474" s="19">
        <v>0</v>
      </c>
      <c r="T1474" s="19">
        <v>2721</v>
      </c>
      <c r="U1474" s="18">
        <f>Tabla1[[#This Row],[Comprometido]]/Tabla1[[#Totals],[Comprometido]]</f>
        <v>1.2990120939028487E-4</v>
      </c>
      <c r="V1474" s="19">
        <v>2721</v>
      </c>
      <c r="W1474" s="20">
        <f>Tabla1[[#This Row],[Devengado]]/Tabla1[[#Totals],[Devengado]]</f>
        <v>3.1775410900613914E-4</v>
      </c>
      <c r="X1474" s="19">
        <v>881.08</v>
      </c>
      <c r="Y1474" s="19">
        <v>881.08</v>
      </c>
      <c r="Z1474" s="19">
        <v>881.08</v>
      </c>
    </row>
    <row r="1475" spans="1:26" hidden="1" x14ac:dyDescent="0.2">
      <c r="A1475" t="s">
        <v>23</v>
      </c>
      <c r="B1475" t="s">
        <v>49</v>
      </c>
      <c r="C1475" t="s">
        <v>56</v>
      </c>
      <c r="D1475" t="s">
        <v>57</v>
      </c>
      <c r="E1475" t="s">
        <v>4</v>
      </c>
      <c r="F1475" t="s">
        <v>5</v>
      </c>
      <c r="G1475" t="s">
        <v>6</v>
      </c>
      <c r="H1475" t="s">
        <v>7</v>
      </c>
      <c r="I1475" t="str">
        <f>MID(Tabla1[[#This Row],[Des.Proyecto]],16,50)</f>
        <v>GASTOS ADMINISTRATIVOS</v>
      </c>
      <c r="J1475" t="s">
        <v>321</v>
      </c>
      <c r="K1475" t="s">
        <v>322</v>
      </c>
      <c r="L1475" s="11" t="s">
        <v>938</v>
      </c>
      <c r="M1475" t="s">
        <v>173</v>
      </c>
      <c r="N1475" t="s">
        <v>11</v>
      </c>
      <c r="O1475" s="19">
        <v>7305.26</v>
      </c>
      <c r="P1475" s="19">
        <v>0</v>
      </c>
      <c r="Q1475" s="19">
        <v>-547.36</v>
      </c>
      <c r="R1475" s="19">
        <v>6757.9</v>
      </c>
      <c r="S1475" s="19">
        <v>0</v>
      </c>
      <c r="T1475" s="19">
        <v>6757.9</v>
      </c>
      <c r="U1475" s="18">
        <f>Tabla1[[#This Row],[Comprometido]]/Tabla1[[#Totals],[Comprometido]]</f>
        <v>3.2262380850371414E-4</v>
      </c>
      <c r="V1475" s="19">
        <v>6757.9</v>
      </c>
      <c r="W1475" s="20">
        <f>Tabla1[[#This Row],[Devengado]]/Tabla1[[#Totals],[Devengado]]</f>
        <v>7.8917695452134786E-4</v>
      </c>
      <c r="X1475" s="19">
        <v>0</v>
      </c>
      <c r="Y1475" s="19">
        <v>0</v>
      </c>
      <c r="Z1475" s="19">
        <v>0</v>
      </c>
    </row>
    <row r="1476" spans="1:26" hidden="1" x14ac:dyDescent="0.2">
      <c r="A1476" t="s">
        <v>23</v>
      </c>
      <c r="B1476" t="s">
        <v>96</v>
      </c>
      <c r="C1476" t="s">
        <v>97</v>
      </c>
      <c r="D1476" t="s">
        <v>98</v>
      </c>
      <c r="E1476" t="s">
        <v>4</v>
      </c>
      <c r="F1476" t="s">
        <v>5</v>
      </c>
      <c r="G1476" t="s">
        <v>6</v>
      </c>
      <c r="H1476" t="s">
        <v>7</v>
      </c>
      <c r="I1476" t="str">
        <f>MID(Tabla1[[#This Row],[Des.Proyecto]],16,50)</f>
        <v>GASTOS ADMINISTRATIVOS</v>
      </c>
      <c r="J1476" t="s">
        <v>321</v>
      </c>
      <c r="K1476" t="s">
        <v>322</v>
      </c>
      <c r="L1476" s="11" t="s">
        <v>938</v>
      </c>
      <c r="M1476" t="s">
        <v>173</v>
      </c>
      <c r="N1476" t="s">
        <v>11</v>
      </c>
      <c r="O1476" s="19">
        <v>7598.58</v>
      </c>
      <c r="P1476" s="19">
        <v>0</v>
      </c>
      <c r="Q1476" s="19">
        <v>0</v>
      </c>
      <c r="R1476" s="19">
        <v>7598.58</v>
      </c>
      <c r="S1476" s="19">
        <v>7598.58</v>
      </c>
      <c r="T1476" s="19">
        <v>0</v>
      </c>
      <c r="U1476" s="18">
        <f>Tabla1[[#This Row],[Comprometido]]/Tabla1[[#Totals],[Comprometido]]</f>
        <v>0</v>
      </c>
      <c r="V1476" s="19">
        <v>0</v>
      </c>
      <c r="W1476" s="20">
        <f>Tabla1[[#This Row],[Devengado]]/Tabla1[[#Totals],[Devengado]]</f>
        <v>0</v>
      </c>
      <c r="X1476" s="19">
        <v>7598.58</v>
      </c>
      <c r="Y1476" s="19">
        <v>7598.58</v>
      </c>
      <c r="Z1476" s="19">
        <v>0</v>
      </c>
    </row>
    <row r="1477" spans="1:26" hidden="1" x14ac:dyDescent="0.2">
      <c r="A1477" t="s">
        <v>23</v>
      </c>
      <c r="B1477" t="s">
        <v>24</v>
      </c>
      <c r="C1477" t="s">
        <v>29</v>
      </c>
      <c r="D1477" t="s">
        <v>30</v>
      </c>
      <c r="E1477" t="s">
        <v>4</v>
      </c>
      <c r="F1477" t="s">
        <v>5</v>
      </c>
      <c r="G1477" t="s">
        <v>6</v>
      </c>
      <c r="H1477" t="s">
        <v>7</v>
      </c>
      <c r="I1477" t="str">
        <f>MID(Tabla1[[#This Row],[Des.Proyecto]],16,50)</f>
        <v>GASTOS ADMINISTRATIVOS</v>
      </c>
      <c r="J1477" t="s">
        <v>321</v>
      </c>
      <c r="K1477" t="s">
        <v>322</v>
      </c>
      <c r="L1477" s="11" t="s">
        <v>938</v>
      </c>
      <c r="M1477" t="s">
        <v>173</v>
      </c>
      <c r="N1477" t="s">
        <v>11</v>
      </c>
      <c r="O1477" s="19">
        <v>0</v>
      </c>
      <c r="P1477" s="19">
        <v>0</v>
      </c>
      <c r="Q1477" s="19">
        <v>700</v>
      </c>
      <c r="R1477" s="19">
        <v>700</v>
      </c>
      <c r="S1477" s="19">
        <v>0</v>
      </c>
      <c r="T1477" s="19">
        <v>0</v>
      </c>
      <c r="U1477" s="18">
        <f>Tabla1[[#This Row],[Comprometido]]/Tabla1[[#Totals],[Comprometido]]</f>
        <v>0</v>
      </c>
      <c r="V1477" s="19">
        <v>0</v>
      </c>
      <c r="W1477" s="20">
        <f>Tabla1[[#This Row],[Devengado]]/Tabla1[[#Totals],[Devengado]]</f>
        <v>0</v>
      </c>
      <c r="X1477" s="19">
        <v>700</v>
      </c>
      <c r="Y1477" s="19">
        <v>700</v>
      </c>
      <c r="Z1477" s="19">
        <v>700</v>
      </c>
    </row>
    <row r="1478" spans="1:26" hidden="1" x14ac:dyDescent="0.2">
      <c r="A1478" t="s">
        <v>62</v>
      </c>
      <c r="B1478" t="s">
        <v>80</v>
      </c>
      <c r="C1478" t="s">
        <v>90</v>
      </c>
      <c r="D1478" t="s">
        <v>91</v>
      </c>
      <c r="E1478" t="s">
        <v>4</v>
      </c>
      <c r="F1478" t="s">
        <v>5</v>
      </c>
      <c r="G1478" t="s">
        <v>6</v>
      </c>
      <c r="H1478" t="s">
        <v>7</v>
      </c>
      <c r="I1478" t="str">
        <f>MID(Tabla1[[#This Row],[Des.Proyecto]],16,50)</f>
        <v>GASTOS ADMINISTRATIVOS</v>
      </c>
      <c r="J1478" t="s">
        <v>321</v>
      </c>
      <c r="K1478" t="s">
        <v>322</v>
      </c>
      <c r="L1478" s="11" t="s">
        <v>938</v>
      </c>
      <c r="M1478" t="s">
        <v>173</v>
      </c>
      <c r="N1478" t="s">
        <v>11</v>
      </c>
      <c r="O1478" s="19">
        <v>6727.2</v>
      </c>
      <c r="P1478" s="19">
        <v>0</v>
      </c>
      <c r="Q1478" s="19">
        <v>-6487.91</v>
      </c>
      <c r="R1478" s="19">
        <v>239.29</v>
      </c>
      <c r="S1478" s="19">
        <v>0</v>
      </c>
      <c r="T1478" s="19">
        <v>0</v>
      </c>
      <c r="U1478" s="18">
        <f>Tabla1[[#This Row],[Comprometido]]/Tabla1[[#Totals],[Comprometido]]</f>
        <v>0</v>
      </c>
      <c r="V1478" s="19">
        <v>0</v>
      </c>
      <c r="W1478" s="20">
        <f>Tabla1[[#This Row],[Devengado]]/Tabla1[[#Totals],[Devengado]]</f>
        <v>0</v>
      </c>
      <c r="X1478" s="19">
        <v>239.29</v>
      </c>
      <c r="Y1478" s="19">
        <v>239.29</v>
      </c>
      <c r="Z1478" s="19">
        <v>239.29</v>
      </c>
    </row>
    <row r="1479" spans="1:26" hidden="1" x14ac:dyDescent="0.2">
      <c r="A1479" t="s">
        <v>23</v>
      </c>
      <c r="B1479" t="s">
        <v>46</v>
      </c>
      <c r="C1479" t="s">
        <v>133</v>
      </c>
      <c r="D1479" t="s">
        <v>134</v>
      </c>
      <c r="E1479" t="s">
        <v>4</v>
      </c>
      <c r="F1479" t="s">
        <v>5</v>
      </c>
      <c r="G1479" t="s">
        <v>6</v>
      </c>
      <c r="H1479" t="s">
        <v>7</v>
      </c>
      <c r="I1479" t="str">
        <f>MID(Tabla1[[#This Row],[Des.Proyecto]],16,50)</f>
        <v>GASTOS ADMINISTRATIVOS</v>
      </c>
      <c r="J1479" t="s">
        <v>321</v>
      </c>
      <c r="K1479" t="s">
        <v>322</v>
      </c>
      <c r="L1479" s="11" t="s">
        <v>938</v>
      </c>
      <c r="M1479" t="s">
        <v>173</v>
      </c>
      <c r="N1479" t="s">
        <v>11</v>
      </c>
      <c r="O1479" s="19">
        <v>271.57</v>
      </c>
      <c r="P1479" s="19">
        <v>0</v>
      </c>
      <c r="Q1479" s="19">
        <v>0</v>
      </c>
      <c r="R1479" s="19">
        <v>271.57</v>
      </c>
      <c r="S1479" s="19">
        <v>0</v>
      </c>
      <c r="T1479" s="19">
        <v>0</v>
      </c>
      <c r="U1479" s="18">
        <f>Tabla1[[#This Row],[Comprometido]]/Tabla1[[#Totals],[Comprometido]]</f>
        <v>0</v>
      </c>
      <c r="V1479" s="19">
        <v>0</v>
      </c>
      <c r="W1479" s="20">
        <f>Tabla1[[#This Row],[Devengado]]/Tabla1[[#Totals],[Devengado]]</f>
        <v>0</v>
      </c>
      <c r="X1479" s="19">
        <v>271.57</v>
      </c>
      <c r="Y1479" s="19">
        <v>271.57</v>
      </c>
      <c r="Z1479" s="19">
        <v>271.57</v>
      </c>
    </row>
    <row r="1480" spans="1:26" hidden="1" x14ac:dyDescent="0.2">
      <c r="A1480" t="s">
        <v>0</v>
      </c>
      <c r="B1480" t="s">
        <v>1</v>
      </c>
      <c r="C1480" t="s">
        <v>88</v>
      </c>
      <c r="D1480" t="s">
        <v>89</v>
      </c>
      <c r="E1480" t="s">
        <v>4</v>
      </c>
      <c r="F1480" t="s">
        <v>5</v>
      </c>
      <c r="G1480" t="s">
        <v>6</v>
      </c>
      <c r="H1480" t="s">
        <v>7</v>
      </c>
      <c r="I1480" t="str">
        <f>MID(Tabla1[[#This Row],[Des.Proyecto]],16,50)</f>
        <v>GASTOS ADMINISTRATIVOS</v>
      </c>
      <c r="J1480" t="s">
        <v>321</v>
      </c>
      <c r="K1480" t="s">
        <v>322</v>
      </c>
      <c r="L1480" s="11" t="s">
        <v>938</v>
      </c>
      <c r="M1480" t="s">
        <v>173</v>
      </c>
      <c r="N1480" t="s">
        <v>11</v>
      </c>
      <c r="O1480" s="19">
        <v>42056.71</v>
      </c>
      <c r="P1480" s="19">
        <v>0</v>
      </c>
      <c r="Q1480" s="19">
        <v>-42056.71</v>
      </c>
      <c r="R1480" s="19">
        <v>0</v>
      </c>
      <c r="S1480" s="19">
        <v>0</v>
      </c>
      <c r="T1480" s="19">
        <v>0</v>
      </c>
      <c r="U1480" s="18">
        <f>Tabla1[[#This Row],[Comprometido]]/Tabla1[[#Totals],[Comprometido]]</f>
        <v>0</v>
      </c>
      <c r="V1480" s="19">
        <v>0</v>
      </c>
      <c r="W1480" s="20">
        <f>Tabla1[[#This Row],[Devengado]]/Tabla1[[#Totals],[Devengado]]</f>
        <v>0</v>
      </c>
      <c r="X1480" s="19">
        <v>0</v>
      </c>
      <c r="Y1480" s="19">
        <v>0</v>
      </c>
      <c r="Z1480" s="19">
        <v>0</v>
      </c>
    </row>
    <row r="1481" spans="1:26" hidden="1" x14ac:dyDescent="0.2">
      <c r="A1481" t="s">
        <v>23</v>
      </c>
      <c r="B1481" t="s">
        <v>24</v>
      </c>
      <c r="C1481" t="s">
        <v>40</v>
      </c>
      <c r="D1481" t="s">
        <v>41</v>
      </c>
      <c r="E1481" t="s">
        <v>4</v>
      </c>
      <c r="F1481" t="s">
        <v>5</v>
      </c>
      <c r="G1481" t="s">
        <v>6</v>
      </c>
      <c r="H1481" t="s">
        <v>7</v>
      </c>
      <c r="I1481" t="str">
        <f>MID(Tabla1[[#This Row],[Des.Proyecto]],16,50)</f>
        <v>GASTOS ADMINISTRATIVOS</v>
      </c>
      <c r="J1481" t="s">
        <v>323</v>
      </c>
      <c r="K1481" t="s">
        <v>324</v>
      </c>
      <c r="L1481" s="11" t="s">
        <v>938</v>
      </c>
      <c r="M1481" t="s">
        <v>173</v>
      </c>
      <c r="N1481" t="s">
        <v>11</v>
      </c>
      <c r="O1481" s="19">
        <v>540</v>
      </c>
      <c r="P1481" s="19">
        <v>0</v>
      </c>
      <c r="Q1481" s="19">
        <v>0</v>
      </c>
      <c r="R1481" s="19">
        <v>540</v>
      </c>
      <c r="S1481" s="19">
        <v>0</v>
      </c>
      <c r="T1481" s="19">
        <v>0</v>
      </c>
      <c r="U1481" s="18">
        <f>Tabla1[[#This Row],[Comprometido]]/Tabla1[[#Totals],[Comprometido]]</f>
        <v>0</v>
      </c>
      <c r="V1481" s="19">
        <v>0</v>
      </c>
      <c r="W1481" s="20">
        <f>Tabla1[[#This Row],[Devengado]]/Tabla1[[#Totals],[Devengado]]</f>
        <v>0</v>
      </c>
      <c r="X1481" s="19">
        <v>540</v>
      </c>
      <c r="Y1481" s="19">
        <v>540</v>
      </c>
      <c r="Z1481" s="19">
        <v>540</v>
      </c>
    </row>
    <row r="1482" spans="1:26" hidden="1" x14ac:dyDescent="0.2">
      <c r="A1482" t="s">
        <v>23</v>
      </c>
      <c r="B1482" t="s">
        <v>49</v>
      </c>
      <c r="C1482" t="s">
        <v>56</v>
      </c>
      <c r="D1482" t="s">
        <v>57</v>
      </c>
      <c r="E1482" t="s">
        <v>4</v>
      </c>
      <c r="F1482" t="s">
        <v>5</v>
      </c>
      <c r="G1482" t="s">
        <v>6</v>
      </c>
      <c r="H1482" t="s">
        <v>7</v>
      </c>
      <c r="I1482" t="str">
        <f>MID(Tabla1[[#This Row],[Des.Proyecto]],16,50)</f>
        <v>GASTOS ADMINISTRATIVOS</v>
      </c>
      <c r="J1482" t="s">
        <v>323</v>
      </c>
      <c r="K1482" t="s">
        <v>324</v>
      </c>
      <c r="L1482" s="11" t="s">
        <v>938</v>
      </c>
      <c r="M1482" t="s">
        <v>173</v>
      </c>
      <c r="N1482" t="s">
        <v>11</v>
      </c>
      <c r="O1482" s="19">
        <v>1695.36</v>
      </c>
      <c r="P1482" s="19">
        <v>0</v>
      </c>
      <c r="Q1482" s="19">
        <v>0</v>
      </c>
      <c r="R1482" s="19">
        <v>1695.36</v>
      </c>
      <c r="S1482" s="19">
        <v>0</v>
      </c>
      <c r="T1482" s="19">
        <v>1695.36</v>
      </c>
      <c r="U1482" s="18">
        <f>Tabla1[[#This Row],[Comprometido]]/Tabla1[[#Totals],[Comprometido]]</f>
        <v>8.0936903473691055E-5</v>
      </c>
      <c r="V1482" s="19">
        <v>1695.36</v>
      </c>
      <c r="W1482" s="20">
        <f>Tabla1[[#This Row],[Devengado]]/Tabla1[[#Totals],[Devengado]]</f>
        <v>1.9798147969299817E-4</v>
      </c>
      <c r="X1482" s="19">
        <v>0</v>
      </c>
      <c r="Y1482" s="19">
        <v>0</v>
      </c>
      <c r="Z1482" s="19">
        <v>0</v>
      </c>
    </row>
    <row r="1483" spans="1:26" hidden="1" x14ac:dyDescent="0.2">
      <c r="A1483" t="s">
        <v>62</v>
      </c>
      <c r="B1483" t="s">
        <v>66</v>
      </c>
      <c r="C1483" t="s">
        <v>120</v>
      </c>
      <c r="D1483" t="s">
        <v>121</v>
      </c>
      <c r="E1483" t="s">
        <v>4</v>
      </c>
      <c r="F1483" t="s">
        <v>5</v>
      </c>
      <c r="G1483" t="s">
        <v>6</v>
      </c>
      <c r="H1483" t="s">
        <v>7</v>
      </c>
      <c r="I1483" t="str">
        <f>MID(Tabla1[[#This Row],[Des.Proyecto]],16,50)</f>
        <v>GASTOS ADMINISTRATIVOS</v>
      </c>
      <c r="J1483" t="s">
        <v>323</v>
      </c>
      <c r="K1483" t="s">
        <v>324</v>
      </c>
      <c r="L1483" s="11" t="s">
        <v>938</v>
      </c>
      <c r="M1483" t="s">
        <v>173</v>
      </c>
      <c r="N1483" t="s">
        <v>11</v>
      </c>
      <c r="O1483" s="19">
        <v>7200</v>
      </c>
      <c r="P1483" s="19">
        <v>0</v>
      </c>
      <c r="Q1483" s="19">
        <v>-6500</v>
      </c>
      <c r="R1483" s="19">
        <v>700</v>
      </c>
      <c r="S1483" s="19">
        <v>0</v>
      </c>
      <c r="T1483" s="19">
        <v>0</v>
      </c>
      <c r="U1483" s="18">
        <f>Tabla1[[#This Row],[Comprometido]]/Tabla1[[#Totals],[Comprometido]]</f>
        <v>0</v>
      </c>
      <c r="V1483" s="19">
        <v>0</v>
      </c>
      <c r="W1483" s="20">
        <f>Tabla1[[#This Row],[Devengado]]/Tabla1[[#Totals],[Devengado]]</f>
        <v>0</v>
      </c>
      <c r="X1483" s="19">
        <v>700</v>
      </c>
      <c r="Y1483" s="19">
        <v>700</v>
      </c>
      <c r="Z1483" s="19">
        <v>700</v>
      </c>
    </row>
    <row r="1484" spans="1:26" hidden="1" x14ac:dyDescent="0.2">
      <c r="A1484" t="s">
        <v>0</v>
      </c>
      <c r="B1484" t="s">
        <v>1</v>
      </c>
      <c r="C1484" t="s">
        <v>88</v>
      </c>
      <c r="D1484" t="s">
        <v>89</v>
      </c>
      <c r="E1484" t="s">
        <v>4</v>
      </c>
      <c r="F1484" t="s">
        <v>5</v>
      </c>
      <c r="G1484" t="s">
        <v>6</v>
      </c>
      <c r="H1484" t="s">
        <v>7</v>
      </c>
      <c r="I1484" t="str">
        <f>MID(Tabla1[[#This Row],[Des.Proyecto]],16,50)</f>
        <v>GASTOS ADMINISTRATIVOS</v>
      </c>
      <c r="J1484" t="s">
        <v>323</v>
      </c>
      <c r="K1484" t="s">
        <v>324</v>
      </c>
      <c r="L1484" s="11" t="s">
        <v>938</v>
      </c>
      <c r="M1484" t="s">
        <v>173</v>
      </c>
      <c r="N1484" t="s">
        <v>11</v>
      </c>
      <c r="O1484" s="19">
        <v>53.76</v>
      </c>
      <c r="P1484" s="19">
        <v>0</v>
      </c>
      <c r="Q1484" s="19">
        <v>-53.76</v>
      </c>
      <c r="R1484" s="19">
        <v>0</v>
      </c>
      <c r="S1484" s="19">
        <v>0</v>
      </c>
      <c r="T1484" s="19">
        <v>0</v>
      </c>
      <c r="U1484" s="18">
        <f>Tabla1[[#This Row],[Comprometido]]/Tabla1[[#Totals],[Comprometido]]</f>
        <v>0</v>
      </c>
      <c r="V1484" s="19">
        <v>0</v>
      </c>
      <c r="W1484" s="20">
        <f>Tabla1[[#This Row],[Devengado]]/Tabla1[[#Totals],[Devengado]]</f>
        <v>0</v>
      </c>
      <c r="X1484" s="19">
        <v>0</v>
      </c>
      <c r="Y1484" s="19">
        <v>0</v>
      </c>
      <c r="Z1484" s="19">
        <v>0</v>
      </c>
    </row>
    <row r="1485" spans="1:26" hidden="1" x14ac:dyDescent="0.2">
      <c r="A1485" t="s">
        <v>0</v>
      </c>
      <c r="B1485" t="s">
        <v>1</v>
      </c>
      <c r="C1485" t="s">
        <v>88</v>
      </c>
      <c r="D1485" t="s">
        <v>89</v>
      </c>
      <c r="E1485" t="s">
        <v>4</v>
      </c>
      <c r="F1485" t="s">
        <v>5</v>
      </c>
      <c r="G1485" t="s">
        <v>6</v>
      </c>
      <c r="H1485" t="s">
        <v>7</v>
      </c>
      <c r="I1485" t="str">
        <f>MID(Tabla1[[#This Row],[Des.Proyecto]],16,50)</f>
        <v>GASTOS ADMINISTRATIVOS</v>
      </c>
      <c r="J1485" t="s">
        <v>325</v>
      </c>
      <c r="K1485" t="s">
        <v>326</v>
      </c>
      <c r="L1485" s="11" t="s">
        <v>938</v>
      </c>
      <c r="M1485" t="s">
        <v>173</v>
      </c>
      <c r="N1485" t="s">
        <v>11</v>
      </c>
      <c r="O1485" s="19">
        <v>70</v>
      </c>
      <c r="P1485" s="19">
        <v>0</v>
      </c>
      <c r="Q1485" s="19">
        <v>-70</v>
      </c>
      <c r="R1485" s="19">
        <v>0</v>
      </c>
      <c r="S1485" s="19">
        <v>0</v>
      </c>
      <c r="T1485" s="19">
        <v>0</v>
      </c>
      <c r="U1485" s="18">
        <f>Tabla1[[#This Row],[Comprometido]]/Tabla1[[#Totals],[Comprometido]]</f>
        <v>0</v>
      </c>
      <c r="V1485" s="19">
        <v>0</v>
      </c>
      <c r="W1485" s="20">
        <f>Tabla1[[#This Row],[Devengado]]/Tabla1[[#Totals],[Devengado]]</f>
        <v>0</v>
      </c>
      <c r="X1485" s="19">
        <v>0</v>
      </c>
      <c r="Y1485" s="19">
        <v>0</v>
      </c>
      <c r="Z1485" s="19">
        <v>0</v>
      </c>
    </row>
    <row r="1486" spans="1:26" hidden="1" x14ac:dyDescent="0.2">
      <c r="A1486" t="s">
        <v>0</v>
      </c>
      <c r="B1486" t="s">
        <v>105</v>
      </c>
      <c r="C1486" t="s">
        <v>106</v>
      </c>
      <c r="D1486" t="s">
        <v>107</v>
      </c>
      <c r="E1486" t="s">
        <v>4</v>
      </c>
      <c r="F1486" t="s">
        <v>5</v>
      </c>
      <c r="G1486" t="s">
        <v>6</v>
      </c>
      <c r="H1486" t="s">
        <v>7</v>
      </c>
      <c r="I1486" t="str">
        <f>MID(Tabla1[[#This Row],[Des.Proyecto]],16,50)</f>
        <v>GASTOS ADMINISTRATIVOS</v>
      </c>
      <c r="J1486" t="s">
        <v>325</v>
      </c>
      <c r="K1486" t="s">
        <v>326</v>
      </c>
      <c r="L1486" s="11" t="s">
        <v>938</v>
      </c>
      <c r="M1486" t="s">
        <v>173</v>
      </c>
      <c r="N1486" t="s">
        <v>11</v>
      </c>
      <c r="O1486" s="19">
        <v>806</v>
      </c>
      <c r="P1486" s="19">
        <v>0</v>
      </c>
      <c r="Q1486" s="19">
        <v>-806</v>
      </c>
      <c r="R1486" s="19">
        <v>0</v>
      </c>
      <c r="S1486" s="19">
        <v>0</v>
      </c>
      <c r="T1486" s="19">
        <v>0</v>
      </c>
      <c r="U1486" s="18">
        <f>Tabla1[[#This Row],[Comprometido]]/Tabla1[[#Totals],[Comprometido]]</f>
        <v>0</v>
      </c>
      <c r="V1486" s="19">
        <v>0</v>
      </c>
      <c r="W1486" s="20">
        <f>Tabla1[[#This Row],[Devengado]]/Tabla1[[#Totals],[Devengado]]</f>
        <v>0</v>
      </c>
      <c r="X1486" s="19">
        <v>0</v>
      </c>
      <c r="Y1486" s="19">
        <v>0</v>
      </c>
      <c r="Z1486" s="19">
        <v>0</v>
      </c>
    </row>
    <row r="1487" spans="1:26" hidden="1" x14ac:dyDescent="0.2">
      <c r="A1487" t="s">
        <v>23</v>
      </c>
      <c r="B1487" t="s">
        <v>49</v>
      </c>
      <c r="C1487" t="s">
        <v>56</v>
      </c>
      <c r="D1487" t="s">
        <v>57</v>
      </c>
      <c r="E1487" t="s">
        <v>4</v>
      </c>
      <c r="F1487" t="s">
        <v>5</v>
      </c>
      <c r="G1487" t="s">
        <v>6</v>
      </c>
      <c r="H1487" t="s">
        <v>7</v>
      </c>
      <c r="I1487" t="str">
        <f>MID(Tabla1[[#This Row],[Des.Proyecto]],16,50)</f>
        <v>GASTOS ADMINISTRATIVOS</v>
      </c>
      <c r="J1487" t="s">
        <v>325</v>
      </c>
      <c r="K1487" t="s">
        <v>326</v>
      </c>
      <c r="L1487" s="11" t="s">
        <v>938</v>
      </c>
      <c r="M1487" t="s">
        <v>173</v>
      </c>
      <c r="N1487" t="s">
        <v>11</v>
      </c>
      <c r="O1487" s="19">
        <v>85</v>
      </c>
      <c r="P1487" s="19">
        <v>0</v>
      </c>
      <c r="Q1487" s="19">
        <v>-85</v>
      </c>
      <c r="R1487" s="19">
        <v>0</v>
      </c>
      <c r="S1487" s="19">
        <v>0</v>
      </c>
      <c r="T1487" s="19">
        <v>0</v>
      </c>
      <c r="U1487" s="18">
        <f>Tabla1[[#This Row],[Comprometido]]/Tabla1[[#Totals],[Comprometido]]</f>
        <v>0</v>
      </c>
      <c r="V1487" s="19">
        <v>0</v>
      </c>
      <c r="W1487" s="20">
        <f>Tabla1[[#This Row],[Devengado]]/Tabla1[[#Totals],[Devengado]]</f>
        <v>0</v>
      </c>
      <c r="X1487" s="19">
        <v>0</v>
      </c>
      <c r="Y1487" s="19">
        <v>0</v>
      </c>
      <c r="Z1487" s="19">
        <v>0</v>
      </c>
    </row>
    <row r="1488" spans="1:26" hidden="1" x14ac:dyDescent="0.2">
      <c r="A1488" t="s">
        <v>0</v>
      </c>
      <c r="B1488" t="s">
        <v>1</v>
      </c>
      <c r="C1488" t="s">
        <v>192</v>
      </c>
      <c r="D1488" t="s">
        <v>193</v>
      </c>
      <c r="E1488" t="s">
        <v>4</v>
      </c>
      <c r="F1488" t="s">
        <v>5</v>
      </c>
      <c r="G1488" t="s">
        <v>6</v>
      </c>
      <c r="H1488" t="s">
        <v>7</v>
      </c>
      <c r="I1488" t="str">
        <f>MID(Tabla1[[#This Row],[Des.Proyecto]],16,50)</f>
        <v>GASTOS ADMINISTRATIVOS</v>
      </c>
      <c r="J1488" t="s">
        <v>327</v>
      </c>
      <c r="K1488" t="s">
        <v>328</v>
      </c>
      <c r="L1488" s="11" t="s">
        <v>938</v>
      </c>
      <c r="M1488" t="s">
        <v>329</v>
      </c>
      <c r="N1488" t="s">
        <v>194</v>
      </c>
      <c r="O1488" s="19">
        <v>99822.23</v>
      </c>
      <c r="P1488" s="19">
        <v>0</v>
      </c>
      <c r="Q1488" s="19">
        <v>0</v>
      </c>
      <c r="R1488" s="19">
        <v>99822.23</v>
      </c>
      <c r="S1488" s="19">
        <v>0</v>
      </c>
      <c r="T1488" s="19">
        <v>0</v>
      </c>
      <c r="U1488" s="18">
        <f>Tabla1[[#This Row],[Comprometido]]/Tabla1[[#Totals],[Comprometido]]</f>
        <v>0</v>
      </c>
      <c r="V1488" s="19">
        <v>0</v>
      </c>
      <c r="W1488" s="20">
        <f>Tabla1[[#This Row],[Devengado]]/Tabla1[[#Totals],[Devengado]]</f>
        <v>0</v>
      </c>
      <c r="X1488" s="19">
        <v>99822.23</v>
      </c>
      <c r="Y1488" s="19">
        <v>99822.23</v>
      </c>
      <c r="Z1488" s="19">
        <v>99822.23</v>
      </c>
    </row>
    <row r="1489" spans="1:26" hidden="1" x14ac:dyDescent="0.2">
      <c r="A1489" t="s">
        <v>0</v>
      </c>
      <c r="B1489" t="s">
        <v>1</v>
      </c>
      <c r="C1489" t="s">
        <v>192</v>
      </c>
      <c r="D1489" t="s">
        <v>193</v>
      </c>
      <c r="E1489" t="s">
        <v>4</v>
      </c>
      <c r="F1489" t="s">
        <v>5</v>
      </c>
      <c r="G1489" t="s">
        <v>6</v>
      </c>
      <c r="H1489" t="s">
        <v>7</v>
      </c>
      <c r="I1489" t="str">
        <f>MID(Tabla1[[#This Row],[Des.Proyecto]],16,50)</f>
        <v>GASTOS ADMINISTRATIVOS</v>
      </c>
      <c r="J1489" t="s">
        <v>330</v>
      </c>
      <c r="K1489" t="s">
        <v>331</v>
      </c>
      <c r="L1489" s="11" t="s">
        <v>938</v>
      </c>
      <c r="M1489" t="s">
        <v>329</v>
      </c>
      <c r="N1489" t="s">
        <v>194</v>
      </c>
      <c r="O1489" s="19">
        <v>1665564.94</v>
      </c>
      <c r="P1489" s="19">
        <v>0</v>
      </c>
      <c r="Q1489" s="19">
        <v>0</v>
      </c>
      <c r="R1489" s="19">
        <v>1665564.94</v>
      </c>
      <c r="S1489" s="19">
        <v>0</v>
      </c>
      <c r="T1489" s="19">
        <v>1535371.2</v>
      </c>
      <c r="U1489" s="18">
        <f>Tabla1[[#This Row],[Comprometido]]/Tabla1[[#Totals],[Comprometido]]</f>
        <v>7.3298998803018364E-2</v>
      </c>
      <c r="V1489" s="19">
        <v>1535371.2</v>
      </c>
      <c r="W1489" s="20">
        <f>Tabla1[[#This Row],[Devengado]]/Tabla1[[#Totals],[Devengado]]</f>
        <v>0.17929823875401935</v>
      </c>
      <c r="X1489" s="19">
        <v>130193.74</v>
      </c>
      <c r="Y1489" s="19">
        <v>130193.74</v>
      </c>
      <c r="Z1489" s="19">
        <v>130193.74</v>
      </c>
    </row>
    <row r="1490" spans="1:26" hidden="1" x14ac:dyDescent="0.2">
      <c r="A1490" t="s">
        <v>0</v>
      </c>
      <c r="B1490" t="s">
        <v>1</v>
      </c>
      <c r="C1490" t="s">
        <v>192</v>
      </c>
      <c r="D1490" t="s">
        <v>193</v>
      </c>
      <c r="E1490" t="s">
        <v>4</v>
      </c>
      <c r="F1490" t="s">
        <v>5</v>
      </c>
      <c r="G1490" t="s">
        <v>6</v>
      </c>
      <c r="H1490" t="s">
        <v>7</v>
      </c>
      <c r="I1490" t="str">
        <f>MID(Tabla1[[#This Row],[Des.Proyecto]],16,50)</f>
        <v>GASTOS ADMINISTRATIVOS</v>
      </c>
      <c r="J1490" t="s">
        <v>330</v>
      </c>
      <c r="K1490" t="s">
        <v>331</v>
      </c>
      <c r="L1490" s="11" t="s">
        <v>938</v>
      </c>
      <c r="M1490" t="s">
        <v>329</v>
      </c>
      <c r="N1490" t="s">
        <v>11</v>
      </c>
      <c r="O1490" s="19">
        <v>22452847.809999999</v>
      </c>
      <c r="P1490" s="19">
        <v>0</v>
      </c>
      <c r="Q1490" s="19">
        <v>0</v>
      </c>
      <c r="R1490" s="19">
        <v>22452847.809999999</v>
      </c>
      <c r="S1490" s="19">
        <v>0</v>
      </c>
      <c r="T1490" s="19">
        <v>22363005.050000001</v>
      </c>
      <c r="U1490" s="18">
        <f>Tabla1[[#This Row],[Comprometido]]/Tabla1[[#Totals],[Comprometido]]</f>
        <v>1.0676153625858318</v>
      </c>
      <c r="V1490" s="19">
        <v>22363005.050000001</v>
      </c>
      <c r="W1490" s="20">
        <f>Tabla1[[#This Row],[Devengado]]/Tabla1[[#Totals],[Devengado]]</f>
        <v>2.6115166278436384</v>
      </c>
      <c r="X1490" s="19">
        <v>89842.76</v>
      </c>
      <c r="Y1490" s="19">
        <v>89842.76</v>
      </c>
      <c r="Z1490" s="19">
        <v>89842.76</v>
      </c>
    </row>
    <row r="1491" spans="1:26" hidden="1" x14ac:dyDescent="0.2">
      <c r="A1491" t="s">
        <v>0</v>
      </c>
      <c r="B1491" t="s">
        <v>1</v>
      </c>
      <c r="C1491" t="s">
        <v>192</v>
      </c>
      <c r="D1491" t="s">
        <v>193</v>
      </c>
      <c r="E1491" t="s">
        <v>4</v>
      </c>
      <c r="F1491" t="s">
        <v>5</v>
      </c>
      <c r="G1491" t="s">
        <v>6</v>
      </c>
      <c r="H1491" t="s">
        <v>7</v>
      </c>
      <c r="I1491" t="str">
        <f>MID(Tabla1[[#This Row],[Des.Proyecto]],16,50)</f>
        <v>GASTOS ADMINISTRATIVOS</v>
      </c>
      <c r="J1491" t="s">
        <v>332</v>
      </c>
      <c r="K1491" t="s">
        <v>333</v>
      </c>
      <c r="L1491" s="11" t="s">
        <v>938</v>
      </c>
      <c r="M1491" t="s">
        <v>329</v>
      </c>
      <c r="N1491" t="s">
        <v>194</v>
      </c>
      <c r="O1491" s="19">
        <v>571832</v>
      </c>
      <c r="P1491" s="19">
        <v>0</v>
      </c>
      <c r="Q1491" s="19">
        <v>0</v>
      </c>
      <c r="R1491" s="19">
        <v>571832</v>
      </c>
      <c r="S1491" s="19">
        <v>0</v>
      </c>
      <c r="T1491" s="19">
        <v>114366</v>
      </c>
      <c r="U1491" s="18">
        <f>Tabla1[[#This Row],[Comprometido]]/Tabla1[[#Totals],[Comprometido]]</f>
        <v>5.4598609750567146E-3</v>
      </c>
      <c r="V1491" s="19">
        <v>114366</v>
      </c>
      <c r="W1491" s="20">
        <f>Tabla1[[#This Row],[Devengado]]/Tabla1[[#Totals],[Devengado]]</f>
        <v>1.3355481966407979E-2</v>
      </c>
      <c r="X1491" s="19">
        <v>457466</v>
      </c>
      <c r="Y1491" s="19">
        <v>457466</v>
      </c>
      <c r="Z1491" s="19">
        <v>457466</v>
      </c>
    </row>
    <row r="1492" spans="1:26" hidden="1" x14ac:dyDescent="0.2">
      <c r="A1492" t="s">
        <v>62</v>
      </c>
      <c r="B1492" t="s">
        <v>80</v>
      </c>
      <c r="C1492" t="s">
        <v>81</v>
      </c>
      <c r="D1492" t="s">
        <v>82</v>
      </c>
      <c r="E1492" t="s">
        <v>4</v>
      </c>
      <c r="F1492" t="s">
        <v>5</v>
      </c>
      <c r="G1492" t="s">
        <v>6</v>
      </c>
      <c r="H1492" t="s">
        <v>7</v>
      </c>
      <c r="I1492" t="str">
        <f>MID(Tabla1[[#This Row],[Des.Proyecto]],16,50)</f>
        <v>GASTOS ADMINISTRATIVOS</v>
      </c>
      <c r="J1492" t="s">
        <v>334</v>
      </c>
      <c r="K1492" t="s">
        <v>335</v>
      </c>
      <c r="L1492" s="11" t="s">
        <v>938</v>
      </c>
      <c r="M1492" t="s">
        <v>336</v>
      </c>
      <c r="N1492" t="s">
        <v>11</v>
      </c>
      <c r="O1492" s="19">
        <v>6500</v>
      </c>
      <c r="P1492" s="19">
        <v>0</v>
      </c>
      <c r="Q1492" s="19">
        <v>-5800</v>
      </c>
      <c r="R1492" s="19">
        <v>700</v>
      </c>
      <c r="S1492" s="19">
        <v>250</v>
      </c>
      <c r="T1492" s="19">
        <v>0</v>
      </c>
      <c r="U1492" s="18">
        <f>Tabla1[[#This Row],[Comprometido]]/Tabla1[[#Totals],[Comprometido]]</f>
        <v>0</v>
      </c>
      <c r="V1492" s="19">
        <v>0</v>
      </c>
      <c r="W1492" s="20">
        <f>Tabla1[[#This Row],[Devengado]]/Tabla1[[#Totals],[Devengado]]</f>
        <v>0</v>
      </c>
      <c r="X1492" s="19">
        <v>700</v>
      </c>
      <c r="Y1492" s="19">
        <v>700</v>
      </c>
      <c r="Z1492" s="19">
        <v>450</v>
      </c>
    </row>
    <row r="1493" spans="1:26" hidden="1" x14ac:dyDescent="0.2">
      <c r="A1493" t="s">
        <v>0</v>
      </c>
      <c r="B1493" t="s">
        <v>1</v>
      </c>
      <c r="C1493" t="s">
        <v>174</v>
      </c>
      <c r="D1493" t="s">
        <v>175</v>
      </c>
      <c r="E1493" t="s">
        <v>4</v>
      </c>
      <c r="F1493" t="s">
        <v>5</v>
      </c>
      <c r="G1493" t="s">
        <v>6</v>
      </c>
      <c r="H1493" t="s">
        <v>7</v>
      </c>
      <c r="I1493" t="str">
        <f>MID(Tabla1[[#This Row],[Des.Proyecto]],16,50)</f>
        <v>GASTOS ADMINISTRATIVOS</v>
      </c>
      <c r="J1493" t="s">
        <v>334</v>
      </c>
      <c r="K1493" t="s">
        <v>335</v>
      </c>
      <c r="L1493" s="11" t="s">
        <v>938</v>
      </c>
      <c r="M1493" t="s">
        <v>336</v>
      </c>
      <c r="N1493" t="s">
        <v>11</v>
      </c>
      <c r="O1493" s="19">
        <v>14896.6</v>
      </c>
      <c r="P1493" s="19">
        <v>0</v>
      </c>
      <c r="Q1493" s="19">
        <v>2657.94</v>
      </c>
      <c r="R1493" s="19">
        <v>17554.54</v>
      </c>
      <c r="S1493" s="19">
        <v>605.28</v>
      </c>
      <c r="T1493" s="19">
        <v>16949.259999999998</v>
      </c>
      <c r="U1493" s="18">
        <f>Tabla1[[#This Row],[Comprometido]]/Tabla1[[#Totals],[Comprometido]]</f>
        <v>8.0916184206923181E-4</v>
      </c>
      <c r="V1493" s="19">
        <v>16949.259999999998</v>
      </c>
      <c r="W1493" s="20">
        <f>Tabla1[[#This Row],[Devengado]]/Tabla1[[#Totals],[Devengado]]</f>
        <v>1.9793079785422247E-3</v>
      </c>
      <c r="X1493" s="19">
        <v>605.28</v>
      </c>
      <c r="Y1493" s="19">
        <v>605.28</v>
      </c>
      <c r="Z1493" s="19">
        <v>0</v>
      </c>
    </row>
    <row r="1494" spans="1:26" hidden="1" x14ac:dyDescent="0.2">
      <c r="A1494" t="s">
        <v>62</v>
      </c>
      <c r="B1494" t="s">
        <v>80</v>
      </c>
      <c r="C1494" t="s">
        <v>92</v>
      </c>
      <c r="D1494" t="s">
        <v>93</v>
      </c>
      <c r="E1494" t="s">
        <v>4</v>
      </c>
      <c r="F1494" t="s">
        <v>5</v>
      </c>
      <c r="G1494" t="s">
        <v>6</v>
      </c>
      <c r="H1494" t="s">
        <v>7</v>
      </c>
      <c r="I1494" t="str">
        <f>MID(Tabla1[[#This Row],[Des.Proyecto]],16,50)</f>
        <v>GASTOS ADMINISTRATIVOS</v>
      </c>
      <c r="J1494" t="s">
        <v>334</v>
      </c>
      <c r="K1494" t="s">
        <v>335</v>
      </c>
      <c r="L1494" s="11" t="s">
        <v>938</v>
      </c>
      <c r="M1494" t="s">
        <v>336</v>
      </c>
      <c r="N1494" t="s">
        <v>11</v>
      </c>
      <c r="O1494" s="19">
        <v>3600</v>
      </c>
      <c r="P1494" s="19">
        <v>0</v>
      </c>
      <c r="Q1494" s="19">
        <v>-2100</v>
      </c>
      <c r="R1494" s="19">
        <v>1500</v>
      </c>
      <c r="S1494" s="19">
        <v>0</v>
      </c>
      <c r="T1494" s="19">
        <v>745.4</v>
      </c>
      <c r="U1494" s="18">
        <f>Tabla1[[#This Row],[Comprometido]]/Tabla1[[#Totals],[Comprometido]]</f>
        <v>3.558557937505268E-5</v>
      </c>
      <c r="V1494" s="19">
        <v>745.4</v>
      </c>
      <c r="W1494" s="20">
        <f>Tabla1[[#This Row],[Devengado]]/Tabla1[[#Totals],[Devengado]]</f>
        <v>8.7046641989406873E-5</v>
      </c>
      <c r="X1494" s="19">
        <v>754.6</v>
      </c>
      <c r="Y1494" s="19">
        <v>754.6</v>
      </c>
      <c r="Z1494" s="19">
        <v>754.6</v>
      </c>
    </row>
    <row r="1495" spans="1:26" hidden="1" x14ac:dyDescent="0.2">
      <c r="A1495" t="s">
        <v>62</v>
      </c>
      <c r="B1495" t="s">
        <v>80</v>
      </c>
      <c r="C1495" t="s">
        <v>90</v>
      </c>
      <c r="D1495" t="s">
        <v>91</v>
      </c>
      <c r="E1495" t="s">
        <v>4</v>
      </c>
      <c r="F1495" t="s">
        <v>5</v>
      </c>
      <c r="G1495" t="s">
        <v>6</v>
      </c>
      <c r="H1495" t="s">
        <v>7</v>
      </c>
      <c r="I1495" t="str">
        <f>MID(Tabla1[[#This Row],[Des.Proyecto]],16,50)</f>
        <v>GASTOS ADMINISTRATIVOS</v>
      </c>
      <c r="J1495" t="s">
        <v>334</v>
      </c>
      <c r="K1495" t="s">
        <v>335</v>
      </c>
      <c r="L1495" s="11" t="s">
        <v>938</v>
      </c>
      <c r="M1495" t="s">
        <v>336</v>
      </c>
      <c r="N1495" t="s">
        <v>11</v>
      </c>
      <c r="O1495" s="19">
        <v>1500</v>
      </c>
      <c r="P1495" s="19">
        <v>0</v>
      </c>
      <c r="Q1495" s="19">
        <v>-26.76</v>
      </c>
      <c r="R1495" s="19">
        <v>1473.24</v>
      </c>
      <c r="S1495" s="19">
        <v>19.420000000000002</v>
      </c>
      <c r="T1495" s="19">
        <v>1303.82</v>
      </c>
      <c r="U1495" s="18">
        <f>Tabla1[[#This Row],[Comprometido]]/Tabla1[[#Totals],[Comprometido]]</f>
        <v>6.2244687551356569E-5</v>
      </c>
      <c r="V1495" s="19">
        <v>1303.82</v>
      </c>
      <c r="W1495" s="20">
        <f>Tabla1[[#This Row],[Devengado]]/Tabla1[[#Totals],[Devengado]]</f>
        <v>1.5225805307033603E-4</v>
      </c>
      <c r="X1495" s="19">
        <v>169.42</v>
      </c>
      <c r="Y1495" s="19">
        <v>169.42</v>
      </c>
      <c r="Z1495" s="19">
        <v>150</v>
      </c>
    </row>
    <row r="1496" spans="1:26" hidden="1" x14ac:dyDescent="0.2">
      <c r="A1496" t="s">
        <v>23</v>
      </c>
      <c r="B1496" t="s">
        <v>24</v>
      </c>
      <c r="C1496" t="s">
        <v>101</v>
      </c>
      <c r="D1496" t="s">
        <v>102</v>
      </c>
      <c r="E1496" t="s">
        <v>4</v>
      </c>
      <c r="F1496" t="s">
        <v>5</v>
      </c>
      <c r="G1496" t="s">
        <v>6</v>
      </c>
      <c r="H1496" t="s">
        <v>7</v>
      </c>
      <c r="I1496" t="str">
        <f>MID(Tabla1[[#This Row],[Des.Proyecto]],16,50)</f>
        <v>GASTOS ADMINISTRATIVOS</v>
      </c>
      <c r="J1496" t="s">
        <v>334</v>
      </c>
      <c r="K1496" t="s">
        <v>335</v>
      </c>
      <c r="L1496" s="11" t="s">
        <v>938</v>
      </c>
      <c r="M1496" t="s">
        <v>336</v>
      </c>
      <c r="N1496" t="s">
        <v>11</v>
      </c>
      <c r="O1496" s="19">
        <v>250</v>
      </c>
      <c r="P1496" s="19">
        <v>0</v>
      </c>
      <c r="Q1496" s="19">
        <v>405</v>
      </c>
      <c r="R1496" s="19">
        <v>655</v>
      </c>
      <c r="S1496" s="19">
        <v>0</v>
      </c>
      <c r="T1496" s="19">
        <v>490.56</v>
      </c>
      <c r="U1496" s="18">
        <f>Tabla1[[#This Row],[Comprometido]]/Tabla1[[#Totals],[Comprometido]]</f>
        <v>2.341945508213824E-5</v>
      </c>
      <c r="V1496" s="19">
        <v>464.43</v>
      </c>
      <c r="W1496" s="20">
        <f>Tabla1[[#This Row],[Devengado]]/Tabla1[[#Totals],[Devengado]]</f>
        <v>5.4235406411510916E-5</v>
      </c>
      <c r="X1496" s="19">
        <v>164.44</v>
      </c>
      <c r="Y1496" s="19">
        <v>190.57</v>
      </c>
      <c r="Z1496" s="19">
        <v>164.44</v>
      </c>
    </row>
    <row r="1497" spans="1:26" hidden="1" x14ac:dyDescent="0.2">
      <c r="A1497" t="s">
        <v>62</v>
      </c>
      <c r="B1497" t="s">
        <v>66</v>
      </c>
      <c r="C1497" t="s">
        <v>118</v>
      </c>
      <c r="D1497" t="s">
        <v>119</v>
      </c>
      <c r="E1497" t="s">
        <v>4</v>
      </c>
      <c r="F1497" t="s">
        <v>5</v>
      </c>
      <c r="G1497" t="s">
        <v>6</v>
      </c>
      <c r="H1497" t="s">
        <v>7</v>
      </c>
      <c r="I1497" t="str">
        <f>MID(Tabla1[[#This Row],[Des.Proyecto]],16,50)</f>
        <v>GASTOS ADMINISTRATIVOS</v>
      </c>
      <c r="J1497" t="s">
        <v>334</v>
      </c>
      <c r="K1497" t="s">
        <v>335</v>
      </c>
      <c r="L1497" s="11" t="s">
        <v>938</v>
      </c>
      <c r="M1497" t="s">
        <v>336</v>
      </c>
      <c r="N1497" t="s">
        <v>11</v>
      </c>
      <c r="O1497" s="19">
        <v>490</v>
      </c>
      <c r="P1497" s="19">
        <v>0</v>
      </c>
      <c r="Q1497" s="19">
        <v>0</v>
      </c>
      <c r="R1497" s="19">
        <v>490</v>
      </c>
      <c r="S1497" s="19">
        <v>0</v>
      </c>
      <c r="T1497" s="19">
        <v>488.28</v>
      </c>
      <c r="U1497" s="18">
        <f>Tabla1[[#This Row],[Comprometido]]/Tabla1[[#Totals],[Comprometido]]</f>
        <v>2.3310607321237888E-5</v>
      </c>
      <c r="V1497" s="19">
        <v>488.28</v>
      </c>
      <c r="W1497" s="20">
        <f>Tabla1[[#This Row],[Devengado]]/Tabla1[[#Totals],[Devengado]]</f>
        <v>5.7020571975566926E-5</v>
      </c>
      <c r="X1497" s="19">
        <v>1.72</v>
      </c>
      <c r="Y1497" s="19">
        <v>1.72</v>
      </c>
      <c r="Z1497" s="19">
        <v>1.72</v>
      </c>
    </row>
    <row r="1498" spans="1:26" hidden="1" x14ac:dyDescent="0.2">
      <c r="A1498" t="s">
        <v>62</v>
      </c>
      <c r="B1498" t="s">
        <v>66</v>
      </c>
      <c r="C1498" t="s">
        <v>108</v>
      </c>
      <c r="D1498" t="s">
        <v>109</v>
      </c>
      <c r="E1498" t="s">
        <v>4</v>
      </c>
      <c r="F1498" t="s">
        <v>5</v>
      </c>
      <c r="G1498" t="s">
        <v>6</v>
      </c>
      <c r="H1498" t="s">
        <v>7</v>
      </c>
      <c r="I1498" t="str">
        <f>MID(Tabla1[[#This Row],[Des.Proyecto]],16,50)</f>
        <v>GASTOS ADMINISTRATIVOS</v>
      </c>
      <c r="J1498" t="s">
        <v>334</v>
      </c>
      <c r="K1498" t="s">
        <v>335</v>
      </c>
      <c r="L1498" s="11" t="s">
        <v>938</v>
      </c>
      <c r="M1498" t="s">
        <v>336</v>
      </c>
      <c r="N1498" t="s">
        <v>11</v>
      </c>
      <c r="O1498" s="19">
        <v>937.62</v>
      </c>
      <c r="P1498" s="19">
        <v>0</v>
      </c>
      <c r="Q1498" s="19">
        <v>0</v>
      </c>
      <c r="R1498" s="19">
        <v>937.62</v>
      </c>
      <c r="S1498" s="19">
        <v>0</v>
      </c>
      <c r="T1498" s="19">
        <v>935.01</v>
      </c>
      <c r="U1498" s="18">
        <f>Tabla1[[#This Row],[Comprometido]]/Tabla1[[#Totals],[Comprometido]]</f>
        <v>4.4637607420804945E-5</v>
      </c>
      <c r="V1498" s="19">
        <v>935.01</v>
      </c>
      <c r="W1498" s="20">
        <f>Tabla1[[#This Row],[Devengado]]/Tabla1[[#Totals],[Devengado]]</f>
        <v>1.091890001697281E-4</v>
      </c>
      <c r="X1498" s="19">
        <v>2.61</v>
      </c>
      <c r="Y1498" s="19">
        <v>2.61</v>
      </c>
      <c r="Z1498" s="19">
        <v>2.61</v>
      </c>
    </row>
    <row r="1499" spans="1:26" hidden="1" x14ac:dyDescent="0.2">
      <c r="A1499" t="s">
        <v>62</v>
      </c>
      <c r="B1499" t="s">
        <v>80</v>
      </c>
      <c r="C1499" t="s">
        <v>94</v>
      </c>
      <c r="D1499" t="s">
        <v>95</v>
      </c>
      <c r="E1499" t="s">
        <v>4</v>
      </c>
      <c r="F1499" t="s">
        <v>5</v>
      </c>
      <c r="G1499" t="s">
        <v>6</v>
      </c>
      <c r="H1499" t="s">
        <v>7</v>
      </c>
      <c r="I1499" t="str">
        <f>MID(Tabla1[[#This Row],[Des.Proyecto]],16,50)</f>
        <v>GASTOS ADMINISTRATIVOS</v>
      </c>
      <c r="J1499" t="s">
        <v>334</v>
      </c>
      <c r="K1499" t="s">
        <v>335</v>
      </c>
      <c r="L1499" s="11" t="s">
        <v>938</v>
      </c>
      <c r="M1499" t="s">
        <v>336</v>
      </c>
      <c r="N1499" t="s">
        <v>11</v>
      </c>
      <c r="O1499" s="19">
        <v>2500</v>
      </c>
      <c r="P1499" s="19">
        <v>0</v>
      </c>
      <c r="Q1499" s="19">
        <v>-920</v>
      </c>
      <c r="R1499" s="19">
        <v>1580</v>
      </c>
      <c r="S1499" s="19">
        <v>0</v>
      </c>
      <c r="T1499" s="19">
        <v>1172.42</v>
      </c>
      <c r="U1499" s="18">
        <f>Tabla1[[#This Row],[Comprometido]]/Tabla1[[#Totals],[Comprometido]]</f>
        <v>5.5971619225783832E-5</v>
      </c>
      <c r="V1499" s="19">
        <v>1172.42</v>
      </c>
      <c r="W1499" s="20">
        <f>Tabla1[[#This Row],[Devengado]]/Tabla1[[#Totals],[Devengado]]</f>
        <v>1.3691336732119723E-4</v>
      </c>
      <c r="X1499" s="19">
        <v>407.58</v>
      </c>
      <c r="Y1499" s="19">
        <v>407.58</v>
      </c>
      <c r="Z1499" s="19">
        <v>407.58</v>
      </c>
    </row>
    <row r="1500" spans="1:26" hidden="1" x14ac:dyDescent="0.2">
      <c r="A1500" t="s">
        <v>23</v>
      </c>
      <c r="B1500" t="s">
        <v>24</v>
      </c>
      <c r="C1500" t="s">
        <v>86</v>
      </c>
      <c r="D1500" t="s">
        <v>87</v>
      </c>
      <c r="E1500" t="s">
        <v>4</v>
      </c>
      <c r="F1500" t="s">
        <v>5</v>
      </c>
      <c r="G1500" t="s">
        <v>6</v>
      </c>
      <c r="H1500" t="s">
        <v>7</v>
      </c>
      <c r="I1500" t="str">
        <f>MID(Tabla1[[#This Row],[Des.Proyecto]],16,50)</f>
        <v>GASTOS ADMINISTRATIVOS</v>
      </c>
      <c r="J1500" t="s">
        <v>334</v>
      </c>
      <c r="K1500" t="s">
        <v>335</v>
      </c>
      <c r="L1500" s="11" t="s">
        <v>938</v>
      </c>
      <c r="M1500" t="s">
        <v>336</v>
      </c>
      <c r="N1500" t="s">
        <v>11</v>
      </c>
      <c r="O1500" s="19">
        <v>6000</v>
      </c>
      <c r="P1500" s="19">
        <v>0</v>
      </c>
      <c r="Q1500" s="19">
        <v>0</v>
      </c>
      <c r="R1500" s="19">
        <v>6000</v>
      </c>
      <c r="S1500" s="19">
        <v>2000</v>
      </c>
      <c r="T1500" s="19">
        <v>1974.88</v>
      </c>
      <c r="U1500" s="18">
        <f>Tabla1[[#This Row],[Comprometido]]/Tabla1[[#Totals],[Comprometido]]</f>
        <v>9.428125703810578E-5</v>
      </c>
      <c r="V1500" s="19">
        <v>0</v>
      </c>
      <c r="W1500" s="20">
        <f>Tabla1[[#This Row],[Devengado]]/Tabla1[[#Totals],[Devengado]]</f>
        <v>0</v>
      </c>
      <c r="X1500" s="19">
        <v>4025.12</v>
      </c>
      <c r="Y1500" s="19">
        <v>6000</v>
      </c>
      <c r="Z1500" s="19">
        <v>2025.12</v>
      </c>
    </row>
    <row r="1501" spans="1:26" hidden="1" x14ac:dyDescent="0.2">
      <c r="A1501" t="s">
        <v>62</v>
      </c>
      <c r="B1501" t="s">
        <v>66</v>
      </c>
      <c r="C1501" t="s">
        <v>120</v>
      </c>
      <c r="D1501" t="s">
        <v>121</v>
      </c>
      <c r="E1501" t="s">
        <v>4</v>
      </c>
      <c r="F1501" t="s">
        <v>5</v>
      </c>
      <c r="G1501" t="s">
        <v>6</v>
      </c>
      <c r="H1501" t="s">
        <v>7</v>
      </c>
      <c r="I1501" t="str">
        <f>MID(Tabla1[[#This Row],[Des.Proyecto]],16,50)</f>
        <v>GASTOS ADMINISTRATIVOS</v>
      </c>
      <c r="J1501" t="s">
        <v>334</v>
      </c>
      <c r="K1501" t="s">
        <v>335</v>
      </c>
      <c r="L1501" s="11" t="s">
        <v>938</v>
      </c>
      <c r="M1501" t="s">
        <v>336</v>
      </c>
      <c r="N1501" t="s">
        <v>11</v>
      </c>
      <c r="O1501" s="19">
        <v>200</v>
      </c>
      <c r="P1501" s="19">
        <v>0</v>
      </c>
      <c r="Q1501" s="19">
        <v>0</v>
      </c>
      <c r="R1501" s="19">
        <v>200</v>
      </c>
      <c r="S1501" s="19">
        <v>0</v>
      </c>
      <c r="T1501" s="19">
        <v>0</v>
      </c>
      <c r="U1501" s="18">
        <f>Tabla1[[#This Row],[Comprometido]]/Tabla1[[#Totals],[Comprometido]]</f>
        <v>0</v>
      </c>
      <c r="V1501" s="19">
        <v>0</v>
      </c>
      <c r="W1501" s="20">
        <f>Tabla1[[#This Row],[Devengado]]/Tabla1[[#Totals],[Devengado]]</f>
        <v>0</v>
      </c>
      <c r="X1501" s="19">
        <v>200</v>
      </c>
      <c r="Y1501" s="19">
        <v>200</v>
      </c>
      <c r="Z1501" s="19">
        <v>200</v>
      </c>
    </row>
    <row r="1502" spans="1:26" hidden="1" x14ac:dyDescent="0.2">
      <c r="A1502" t="s">
        <v>0</v>
      </c>
      <c r="B1502" t="s">
        <v>1</v>
      </c>
      <c r="C1502" t="s">
        <v>192</v>
      </c>
      <c r="D1502" t="s">
        <v>193</v>
      </c>
      <c r="E1502" t="s">
        <v>4</v>
      </c>
      <c r="F1502" t="s">
        <v>5</v>
      </c>
      <c r="G1502" t="s">
        <v>6</v>
      </c>
      <c r="H1502" t="s">
        <v>7</v>
      </c>
      <c r="I1502" t="str">
        <f>MID(Tabla1[[#This Row],[Des.Proyecto]],16,50)</f>
        <v>GASTOS ADMINISTRATIVOS</v>
      </c>
      <c r="J1502" t="s">
        <v>334</v>
      </c>
      <c r="K1502" t="s">
        <v>335</v>
      </c>
      <c r="L1502" s="11" t="s">
        <v>938</v>
      </c>
      <c r="M1502" t="s">
        <v>336</v>
      </c>
      <c r="N1502" t="s">
        <v>194</v>
      </c>
      <c r="O1502" s="19">
        <v>1200</v>
      </c>
      <c r="P1502" s="19">
        <v>0</v>
      </c>
      <c r="Q1502" s="19">
        <v>0</v>
      </c>
      <c r="R1502" s="19">
        <v>1200</v>
      </c>
      <c r="S1502" s="19">
        <v>0</v>
      </c>
      <c r="T1502" s="19">
        <v>0</v>
      </c>
      <c r="U1502" s="18">
        <f>Tabla1[[#This Row],[Comprometido]]/Tabla1[[#Totals],[Comprometido]]</f>
        <v>0</v>
      </c>
      <c r="V1502" s="19">
        <v>0</v>
      </c>
      <c r="W1502" s="20">
        <f>Tabla1[[#This Row],[Devengado]]/Tabla1[[#Totals],[Devengado]]</f>
        <v>0</v>
      </c>
      <c r="X1502" s="19">
        <v>1200</v>
      </c>
      <c r="Y1502" s="19">
        <v>1200</v>
      </c>
      <c r="Z1502" s="19">
        <v>1200</v>
      </c>
    </row>
    <row r="1503" spans="1:26" hidden="1" x14ac:dyDescent="0.2">
      <c r="A1503" t="s">
        <v>23</v>
      </c>
      <c r="B1503" t="s">
        <v>24</v>
      </c>
      <c r="C1503" t="s">
        <v>25</v>
      </c>
      <c r="D1503" t="s">
        <v>26</v>
      </c>
      <c r="E1503" t="s">
        <v>4</v>
      </c>
      <c r="F1503" t="s">
        <v>5</v>
      </c>
      <c r="G1503" t="s">
        <v>6</v>
      </c>
      <c r="H1503" t="s">
        <v>7</v>
      </c>
      <c r="I1503" t="str">
        <f>MID(Tabla1[[#This Row],[Des.Proyecto]],16,50)</f>
        <v>GASTOS ADMINISTRATIVOS</v>
      </c>
      <c r="J1503" t="s">
        <v>334</v>
      </c>
      <c r="K1503" t="s">
        <v>335</v>
      </c>
      <c r="L1503" s="11" t="s">
        <v>938</v>
      </c>
      <c r="M1503" t="s">
        <v>336</v>
      </c>
      <c r="N1503" t="s">
        <v>11</v>
      </c>
      <c r="O1503" s="19">
        <v>3000</v>
      </c>
      <c r="P1503" s="19">
        <v>0</v>
      </c>
      <c r="Q1503" s="19">
        <v>300</v>
      </c>
      <c r="R1503" s="19">
        <v>3300</v>
      </c>
      <c r="S1503" s="19">
        <v>0</v>
      </c>
      <c r="T1503" s="19">
        <v>3193.29</v>
      </c>
      <c r="U1503" s="18">
        <f>Tabla1[[#This Row],[Comprometido]]/Tabla1[[#Totals],[Comprometido]]</f>
        <v>1.5244845017784006E-4</v>
      </c>
      <c r="V1503" s="19">
        <v>0</v>
      </c>
      <c r="W1503" s="20">
        <f>Tabla1[[#This Row],[Devengado]]/Tabla1[[#Totals],[Devengado]]</f>
        <v>0</v>
      </c>
      <c r="X1503" s="19">
        <v>106.71</v>
      </c>
      <c r="Y1503" s="19">
        <v>3300</v>
      </c>
      <c r="Z1503" s="19">
        <v>106.71</v>
      </c>
    </row>
    <row r="1504" spans="1:26" hidden="1" x14ac:dyDescent="0.2">
      <c r="A1504" t="s">
        <v>62</v>
      </c>
      <c r="B1504" t="s">
        <v>66</v>
      </c>
      <c r="C1504" t="s">
        <v>76</v>
      </c>
      <c r="D1504" t="s">
        <v>77</v>
      </c>
      <c r="E1504" t="s">
        <v>4</v>
      </c>
      <c r="F1504" t="s">
        <v>5</v>
      </c>
      <c r="G1504" t="s">
        <v>6</v>
      </c>
      <c r="H1504" t="s">
        <v>7</v>
      </c>
      <c r="I1504" t="str">
        <f>MID(Tabla1[[#This Row],[Des.Proyecto]],16,50)</f>
        <v>GASTOS ADMINISTRATIVOS</v>
      </c>
      <c r="J1504" t="s">
        <v>334</v>
      </c>
      <c r="K1504" t="s">
        <v>335</v>
      </c>
      <c r="L1504" s="11" t="s">
        <v>938</v>
      </c>
      <c r="M1504" t="s">
        <v>336</v>
      </c>
      <c r="N1504" t="s">
        <v>11</v>
      </c>
      <c r="O1504" s="19">
        <v>350</v>
      </c>
      <c r="P1504" s="19">
        <v>0</v>
      </c>
      <c r="Q1504" s="19">
        <v>0</v>
      </c>
      <c r="R1504" s="19">
        <v>350</v>
      </c>
      <c r="S1504" s="19">
        <v>0</v>
      </c>
      <c r="T1504" s="19">
        <v>0</v>
      </c>
      <c r="U1504" s="18">
        <f>Tabla1[[#This Row],[Comprometido]]/Tabla1[[#Totals],[Comprometido]]</f>
        <v>0</v>
      </c>
      <c r="V1504" s="19">
        <v>0</v>
      </c>
      <c r="W1504" s="20">
        <f>Tabla1[[#This Row],[Devengado]]/Tabla1[[#Totals],[Devengado]]</f>
        <v>0</v>
      </c>
      <c r="X1504" s="19">
        <v>350</v>
      </c>
      <c r="Y1504" s="19">
        <v>350</v>
      </c>
      <c r="Z1504" s="19">
        <v>350</v>
      </c>
    </row>
    <row r="1505" spans="1:26" hidden="1" x14ac:dyDescent="0.2">
      <c r="A1505" t="s">
        <v>0</v>
      </c>
      <c r="B1505" t="s">
        <v>1</v>
      </c>
      <c r="C1505" t="s">
        <v>88</v>
      </c>
      <c r="D1505" t="s">
        <v>89</v>
      </c>
      <c r="E1505" t="s">
        <v>4</v>
      </c>
      <c r="F1505" t="s">
        <v>5</v>
      </c>
      <c r="G1505" t="s">
        <v>6</v>
      </c>
      <c r="H1505" t="s">
        <v>7</v>
      </c>
      <c r="I1505" t="str">
        <f>MID(Tabla1[[#This Row],[Des.Proyecto]],16,50)</f>
        <v>GASTOS ADMINISTRATIVOS</v>
      </c>
      <c r="J1505" t="s">
        <v>334</v>
      </c>
      <c r="K1505" t="s">
        <v>335</v>
      </c>
      <c r="L1505" s="11" t="s">
        <v>938</v>
      </c>
      <c r="M1505" t="s">
        <v>336</v>
      </c>
      <c r="N1505" t="s">
        <v>11</v>
      </c>
      <c r="O1505" s="19">
        <v>250</v>
      </c>
      <c r="P1505" s="19">
        <v>0</v>
      </c>
      <c r="Q1505" s="19">
        <v>50</v>
      </c>
      <c r="R1505" s="19">
        <v>300</v>
      </c>
      <c r="S1505" s="19">
        <v>0</v>
      </c>
      <c r="T1505" s="19">
        <v>149.22999999999999</v>
      </c>
      <c r="U1505" s="18">
        <f>Tabla1[[#This Row],[Comprometido]]/Tabla1[[#Totals],[Comprometido]]</f>
        <v>7.1242769119118745E-6</v>
      </c>
      <c r="V1505" s="19">
        <v>149.22999999999999</v>
      </c>
      <c r="W1505" s="20">
        <f>Tabla1[[#This Row],[Devengado]]/Tabla1[[#Totals],[Devengado]]</f>
        <v>1.7426845162435187E-5</v>
      </c>
      <c r="X1505" s="19">
        <v>150.77000000000001</v>
      </c>
      <c r="Y1505" s="19">
        <v>150.77000000000001</v>
      </c>
      <c r="Z1505" s="19">
        <v>150.77000000000001</v>
      </c>
    </row>
    <row r="1506" spans="1:26" hidden="1" x14ac:dyDescent="0.2">
      <c r="A1506" t="s">
        <v>23</v>
      </c>
      <c r="B1506" t="s">
        <v>24</v>
      </c>
      <c r="C1506" t="s">
        <v>44</v>
      </c>
      <c r="D1506" t="s">
        <v>45</v>
      </c>
      <c r="E1506" t="s">
        <v>4</v>
      </c>
      <c r="F1506" t="s">
        <v>5</v>
      </c>
      <c r="G1506" t="s">
        <v>6</v>
      </c>
      <c r="H1506" t="s">
        <v>7</v>
      </c>
      <c r="I1506" t="str">
        <f>MID(Tabla1[[#This Row],[Des.Proyecto]],16,50)</f>
        <v>GASTOS ADMINISTRATIVOS</v>
      </c>
      <c r="J1506" t="s">
        <v>334</v>
      </c>
      <c r="K1506" t="s">
        <v>335</v>
      </c>
      <c r="L1506" s="11" t="s">
        <v>938</v>
      </c>
      <c r="M1506" t="s">
        <v>336</v>
      </c>
      <c r="N1506" t="s">
        <v>11</v>
      </c>
      <c r="O1506" s="19">
        <v>2609.86</v>
      </c>
      <c r="P1506" s="19">
        <v>0</v>
      </c>
      <c r="Q1506" s="19">
        <v>5656.11</v>
      </c>
      <c r="R1506" s="19">
        <v>8265.9699999999993</v>
      </c>
      <c r="S1506" s="19">
        <v>1198.32</v>
      </c>
      <c r="T1506" s="19">
        <v>3388.56</v>
      </c>
      <c r="U1506" s="18">
        <f>Tabla1[[#This Row],[Comprometido]]/Tabla1[[#Totals],[Comprometido]]</f>
        <v>1.6177068801600283E-4</v>
      </c>
      <c r="V1506" s="19">
        <v>3386.27</v>
      </c>
      <c r="W1506" s="20">
        <f>Tabla1[[#This Row],[Devengado]]/Tabla1[[#Totals],[Devengado]]</f>
        <v>3.9544329537089993E-4</v>
      </c>
      <c r="X1506" s="19">
        <v>4877.41</v>
      </c>
      <c r="Y1506" s="19">
        <v>4879.7</v>
      </c>
      <c r="Z1506" s="19">
        <v>3679.09</v>
      </c>
    </row>
    <row r="1507" spans="1:26" hidden="1" x14ac:dyDescent="0.2">
      <c r="A1507" t="s">
        <v>23</v>
      </c>
      <c r="B1507" t="s">
        <v>24</v>
      </c>
      <c r="C1507" t="s">
        <v>40</v>
      </c>
      <c r="D1507" t="s">
        <v>41</v>
      </c>
      <c r="E1507" t="s">
        <v>4</v>
      </c>
      <c r="F1507" t="s">
        <v>5</v>
      </c>
      <c r="G1507" t="s">
        <v>6</v>
      </c>
      <c r="H1507" t="s">
        <v>7</v>
      </c>
      <c r="I1507" t="str">
        <f>MID(Tabla1[[#This Row],[Des.Proyecto]],16,50)</f>
        <v>GASTOS ADMINISTRATIVOS</v>
      </c>
      <c r="J1507" t="s">
        <v>334</v>
      </c>
      <c r="K1507" t="s">
        <v>335</v>
      </c>
      <c r="L1507" s="11" t="s">
        <v>938</v>
      </c>
      <c r="M1507" t="s">
        <v>336</v>
      </c>
      <c r="N1507" t="s">
        <v>11</v>
      </c>
      <c r="O1507" s="19">
        <v>893.64</v>
      </c>
      <c r="P1507" s="19">
        <v>0</v>
      </c>
      <c r="Q1507" s="19">
        <v>0</v>
      </c>
      <c r="R1507" s="19">
        <v>893.64</v>
      </c>
      <c r="S1507" s="19">
        <v>813.76</v>
      </c>
      <c r="T1507" s="19">
        <v>79.239999999999995</v>
      </c>
      <c r="U1507" s="18">
        <f>Tabla1[[#This Row],[Comprometido]]/Tabla1[[#Totals],[Comprometido]]</f>
        <v>3.7829370937472156E-6</v>
      </c>
      <c r="V1507" s="19">
        <v>79.239999999999995</v>
      </c>
      <c r="W1507" s="20">
        <f>Tabla1[[#This Row],[Devengado]]/Tabla1[[#Totals],[Devengado]]</f>
        <v>9.2535228216267791E-6</v>
      </c>
      <c r="X1507" s="19">
        <v>814.4</v>
      </c>
      <c r="Y1507" s="19">
        <v>814.4</v>
      </c>
      <c r="Z1507" s="19">
        <v>0.64</v>
      </c>
    </row>
    <row r="1508" spans="1:26" hidden="1" x14ac:dyDescent="0.2">
      <c r="A1508" t="s">
        <v>23</v>
      </c>
      <c r="B1508" t="s">
        <v>49</v>
      </c>
      <c r="C1508" t="s">
        <v>50</v>
      </c>
      <c r="D1508" t="s">
        <v>51</v>
      </c>
      <c r="E1508" t="s">
        <v>4</v>
      </c>
      <c r="F1508" t="s">
        <v>5</v>
      </c>
      <c r="G1508" t="s">
        <v>6</v>
      </c>
      <c r="H1508" t="s">
        <v>7</v>
      </c>
      <c r="I1508" t="str">
        <f>MID(Tabla1[[#This Row],[Des.Proyecto]],16,50)</f>
        <v>GASTOS ADMINISTRATIVOS</v>
      </c>
      <c r="J1508" t="s">
        <v>334</v>
      </c>
      <c r="K1508" t="s">
        <v>335</v>
      </c>
      <c r="L1508" s="11" t="s">
        <v>938</v>
      </c>
      <c r="M1508" t="s">
        <v>336</v>
      </c>
      <c r="N1508" t="s">
        <v>11</v>
      </c>
      <c r="O1508" s="19">
        <v>0</v>
      </c>
      <c r="P1508" s="19">
        <v>0</v>
      </c>
      <c r="Q1508" s="19">
        <v>10000</v>
      </c>
      <c r="R1508" s="19">
        <v>10000</v>
      </c>
      <c r="S1508" s="19">
        <v>0</v>
      </c>
      <c r="T1508" s="19">
        <v>791.2</v>
      </c>
      <c r="U1508" s="18">
        <f>Tabla1[[#This Row],[Comprometido]]/Tabla1[[#Totals],[Comprometido]]</f>
        <v>3.7772082642261446E-5</v>
      </c>
      <c r="V1508" s="19">
        <v>0</v>
      </c>
      <c r="W1508" s="20">
        <f>Tabla1[[#This Row],[Devengado]]/Tabla1[[#Totals],[Devengado]]</f>
        <v>0</v>
      </c>
      <c r="X1508" s="19">
        <v>9208.7999999999993</v>
      </c>
      <c r="Y1508" s="19">
        <v>10000</v>
      </c>
      <c r="Z1508" s="19">
        <v>9208.7999999999993</v>
      </c>
    </row>
    <row r="1509" spans="1:26" hidden="1" x14ac:dyDescent="0.2">
      <c r="A1509" t="s">
        <v>0</v>
      </c>
      <c r="B1509" t="s">
        <v>105</v>
      </c>
      <c r="C1509" t="s">
        <v>106</v>
      </c>
      <c r="D1509" t="s">
        <v>107</v>
      </c>
      <c r="E1509" t="s">
        <v>4</v>
      </c>
      <c r="F1509" t="s">
        <v>5</v>
      </c>
      <c r="G1509" t="s">
        <v>6</v>
      </c>
      <c r="H1509" t="s">
        <v>7</v>
      </c>
      <c r="I1509" t="str">
        <f>MID(Tabla1[[#This Row],[Des.Proyecto]],16,50)</f>
        <v>GASTOS ADMINISTRATIVOS</v>
      </c>
      <c r="J1509" t="s">
        <v>334</v>
      </c>
      <c r="K1509" t="s">
        <v>335</v>
      </c>
      <c r="L1509" s="11" t="s">
        <v>938</v>
      </c>
      <c r="M1509" t="s">
        <v>336</v>
      </c>
      <c r="N1509" t="s">
        <v>11</v>
      </c>
      <c r="O1509" s="19">
        <v>10451.66</v>
      </c>
      <c r="P1509" s="19">
        <v>0</v>
      </c>
      <c r="Q1509" s="19">
        <v>0</v>
      </c>
      <c r="R1509" s="19">
        <v>10451.66</v>
      </c>
      <c r="S1509" s="19">
        <v>0</v>
      </c>
      <c r="T1509" s="19">
        <v>3087.82</v>
      </c>
      <c r="U1509" s="18">
        <f>Tabla1[[#This Row],[Comprometido]]/Tabla1[[#Totals],[Comprometido]]</f>
        <v>1.4741328643127875E-4</v>
      </c>
      <c r="V1509" s="19">
        <v>2560.42</v>
      </c>
      <c r="W1509" s="20">
        <f>Tabla1[[#This Row],[Devengado]]/Tabla1[[#Totals],[Devengado]]</f>
        <v>2.9900182865913222E-4</v>
      </c>
      <c r="X1509" s="19">
        <v>7363.84</v>
      </c>
      <c r="Y1509" s="19">
        <v>7891.24</v>
      </c>
      <c r="Z1509" s="19">
        <v>7363.84</v>
      </c>
    </row>
    <row r="1510" spans="1:26" x14ac:dyDescent="0.2">
      <c r="A1510" t="s">
        <v>52</v>
      </c>
      <c r="B1510" t="s">
        <v>83</v>
      </c>
      <c r="C1510" t="s">
        <v>84</v>
      </c>
      <c r="D1510" t="s">
        <v>85</v>
      </c>
      <c r="E1510" t="s">
        <v>4</v>
      </c>
      <c r="F1510" t="s">
        <v>5</v>
      </c>
      <c r="G1510" t="s">
        <v>6</v>
      </c>
      <c r="H1510" t="s">
        <v>7</v>
      </c>
      <c r="I1510" t="str">
        <f>MID(Tabla1[[#This Row],[Des.Proyecto]],16,50)</f>
        <v>GASTOS ADMINISTRATIVOS</v>
      </c>
      <c r="J1510" t="s">
        <v>334</v>
      </c>
      <c r="K1510" t="s">
        <v>335</v>
      </c>
      <c r="L1510" s="11" t="s">
        <v>938</v>
      </c>
      <c r="M1510" t="s">
        <v>336</v>
      </c>
      <c r="N1510" t="s">
        <v>11</v>
      </c>
      <c r="O1510" s="19">
        <v>1540</v>
      </c>
      <c r="P1510" s="19">
        <v>0</v>
      </c>
      <c r="Q1510" s="19">
        <v>899</v>
      </c>
      <c r="R1510" s="19">
        <v>2439</v>
      </c>
      <c r="S1510" s="19">
        <v>0</v>
      </c>
      <c r="T1510" s="19">
        <v>835.53</v>
      </c>
      <c r="U1510" s="18">
        <f>Tabla1[[#This Row],[Comprometido]]/Tabla1[[#Totals],[Comprometido]]</f>
        <v>3.988840774783709E-5</v>
      </c>
      <c r="V1510" s="19">
        <v>735.53</v>
      </c>
      <c r="W1510" s="20">
        <f>Tabla1[[#This Row],[Devengado]]/Tabla1[[#Totals],[Devengado]]</f>
        <v>8.5894038881766081E-5</v>
      </c>
      <c r="X1510" s="19">
        <v>1603.47</v>
      </c>
      <c r="Y1510" s="19">
        <v>1703.47</v>
      </c>
      <c r="Z1510" s="19">
        <v>1603.47</v>
      </c>
    </row>
    <row r="1511" spans="1:26" hidden="1" x14ac:dyDescent="0.2">
      <c r="A1511" t="s">
        <v>62</v>
      </c>
      <c r="B1511" t="s">
        <v>63</v>
      </c>
      <c r="C1511" t="s">
        <v>64</v>
      </c>
      <c r="D1511" t="s">
        <v>65</v>
      </c>
      <c r="E1511" t="s">
        <v>4</v>
      </c>
      <c r="F1511" t="s">
        <v>5</v>
      </c>
      <c r="G1511" t="s">
        <v>6</v>
      </c>
      <c r="H1511" t="s">
        <v>7</v>
      </c>
      <c r="I1511" t="str">
        <f>MID(Tabla1[[#This Row],[Des.Proyecto]],16,50)</f>
        <v>GASTOS ADMINISTRATIVOS</v>
      </c>
      <c r="J1511" t="s">
        <v>334</v>
      </c>
      <c r="K1511" t="s">
        <v>335</v>
      </c>
      <c r="L1511" s="11" t="s">
        <v>938</v>
      </c>
      <c r="M1511" t="s">
        <v>336</v>
      </c>
      <c r="N1511" t="s">
        <v>11</v>
      </c>
      <c r="O1511" s="19">
        <v>5826.39</v>
      </c>
      <c r="P1511" s="19">
        <v>0</v>
      </c>
      <c r="Q1511" s="19">
        <v>5093.88</v>
      </c>
      <c r="R1511" s="19">
        <v>10920.27</v>
      </c>
      <c r="S1511" s="19">
        <v>5096.4799999999996</v>
      </c>
      <c r="T1511" s="19">
        <v>4194.28</v>
      </c>
      <c r="U1511" s="18">
        <f>Tabla1[[#This Row],[Comprometido]]/Tabla1[[#Totals],[Comprometido]]</f>
        <v>2.0023595903031387E-4</v>
      </c>
      <c r="V1511" s="19">
        <v>4194.28</v>
      </c>
      <c r="W1511" s="20">
        <f>Tabla1[[#This Row],[Devengado]]/Tabla1[[#Totals],[Devengado]]</f>
        <v>4.8980143488506773E-4</v>
      </c>
      <c r="X1511" s="19">
        <v>6725.99</v>
      </c>
      <c r="Y1511" s="19">
        <v>6725.99</v>
      </c>
      <c r="Z1511" s="19">
        <v>1629.51</v>
      </c>
    </row>
    <row r="1512" spans="1:26" hidden="1" x14ac:dyDescent="0.2">
      <c r="A1512" t="s">
        <v>23</v>
      </c>
      <c r="B1512" t="s">
        <v>24</v>
      </c>
      <c r="C1512" t="s">
        <v>34</v>
      </c>
      <c r="D1512" t="s">
        <v>35</v>
      </c>
      <c r="E1512" t="s">
        <v>4</v>
      </c>
      <c r="F1512" t="s">
        <v>5</v>
      </c>
      <c r="G1512" t="s">
        <v>6</v>
      </c>
      <c r="H1512" t="s">
        <v>7</v>
      </c>
      <c r="I1512" t="str">
        <f>MID(Tabla1[[#This Row],[Des.Proyecto]],16,50)</f>
        <v>GASTOS ADMINISTRATIVOS</v>
      </c>
      <c r="J1512" t="s">
        <v>334</v>
      </c>
      <c r="K1512" t="s">
        <v>335</v>
      </c>
      <c r="L1512" s="11" t="s">
        <v>938</v>
      </c>
      <c r="M1512" t="s">
        <v>336</v>
      </c>
      <c r="N1512" t="s">
        <v>11</v>
      </c>
      <c r="O1512" s="19">
        <v>5500</v>
      </c>
      <c r="P1512" s="19">
        <v>0</v>
      </c>
      <c r="Q1512" s="19">
        <v>-2269.98</v>
      </c>
      <c r="R1512" s="19">
        <v>3230.02</v>
      </c>
      <c r="S1512" s="19">
        <v>0</v>
      </c>
      <c r="T1512" s="19">
        <v>3230.02</v>
      </c>
      <c r="U1512" s="18">
        <f>Tabla1[[#This Row],[Comprometido]]/Tabla1[[#Totals],[Comprometido]]</f>
        <v>1.5420194941374787E-4</v>
      </c>
      <c r="V1512" s="19">
        <v>0</v>
      </c>
      <c r="W1512" s="20">
        <f>Tabla1[[#This Row],[Devengado]]/Tabla1[[#Totals],[Devengado]]</f>
        <v>0</v>
      </c>
      <c r="X1512" s="19">
        <v>0</v>
      </c>
      <c r="Y1512" s="19">
        <v>3230.02</v>
      </c>
      <c r="Z1512" s="19">
        <v>0</v>
      </c>
    </row>
    <row r="1513" spans="1:26" hidden="1" x14ac:dyDescent="0.2">
      <c r="A1513" t="s">
        <v>23</v>
      </c>
      <c r="B1513" t="s">
        <v>24</v>
      </c>
      <c r="C1513" t="s">
        <v>72</v>
      </c>
      <c r="D1513" t="s">
        <v>73</v>
      </c>
      <c r="E1513" t="s">
        <v>4</v>
      </c>
      <c r="F1513" t="s">
        <v>5</v>
      </c>
      <c r="G1513" t="s">
        <v>6</v>
      </c>
      <c r="H1513" t="s">
        <v>7</v>
      </c>
      <c r="I1513" t="str">
        <f>MID(Tabla1[[#This Row],[Des.Proyecto]],16,50)</f>
        <v>GASTOS ADMINISTRATIVOS</v>
      </c>
      <c r="J1513" t="s">
        <v>334</v>
      </c>
      <c r="K1513" t="s">
        <v>335</v>
      </c>
      <c r="L1513" s="11" t="s">
        <v>938</v>
      </c>
      <c r="M1513" t="s">
        <v>336</v>
      </c>
      <c r="N1513" t="s">
        <v>11</v>
      </c>
      <c r="O1513" s="19">
        <v>1727.93</v>
      </c>
      <c r="P1513" s="19">
        <v>0</v>
      </c>
      <c r="Q1513" s="19">
        <v>482.01</v>
      </c>
      <c r="R1513" s="19">
        <v>2209.94</v>
      </c>
      <c r="S1513" s="19">
        <v>1714.41</v>
      </c>
      <c r="T1513" s="19">
        <v>0</v>
      </c>
      <c r="U1513" s="18">
        <f>Tabla1[[#This Row],[Comprometido]]/Tabla1[[#Totals],[Comprometido]]</f>
        <v>0</v>
      </c>
      <c r="V1513" s="19">
        <v>0</v>
      </c>
      <c r="W1513" s="20">
        <f>Tabla1[[#This Row],[Devengado]]/Tabla1[[#Totals],[Devengado]]</f>
        <v>0</v>
      </c>
      <c r="X1513" s="19">
        <v>2209.94</v>
      </c>
      <c r="Y1513" s="19">
        <v>2209.94</v>
      </c>
      <c r="Z1513" s="19">
        <v>495.53</v>
      </c>
    </row>
    <row r="1514" spans="1:26" hidden="1" x14ac:dyDescent="0.2">
      <c r="A1514" t="s">
        <v>62</v>
      </c>
      <c r="B1514" t="s">
        <v>66</v>
      </c>
      <c r="C1514" t="s">
        <v>74</v>
      </c>
      <c r="D1514" t="s">
        <v>75</v>
      </c>
      <c r="E1514" t="s">
        <v>4</v>
      </c>
      <c r="F1514" t="s">
        <v>5</v>
      </c>
      <c r="G1514" t="s">
        <v>6</v>
      </c>
      <c r="H1514" t="s">
        <v>7</v>
      </c>
      <c r="I1514" t="str">
        <f>MID(Tabla1[[#This Row],[Des.Proyecto]],16,50)</f>
        <v>GASTOS ADMINISTRATIVOS</v>
      </c>
      <c r="J1514" t="s">
        <v>334</v>
      </c>
      <c r="K1514" t="s">
        <v>335</v>
      </c>
      <c r="L1514" s="11" t="s">
        <v>938</v>
      </c>
      <c r="M1514" t="s">
        <v>336</v>
      </c>
      <c r="N1514" t="s">
        <v>11</v>
      </c>
      <c r="O1514" s="19">
        <v>166.56</v>
      </c>
      <c r="P1514" s="19">
        <v>0</v>
      </c>
      <c r="Q1514" s="19">
        <v>0</v>
      </c>
      <c r="R1514" s="19">
        <v>166.56</v>
      </c>
      <c r="S1514" s="19">
        <v>0</v>
      </c>
      <c r="T1514" s="19">
        <v>0</v>
      </c>
      <c r="U1514" s="18">
        <f>Tabla1[[#This Row],[Comprometido]]/Tabla1[[#Totals],[Comprometido]]</f>
        <v>0</v>
      </c>
      <c r="V1514" s="19">
        <v>0</v>
      </c>
      <c r="W1514" s="20">
        <f>Tabla1[[#This Row],[Devengado]]/Tabla1[[#Totals],[Devengado]]</f>
        <v>0</v>
      </c>
      <c r="X1514" s="19">
        <v>166.56</v>
      </c>
      <c r="Y1514" s="19">
        <v>166.56</v>
      </c>
      <c r="Z1514" s="19">
        <v>166.56</v>
      </c>
    </row>
    <row r="1515" spans="1:26" hidden="1" x14ac:dyDescent="0.2">
      <c r="A1515" t="s">
        <v>62</v>
      </c>
      <c r="B1515" t="s">
        <v>66</v>
      </c>
      <c r="C1515" t="s">
        <v>129</v>
      </c>
      <c r="D1515" t="s">
        <v>130</v>
      </c>
      <c r="E1515" t="s">
        <v>4</v>
      </c>
      <c r="F1515" t="s">
        <v>5</v>
      </c>
      <c r="G1515" t="s">
        <v>6</v>
      </c>
      <c r="H1515" t="s">
        <v>7</v>
      </c>
      <c r="I1515" t="str">
        <f>MID(Tabla1[[#This Row],[Des.Proyecto]],16,50)</f>
        <v>GASTOS ADMINISTRATIVOS</v>
      </c>
      <c r="J1515" t="s">
        <v>334</v>
      </c>
      <c r="K1515" t="s">
        <v>335</v>
      </c>
      <c r="L1515" s="11" t="s">
        <v>938</v>
      </c>
      <c r="M1515" t="s">
        <v>336</v>
      </c>
      <c r="N1515" t="s">
        <v>11</v>
      </c>
      <c r="O1515" s="19">
        <v>500</v>
      </c>
      <c r="P1515" s="19">
        <v>0</v>
      </c>
      <c r="Q1515" s="19">
        <v>0</v>
      </c>
      <c r="R1515" s="19">
        <v>500</v>
      </c>
      <c r="S1515" s="19">
        <v>0</v>
      </c>
      <c r="T1515" s="19">
        <v>0</v>
      </c>
      <c r="U1515" s="18">
        <f>Tabla1[[#This Row],[Comprometido]]/Tabla1[[#Totals],[Comprometido]]</f>
        <v>0</v>
      </c>
      <c r="V1515" s="19">
        <v>0</v>
      </c>
      <c r="W1515" s="20">
        <f>Tabla1[[#This Row],[Devengado]]/Tabla1[[#Totals],[Devengado]]</f>
        <v>0</v>
      </c>
      <c r="X1515" s="19">
        <v>500</v>
      </c>
      <c r="Y1515" s="19">
        <v>500</v>
      </c>
      <c r="Z1515" s="19">
        <v>500</v>
      </c>
    </row>
    <row r="1516" spans="1:26" hidden="1" x14ac:dyDescent="0.2">
      <c r="A1516" t="s">
        <v>23</v>
      </c>
      <c r="B1516" t="s">
        <v>49</v>
      </c>
      <c r="C1516" t="s">
        <v>56</v>
      </c>
      <c r="D1516" t="s">
        <v>57</v>
      </c>
      <c r="E1516" t="s">
        <v>4</v>
      </c>
      <c r="F1516" t="s">
        <v>5</v>
      </c>
      <c r="G1516" t="s">
        <v>6</v>
      </c>
      <c r="H1516" t="s">
        <v>7</v>
      </c>
      <c r="I1516" t="str">
        <f>MID(Tabla1[[#This Row],[Des.Proyecto]],16,50)</f>
        <v>GASTOS ADMINISTRATIVOS</v>
      </c>
      <c r="J1516" t="s">
        <v>334</v>
      </c>
      <c r="K1516" t="s">
        <v>335</v>
      </c>
      <c r="L1516" s="11" t="s">
        <v>938</v>
      </c>
      <c r="M1516" t="s">
        <v>336</v>
      </c>
      <c r="N1516" t="s">
        <v>11</v>
      </c>
      <c r="O1516" s="19">
        <v>120000</v>
      </c>
      <c r="P1516" s="19">
        <v>0</v>
      </c>
      <c r="Q1516" s="19">
        <v>-11425.79</v>
      </c>
      <c r="R1516" s="19">
        <v>108574.21</v>
      </c>
      <c r="S1516" s="19">
        <v>385.8</v>
      </c>
      <c r="T1516" s="19">
        <v>19902.169999999998</v>
      </c>
      <c r="U1516" s="18">
        <f>Tabla1[[#This Row],[Comprometido]]/Tabla1[[#Totals],[Comprometido]]</f>
        <v>9.5013449191144641E-4</v>
      </c>
      <c r="V1516" s="19">
        <v>19902.169999999998</v>
      </c>
      <c r="W1516" s="20">
        <f>Tabla1[[#This Row],[Devengado]]/Tabla1[[#Totals],[Devengado]]</f>
        <v>2.32414417333286E-3</v>
      </c>
      <c r="X1516" s="19">
        <v>88672.04</v>
      </c>
      <c r="Y1516" s="19">
        <v>88672.04</v>
      </c>
      <c r="Z1516" s="19">
        <v>88286.24</v>
      </c>
    </row>
    <row r="1517" spans="1:26" hidden="1" x14ac:dyDescent="0.2">
      <c r="A1517" t="s">
        <v>23</v>
      </c>
      <c r="B1517" t="s">
        <v>69</v>
      </c>
      <c r="C1517" t="s">
        <v>70</v>
      </c>
      <c r="D1517" t="s">
        <v>71</v>
      </c>
      <c r="E1517" t="s">
        <v>4</v>
      </c>
      <c r="F1517" t="s">
        <v>5</v>
      </c>
      <c r="G1517" t="s">
        <v>6</v>
      </c>
      <c r="H1517" t="s">
        <v>7</v>
      </c>
      <c r="I1517" t="str">
        <f>MID(Tabla1[[#This Row],[Des.Proyecto]],16,50)</f>
        <v>GASTOS ADMINISTRATIVOS</v>
      </c>
      <c r="J1517" t="s">
        <v>334</v>
      </c>
      <c r="K1517" t="s">
        <v>335</v>
      </c>
      <c r="L1517" s="11" t="s">
        <v>938</v>
      </c>
      <c r="M1517" t="s">
        <v>336</v>
      </c>
      <c r="N1517" t="s">
        <v>11</v>
      </c>
      <c r="O1517" s="19">
        <v>33360.46</v>
      </c>
      <c r="P1517" s="19">
        <v>0</v>
      </c>
      <c r="Q1517" s="19">
        <v>13482.4</v>
      </c>
      <c r="R1517" s="19">
        <v>46842.86</v>
      </c>
      <c r="S1517" s="19">
        <v>25139.439999999999</v>
      </c>
      <c r="T1517" s="19">
        <v>5467.25</v>
      </c>
      <c r="U1517" s="18">
        <f>Tabla1[[#This Row],[Comprometido]]/Tabla1[[#Totals],[Comprometido]]</f>
        <v>2.610078599922951E-4</v>
      </c>
      <c r="V1517" s="19">
        <v>5267.25</v>
      </c>
      <c r="W1517" s="20">
        <f>Tabla1[[#This Row],[Devengado]]/Tabla1[[#Totals],[Devengado]]</f>
        <v>6.1510118730708798E-4</v>
      </c>
      <c r="X1517" s="19">
        <v>41375.61</v>
      </c>
      <c r="Y1517" s="19">
        <v>41575.61</v>
      </c>
      <c r="Z1517" s="19">
        <v>16236.17</v>
      </c>
    </row>
    <row r="1518" spans="1:26" hidden="1" x14ac:dyDescent="0.2">
      <c r="A1518" t="s">
        <v>23</v>
      </c>
      <c r="B1518" t="s">
        <v>24</v>
      </c>
      <c r="C1518" t="s">
        <v>42</v>
      </c>
      <c r="D1518" t="s">
        <v>43</v>
      </c>
      <c r="E1518" t="s">
        <v>4</v>
      </c>
      <c r="F1518" t="s">
        <v>5</v>
      </c>
      <c r="G1518" t="s">
        <v>6</v>
      </c>
      <c r="H1518" t="s">
        <v>7</v>
      </c>
      <c r="I1518" t="str">
        <f>MID(Tabla1[[#This Row],[Des.Proyecto]],16,50)</f>
        <v>GASTOS ADMINISTRATIVOS</v>
      </c>
      <c r="J1518" t="s">
        <v>334</v>
      </c>
      <c r="K1518" t="s">
        <v>335</v>
      </c>
      <c r="L1518" s="11" t="s">
        <v>938</v>
      </c>
      <c r="M1518" t="s">
        <v>336</v>
      </c>
      <c r="N1518" t="s">
        <v>11</v>
      </c>
      <c r="O1518" s="19">
        <v>2000</v>
      </c>
      <c r="P1518" s="19">
        <v>0</v>
      </c>
      <c r="Q1518" s="19">
        <v>0</v>
      </c>
      <c r="R1518" s="19">
        <v>2000</v>
      </c>
      <c r="S1518" s="19">
        <v>0</v>
      </c>
      <c r="T1518" s="19">
        <v>0</v>
      </c>
      <c r="U1518" s="18">
        <f>Tabla1[[#This Row],[Comprometido]]/Tabla1[[#Totals],[Comprometido]]</f>
        <v>0</v>
      </c>
      <c r="V1518" s="19">
        <v>0</v>
      </c>
      <c r="W1518" s="20">
        <f>Tabla1[[#This Row],[Devengado]]/Tabla1[[#Totals],[Devengado]]</f>
        <v>0</v>
      </c>
      <c r="X1518" s="19">
        <v>2000</v>
      </c>
      <c r="Y1518" s="19">
        <v>2000</v>
      </c>
      <c r="Z1518" s="19">
        <v>2000</v>
      </c>
    </row>
    <row r="1519" spans="1:26" hidden="1" x14ac:dyDescent="0.2">
      <c r="A1519" t="s">
        <v>23</v>
      </c>
      <c r="B1519" t="s">
        <v>46</v>
      </c>
      <c r="C1519" t="s">
        <v>47</v>
      </c>
      <c r="D1519" t="s">
        <v>48</v>
      </c>
      <c r="E1519" t="s">
        <v>4</v>
      </c>
      <c r="F1519" t="s">
        <v>5</v>
      </c>
      <c r="G1519" t="s">
        <v>6</v>
      </c>
      <c r="H1519" t="s">
        <v>7</v>
      </c>
      <c r="I1519" t="str">
        <f>MID(Tabla1[[#This Row],[Des.Proyecto]],16,50)</f>
        <v>GASTOS ADMINISTRATIVOS</v>
      </c>
      <c r="J1519" t="s">
        <v>334</v>
      </c>
      <c r="K1519" t="s">
        <v>335</v>
      </c>
      <c r="L1519" s="11" t="s">
        <v>938</v>
      </c>
      <c r="M1519" t="s">
        <v>336</v>
      </c>
      <c r="N1519" t="s">
        <v>11</v>
      </c>
      <c r="O1519" s="19">
        <v>1478.23</v>
      </c>
      <c r="P1519" s="19">
        <v>0</v>
      </c>
      <c r="Q1519" s="19">
        <v>16.260000000000002</v>
      </c>
      <c r="R1519" s="19">
        <v>1494.49</v>
      </c>
      <c r="S1519" s="19">
        <v>0</v>
      </c>
      <c r="T1519" s="19">
        <v>1494.49</v>
      </c>
      <c r="U1519" s="18">
        <f>Tabla1[[#This Row],[Comprometido]]/Tabla1[[#Totals],[Comprometido]]</f>
        <v>7.1347320257878302E-5</v>
      </c>
      <c r="V1519" s="19">
        <v>1494.49</v>
      </c>
      <c r="W1519" s="20">
        <f>Tabla1[[#This Row],[Devengado]]/Tabla1[[#Totals],[Devengado]]</f>
        <v>1.7452419638683752E-4</v>
      </c>
      <c r="X1519" s="19">
        <v>0</v>
      </c>
      <c r="Y1519" s="19">
        <v>0</v>
      </c>
      <c r="Z1519" s="19">
        <v>0</v>
      </c>
    </row>
    <row r="1520" spans="1:26" hidden="1" x14ac:dyDescent="0.2">
      <c r="A1520" t="s">
        <v>23</v>
      </c>
      <c r="B1520" t="s">
        <v>24</v>
      </c>
      <c r="C1520" t="s">
        <v>29</v>
      </c>
      <c r="D1520" t="s">
        <v>30</v>
      </c>
      <c r="E1520" t="s">
        <v>4</v>
      </c>
      <c r="F1520" t="s">
        <v>5</v>
      </c>
      <c r="G1520" t="s">
        <v>6</v>
      </c>
      <c r="H1520" t="s">
        <v>7</v>
      </c>
      <c r="I1520" t="str">
        <f>MID(Tabla1[[#This Row],[Des.Proyecto]],16,50)</f>
        <v>GASTOS ADMINISTRATIVOS</v>
      </c>
      <c r="J1520" t="s">
        <v>334</v>
      </c>
      <c r="K1520" t="s">
        <v>335</v>
      </c>
      <c r="L1520" s="11" t="s">
        <v>938</v>
      </c>
      <c r="M1520" t="s">
        <v>336</v>
      </c>
      <c r="N1520" t="s">
        <v>11</v>
      </c>
      <c r="O1520" s="19">
        <v>3780.28</v>
      </c>
      <c r="P1520" s="19">
        <v>0</v>
      </c>
      <c r="Q1520" s="19">
        <v>0</v>
      </c>
      <c r="R1520" s="19">
        <v>3780.28</v>
      </c>
      <c r="S1520" s="19">
        <v>0</v>
      </c>
      <c r="T1520" s="19">
        <v>3127.69</v>
      </c>
      <c r="U1520" s="18">
        <f>Tabla1[[#This Row],[Comprometido]]/Tabla1[[#Totals],[Comprometido]]</f>
        <v>1.4931669003965457E-4</v>
      </c>
      <c r="V1520" s="19">
        <v>3063.13</v>
      </c>
      <c r="W1520" s="20">
        <f>Tabla1[[#This Row],[Devengado]]/Tabla1[[#Totals],[Devengado]]</f>
        <v>3.5770751338477579E-4</v>
      </c>
      <c r="X1520" s="19">
        <v>652.59</v>
      </c>
      <c r="Y1520" s="19">
        <v>717.15</v>
      </c>
      <c r="Z1520" s="19">
        <v>652.59</v>
      </c>
    </row>
    <row r="1521" spans="1:26" hidden="1" x14ac:dyDescent="0.2">
      <c r="A1521" t="s">
        <v>23</v>
      </c>
      <c r="B1521" t="s">
        <v>69</v>
      </c>
      <c r="C1521" t="s">
        <v>70</v>
      </c>
      <c r="D1521" t="s">
        <v>71</v>
      </c>
      <c r="E1521" t="s">
        <v>4</v>
      </c>
      <c r="F1521" t="s">
        <v>5</v>
      </c>
      <c r="G1521" t="s">
        <v>6</v>
      </c>
      <c r="H1521" t="s">
        <v>7</v>
      </c>
      <c r="I1521" t="str">
        <f>MID(Tabla1[[#This Row],[Des.Proyecto]],16,50)</f>
        <v>GASTOS ADMINISTRATIVOS</v>
      </c>
      <c r="J1521" t="s">
        <v>337</v>
      </c>
      <c r="K1521" t="s">
        <v>338</v>
      </c>
      <c r="L1521" s="11" t="s">
        <v>938</v>
      </c>
      <c r="M1521" t="s">
        <v>336</v>
      </c>
      <c r="N1521" t="s">
        <v>11</v>
      </c>
      <c r="O1521" s="19">
        <v>8000</v>
      </c>
      <c r="P1521" s="19">
        <v>0</v>
      </c>
      <c r="Q1521" s="19">
        <v>-6000</v>
      </c>
      <c r="R1521" s="19">
        <v>2000</v>
      </c>
      <c r="S1521" s="19">
        <v>0</v>
      </c>
      <c r="T1521" s="19">
        <v>200</v>
      </c>
      <c r="U1521" s="18">
        <f>Tabla1[[#This Row],[Comprometido]]/Tabla1[[#Totals],[Comprometido]]</f>
        <v>9.5480492017849962E-6</v>
      </c>
      <c r="V1521" s="19">
        <v>200</v>
      </c>
      <c r="W1521" s="20">
        <f>Tabla1[[#This Row],[Devengado]]/Tabla1[[#Totals],[Devengado]]</f>
        <v>2.3355686071748558E-5</v>
      </c>
      <c r="X1521" s="19">
        <v>1800</v>
      </c>
      <c r="Y1521" s="19">
        <v>1800</v>
      </c>
      <c r="Z1521" s="19">
        <v>1800</v>
      </c>
    </row>
    <row r="1522" spans="1:26" hidden="1" x14ac:dyDescent="0.2">
      <c r="A1522" t="s">
        <v>0</v>
      </c>
      <c r="B1522" t="s">
        <v>1</v>
      </c>
      <c r="C1522" t="s">
        <v>174</v>
      </c>
      <c r="D1522" t="s">
        <v>175</v>
      </c>
      <c r="E1522" t="s">
        <v>4</v>
      </c>
      <c r="F1522" t="s">
        <v>5</v>
      </c>
      <c r="G1522" t="s">
        <v>6</v>
      </c>
      <c r="H1522" t="s">
        <v>7</v>
      </c>
      <c r="I1522" t="str">
        <f>MID(Tabla1[[#This Row],[Des.Proyecto]],16,50)</f>
        <v>GASTOS ADMINISTRATIVOS</v>
      </c>
      <c r="J1522" t="s">
        <v>337</v>
      </c>
      <c r="K1522" t="s">
        <v>338</v>
      </c>
      <c r="L1522" s="11" t="s">
        <v>938</v>
      </c>
      <c r="M1522" t="s">
        <v>336</v>
      </c>
      <c r="N1522" t="s">
        <v>11</v>
      </c>
      <c r="O1522" s="19">
        <v>9764139.9100000001</v>
      </c>
      <c r="P1522" s="19">
        <v>0</v>
      </c>
      <c r="Q1522" s="19">
        <v>3439933.68</v>
      </c>
      <c r="R1522" s="19">
        <v>13204073.59</v>
      </c>
      <c r="S1522" s="19">
        <v>16688.5</v>
      </c>
      <c r="T1522" s="19">
        <v>8429079.8300000001</v>
      </c>
      <c r="U1522" s="18">
        <f>Tabla1[[#This Row],[Comprometido]]/Tabla1[[#Totals],[Comprometido]]</f>
        <v>0.40240634471306758</v>
      </c>
      <c r="V1522" s="19">
        <v>8429079.8300000001</v>
      </c>
      <c r="W1522" s="20">
        <f>Tabla1[[#This Row],[Devengado]]/Tabla1[[#Totals],[Devengado]]</f>
        <v>0.98433471191593858</v>
      </c>
      <c r="X1522" s="19">
        <v>4774993.76</v>
      </c>
      <c r="Y1522" s="19">
        <v>4774993.76</v>
      </c>
      <c r="Z1522" s="19">
        <v>4758305.26</v>
      </c>
    </row>
    <row r="1523" spans="1:26" hidden="1" x14ac:dyDescent="0.2">
      <c r="A1523" t="s">
        <v>62</v>
      </c>
      <c r="B1523" t="s">
        <v>80</v>
      </c>
      <c r="C1523" t="s">
        <v>92</v>
      </c>
      <c r="D1523" t="s">
        <v>93</v>
      </c>
      <c r="E1523" t="s">
        <v>4</v>
      </c>
      <c r="F1523" t="s">
        <v>5</v>
      </c>
      <c r="G1523" t="s">
        <v>6</v>
      </c>
      <c r="H1523" t="s">
        <v>7</v>
      </c>
      <c r="I1523" t="str">
        <f>MID(Tabla1[[#This Row],[Des.Proyecto]],16,50)</f>
        <v>GASTOS ADMINISTRATIVOS</v>
      </c>
      <c r="J1523" t="s">
        <v>339</v>
      </c>
      <c r="K1523" t="s">
        <v>340</v>
      </c>
      <c r="L1523" s="11" t="s">
        <v>938</v>
      </c>
      <c r="M1523" t="s">
        <v>336</v>
      </c>
      <c r="N1523" t="s">
        <v>11</v>
      </c>
      <c r="O1523" s="19">
        <v>100</v>
      </c>
      <c r="P1523" s="19">
        <v>0</v>
      </c>
      <c r="Q1523" s="19">
        <v>-100</v>
      </c>
      <c r="R1523" s="19">
        <v>0</v>
      </c>
      <c r="S1523" s="19">
        <v>0</v>
      </c>
      <c r="T1523" s="19">
        <v>0</v>
      </c>
      <c r="U1523" s="18">
        <f>Tabla1[[#This Row],[Comprometido]]/Tabla1[[#Totals],[Comprometido]]</f>
        <v>0</v>
      </c>
      <c r="V1523" s="19">
        <v>0</v>
      </c>
      <c r="W1523" s="20">
        <f>Tabla1[[#This Row],[Devengado]]/Tabla1[[#Totals],[Devengado]]</f>
        <v>0</v>
      </c>
      <c r="X1523" s="19">
        <v>0</v>
      </c>
      <c r="Y1523" s="19">
        <v>0</v>
      </c>
      <c r="Z1523" s="19">
        <v>0</v>
      </c>
    </row>
    <row r="1524" spans="1:26" hidden="1" x14ac:dyDescent="0.2">
      <c r="A1524" t="s">
        <v>23</v>
      </c>
      <c r="B1524" t="s">
        <v>69</v>
      </c>
      <c r="C1524" t="s">
        <v>70</v>
      </c>
      <c r="D1524" t="s">
        <v>71</v>
      </c>
      <c r="E1524" t="s">
        <v>4</v>
      </c>
      <c r="F1524" t="s">
        <v>5</v>
      </c>
      <c r="G1524" t="s">
        <v>6</v>
      </c>
      <c r="H1524" t="s">
        <v>7</v>
      </c>
      <c r="I1524" t="str">
        <f>MID(Tabla1[[#This Row],[Des.Proyecto]],16,50)</f>
        <v>GASTOS ADMINISTRATIVOS</v>
      </c>
      <c r="J1524" t="s">
        <v>339</v>
      </c>
      <c r="K1524" t="s">
        <v>340</v>
      </c>
      <c r="L1524" s="11" t="s">
        <v>938</v>
      </c>
      <c r="M1524" t="s">
        <v>336</v>
      </c>
      <c r="N1524" t="s">
        <v>11</v>
      </c>
      <c r="O1524" s="19">
        <v>300.16000000000003</v>
      </c>
      <c r="P1524" s="19">
        <v>0</v>
      </c>
      <c r="Q1524" s="19">
        <v>-300.16000000000003</v>
      </c>
      <c r="R1524" s="19">
        <v>0</v>
      </c>
      <c r="S1524" s="19">
        <v>0</v>
      </c>
      <c r="T1524" s="19">
        <v>0</v>
      </c>
      <c r="U1524" s="18">
        <f>Tabla1[[#This Row],[Comprometido]]/Tabla1[[#Totals],[Comprometido]]</f>
        <v>0</v>
      </c>
      <c r="V1524" s="19">
        <v>0</v>
      </c>
      <c r="W1524" s="20">
        <f>Tabla1[[#This Row],[Devengado]]/Tabla1[[#Totals],[Devengado]]</f>
        <v>0</v>
      </c>
      <c r="X1524" s="19">
        <v>0</v>
      </c>
      <c r="Y1524" s="19">
        <v>0</v>
      </c>
      <c r="Z1524" s="19">
        <v>0</v>
      </c>
    </row>
    <row r="1525" spans="1:26" hidden="1" x14ac:dyDescent="0.2">
      <c r="A1525" t="s">
        <v>62</v>
      </c>
      <c r="B1525" t="s">
        <v>80</v>
      </c>
      <c r="C1525" t="s">
        <v>94</v>
      </c>
      <c r="D1525" t="s">
        <v>95</v>
      </c>
      <c r="E1525" t="s">
        <v>4</v>
      </c>
      <c r="F1525" t="s">
        <v>5</v>
      </c>
      <c r="G1525" t="s">
        <v>6</v>
      </c>
      <c r="H1525" t="s">
        <v>7</v>
      </c>
      <c r="I1525" t="str">
        <f>MID(Tabla1[[#This Row],[Des.Proyecto]],16,50)</f>
        <v>GASTOS ADMINISTRATIVOS</v>
      </c>
      <c r="J1525" t="s">
        <v>339</v>
      </c>
      <c r="K1525" t="s">
        <v>340</v>
      </c>
      <c r="L1525" s="11" t="s">
        <v>938</v>
      </c>
      <c r="M1525" t="s">
        <v>336</v>
      </c>
      <c r="N1525" t="s">
        <v>11</v>
      </c>
      <c r="O1525" s="19">
        <v>50</v>
      </c>
      <c r="P1525" s="19">
        <v>0</v>
      </c>
      <c r="Q1525" s="19">
        <v>0</v>
      </c>
      <c r="R1525" s="19">
        <v>50</v>
      </c>
      <c r="S1525" s="19">
        <v>0</v>
      </c>
      <c r="T1525" s="19">
        <v>13.68</v>
      </c>
      <c r="U1525" s="18">
        <f>Tabla1[[#This Row],[Comprometido]]/Tabla1[[#Totals],[Comprometido]]</f>
        <v>6.5308656540209375E-7</v>
      </c>
      <c r="V1525" s="19">
        <v>13.68</v>
      </c>
      <c r="W1525" s="20">
        <f>Tabla1[[#This Row],[Devengado]]/Tabla1[[#Totals],[Devengado]]</f>
        <v>1.5975289273076015E-6</v>
      </c>
      <c r="X1525" s="19">
        <v>36.32</v>
      </c>
      <c r="Y1525" s="19">
        <v>36.32</v>
      </c>
      <c r="Z1525" s="19">
        <v>36.32</v>
      </c>
    </row>
    <row r="1526" spans="1:26" hidden="1" x14ac:dyDescent="0.2">
      <c r="A1526" t="s">
        <v>0</v>
      </c>
      <c r="B1526" t="s">
        <v>1</v>
      </c>
      <c r="C1526" t="s">
        <v>88</v>
      </c>
      <c r="D1526" t="s">
        <v>89</v>
      </c>
      <c r="E1526" t="s">
        <v>4</v>
      </c>
      <c r="F1526" t="s">
        <v>5</v>
      </c>
      <c r="G1526" t="s">
        <v>6</v>
      </c>
      <c r="H1526" t="s">
        <v>7</v>
      </c>
      <c r="I1526" t="str">
        <f>MID(Tabla1[[#This Row],[Des.Proyecto]],16,50)</f>
        <v>GASTOS ADMINISTRATIVOS</v>
      </c>
      <c r="J1526" t="s">
        <v>339</v>
      </c>
      <c r="K1526" t="s">
        <v>340</v>
      </c>
      <c r="L1526" s="11" t="s">
        <v>938</v>
      </c>
      <c r="M1526" t="s">
        <v>336</v>
      </c>
      <c r="N1526" t="s">
        <v>11</v>
      </c>
      <c r="O1526" s="19">
        <v>10</v>
      </c>
      <c r="P1526" s="19">
        <v>0</v>
      </c>
      <c r="Q1526" s="19">
        <v>0</v>
      </c>
      <c r="R1526" s="19">
        <v>10</v>
      </c>
      <c r="S1526" s="19">
        <v>0</v>
      </c>
      <c r="T1526" s="19">
        <v>2.1</v>
      </c>
      <c r="U1526" s="18">
        <f>Tabla1[[#This Row],[Comprometido]]/Tabla1[[#Totals],[Comprometido]]</f>
        <v>1.0025451661874246E-7</v>
      </c>
      <c r="V1526" s="19">
        <v>2.1</v>
      </c>
      <c r="W1526" s="20">
        <f>Tabla1[[#This Row],[Devengado]]/Tabla1[[#Totals],[Devengado]]</f>
        <v>2.4523470375335988E-7</v>
      </c>
      <c r="X1526" s="19">
        <v>7.9</v>
      </c>
      <c r="Y1526" s="19">
        <v>7.9</v>
      </c>
      <c r="Z1526" s="19">
        <v>7.9</v>
      </c>
    </row>
    <row r="1527" spans="1:26" hidden="1" x14ac:dyDescent="0.2">
      <c r="A1527" t="s">
        <v>23</v>
      </c>
      <c r="B1527" t="s">
        <v>46</v>
      </c>
      <c r="C1527" t="s">
        <v>47</v>
      </c>
      <c r="D1527" t="s">
        <v>48</v>
      </c>
      <c r="E1527" t="s">
        <v>4</v>
      </c>
      <c r="F1527" t="s">
        <v>5</v>
      </c>
      <c r="G1527" t="s">
        <v>6</v>
      </c>
      <c r="H1527" t="s">
        <v>7</v>
      </c>
      <c r="I1527" t="str">
        <f>MID(Tabla1[[#This Row],[Des.Proyecto]],16,50)</f>
        <v>GASTOS ADMINISTRATIVOS</v>
      </c>
      <c r="J1527" t="s">
        <v>339</v>
      </c>
      <c r="K1527" t="s">
        <v>340</v>
      </c>
      <c r="L1527" s="11" t="s">
        <v>938</v>
      </c>
      <c r="M1527" t="s">
        <v>336</v>
      </c>
      <c r="N1527" t="s">
        <v>11</v>
      </c>
      <c r="O1527" s="19">
        <v>19.86</v>
      </c>
      <c r="P1527" s="19">
        <v>0</v>
      </c>
      <c r="Q1527" s="19">
        <v>40</v>
      </c>
      <c r="R1527" s="19">
        <v>59.86</v>
      </c>
      <c r="S1527" s="19">
        <v>0</v>
      </c>
      <c r="T1527" s="19">
        <v>41.17</v>
      </c>
      <c r="U1527" s="18">
        <f>Tabla1[[#This Row],[Comprometido]]/Tabla1[[#Totals],[Comprometido]]</f>
        <v>1.9654659281874418E-6</v>
      </c>
      <c r="V1527" s="19">
        <v>22.17</v>
      </c>
      <c r="W1527" s="20">
        <f>Tabla1[[#This Row],[Devengado]]/Tabla1[[#Totals],[Devengado]]</f>
        <v>2.5889778010533279E-6</v>
      </c>
      <c r="X1527" s="19">
        <v>18.690000000000001</v>
      </c>
      <c r="Y1527" s="19">
        <v>37.69</v>
      </c>
      <c r="Z1527" s="19">
        <v>18.690000000000001</v>
      </c>
    </row>
    <row r="1528" spans="1:26" hidden="1" x14ac:dyDescent="0.2">
      <c r="A1528" t="s">
        <v>23</v>
      </c>
      <c r="B1528" t="s">
        <v>49</v>
      </c>
      <c r="C1528" t="s">
        <v>56</v>
      </c>
      <c r="D1528" t="s">
        <v>57</v>
      </c>
      <c r="E1528" t="s">
        <v>4</v>
      </c>
      <c r="F1528" t="s">
        <v>5</v>
      </c>
      <c r="G1528" t="s">
        <v>6</v>
      </c>
      <c r="H1528" t="s">
        <v>7</v>
      </c>
      <c r="I1528" t="str">
        <f>MID(Tabla1[[#This Row],[Des.Proyecto]],16,50)</f>
        <v>GASTOS ADMINISTRATIVOS</v>
      </c>
      <c r="J1528" t="s">
        <v>339</v>
      </c>
      <c r="K1528" t="s">
        <v>340</v>
      </c>
      <c r="L1528" s="11" t="s">
        <v>938</v>
      </c>
      <c r="M1528" t="s">
        <v>336</v>
      </c>
      <c r="N1528" t="s">
        <v>11</v>
      </c>
      <c r="O1528" s="19">
        <v>500</v>
      </c>
      <c r="P1528" s="19">
        <v>0</v>
      </c>
      <c r="Q1528" s="19">
        <v>0</v>
      </c>
      <c r="R1528" s="19">
        <v>500</v>
      </c>
      <c r="S1528" s="19">
        <v>0</v>
      </c>
      <c r="T1528" s="19">
        <v>0</v>
      </c>
      <c r="U1528" s="18">
        <f>Tabla1[[#This Row],[Comprometido]]/Tabla1[[#Totals],[Comprometido]]</f>
        <v>0</v>
      </c>
      <c r="V1528" s="19">
        <v>0</v>
      </c>
      <c r="W1528" s="20">
        <f>Tabla1[[#This Row],[Devengado]]/Tabla1[[#Totals],[Devengado]]</f>
        <v>0</v>
      </c>
      <c r="X1528" s="19">
        <v>500</v>
      </c>
      <c r="Y1528" s="19">
        <v>500</v>
      </c>
      <c r="Z1528" s="19">
        <v>500</v>
      </c>
    </row>
    <row r="1529" spans="1:26" hidden="1" x14ac:dyDescent="0.2">
      <c r="A1529" t="s">
        <v>23</v>
      </c>
      <c r="B1529" t="s">
        <v>24</v>
      </c>
      <c r="C1529" t="s">
        <v>29</v>
      </c>
      <c r="D1529" t="s">
        <v>30</v>
      </c>
      <c r="E1529" t="s">
        <v>4</v>
      </c>
      <c r="F1529" t="s">
        <v>5</v>
      </c>
      <c r="G1529" t="s">
        <v>6</v>
      </c>
      <c r="H1529" t="s">
        <v>7</v>
      </c>
      <c r="I1529" t="str">
        <f>MID(Tabla1[[#This Row],[Des.Proyecto]],16,50)</f>
        <v>GASTOS ADMINISTRATIVOS</v>
      </c>
      <c r="J1529" t="s">
        <v>339</v>
      </c>
      <c r="K1529" t="s">
        <v>340</v>
      </c>
      <c r="L1529" s="11" t="s">
        <v>938</v>
      </c>
      <c r="M1529" t="s">
        <v>336</v>
      </c>
      <c r="N1529" t="s">
        <v>11</v>
      </c>
      <c r="O1529" s="19">
        <v>147</v>
      </c>
      <c r="P1529" s="19">
        <v>0</v>
      </c>
      <c r="Q1529" s="19">
        <v>0</v>
      </c>
      <c r="R1529" s="19">
        <v>147</v>
      </c>
      <c r="S1529" s="19">
        <v>0</v>
      </c>
      <c r="T1529" s="19">
        <v>0</v>
      </c>
      <c r="U1529" s="18">
        <f>Tabla1[[#This Row],[Comprometido]]/Tabla1[[#Totals],[Comprometido]]</f>
        <v>0</v>
      </c>
      <c r="V1529" s="19">
        <v>0</v>
      </c>
      <c r="W1529" s="20">
        <f>Tabla1[[#This Row],[Devengado]]/Tabla1[[#Totals],[Devengado]]</f>
        <v>0</v>
      </c>
      <c r="X1529" s="19">
        <v>147</v>
      </c>
      <c r="Y1529" s="19">
        <v>147</v>
      </c>
      <c r="Z1529" s="19">
        <v>147</v>
      </c>
    </row>
    <row r="1530" spans="1:26" hidden="1" x14ac:dyDescent="0.2">
      <c r="A1530" t="s">
        <v>23</v>
      </c>
      <c r="B1530" t="s">
        <v>24</v>
      </c>
      <c r="C1530" t="s">
        <v>34</v>
      </c>
      <c r="D1530" t="s">
        <v>35</v>
      </c>
      <c r="E1530" t="s">
        <v>4</v>
      </c>
      <c r="F1530" t="s">
        <v>5</v>
      </c>
      <c r="G1530" t="s">
        <v>6</v>
      </c>
      <c r="H1530" t="s">
        <v>7</v>
      </c>
      <c r="I1530" t="str">
        <f>MID(Tabla1[[#This Row],[Des.Proyecto]],16,50)</f>
        <v>GASTOS ADMINISTRATIVOS</v>
      </c>
      <c r="J1530" t="s">
        <v>339</v>
      </c>
      <c r="K1530" t="s">
        <v>340</v>
      </c>
      <c r="L1530" s="11" t="s">
        <v>938</v>
      </c>
      <c r="M1530" t="s">
        <v>336</v>
      </c>
      <c r="N1530" t="s">
        <v>11</v>
      </c>
      <c r="O1530" s="19">
        <v>200</v>
      </c>
      <c r="P1530" s="19">
        <v>0</v>
      </c>
      <c r="Q1530" s="19">
        <v>0</v>
      </c>
      <c r="R1530" s="19">
        <v>200</v>
      </c>
      <c r="S1530" s="19">
        <v>0</v>
      </c>
      <c r="T1530" s="19">
        <v>200</v>
      </c>
      <c r="U1530" s="18">
        <f>Tabla1[[#This Row],[Comprometido]]/Tabla1[[#Totals],[Comprometido]]</f>
        <v>9.5480492017849962E-6</v>
      </c>
      <c r="V1530" s="19">
        <v>16.2</v>
      </c>
      <c r="W1530" s="20">
        <f>Tabla1[[#This Row],[Devengado]]/Tabla1[[#Totals],[Devengado]]</f>
        <v>1.8918105718116331E-6</v>
      </c>
      <c r="X1530" s="19">
        <v>0</v>
      </c>
      <c r="Y1530" s="19">
        <v>183.8</v>
      </c>
      <c r="Z1530" s="19">
        <v>0</v>
      </c>
    </row>
    <row r="1531" spans="1:26" x14ac:dyDescent="0.2">
      <c r="A1531" t="s">
        <v>52</v>
      </c>
      <c r="B1531" t="s">
        <v>83</v>
      </c>
      <c r="C1531" t="s">
        <v>84</v>
      </c>
      <c r="D1531" t="s">
        <v>85</v>
      </c>
      <c r="E1531" t="s">
        <v>4</v>
      </c>
      <c r="F1531" t="s">
        <v>5</v>
      </c>
      <c r="G1531" t="s">
        <v>6</v>
      </c>
      <c r="H1531" t="s">
        <v>7</v>
      </c>
      <c r="I1531" t="str">
        <f>MID(Tabla1[[#This Row],[Des.Proyecto]],16,50)</f>
        <v>GASTOS ADMINISTRATIVOS</v>
      </c>
      <c r="J1531" t="s">
        <v>339</v>
      </c>
      <c r="K1531" t="s">
        <v>340</v>
      </c>
      <c r="L1531" s="11" t="s">
        <v>938</v>
      </c>
      <c r="M1531" t="s">
        <v>336</v>
      </c>
      <c r="N1531" t="s">
        <v>11</v>
      </c>
      <c r="O1531" s="19">
        <v>15</v>
      </c>
      <c r="P1531" s="19">
        <v>0</v>
      </c>
      <c r="Q1531" s="19">
        <v>50</v>
      </c>
      <c r="R1531" s="19">
        <v>65</v>
      </c>
      <c r="S1531" s="19">
        <v>0</v>
      </c>
      <c r="T1531" s="19">
        <v>9.69</v>
      </c>
      <c r="U1531" s="18">
        <f>Tabla1[[#This Row],[Comprometido]]/Tabla1[[#Totals],[Comprometido]]</f>
        <v>4.6260298382648308E-7</v>
      </c>
      <c r="V1531" s="19">
        <v>2.85</v>
      </c>
      <c r="W1531" s="20">
        <f>Tabla1[[#This Row],[Devengado]]/Tabla1[[#Totals],[Devengado]]</f>
        <v>3.3281852652241698E-7</v>
      </c>
      <c r="X1531" s="19">
        <v>55.31</v>
      </c>
      <c r="Y1531" s="19">
        <v>62.15</v>
      </c>
      <c r="Z1531" s="19">
        <v>55.31</v>
      </c>
    </row>
    <row r="1532" spans="1:26" hidden="1" x14ac:dyDescent="0.2">
      <c r="A1532" t="s">
        <v>0</v>
      </c>
      <c r="B1532" t="s">
        <v>105</v>
      </c>
      <c r="C1532" t="s">
        <v>106</v>
      </c>
      <c r="D1532" t="s">
        <v>107</v>
      </c>
      <c r="E1532" t="s">
        <v>4</v>
      </c>
      <c r="F1532" t="s">
        <v>5</v>
      </c>
      <c r="G1532" t="s">
        <v>6</v>
      </c>
      <c r="H1532" t="s">
        <v>7</v>
      </c>
      <c r="I1532" t="str">
        <f>MID(Tabla1[[#This Row],[Des.Proyecto]],16,50)</f>
        <v>GASTOS ADMINISTRATIVOS</v>
      </c>
      <c r="J1532" t="s">
        <v>339</v>
      </c>
      <c r="K1532" t="s">
        <v>340</v>
      </c>
      <c r="L1532" s="11" t="s">
        <v>938</v>
      </c>
      <c r="M1532" t="s">
        <v>336</v>
      </c>
      <c r="N1532" t="s">
        <v>11</v>
      </c>
      <c r="O1532" s="19">
        <v>45</v>
      </c>
      <c r="P1532" s="19">
        <v>0</v>
      </c>
      <c r="Q1532" s="19">
        <v>0</v>
      </c>
      <c r="R1532" s="19">
        <v>45</v>
      </c>
      <c r="S1532" s="19">
        <v>0</v>
      </c>
      <c r="T1532" s="19">
        <v>42.75</v>
      </c>
      <c r="U1532" s="18">
        <f>Tabla1[[#This Row],[Comprometido]]/Tabla1[[#Totals],[Comprometido]]</f>
        <v>2.0408955168815432E-6</v>
      </c>
      <c r="V1532" s="19">
        <v>22.2</v>
      </c>
      <c r="W1532" s="20">
        <f>Tabla1[[#This Row],[Devengado]]/Tabla1[[#Totals],[Devengado]]</f>
        <v>2.5924811539640898E-6</v>
      </c>
      <c r="X1532" s="19">
        <v>2.25</v>
      </c>
      <c r="Y1532" s="19">
        <v>22.8</v>
      </c>
      <c r="Z1532" s="19">
        <v>2.25</v>
      </c>
    </row>
    <row r="1533" spans="1:26" hidden="1" x14ac:dyDescent="0.2">
      <c r="A1533" t="s">
        <v>62</v>
      </c>
      <c r="B1533" t="s">
        <v>80</v>
      </c>
      <c r="C1533" t="s">
        <v>81</v>
      </c>
      <c r="D1533" t="s">
        <v>82</v>
      </c>
      <c r="E1533" t="s">
        <v>4</v>
      </c>
      <c r="F1533" t="s">
        <v>5</v>
      </c>
      <c r="G1533" t="s">
        <v>6</v>
      </c>
      <c r="H1533" t="s">
        <v>7</v>
      </c>
      <c r="I1533" t="str">
        <f>MID(Tabla1[[#This Row],[Des.Proyecto]],16,50)</f>
        <v>GASTOS ADMINISTRATIVOS</v>
      </c>
      <c r="J1533" t="s">
        <v>339</v>
      </c>
      <c r="K1533" t="s">
        <v>340</v>
      </c>
      <c r="L1533" s="11" t="s">
        <v>938</v>
      </c>
      <c r="M1533" t="s">
        <v>336</v>
      </c>
      <c r="N1533" t="s">
        <v>11</v>
      </c>
      <c r="O1533" s="19">
        <v>100</v>
      </c>
      <c r="P1533" s="19">
        <v>0</v>
      </c>
      <c r="Q1533" s="19">
        <v>0</v>
      </c>
      <c r="R1533" s="19">
        <v>100</v>
      </c>
      <c r="S1533" s="19">
        <v>100</v>
      </c>
      <c r="T1533" s="19">
        <v>0</v>
      </c>
      <c r="U1533" s="18">
        <f>Tabla1[[#This Row],[Comprometido]]/Tabla1[[#Totals],[Comprometido]]</f>
        <v>0</v>
      </c>
      <c r="V1533" s="19">
        <v>0</v>
      </c>
      <c r="W1533" s="20">
        <f>Tabla1[[#This Row],[Devengado]]/Tabla1[[#Totals],[Devengado]]</f>
        <v>0</v>
      </c>
      <c r="X1533" s="19">
        <v>100</v>
      </c>
      <c r="Y1533" s="19">
        <v>100</v>
      </c>
      <c r="Z1533" s="19">
        <v>0</v>
      </c>
    </row>
    <row r="1534" spans="1:26" hidden="1" x14ac:dyDescent="0.2">
      <c r="A1534" t="s">
        <v>62</v>
      </c>
      <c r="B1534" t="s">
        <v>80</v>
      </c>
      <c r="C1534" t="s">
        <v>90</v>
      </c>
      <c r="D1534" t="s">
        <v>91</v>
      </c>
      <c r="E1534" t="s">
        <v>4</v>
      </c>
      <c r="F1534" t="s">
        <v>5</v>
      </c>
      <c r="G1534" t="s">
        <v>6</v>
      </c>
      <c r="H1534" t="s">
        <v>7</v>
      </c>
      <c r="I1534" t="str">
        <f>MID(Tabla1[[#This Row],[Des.Proyecto]],16,50)</f>
        <v>GASTOS ADMINISTRATIVOS</v>
      </c>
      <c r="J1534" t="s">
        <v>339</v>
      </c>
      <c r="K1534" t="s">
        <v>340</v>
      </c>
      <c r="L1534" s="11" t="s">
        <v>938</v>
      </c>
      <c r="M1534" t="s">
        <v>336</v>
      </c>
      <c r="N1534" t="s">
        <v>11</v>
      </c>
      <c r="O1534" s="19">
        <v>0</v>
      </c>
      <c r="P1534" s="19">
        <v>0</v>
      </c>
      <c r="Q1534" s="19">
        <v>26.76</v>
      </c>
      <c r="R1534" s="19">
        <v>26.76</v>
      </c>
      <c r="S1534" s="19">
        <v>7.38</v>
      </c>
      <c r="T1534" s="19">
        <v>19.38</v>
      </c>
      <c r="U1534" s="18">
        <f>Tabla1[[#This Row],[Comprometido]]/Tabla1[[#Totals],[Comprometido]]</f>
        <v>9.2520596765296615E-7</v>
      </c>
      <c r="V1534" s="19">
        <v>19.38</v>
      </c>
      <c r="W1534" s="20">
        <f>Tabla1[[#This Row],[Devengado]]/Tabla1[[#Totals],[Devengado]]</f>
        <v>2.2631659803524352E-6</v>
      </c>
      <c r="X1534" s="19">
        <v>7.38</v>
      </c>
      <c r="Y1534" s="19">
        <v>7.38</v>
      </c>
      <c r="Z1534" s="19">
        <v>0</v>
      </c>
    </row>
    <row r="1535" spans="1:26" hidden="1" x14ac:dyDescent="0.2">
      <c r="A1535" t="s">
        <v>0</v>
      </c>
      <c r="B1535" t="s">
        <v>1</v>
      </c>
      <c r="C1535" t="s">
        <v>174</v>
      </c>
      <c r="D1535" t="s">
        <v>175</v>
      </c>
      <c r="E1535" t="s">
        <v>4</v>
      </c>
      <c r="F1535" t="s">
        <v>5</v>
      </c>
      <c r="G1535" t="s">
        <v>6</v>
      </c>
      <c r="H1535" t="s">
        <v>7</v>
      </c>
      <c r="I1535" t="str">
        <f>MID(Tabla1[[#This Row],[Des.Proyecto]],16,50)</f>
        <v>GASTOS ADMINISTRATIVOS</v>
      </c>
      <c r="J1535" t="s">
        <v>339</v>
      </c>
      <c r="K1535" t="s">
        <v>340</v>
      </c>
      <c r="L1535" s="11" t="s">
        <v>938</v>
      </c>
      <c r="M1535" t="s">
        <v>336</v>
      </c>
      <c r="N1535" t="s">
        <v>11</v>
      </c>
      <c r="O1535" s="19">
        <v>0</v>
      </c>
      <c r="P1535" s="19">
        <v>0</v>
      </c>
      <c r="Q1535" s="19">
        <v>8.2799999999999994</v>
      </c>
      <c r="R1535" s="19">
        <v>8.2799999999999994</v>
      </c>
      <c r="S1535" s="19">
        <v>8.2799999999999994</v>
      </c>
      <c r="T1535" s="19">
        <v>0</v>
      </c>
      <c r="U1535" s="18">
        <f>Tabla1[[#This Row],[Comprometido]]/Tabla1[[#Totals],[Comprometido]]</f>
        <v>0</v>
      </c>
      <c r="V1535" s="19">
        <v>0</v>
      </c>
      <c r="W1535" s="20">
        <f>Tabla1[[#This Row],[Devengado]]/Tabla1[[#Totals],[Devengado]]</f>
        <v>0</v>
      </c>
      <c r="X1535" s="19">
        <v>8.2799999999999994</v>
      </c>
      <c r="Y1535" s="19">
        <v>8.2799999999999994</v>
      </c>
      <c r="Z1535" s="19">
        <v>0</v>
      </c>
    </row>
    <row r="1536" spans="1:26" hidden="1" x14ac:dyDescent="0.2">
      <c r="A1536" t="s">
        <v>0</v>
      </c>
      <c r="B1536" t="s">
        <v>1</v>
      </c>
      <c r="C1536" t="s">
        <v>192</v>
      </c>
      <c r="D1536" t="s">
        <v>193</v>
      </c>
      <c r="E1536" t="s">
        <v>4</v>
      </c>
      <c r="F1536" t="s">
        <v>5</v>
      </c>
      <c r="G1536" t="s">
        <v>6</v>
      </c>
      <c r="H1536" t="s">
        <v>7</v>
      </c>
      <c r="I1536" t="str">
        <f>MID(Tabla1[[#This Row],[Des.Proyecto]],16,50)</f>
        <v>GASTOS ADMINISTRATIVOS</v>
      </c>
      <c r="J1536" t="s">
        <v>339</v>
      </c>
      <c r="K1536" t="s">
        <v>340</v>
      </c>
      <c r="L1536" s="11" t="s">
        <v>938</v>
      </c>
      <c r="M1536" t="s">
        <v>336</v>
      </c>
      <c r="N1536" t="s">
        <v>194</v>
      </c>
      <c r="O1536" s="19">
        <v>285827.23</v>
      </c>
      <c r="P1536" s="19">
        <v>0</v>
      </c>
      <c r="Q1536" s="19">
        <v>0</v>
      </c>
      <c r="R1536" s="19">
        <v>285827.23</v>
      </c>
      <c r="S1536" s="19">
        <v>0</v>
      </c>
      <c r="T1536" s="19">
        <v>163193.96</v>
      </c>
      <c r="U1536" s="18">
        <f>Tabla1[[#This Row],[Comprometido]]/Tabla1[[#Totals],[Comprometido]]</f>
        <v>7.7909197975706626E-3</v>
      </c>
      <c r="V1536" s="19">
        <v>163193.96</v>
      </c>
      <c r="W1536" s="20">
        <f>Tabla1[[#This Row],[Devengado]]/Tabla1[[#Totals],[Devengado]]</f>
        <v>1.9057534492827457E-2</v>
      </c>
      <c r="X1536" s="19">
        <v>122633.27</v>
      </c>
      <c r="Y1536" s="19">
        <v>122633.27</v>
      </c>
      <c r="Z1536" s="19">
        <v>122633.27</v>
      </c>
    </row>
    <row r="1537" spans="1:26" hidden="1" x14ac:dyDescent="0.2">
      <c r="A1537" t="s">
        <v>23</v>
      </c>
      <c r="B1537" t="s">
        <v>24</v>
      </c>
      <c r="C1537" t="s">
        <v>40</v>
      </c>
      <c r="D1537" t="s">
        <v>41</v>
      </c>
      <c r="E1537" t="s">
        <v>4</v>
      </c>
      <c r="F1537" t="s">
        <v>5</v>
      </c>
      <c r="G1537" t="s">
        <v>6</v>
      </c>
      <c r="H1537" t="s">
        <v>7</v>
      </c>
      <c r="I1537" t="str">
        <f>MID(Tabla1[[#This Row],[Des.Proyecto]],16,50)</f>
        <v>GASTOS ADMINISTRATIVOS</v>
      </c>
      <c r="J1537" t="s">
        <v>339</v>
      </c>
      <c r="K1537" t="s">
        <v>340</v>
      </c>
      <c r="L1537" s="11" t="s">
        <v>938</v>
      </c>
      <c r="M1537" t="s">
        <v>336</v>
      </c>
      <c r="N1537" t="s">
        <v>11</v>
      </c>
      <c r="O1537" s="19">
        <v>150</v>
      </c>
      <c r="P1537" s="19">
        <v>0</v>
      </c>
      <c r="Q1537" s="19">
        <v>0</v>
      </c>
      <c r="R1537" s="19">
        <v>150</v>
      </c>
      <c r="S1537" s="19">
        <v>0</v>
      </c>
      <c r="T1537" s="19">
        <v>0</v>
      </c>
      <c r="U1537" s="18">
        <f>Tabla1[[#This Row],[Comprometido]]/Tabla1[[#Totals],[Comprometido]]</f>
        <v>0</v>
      </c>
      <c r="V1537" s="19">
        <v>0</v>
      </c>
      <c r="W1537" s="20">
        <f>Tabla1[[#This Row],[Devengado]]/Tabla1[[#Totals],[Devengado]]</f>
        <v>0</v>
      </c>
      <c r="X1537" s="19">
        <v>150</v>
      </c>
      <c r="Y1537" s="19">
        <v>150</v>
      </c>
      <c r="Z1537" s="19">
        <v>150</v>
      </c>
    </row>
    <row r="1538" spans="1:26" hidden="1" x14ac:dyDescent="0.2">
      <c r="A1538" t="s">
        <v>0</v>
      </c>
      <c r="B1538" t="s">
        <v>1</v>
      </c>
      <c r="C1538" t="s">
        <v>192</v>
      </c>
      <c r="D1538" t="s">
        <v>193</v>
      </c>
      <c r="E1538" t="s">
        <v>4</v>
      </c>
      <c r="F1538" t="s">
        <v>5</v>
      </c>
      <c r="G1538" t="s">
        <v>6</v>
      </c>
      <c r="H1538" t="s">
        <v>7</v>
      </c>
      <c r="I1538" t="str">
        <f>MID(Tabla1[[#This Row],[Des.Proyecto]],16,50)</f>
        <v>GASTOS ADMINISTRATIVOS</v>
      </c>
      <c r="J1538" t="s">
        <v>339</v>
      </c>
      <c r="K1538" t="s">
        <v>340</v>
      </c>
      <c r="L1538" s="11" t="s">
        <v>938</v>
      </c>
      <c r="M1538" t="s">
        <v>336</v>
      </c>
      <c r="N1538" t="s">
        <v>11</v>
      </c>
      <c r="O1538" s="19">
        <v>70229.81</v>
      </c>
      <c r="P1538" s="19">
        <v>0</v>
      </c>
      <c r="Q1538" s="19">
        <v>0</v>
      </c>
      <c r="R1538" s="19">
        <v>70229.81</v>
      </c>
      <c r="S1538" s="19">
        <v>0</v>
      </c>
      <c r="T1538" s="19">
        <v>66777.8</v>
      </c>
      <c r="U1538" s="18">
        <f>Tabla1[[#This Row],[Comprometido]]/Tabla1[[#Totals],[Comprometido]]</f>
        <v>3.1879885999347908E-3</v>
      </c>
      <c r="V1538" s="19">
        <v>30307.38</v>
      </c>
      <c r="W1538" s="20">
        <f>Tabla1[[#This Row],[Devengado]]/Tabla1[[#Totals],[Devengado]]</f>
        <v>3.5392482646859542E-3</v>
      </c>
      <c r="X1538" s="19">
        <v>3452.01</v>
      </c>
      <c r="Y1538" s="19">
        <v>39922.43</v>
      </c>
      <c r="Z1538" s="19">
        <v>3452.01</v>
      </c>
    </row>
    <row r="1539" spans="1:26" x14ac:dyDescent="0.2">
      <c r="A1539" t="s">
        <v>52</v>
      </c>
      <c r="B1539" t="s">
        <v>83</v>
      </c>
      <c r="C1539" t="s">
        <v>84</v>
      </c>
      <c r="D1539" t="s">
        <v>85</v>
      </c>
      <c r="E1539" t="s">
        <v>4</v>
      </c>
      <c r="F1539" t="s">
        <v>5</v>
      </c>
      <c r="G1539" t="s">
        <v>6</v>
      </c>
      <c r="H1539" t="s">
        <v>7</v>
      </c>
      <c r="I1539" t="str">
        <f>MID(Tabla1[[#This Row],[Des.Proyecto]],16,50)</f>
        <v>GASTOS ADMINISTRATIVOS</v>
      </c>
      <c r="J1539" t="s">
        <v>341</v>
      </c>
      <c r="K1539" t="s">
        <v>342</v>
      </c>
      <c r="L1539" s="11" t="s">
        <v>938</v>
      </c>
      <c r="M1539" t="s">
        <v>336</v>
      </c>
      <c r="N1539" t="s">
        <v>11</v>
      </c>
      <c r="O1539" s="19">
        <v>1049</v>
      </c>
      <c r="P1539" s="19">
        <v>0</v>
      </c>
      <c r="Q1539" s="19">
        <v>-949</v>
      </c>
      <c r="R1539" s="19">
        <v>100</v>
      </c>
      <c r="S1539" s="19">
        <v>0</v>
      </c>
      <c r="T1539" s="19">
        <v>0</v>
      </c>
      <c r="U1539" s="18">
        <f>Tabla1[[#This Row],[Comprometido]]/Tabla1[[#Totals],[Comprometido]]</f>
        <v>0</v>
      </c>
      <c r="V1539" s="19">
        <v>0</v>
      </c>
      <c r="W1539" s="20">
        <f>Tabla1[[#This Row],[Devengado]]/Tabla1[[#Totals],[Devengado]]</f>
        <v>0</v>
      </c>
      <c r="X1539" s="19">
        <v>100</v>
      </c>
      <c r="Y1539" s="19">
        <v>100</v>
      </c>
      <c r="Z1539" s="19">
        <v>100</v>
      </c>
    </row>
    <row r="1540" spans="1:26" hidden="1" x14ac:dyDescent="0.2">
      <c r="A1540" t="s">
        <v>0</v>
      </c>
      <c r="B1540" t="s">
        <v>1</v>
      </c>
      <c r="C1540" t="s">
        <v>88</v>
      </c>
      <c r="D1540" t="s">
        <v>89</v>
      </c>
      <c r="E1540" t="s">
        <v>4</v>
      </c>
      <c r="F1540" t="s">
        <v>5</v>
      </c>
      <c r="G1540" t="s">
        <v>6</v>
      </c>
      <c r="H1540" t="s">
        <v>7</v>
      </c>
      <c r="I1540" t="str">
        <f>MID(Tabla1[[#This Row],[Des.Proyecto]],16,50)</f>
        <v>GASTOS ADMINISTRATIVOS</v>
      </c>
      <c r="J1540" t="s">
        <v>341</v>
      </c>
      <c r="K1540" t="s">
        <v>342</v>
      </c>
      <c r="L1540" s="11" t="s">
        <v>938</v>
      </c>
      <c r="M1540" t="s">
        <v>336</v>
      </c>
      <c r="N1540" t="s">
        <v>11</v>
      </c>
      <c r="O1540" s="19">
        <v>200</v>
      </c>
      <c r="P1540" s="19">
        <v>0</v>
      </c>
      <c r="Q1540" s="19">
        <v>-100</v>
      </c>
      <c r="R1540" s="19">
        <v>100</v>
      </c>
      <c r="S1540" s="19">
        <v>0</v>
      </c>
      <c r="T1540" s="19">
        <v>45.94</v>
      </c>
      <c r="U1540" s="18">
        <f>Tabla1[[#This Row],[Comprometido]]/Tabla1[[#Totals],[Comprometido]]</f>
        <v>2.1931869016500138E-6</v>
      </c>
      <c r="V1540" s="19">
        <v>45.14</v>
      </c>
      <c r="W1540" s="20">
        <f>Tabla1[[#This Row],[Devengado]]/Tabla1[[#Totals],[Devengado]]</f>
        <v>5.2713783463936493E-6</v>
      </c>
      <c r="X1540" s="19">
        <v>54.06</v>
      </c>
      <c r="Y1540" s="19">
        <v>54.86</v>
      </c>
      <c r="Z1540" s="19">
        <v>54.06</v>
      </c>
    </row>
    <row r="1541" spans="1:26" hidden="1" x14ac:dyDescent="0.2">
      <c r="A1541" t="s">
        <v>0</v>
      </c>
      <c r="B1541" t="s">
        <v>1</v>
      </c>
      <c r="C1541" t="s">
        <v>249</v>
      </c>
      <c r="D1541" t="s">
        <v>250</v>
      </c>
      <c r="E1541" t="s">
        <v>4</v>
      </c>
      <c r="F1541" t="s">
        <v>5</v>
      </c>
      <c r="G1541" t="s">
        <v>6</v>
      </c>
      <c r="H1541" t="s">
        <v>7</v>
      </c>
      <c r="I1541" t="str">
        <f>MID(Tabla1[[#This Row],[Des.Proyecto]],16,50)</f>
        <v>GASTOS ADMINISTRATIVOS</v>
      </c>
      <c r="J1541" t="s">
        <v>341</v>
      </c>
      <c r="K1541" t="s">
        <v>342</v>
      </c>
      <c r="L1541" s="11" t="s">
        <v>938</v>
      </c>
      <c r="M1541" t="s">
        <v>336</v>
      </c>
      <c r="N1541" t="s">
        <v>11</v>
      </c>
      <c r="O1541" s="19">
        <v>15000</v>
      </c>
      <c r="P1541" s="19">
        <v>0</v>
      </c>
      <c r="Q1541" s="19">
        <v>-14000</v>
      </c>
      <c r="R1541" s="19">
        <v>1000</v>
      </c>
      <c r="S1541" s="19">
        <v>0</v>
      </c>
      <c r="T1541" s="19">
        <v>0</v>
      </c>
      <c r="U1541" s="18">
        <f>Tabla1[[#This Row],[Comprometido]]/Tabla1[[#Totals],[Comprometido]]</f>
        <v>0</v>
      </c>
      <c r="V1541" s="19">
        <v>0</v>
      </c>
      <c r="W1541" s="20">
        <f>Tabla1[[#This Row],[Devengado]]/Tabla1[[#Totals],[Devengado]]</f>
        <v>0</v>
      </c>
      <c r="X1541" s="19">
        <v>1000</v>
      </c>
      <c r="Y1541" s="19">
        <v>1000</v>
      </c>
      <c r="Z1541" s="19">
        <v>1000</v>
      </c>
    </row>
    <row r="1542" spans="1:26" hidden="1" x14ac:dyDescent="0.2">
      <c r="A1542" t="s">
        <v>0</v>
      </c>
      <c r="B1542" t="s">
        <v>1</v>
      </c>
      <c r="C1542" t="s">
        <v>174</v>
      </c>
      <c r="D1542" t="s">
        <v>175</v>
      </c>
      <c r="E1542" t="s">
        <v>4</v>
      </c>
      <c r="F1542" t="s">
        <v>5</v>
      </c>
      <c r="G1542" t="s">
        <v>6</v>
      </c>
      <c r="H1542" t="s">
        <v>7</v>
      </c>
      <c r="I1542" t="str">
        <f>MID(Tabla1[[#This Row],[Des.Proyecto]],16,50)</f>
        <v>GASTOS ADMINISTRATIVOS</v>
      </c>
      <c r="J1542" t="s">
        <v>341</v>
      </c>
      <c r="K1542" t="s">
        <v>342</v>
      </c>
      <c r="L1542" s="11" t="s">
        <v>938</v>
      </c>
      <c r="M1542" t="s">
        <v>336</v>
      </c>
      <c r="N1542" t="s">
        <v>11</v>
      </c>
      <c r="O1542" s="19">
        <v>5000</v>
      </c>
      <c r="P1542" s="19">
        <v>0</v>
      </c>
      <c r="Q1542" s="19">
        <v>0</v>
      </c>
      <c r="R1542" s="19">
        <v>5000</v>
      </c>
      <c r="S1542" s="19">
        <v>0</v>
      </c>
      <c r="T1542" s="19">
        <v>2000</v>
      </c>
      <c r="U1542" s="18">
        <f>Tabla1[[#This Row],[Comprometido]]/Tabla1[[#Totals],[Comprometido]]</f>
        <v>9.5480492017849966E-5</v>
      </c>
      <c r="V1542" s="19">
        <v>400.33</v>
      </c>
      <c r="W1542" s="20">
        <f>Tabla1[[#This Row],[Devengado]]/Tabla1[[#Totals],[Devengado]]</f>
        <v>4.6749909025515501E-5</v>
      </c>
      <c r="X1542" s="19">
        <v>3000</v>
      </c>
      <c r="Y1542" s="19">
        <v>4599.67</v>
      </c>
      <c r="Z1542" s="19">
        <v>3000</v>
      </c>
    </row>
    <row r="1543" spans="1:26" hidden="1" x14ac:dyDescent="0.2">
      <c r="A1543" t="s">
        <v>23</v>
      </c>
      <c r="B1543" t="s">
        <v>49</v>
      </c>
      <c r="C1543" t="s">
        <v>56</v>
      </c>
      <c r="D1543" t="s">
        <v>57</v>
      </c>
      <c r="E1543" t="s">
        <v>4</v>
      </c>
      <c r="F1543" t="s">
        <v>5</v>
      </c>
      <c r="G1543" t="s">
        <v>6</v>
      </c>
      <c r="H1543" t="s">
        <v>7</v>
      </c>
      <c r="I1543" t="str">
        <f>MID(Tabla1[[#This Row],[Des.Proyecto]],16,50)</f>
        <v>GASTOS ADMINISTRATIVOS</v>
      </c>
      <c r="J1543" t="s">
        <v>341</v>
      </c>
      <c r="K1543" t="s">
        <v>342</v>
      </c>
      <c r="L1543" s="11" t="s">
        <v>938</v>
      </c>
      <c r="M1543" t="s">
        <v>336</v>
      </c>
      <c r="N1543" t="s">
        <v>11</v>
      </c>
      <c r="O1543" s="19">
        <v>2000</v>
      </c>
      <c r="P1543" s="19">
        <v>0</v>
      </c>
      <c r="Q1543" s="19">
        <v>2000</v>
      </c>
      <c r="R1543" s="19">
        <v>4000</v>
      </c>
      <c r="S1543" s="19">
        <v>0</v>
      </c>
      <c r="T1543" s="19">
        <v>150</v>
      </c>
      <c r="U1543" s="18">
        <f>Tabla1[[#This Row],[Comprometido]]/Tabla1[[#Totals],[Comprometido]]</f>
        <v>7.1610369013387476E-6</v>
      </c>
      <c r="V1543" s="19">
        <v>150</v>
      </c>
      <c r="W1543" s="20">
        <f>Tabla1[[#This Row],[Devengado]]/Tabla1[[#Totals],[Devengado]]</f>
        <v>1.7516764553811418E-5</v>
      </c>
      <c r="X1543" s="19">
        <v>3850</v>
      </c>
      <c r="Y1543" s="19">
        <v>3850</v>
      </c>
      <c r="Z1543" s="19">
        <v>3850</v>
      </c>
    </row>
    <row r="1544" spans="1:26" hidden="1" x14ac:dyDescent="0.2">
      <c r="A1544" t="s">
        <v>62</v>
      </c>
      <c r="B1544" t="s">
        <v>110</v>
      </c>
      <c r="C1544" t="s">
        <v>111</v>
      </c>
      <c r="D1544" t="s">
        <v>112</v>
      </c>
      <c r="E1544" t="s">
        <v>4</v>
      </c>
      <c r="F1544" t="s">
        <v>5</v>
      </c>
      <c r="G1544" t="s">
        <v>6</v>
      </c>
      <c r="H1544" t="s">
        <v>7</v>
      </c>
      <c r="I1544" t="str">
        <f>MID(Tabla1[[#This Row],[Des.Proyecto]],16,50)</f>
        <v>GASTOS ADMINISTRATIVOS</v>
      </c>
      <c r="J1544" t="s">
        <v>341</v>
      </c>
      <c r="K1544" t="s">
        <v>342</v>
      </c>
      <c r="L1544" s="11" t="s">
        <v>938</v>
      </c>
      <c r="M1544" t="s">
        <v>336</v>
      </c>
      <c r="N1544" t="s">
        <v>11</v>
      </c>
      <c r="O1544" s="19">
        <v>1000</v>
      </c>
      <c r="P1544" s="19">
        <v>0</v>
      </c>
      <c r="Q1544" s="19">
        <v>0</v>
      </c>
      <c r="R1544" s="19">
        <v>1000</v>
      </c>
      <c r="S1544" s="19">
        <v>0</v>
      </c>
      <c r="T1544" s="19">
        <v>0</v>
      </c>
      <c r="U1544" s="18">
        <f>Tabla1[[#This Row],[Comprometido]]/Tabla1[[#Totals],[Comprometido]]</f>
        <v>0</v>
      </c>
      <c r="V1544" s="19">
        <v>0</v>
      </c>
      <c r="W1544" s="20">
        <f>Tabla1[[#This Row],[Devengado]]/Tabla1[[#Totals],[Devengado]]</f>
        <v>0</v>
      </c>
      <c r="X1544" s="19">
        <v>1000</v>
      </c>
      <c r="Y1544" s="19">
        <v>1000</v>
      </c>
      <c r="Z1544" s="19">
        <v>1000</v>
      </c>
    </row>
    <row r="1545" spans="1:26" hidden="1" x14ac:dyDescent="0.2">
      <c r="A1545" t="s">
        <v>23</v>
      </c>
      <c r="B1545" t="s">
        <v>69</v>
      </c>
      <c r="C1545" t="s">
        <v>70</v>
      </c>
      <c r="D1545" t="s">
        <v>71</v>
      </c>
      <c r="E1545" t="s">
        <v>4</v>
      </c>
      <c r="F1545" t="s">
        <v>5</v>
      </c>
      <c r="G1545" t="s">
        <v>6</v>
      </c>
      <c r="H1545" t="s">
        <v>7</v>
      </c>
      <c r="I1545" t="str">
        <f>MID(Tabla1[[#This Row],[Des.Proyecto]],16,50)</f>
        <v>GASTOS ADMINISTRATIVOS</v>
      </c>
      <c r="J1545" t="s">
        <v>341</v>
      </c>
      <c r="K1545" t="s">
        <v>342</v>
      </c>
      <c r="L1545" s="11" t="s">
        <v>938</v>
      </c>
      <c r="M1545" t="s">
        <v>336</v>
      </c>
      <c r="N1545" t="s">
        <v>11</v>
      </c>
      <c r="O1545" s="19">
        <v>200</v>
      </c>
      <c r="P1545" s="19">
        <v>0</v>
      </c>
      <c r="Q1545" s="19">
        <v>0</v>
      </c>
      <c r="R1545" s="19">
        <v>200</v>
      </c>
      <c r="S1545" s="19">
        <v>0</v>
      </c>
      <c r="T1545" s="19">
        <v>200</v>
      </c>
      <c r="U1545" s="18">
        <f>Tabla1[[#This Row],[Comprometido]]/Tabla1[[#Totals],[Comprometido]]</f>
        <v>9.5480492017849962E-6</v>
      </c>
      <c r="V1545" s="19">
        <v>87.84</v>
      </c>
      <c r="W1545" s="20">
        <f>Tabla1[[#This Row],[Devengado]]/Tabla1[[#Totals],[Devengado]]</f>
        <v>1.0257817322711967E-5</v>
      </c>
      <c r="X1545" s="19">
        <v>0</v>
      </c>
      <c r="Y1545" s="19">
        <v>112.16</v>
      </c>
      <c r="Z1545" s="19">
        <v>0</v>
      </c>
    </row>
    <row r="1546" spans="1:26" hidden="1" x14ac:dyDescent="0.2">
      <c r="A1546" t="s">
        <v>62</v>
      </c>
      <c r="B1546" t="s">
        <v>80</v>
      </c>
      <c r="C1546" t="s">
        <v>94</v>
      </c>
      <c r="D1546" t="s">
        <v>95</v>
      </c>
      <c r="E1546" t="s">
        <v>4</v>
      </c>
      <c r="F1546" t="s">
        <v>5</v>
      </c>
      <c r="G1546" t="s">
        <v>6</v>
      </c>
      <c r="H1546" t="s">
        <v>7</v>
      </c>
      <c r="I1546" t="str">
        <f>MID(Tabla1[[#This Row],[Des.Proyecto]],16,50)</f>
        <v>GASTOS ADMINISTRATIVOS</v>
      </c>
      <c r="J1546" t="s">
        <v>341</v>
      </c>
      <c r="K1546" t="s">
        <v>342</v>
      </c>
      <c r="L1546" s="11" t="s">
        <v>938</v>
      </c>
      <c r="M1546" t="s">
        <v>336</v>
      </c>
      <c r="N1546" t="s">
        <v>11</v>
      </c>
      <c r="O1546" s="19">
        <v>0</v>
      </c>
      <c r="P1546" s="19">
        <v>0</v>
      </c>
      <c r="Q1546" s="19">
        <v>360</v>
      </c>
      <c r="R1546" s="19">
        <v>360</v>
      </c>
      <c r="S1546" s="19">
        <v>0</v>
      </c>
      <c r="T1546" s="19">
        <v>360</v>
      </c>
      <c r="U1546" s="18">
        <f>Tabla1[[#This Row],[Comprometido]]/Tabla1[[#Totals],[Comprometido]]</f>
        <v>1.7186488563212996E-5</v>
      </c>
      <c r="V1546" s="19">
        <v>360</v>
      </c>
      <c r="W1546" s="20">
        <f>Tabla1[[#This Row],[Devengado]]/Tabla1[[#Totals],[Devengado]]</f>
        <v>4.2040234929147402E-5</v>
      </c>
      <c r="X1546" s="19">
        <v>0</v>
      </c>
      <c r="Y1546" s="19">
        <v>0</v>
      </c>
      <c r="Z1546" s="19">
        <v>0</v>
      </c>
    </row>
    <row r="1547" spans="1:26" hidden="1" x14ac:dyDescent="0.2">
      <c r="A1547" t="s">
        <v>0</v>
      </c>
      <c r="B1547" t="s">
        <v>105</v>
      </c>
      <c r="C1547" t="s">
        <v>106</v>
      </c>
      <c r="D1547" t="s">
        <v>107</v>
      </c>
      <c r="E1547" t="s">
        <v>4</v>
      </c>
      <c r="F1547" t="s">
        <v>5</v>
      </c>
      <c r="G1547" t="s">
        <v>6</v>
      </c>
      <c r="H1547" t="s">
        <v>7</v>
      </c>
      <c r="I1547" t="str">
        <f>MID(Tabla1[[#This Row],[Des.Proyecto]],16,50)</f>
        <v>GASTOS ADMINISTRATIVOS</v>
      </c>
      <c r="J1547" t="s">
        <v>341</v>
      </c>
      <c r="K1547" t="s">
        <v>342</v>
      </c>
      <c r="L1547" s="11" t="s">
        <v>938</v>
      </c>
      <c r="M1547" t="s">
        <v>336</v>
      </c>
      <c r="N1547" t="s">
        <v>11</v>
      </c>
      <c r="O1547" s="19">
        <v>900</v>
      </c>
      <c r="P1547" s="19">
        <v>0</v>
      </c>
      <c r="Q1547" s="19">
        <v>0</v>
      </c>
      <c r="R1547" s="19">
        <v>900</v>
      </c>
      <c r="S1547" s="19">
        <v>0</v>
      </c>
      <c r="T1547" s="19">
        <v>0</v>
      </c>
      <c r="U1547" s="18">
        <f>Tabla1[[#This Row],[Comprometido]]/Tabla1[[#Totals],[Comprometido]]</f>
        <v>0</v>
      </c>
      <c r="V1547" s="19">
        <v>0</v>
      </c>
      <c r="W1547" s="20">
        <f>Tabla1[[#This Row],[Devengado]]/Tabla1[[#Totals],[Devengado]]</f>
        <v>0</v>
      </c>
      <c r="X1547" s="19">
        <v>900</v>
      </c>
      <c r="Y1547" s="19">
        <v>900</v>
      </c>
      <c r="Z1547" s="19">
        <v>900</v>
      </c>
    </row>
    <row r="1548" spans="1:26" hidden="1" x14ac:dyDescent="0.2">
      <c r="A1548" t="s">
        <v>23</v>
      </c>
      <c r="B1548" t="s">
        <v>24</v>
      </c>
      <c r="C1548" t="s">
        <v>86</v>
      </c>
      <c r="D1548" t="s">
        <v>87</v>
      </c>
      <c r="E1548" t="s">
        <v>4</v>
      </c>
      <c r="F1548" t="s">
        <v>5</v>
      </c>
      <c r="G1548" t="s">
        <v>6</v>
      </c>
      <c r="H1548" t="s">
        <v>7</v>
      </c>
      <c r="I1548" t="str">
        <f>MID(Tabla1[[#This Row],[Des.Proyecto]],16,50)</f>
        <v>GASTOS ADMINISTRATIVOS</v>
      </c>
      <c r="J1548" t="s">
        <v>341</v>
      </c>
      <c r="K1548" t="s">
        <v>342</v>
      </c>
      <c r="L1548" s="11" t="s">
        <v>938</v>
      </c>
      <c r="M1548" t="s">
        <v>336</v>
      </c>
      <c r="N1548" t="s">
        <v>11</v>
      </c>
      <c r="O1548" s="19">
        <v>200</v>
      </c>
      <c r="P1548" s="19">
        <v>0</v>
      </c>
      <c r="Q1548" s="19">
        <v>0</v>
      </c>
      <c r="R1548" s="19">
        <v>200</v>
      </c>
      <c r="S1548" s="19">
        <v>200</v>
      </c>
      <c r="T1548" s="19">
        <v>0</v>
      </c>
      <c r="U1548" s="18">
        <f>Tabla1[[#This Row],[Comprometido]]/Tabla1[[#Totals],[Comprometido]]</f>
        <v>0</v>
      </c>
      <c r="V1548" s="19">
        <v>0</v>
      </c>
      <c r="W1548" s="20">
        <f>Tabla1[[#This Row],[Devengado]]/Tabla1[[#Totals],[Devengado]]</f>
        <v>0</v>
      </c>
      <c r="X1548" s="19">
        <v>200</v>
      </c>
      <c r="Y1548" s="19">
        <v>200</v>
      </c>
      <c r="Z1548" s="19">
        <v>0</v>
      </c>
    </row>
    <row r="1549" spans="1:26" hidden="1" x14ac:dyDescent="0.2">
      <c r="A1549" t="s">
        <v>23</v>
      </c>
      <c r="B1549" t="s">
        <v>46</v>
      </c>
      <c r="C1549" t="s">
        <v>47</v>
      </c>
      <c r="D1549" t="s">
        <v>48</v>
      </c>
      <c r="E1549" t="s">
        <v>4</v>
      </c>
      <c r="F1549" t="s">
        <v>5</v>
      </c>
      <c r="G1549" t="s">
        <v>6</v>
      </c>
      <c r="H1549" t="s">
        <v>7</v>
      </c>
      <c r="I1549" t="str">
        <f>MID(Tabla1[[#This Row],[Des.Proyecto]],16,50)</f>
        <v>GASTOS ADMINISTRATIVOS</v>
      </c>
      <c r="J1549" t="s">
        <v>341</v>
      </c>
      <c r="K1549" t="s">
        <v>342</v>
      </c>
      <c r="L1549" s="11" t="s">
        <v>938</v>
      </c>
      <c r="M1549" t="s">
        <v>336</v>
      </c>
      <c r="N1549" t="s">
        <v>11</v>
      </c>
      <c r="O1549" s="19">
        <v>201053.2</v>
      </c>
      <c r="P1549" s="19">
        <v>0</v>
      </c>
      <c r="Q1549" s="19">
        <v>-102234.45</v>
      </c>
      <c r="R1549" s="19">
        <v>98818.75</v>
      </c>
      <c r="S1549" s="19">
        <v>0</v>
      </c>
      <c r="T1549" s="19">
        <v>98625.75</v>
      </c>
      <c r="U1549" s="18">
        <f>Tabla1[[#This Row],[Comprometido]]/Tabla1[[#Totals],[Comprometido]]</f>
        <v>4.7084175678147331E-3</v>
      </c>
      <c r="V1549" s="19">
        <v>98625.75</v>
      </c>
      <c r="W1549" s="20">
        <f>Tabla1[[#This Row],[Devengado]]/Tabla1[[#Totals],[Devengado]]</f>
        <v>1.1517360277953777E-2</v>
      </c>
      <c r="X1549" s="19">
        <v>193</v>
      </c>
      <c r="Y1549" s="19">
        <v>193</v>
      </c>
      <c r="Z1549" s="19">
        <v>193</v>
      </c>
    </row>
    <row r="1550" spans="1:26" hidden="1" x14ac:dyDescent="0.2">
      <c r="A1550" t="s">
        <v>0</v>
      </c>
      <c r="B1550" t="s">
        <v>1</v>
      </c>
      <c r="C1550" t="s">
        <v>192</v>
      </c>
      <c r="D1550" t="s">
        <v>193</v>
      </c>
      <c r="E1550" t="s">
        <v>4</v>
      </c>
      <c r="F1550" t="s">
        <v>5</v>
      </c>
      <c r="G1550" t="s">
        <v>6</v>
      </c>
      <c r="H1550" t="s">
        <v>7</v>
      </c>
      <c r="I1550" t="str">
        <f>MID(Tabla1[[#This Row],[Des.Proyecto]],16,50)</f>
        <v>GASTOS ADMINISTRATIVOS</v>
      </c>
      <c r="J1550" t="s">
        <v>341</v>
      </c>
      <c r="K1550" t="s">
        <v>342</v>
      </c>
      <c r="L1550" s="11" t="s">
        <v>938</v>
      </c>
      <c r="M1550" t="s">
        <v>336</v>
      </c>
      <c r="N1550" t="s">
        <v>194</v>
      </c>
      <c r="O1550" s="19">
        <v>1205251.6599999999</v>
      </c>
      <c r="P1550" s="19">
        <v>0</v>
      </c>
      <c r="Q1550" s="19">
        <v>0</v>
      </c>
      <c r="R1550" s="19">
        <v>1205251.6599999999</v>
      </c>
      <c r="S1550" s="19">
        <v>0</v>
      </c>
      <c r="T1550" s="19">
        <v>1016720.86</v>
      </c>
      <c r="U1550" s="18">
        <f>Tabla1[[#This Row],[Comprometido]]/Tabla1[[#Totals],[Comprometido]]</f>
        <v>4.8538503978805776E-2</v>
      </c>
      <c r="V1550" s="19">
        <v>132177.28</v>
      </c>
      <c r="W1550" s="20">
        <f>Tabla1[[#This Row],[Devengado]]/Tabla1[[#Totals],[Devengado]]</f>
        <v>1.5435455287488046E-2</v>
      </c>
      <c r="X1550" s="19">
        <v>188530.8</v>
      </c>
      <c r="Y1550" s="19">
        <v>1073074.3799999999</v>
      </c>
      <c r="Z1550" s="19">
        <v>188530.8</v>
      </c>
    </row>
    <row r="1551" spans="1:26" hidden="1" x14ac:dyDescent="0.2">
      <c r="A1551" t="s">
        <v>0</v>
      </c>
      <c r="B1551" t="s">
        <v>1</v>
      </c>
      <c r="C1551" t="s">
        <v>58</v>
      </c>
      <c r="D1551" t="s">
        <v>59</v>
      </c>
      <c r="E1551" t="s">
        <v>4</v>
      </c>
      <c r="F1551" t="s">
        <v>5</v>
      </c>
      <c r="G1551" t="s">
        <v>6</v>
      </c>
      <c r="H1551" t="s">
        <v>7</v>
      </c>
      <c r="I1551" t="str">
        <f>MID(Tabla1[[#This Row],[Des.Proyecto]],16,50)</f>
        <v>GASTOS ADMINISTRATIVOS</v>
      </c>
      <c r="J1551" t="s">
        <v>341</v>
      </c>
      <c r="K1551" t="s">
        <v>342</v>
      </c>
      <c r="L1551" s="11" t="s">
        <v>938</v>
      </c>
      <c r="M1551" t="s">
        <v>336</v>
      </c>
      <c r="N1551" t="s">
        <v>11</v>
      </c>
      <c r="O1551" s="19">
        <v>2150</v>
      </c>
      <c r="P1551" s="19">
        <v>0</v>
      </c>
      <c r="Q1551" s="19">
        <v>0</v>
      </c>
      <c r="R1551" s="19">
        <v>2150</v>
      </c>
      <c r="S1551" s="19">
        <v>0</v>
      </c>
      <c r="T1551" s="19">
        <v>332.29</v>
      </c>
      <c r="U1551" s="18">
        <f>Tabla1[[#This Row],[Comprometido]]/Tabla1[[#Totals],[Comprometido]]</f>
        <v>1.5863606346305685E-5</v>
      </c>
      <c r="V1551" s="19">
        <v>253.25</v>
      </c>
      <c r="W1551" s="20">
        <f>Tabla1[[#This Row],[Devengado]]/Tabla1[[#Totals],[Devengado]]</f>
        <v>2.9574137488351611E-5</v>
      </c>
      <c r="X1551" s="19">
        <v>1817.71</v>
      </c>
      <c r="Y1551" s="19">
        <v>1896.75</v>
      </c>
      <c r="Z1551" s="19">
        <v>1817.71</v>
      </c>
    </row>
    <row r="1552" spans="1:26" hidden="1" x14ac:dyDescent="0.2">
      <c r="A1552" t="s">
        <v>0</v>
      </c>
      <c r="B1552" t="s">
        <v>16</v>
      </c>
      <c r="C1552" t="s">
        <v>343</v>
      </c>
      <c r="D1552" t="s">
        <v>344</v>
      </c>
      <c r="E1552" t="s">
        <v>4</v>
      </c>
      <c r="F1552" t="s">
        <v>5</v>
      </c>
      <c r="G1552" t="s">
        <v>6</v>
      </c>
      <c r="H1552" t="s">
        <v>7</v>
      </c>
      <c r="I1552" t="str">
        <f>MID(Tabla1[[#This Row],[Des.Proyecto]],16,50)</f>
        <v>GASTOS ADMINISTRATIVOS</v>
      </c>
      <c r="J1552" t="s">
        <v>341</v>
      </c>
      <c r="K1552" t="s">
        <v>342</v>
      </c>
      <c r="L1552" s="11" t="s">
        <v>938</v>
      </c>
      <c r="M1552" t="s">
        <v>336</v>
      </c>
      <c r="N1552" t="s">
        <v>11</v>
      </c>
      <c r="O1552" s="19">
        <v>4000</v>
      </c>
      <c r="P1552" s="19">
        <v>0</v>
      </c>
      <c r="Q1552" s="19">
        <v>0</v>
      </c>
      <c r="R1552" s="19">
        <v>4000</v>
      </c>
      <c r="S1552" s="19">
        <v>270</v>
      </c>
      <c r="T1552" s="19">
        <v>493.2</v>
      </c>
      <c r="U1552" s="18">
        <f>Tabla1[[#This Row],[Comprometido]]/Tabla1[[#Totals],[Comprometido]]</f>
        <v>2.3545489331601801E-5</v>
      </c>
      <c r="V1552" s="19">
        <v>493.2</v>
      </c>
      <c r="W1552" s="20">
        <f>Tabla1[[#This Row],[Devengado]]/Tabla1[[#Totals],[Devengado]]</f>
        <v>5.7595121852931947E-5</v>
      </c>
      <c r="X1552" s="19">
        <v>3506.8</v>
      </c>
      <c r="Y1552" s="19">
        <v>3506.8</v>
      </c>
      <c r="Z1552" s="19">
        <v>3236.8</v>
      </c>
    </row>
    <row r="1553" spans="1:26" hidden="1" x14ac:dyDescent="0.2">
      <c r="A1553" t="s">
        <v>23</v>
      </c>
      <c r="B1553" t="s">
        <v>24</v>
      </c>
      <c r="C1553" t="s">
        <v>40</v>
      </c>
      <c r="D1553" t="s">
        <v>41</v>
      </c>
      <c r="E1553" t="s">
        <v>4</v>
      </c>
      <c r="F1553" t="s">
        <v>5</v>
      </c>
      <c r="G1553" t="s">
        <v>6</v>
      </c>
      <c r="H1553" t="s">
        <v>7</v>
      </c>
      <c r="I1553" t="str">
        <f>MID(Tabla1[[#This Row],[Des.Proyecto]],16,50)</f>
        <v>GASTOS ADMINISTRATIVOS</v>
      </c>
      <c r="J1553" t="s">
        <v>341</v>
      </c>
      <c r="K1553" t="s">
        <v>342</v>
      </c>
      <c r="L1553" s="11" t="s">
        <v>938</v>
      </c>
      <c r="M1553" t="s">
        <v>336</v>
      </c>
      <c r="N1553" t="s">
        <v>11</v>
      </c>
      <c r="O1553" s="19">
        <v>30</v>
      </c>
      <c r="P1553" s="19">
        <v>0</v>
      </c>
      <c r="Q1553" s="19">
        <v>0</v>
      </c>
      <c r="R1553" s="19">
        <v>30</v>
      </c>
      <c r="S1553" s="19">
        <v>0</v>
      </c>
      <c r="T1553" s="19">
        <v>0</v>
      </c>
      <c r="U1553" s="18">
        <f>Tabla1[[#This Row],[Comprometido]]/Tabla1[[#Totals],[Comprometido]]</f>
        <v>0</v>
      </c>
      <c r="V1553" s="19">
        <v>0</v>
      </c>
      <c r="W1553" s="20">
        <f>Tabla1[[#This Row],[Devengado]]/Tabla1[[#Totals],[Devengado]]</f>
        <v>0</v>
      </c>
      <c r="X1553" s="19">
        <v>30</v>
      </c>
      <c r="Y1553" s="19">
        <v>30</v>
      </c>
      <c r="Z1553" s="19">
        <v>30</v>
      </c>
    </row>
    <row r="1554" spans="1:26" hidden="1" x14ac:dyDescent="0.2">
      <c r="A1554" t="s">
        <v>62</v>
      </c>
      <c r="B1554" t="s">
        <v>63</v>
      </c>
      <c r="C1554" t="s">
        <v>64</v>
      </c>
      <c r="D1554" t="s">
        <v>65</v>
      </c>
      <c r="E1554" t="s">
        <v>4</v>
      </c>
      <c r="F1554" t="s">
        <v>5</v>
      </c>
      <c r="G1554" t="s">
        <v>6</v>
      </c>
      <c r="H1554" t="s">
        <v>7</v>
      </c>
      <c r="I1554" t="str">
        <f>MID(Tabla1[[#This Row],[Des.Proyecto]],16,50)</f>
        <v>GASTOS ADMINISTRATIVOS</v>
      </c>
      <c r="J1554" t="s">
        <v>345</v>
      </c>
      <c r="K1554" t="s">
        <v>346</v>
      </c>
      <c r="L1554" s="11" t="s">
        <v>938</v>
      </c>
      <c r="M1554" t="s">
        <v>336</v>
      </c>
      <c r="N1554" t="s">
        <v>11</v>
      </c>
      <c r="O1554" s="19">
        <v>17269.71</v>
      </c>
      <c r="P1554" s="19">
        <v>0</v>
      </c>
      <c r="Q1554" s="19">
        <v>-17269.71</v>
      </c>
      <c r="R1554" s="19">
        <v>0</v>
      </c>
      <c r="S1554" s="19">
        <v>0</v>
      </c>
      <c r="T1554" s="19">
        <v>0</v>
      </c>
      <c r="U1554" s="18">
        <f>Tabla1[[#This Row],[Comprometido]]/Tabla1[[#Totals],[Comprometido]]</f>
        <v>0</v>
      </c>
      <c r="V1554" s="19">
        <v>0</v>
      </c>
      <c r="W1554" s="20">
        <f>Tabla1[[#This Row],[Devengado]]/Tabla1[[#Totals],[Devengado]]</f>
        <v>0</v>
      </c>
      <c r="X1554" s="19">
        <v>0</v>
      </c>
      <c r="Y1554" s="19">
        <v>0</v>
      </c>
      <c r="Z1554" s="19">
        <v>0</v>
      </c>
    </row>
    <row r="1555" spans="1:26" hidden="1" x14ac:dyDescent="0.2">
      <c r="A1555" t="s">
        <v>23</v>
      </c>
      <c r="B1555" t="s">
        <v>49</v>
      </c>
      <c r="C1555" t="s">
        <v>56</v>
      </c>
      <c r="D1555" t="s">
        <v>57</v>
      </c>
      <c r="E1555" t="s">
        <v>4</v>
      </c>
      <c r="F1555" t="s">
        <v>5</v>
      </c>
      <c r="G1555" t="s">
        <v>6</v>
      </c>
      <c r="H1555" t="s">
        <v>7</v>
      </c>
      <c r="I1555" t="str">
        <f>MID(Tabla1[[#This Row],[Des.Proyecto]],16,50)</f>
        <v>GASTOS ADMINISTRATIVOS</v>
      </c>
      <c r="J1555" t="s">
        <v>345</v>
      </c>
      <c r="K1555" t="s">
        <v>346</v>
      </c>
      <c r="L1555" s="11" t="s">
        <v>938</v>
      </c>
      <c r="M1555" t="s">
        <v>336</v>
      </c>
      <c r="N1555" t="s">
        <v>11</v>
      </c>
      <c r="O1555" s="19">
        <v>99</v>
      </c>
      <c r="P1555" s="19">
        <v>0</v>
      </c>
      <c r="Q1555" s="19">
        <v>0</v>
      </c>
      <c r="R1555" s="19">
        <v>99</v>
      </c>
      <c r="S1555" s="19">
        <v>0</v>
      </c>
      <c r="T1555" s="19">
        <v>0</v>
      </c>
      <c r="U1555" s="18">
        <f>Tabla1[[#This Row],[Comprometido]]/Tabla1[[#Totals],[Comprometido]]</f>
        <v>0</v>
      </c>
      <c r="V1555" s="19">
        <v>0</v>
      </c>
      <c r="W1555" s="20">
        <f>Tabla1[[#This Row],[Devengado]]/Tabla1[[#Totals],[Devengado]]</f>
        <v>0</v>
      </c>
      <c r="X1555" s="19">
        <v>99</v>
      </c>
      <c r="Y1555" s="19">
        <v>99</v>
      </c>
      <c r="Z1555" s="19">
        <v>99</v>
      </c>
    </row>
    <row r="1556" spans="1:26" hidden="1" x14ac:dyDescent="0.2">
      <c r="A1556" t="s">
        <v>0</v>
      </c>
      <c r="B1556" t="s">
        <v>105</v>
      </c>
      <c r="C1556" t="s">
        <v>106</v>
      </c>
      <c r="D1556" t="s">
        <v>107</v>
      </c>
      <c r="E1556" t="s">
        <v>4</v>
      </c>
      <c r="F1556" t="s">
        <v>5</v>
      </c>
      <c r="G1556" t="s">
        <v>6</v>
      </c>
      <c r="H1556" t="s">
        <v>7</v>
      </c>
      <c r="I1556" t="str">
        <f>MID(Tabla1[[#This Row],[Des.Proyecto]],16,50)</f>
        <v>GASTOS ADMINISTRATIVOS</v>
      </c>
      <c r="J1556" t="s">
        <v>345</v>
      </c>
      <c r="K1556" t="s">
        <v>346</v>
      </c>
      <c r="L1556" s="11" t="s">
        <v>938</v>
      </c>
      <c r="M1556" t="s">
        <v>336</v>
      </c>
      <c r="N1556" t="s">
        <v>11</v>
      </c>
      <c r="O1556" s="19">
        <v>0</v>
      </c>
      <c r="P1556" s="19">
        <v>0</v>
      </c>
      <c r="Q1556" s="19">
        <v>207800</v>
      </c>
      <c r="R1556" s="19">
        <v>207800</v>
      </c>
      <c r="S1556" s="19">
        <v>0</v>
      </c>
      <c r="T1556" s="19">
        <v>207800</v>
      </c>
      <c r="U1556" s="18">
        <f>Tabla1[[#This Row],[Comprometido]]/Tabla1[[#Totals],[Comprometido]]</f>
        <v>9.9204231206546107E-3</v>
      </c>
      <c r="V1556" s="19">
        <v>207800</v>
      </c>
      <c r="W1556" s="20">
        <f>Tabla1[[#This Row],[Devengado]]/Tabla1[[#Totals],[Devengado]]</f>
        <v>2.4266557828546753E-2</v>
      </c>
      <c r="X1556" s="19">
        <v>0</v>
      </c>
      <c r="Y1556" s="19">
        <v>0</v>
      </c>
      <c r="Z1556" s="19">
        <v>0</v>
      </c>
    </row>
    <row r="1557" spans="1:26" hidden="1" x14ac:dyDescent="0.2">
      <c r="A1557" t="s">
        <v>0</v>
      </c>
      <c r="B1557" t="s">
        <v>1</v>
      </c>
      <c r="C1557" t="s">
        <v>2</v>
      </c>
      <c r="D1557" t="s">
        <v>3</v>
      </c>
      <c r="E1557" t="s">
        <v>4</v>
      </c>
      <c r="F1557" t="s">
        <v>5</v>
      </c>
      <c r="G1557" t="s">
        <v>6</v>
      </c>
      <c r="H1557" t="s">
        <v>7</v>
      </c>
      <c r="I1557" t="str">
        <f>MID(Tabla1[[#This Row],[Des.Proyecto]],16,50)</f>
        <v>GASTOS ADMINISTRATIVOS</v>
      </c>
      <c r="J1557" t="s">
        <v>345</v>
      </c>
      <c r="K1557" t="s">
        <v>346</v>
      </c>
      <c r="L1557" s="11" t="s">
        <v>938</v>
      </c>
      <c r="M1557" t="s">
        <v>336</v>
      </c>
      <c r="N1557" t="s">
        <v>11</v>
      </c>
      <c r="O1557" s="19">
        <v>1444889.62</v>
      </c>
      <c r="P1557" s="19">
        <v>0</v>
      </c>
      <c r="Q1557" s="19">
        <v>-1340000</v>
      </c>
      <c r="R1557" s="19">
        <v>104889.62</v>
      </c>
      <c r="S1557" s="19">
        <v>0</v>
      </c>
      <c r="T1557" s="19">
        <v>54570.79</v>
      </c>
      <c r="U1557" s="18">
        <f>Tabla1[[#This Row],[Comprometido]]/Tabla1[[#Totals],[Comprometido]]</f>
        <v>2.6052229395013833E-3</v>
      </c>
      <c r="V1557" s="19">
        <v>54570.79</v>
      </c>
      <c r="W1557" s="20">
        <f>Tabla1[[#This Row],[Devengado]]/Tabla1[[#Totals],[Devengado]]</f>
        <v>6.3726911996365779E-3</v>
      </c>
      <c r="X1557" s="19">
        <v>50318.83</v>
      </c>
      <c r="Y1557" s="19">
        <v>50318.83</v>
      </c>
      <c r="Z1557" s="19">
        <v>50318.83</v>
      </c>
    </row>
    <row r="1558" spans="1:26" hidden="1" x14ac:dyDescent="0.2">
      <c r="A1558" t="s">
        <v>62</v>
      </c>
      <c r="B1558" t="s">
        <v>80</v>
      </c>
      <c r="C1558" t="s">
        <v>94</v>
      </c>
      <c r="D1558" t="s">
        <v>95</v>
      </c>
      <c r="E1558" t="s">
        <v>4</v>
      </c>
      <c r="F1558" t="s">
        <v>5</v>
      </c>
      <c r="G1558" t="s">
        <v>6</v>
      </c>
      <c r="H1558" t="s">
        <v>7</v>
      </c>
      <c r="I1558" t="str">
        <f>MID(Tabla1[[#This Row],[Des.Proyecto]],16,50)</f>
        <v>GASTOS ADMINISTRATIVOS</v>
      </c>
      <c r="J1558" t="s">
        <v>345</v>
      </c>
      <c r="K1558" t="s">
        <v>346</v>
      </c>
      <c r="L1558" s="11" t="s">
        <v>938</v>
      </c>
      <c r="M1558" t="s">
        <v>336</v>
      </c>
      <c r="N1558" t="s">
        <v>11</v>
      </c>
      <c r="O1558" s="19">
        <v>0</v>
      </c>
      <c r="P1558" s="19">
        <v>0</v>
      </c>
      <c r="Q1558" s="19">
        <v>12555.01</v>
      </c>
      <c r="R1558" s="19">
        <v>12555.01</v>
      </c>
      <c r="S1558" s="19">
        <v>0</v>
      </c>
      <c r="T1558" s="19">
        <v>12555.01</v>
      </c>
      <c r="U1558" s="18">
        <f>Tabla1[[#This Row],[Comprometido]]/Tabla1[[#Totals],[Comprometido]]</f>
        <v>5.9937926604451328E-4</v>
      </c>
      <c r="V1558" s="19">
        <v>12555.01</v>
      </c>
      <c r="W1558" s="20">
        <f>Tabla1[[#This Row],[Devengado]]/Tabla1[[#Totals],[Devengado]]</f>
        <v>1.4661543609383193E-3</v>
      </c>
      <c r="X1558" s="19">
        <v>0</v>
      </c>
      <c r="Y1558" s="19">
        <v>0</v>
      </c>
      <c r="Z1558" s="19">
        <v>0</v>
      </c>
    </row>
    <row r="1559" spans="1:26" hidden="1" x14ac:dyDescent="0.2">
      <c r="A1559" t="s">
        <v>0</v>
      </c>
      <c r="B1559" t="s">
        <v>1</v>
      </c>
      <c r="C1559" t="s">
        <v>192</v>
      </c>
      <c r="D1559" t="s">
        <v>193</v>
      </c>
      <c r="E1559" t="s">
        <v>4</v>
      </c>
      <c r="F1559" t="s">
        <v>5</v>
      </c>
      <c r="G1559" t="s">
        <v>6</v>
      </c>
      <c r="H1559" t="s">
        <v>7</v>
      </c>
      <c r="I1559" t="str">
        <f>MID(Tabla1[[#This Row],[Des.Proyecto]],16,50)</f>
        <v>GASTOS ADMINISTRATIVOS</v>
      </c>
      <c r="J1559" t="s">
        <v>347</v>
      </c>
      <c r="K1559" t="s">
        <v>348</v>
      </c>
      <c r="L1559" s="11" t="s">
        <v>938</v>
      </c>
      <c r="M1559" t="s">
        <v>336</v>
      </c>
      <c r="N1559" t="s">
        <v>194</v>
      </c>
      <c r="O1559" s="19">
        <v>300000</v>
      </c>
      <c r="P1559" s="19">
        <v>0</v>
      </c>
      <c r="Q1559" s="19">
        <v>0</v>
      </c>
      <c r="R1559" s="19">
        <v>300000</v>
      </c>
      <c r="S1559" s="19">
        <v>0</v>
      </c>
      <c r="T1559" s="19">
        <v>0</v>
      </c>
      <c r="U1559" s="18">
        <f>Tabla1[[#This Row],[Comprometido]]/Tabla1[[#Totals],[Comprometido]]</f>
        <v>0</v>
      </c>
      <c r="V1559" s="19">
        <v>0</v>
      </c>
      <c r="W1559" s="20">
        <f>Tabla1[[#This Row],[Devengado]]/Tabla1[[#Totals],[Devengado]]</f>
        <v>0</v>
      </c>
      <c r="X1559" s="19">
        <v>300000</v>
      </c>
      <c r="Y1559" s="19">
        <v>300000</v>
      </c>
      <c r="Z1559" s="19">
        <v>300000</v>
      </c>
    </row>
    <row r="1560" spans="1:26" hidden="1" x14ac:dyDescent="0.2">
      <c r="A1560" t="s">
        <v>0</v>
      </c>
      <c r="B1560" t="s">
        <v>1</v>
      </c>
      <c r="C1560" t="s">
        <v>192</v>
      </c>
      <c r="D1560" t="s">
        <v>193</v>
      </c>
      <c r="E1560" t="s">
        <v>4</v>
      </c>
      <c r="F1560" t="s">
        <v>5</v>
      </c>
      <c r="G1560" t="s">
        <v>6</v>
      </c>
      <c r="H1560" t="s">
        <v>7</v>
      </c>
      <c r="I1560" t="str">
        <f>MID(Tabla1[[#This Row],[Des.Proyecto]],16,50)</f>
        <v>GASTOS ADMINISTRATIVOS</v>
      </c>
      <c r="J1560" t="s">
        <v>347</v>
      </c>
      <c r="K1560" t="s">
        <v>348</v>
      </c>
      <c r="L1560" s="11" t="s">
        <v>938</v>
      </c>
      <c r="M1560" t="s">
        <v>336</v>
      </c>
      <c r="N1560" t="s">
        <v>11</v>
      </c>
      <c r="O1560" s="19">
        <v>2290537.2000000002</v>
      </c>
      <c r="P1560" s="19">
        <v>0</v>
      </c>
      <c r="Q1560" s="19">
        <v>-5000</v>
      </c>
      <c r="R1560" s="19">
        <v>2285537.2000000002</v>
      </c>
      <c r="S1560" s="19">
        <v>0</v>
      </c>
      <c r="T1560" s="19">
        <v>1500000</v>
      </c>
      <c r="U1560" s="18">
        <f>Tabla1[[#This Row],[Comprometido]]/Tabla1[[#Totals],[Comprometido]]</f>
        <v>7.1610369013387479E-2</v>
      </c>
      <c r="V1560" s="19">
        <v>995225.17</v>
      </c>
      <c r="W1560" s="20">
        <f>Tabla1[[#This Row],[Devengado]]/Tabla1[[#Totals],[Devengado]]</f>
        <v>0.11622083320611296</v>
      </c>
      <c r="X1560" s="19">
        <v>785537.2</v>
      </c>
      <c r="Y1560" s="19">
        <v>1290312.03</v>
      </c>
      <c r="Z1560" s="19">
        <v>785537.2</v>
      </c>
    </row>
    <row r="1561" spans="1:26" hidden="1" x14ac:dyDescent="0.2">
      <c r="A1561" t="s">
        <v>0</v>
      </c>
      <c r="B1561" t="s">
        <v>1</v>
      </c>
      <c r="C1561" t="s">
        <v>192</v>
      </c>
      <c r="D1561" t="s">
        <v>193</v>
      </c>
      <c r="E1561" t="s">
        <v>4</v>
      </c>
      <c r="F1561" t="s">
        <v>5</v>
      </c>
      <c r="G1561" t="s">
        <v>6</v>
      </c>
      <c r="H1561" t="s">
        <v>7</v>
      </c>
      <c r="I1561" t="str">
        <f>MID(Tabla1[[#This Row],[Des.Proyecto]],16,50)</f>
        <v>GASTOS ADMINISTRATIVOS</v>
      </c>
      <c r="J1561" t="s">
        <v>349</v>
      </c>
      <c r="K1561" t="s">
        <v>350</v>
      </c>
      <c r="L1561" s="11" t="s">
        <v>938</v>
      </c>
      <c r="M1561" t="s">
        <v>351</v>
      </c>
      <c r="N1561" t="s">
        <v>194</v>
      </c>
      <c r="O1561" s="19">
        <v>4350000</v>
      </c>
      <c r="P1561" s="19">
        <v>0</v>
      </c>
      <c r="Q1561" s="19">
        <v>0</v>
      </c>
      <c r="R1561" s="19">
        <v>4350000</v>
      </c>
      <c r="S1561" s="19">
        <v>0</v>
      </c>
      <c r="T1561" s="19">
        <v>4300000</v>
      </c>
      <c r="U1561" s="18">
        <f>Tabla1[[#This Row],[Comprometido]]/Tabla1[[#Totals],[Comprometido]]</f>
        <v>0.20528305783837744</v>
      </c>
      <c r="V1561" s="19">
        <v>1176706.77</v>
      </c>
      <c r="W1561" s="20">
        <f>Tabla1[[#This Row],[Devengado]]/Tabla1[[#Totals],[Devengado]]</f>
        <v>0.13741396959310617</v>
      </c>
      <c r="X1561" s="19">
        <v>50000</v>
      </c>
      <c r="Y1561" s="19">
        <v>3173293.23</v>
      </c>
      <c r="Z1561" s="19">
        <v>50000</v>
      </c>
    </row>
    <row r="1562" spans="1:26" hidden="1" x14ac:dyDescent="0.2">
      <c r="A1562" t="s">
        <v>0</v>
      </c>
      <c r="B1562" t="s">
        <v>1</v>
      </c>
      <c r="C1562" t="s">
        <v>192</v>
      </c>
      <c r="D1562" t="s">
        <v>193</v>
      </c>
      <c r="E1562" t="s">
        <v>4</v>
      </c>
      <c r="F1562" t="s">
        <v>5</v>
      </c>
      <c r="G1562" t="s">
        <v>6</v>
      </c>
      <c r="H1562" t="s">
        <v>7</v>
      </c>
      <c r="I1562" t="str">
        <f>MID(Tabla1[[#This Row],[Des.Proyecto]],16,50)</f>
        <v>GASTOS ADMINISTRATIVOS</v>
      </c>
      <c r="J1562" t="s">
        <v>352</v>
      </c>
      <c r="K1562" t="s">
        <v>353</v>
      </c>
      <c r="L1562" s="11" t="s">
        <v>938</v>
      </c>
      <c r="M1562" t="s">
        <v>351</v>
      </c>
      <c r="N1562" t="s">
        <v>194</v>
      </c>
      <c r="O1562" s="19">
        <v>1680000</v>
      </c>
      <c r="P1562" s="19">
        <v>0</v>
      </c>
      <c r="Q1562" s="19">
        <v>0</v>
      </c>
      <c r="R1562" s="19">
        <v>1680000</v>
      </c>
      <c r="S1562" s="19">
        <v>0</v>
      </c>
      <c r="T1562" s="19">
        <v>1680000</v>
      </c>
      <c r="U1562" s="18">
        <f>Tabla1[[#This Row],[Comprometido]]/Tabla1[[#Totals],[Comprometido]]</f>
        <v>8.0203613294993967E-2</v>
      </c>
      <c r="V1562" s="19">
        <v>150525.38</v>
      </c>
      <c r="W1562" s="20">
        <f>Tabla1[[#This Row],[Devengado]]/Tabla1[[#Totals],[Devengado]]</f>
        <v>1.7578117605553296E-2</v>
      </c>
      <c r="X1562" s="19">
        <v>0</v>
      </c>
      <c r="Y1562" s="19">
        <v>1529474.62</v>
      </c>
      <c r="Z1562" s="19">
        <v>0</v>
      </c>
    </row>
    <row r="1563" spans="1:26" hidden="1" x14ac:dyDescent="0.2">
      <c r="A1563" t="s">
        <v>23</v>
      </c>
      <c r="B1563" t="s">
        <v>24</v>
      </c>
      <c r="C1563" t="s">
        <v>42</v>
      </c>
      <c r="D1563" t="s">
        <v>43</v>
      </c>
      <c r="E1563" t="s">
        <v>4</v>
      </c>
      <c r="F1563" t="s">
        <v>5</v>
      </c>
      <c r="G1563" t="s">
        <v>6</v>
      </c>
      <c r="H1563" t="s">
        <v>7</v>
      </c>
      <c r="I1563" t="str">
        <f>MID(Tabla1[[#This Row],[Des.Proyecto]],16,50)</f>
        <v>GASTOS ADMINISTRATIVOS</v>
      </c>
      <c r="J1563" t="s">
        <v>354</v>
      </c>
      <c r="K1563" t="s">
        <v>355</v>
      </c>
      <c r="L1563" s="11" t="s">
        <v>938</v>
      </c>
      <c r="M1563" t="s">
        <v>351</v>
      </c>
      <c r="N1563" t="s">
        <v>11</v>
      </c>
      <c r="O1563" s="19">
        <v>14585</v>
      </c>
      <c r="P1563" s="19">
        <v>0</v>
      </c>
      <c r="Q1563" s="19">
        <v>-14585</v>
      </c>
      <c r="R1563" s="19">
        <v>0</v>
      </c>
      <c r="S1563" s="19">
        <v>0</v>
      </c>
      <c r="T1563" s="19">
        <v>0</v>
      </c>
      <c r="U1563" s="18">
        <f>Tabla1[[#This Row],[Comprometido]]/Tabla1[[#Totals],[Comprometido]]</f>
        <v>0</v>
      </c>
      <c r="V1563" s="19">
        <v>0</v>
      </c>
      <c r="W1563" s="20">
        <f>Tabla1[[#This Row],[Devengado]]/Tabla1[[#Totals],[Devengado]]</f>
        <v>0</v>
      </c>
      <c r="X1563" s="19">
        <v>0</v>
      </c>
      <c r="Y1563" s="19">
        <v>0</v>
      </c>
      <c r="Z1563" s="19">
        <v>0</v>
      </c>
    </row>
    <row r="1564" spans="1:26" hidden="1" x14ac:dyDescent="0.2">
      <c r="A1564" t="s">
        <v>0</v>
      </c>
      <c r="B1564" t="s">
        <v>1</v>
      </c>
      <c r="C1564" t="s">
        <v>192</v>
      </c>
      <c r="D1564" t="s">
        <v>193</v>
      </c>
      <c r="E1564" t="s">
        <v>4</v>
      </c>
      <c r="F1564" t="s">
        <v>5</v>
      </c>
      <c r="G1564" t="s">
        <v>6</v>
      </c>
      <c r="H1564" t="s">
        <v>7</v>
      </c>
      <c r="I1564" t="str">
        <f>MID(Tabla1[[#This Row],[Des.Proyecto]],16,50)</f>
        <v>GASTOS ADMINISTRATIVOS</v>
      </c>
      <c r="J1564" t="s">
        <v>354</v>
      </c>
      <c r="K1564" t="s">
        <v>355</v>
      </c>
      <c r="L1564" s="11" t="s">
        <v>938</v>
      </c>
      <c r="M1564" t="s">
        <v>351</v>
      </c>
      <c r="N1564" t="s">
        <v>194</v>
      </c>
      <c r="O1564" s="19">
        <v>1845377.25</v>
      </c>
      <c r="P1564" s="19">
        <v>0</v>
      </c>
      <c r="Q1564" s="19">
        <v>0</v>
      </c>
      <c r="R1564" s="19">
        <v>1845377.25</v>
      </c>
      <c r="S1564" s="19">
        <v>0</v>
      </c>
      <c r="T1564" s="19">
        <v>0</v>
      </c>
      <c r="U1564" s="18">
        <f>Tabla1[[#This Row],[Comprometido]]/Tabla1[[#Totals],[Comprometido]]</f>
        <v>0</v>
      </c>
      <c r="V1564" s="19">
        <v>0</v>
      </c>
      <c r="W1564" s="20">
        <f>Tabla1[[#This Row],[Devengado]]/Tabla1[[#Totals],[Devengado]]</f>
        <v>0</v>
      </c>
      <c r="X1564" s="19">
        <v>1845377.25</v>
      </c>
      <c r="Y1564" s="19">
        <v>1845377.25</v>
      </c>
      <c r="Z1564" s="19">
        <v>1845377.25</v>
      </c>
    </row>
    <row r="1565" spans="1:26" hidden="1" x14ac:dyDescent="0.2">
      <c r="A1565" t="s">
        <v>0</v>
      </c>
      <c r="B1565" t="s">
        <v>1</v>
      </c>
      <c r="C1565" t="s">
        <v>2</v>
      </c>
      <c r="D1565" t="s">
        <v>3</v>
      </c>
      <c r="E1565" t="s">
        <v>4</v>
      </c>
      <c r="F1565" t="s">
        <v>5</v>
      </c>
      <c r="G1565" t="s">
        <v>6</v>
      </c>
      <c r="H1565" t="s">
        <v>7</v>
      </c>
      <c r="I1565" t="str">
        <f>MID(Tabla1[[#This Row],[Des.Proyecto]],16,50)</f>
        <v>GASTOS ADMINISTRATIVOS</v>
      </c>
      <c r="J1565" t="s">
        <v>356</v>
      </c>
      <c r="K1565" t="s">
        <v>357</v>
      </c>
      <c r="L1565" s="11" t="s">
        <v>938</v>
      </c>
      <c r="M1565" t="s">
        <v>351</v>
      </c>
      <c r="N1565" t="s">
        <v>11</v>
      </c>
      <c r="O1565" s="19">
        <v>2969832.77</v>
      </c>
      <c r="P1565" s="19">
        <v>0</v>
      </c>
      <c r="Q1565" s="19">
        <v>0</v>
      </c>
      <c r="R1565" s="19">
        <v>2969832.77</v>
      </c>
      <c r="S1565" s="19">
        <v>0</v>
      </c>
      <c r="T1565" s="19">
        <v>1083530.46</v>
      </c>
      <c r="U1565" s="18">
        <f>Tabla1[[#This Row],[Comprometido]]/Tabla1[[#Totals],[Comprometido]]</f>
        <v>5.1728010718563651E-2</v>
      </c>
      <c r="V1565" s="19">
        <v>1083530.46</v>
      </c>
      <c r="W1565" s="20">
        <f>Tabla1[[#This Row],[Devengado]]/Tabla1[[#Totals],[Devengado]]</f>
        <v>0.12653298636468654</v>
      </c>
      <c r="X1565" s="19">
        <v>1886302.31</v>
      </c>
      <c r="Y1565" s="19">
        <v>1886302.31</v>
      </c>
      <c r="Z1565" s="19">
        <v>1886302.31</v>
      </c>
    </row>
    <row r="1566" spans="1:26" x14ac:dyDescent="0.2">
      <c r="A1566" t="s">
        <v>52</v>
      </c>
      <c r="B1566" t="s">
        <v>53</v>
      </c>
      <c r="C1566" t="s">
        <v>358</v>
      </c>
      <c r="D1566" t="s">
        <v>359</v>
      </c>
      <c r="E1566" t="s">
        <v>360</v>
      </c>
      <c r="F1566" t="s">
        <v>361</v>
      </c>
      <c r="G1566" t="s">
        <v>362</v>
      </c>
      <c r="H1566" t="s">
        <v>363</v>
      </c>
      <c r="I1566" t="str">
        <f>MID(Tabla1[[#This Row],[Des.Proyecto]],16,50)</f>
        <v>SISTEMA DE FAENAMIENTO Y COMERCIALIZACIO</v>
      </c>
      <c r="J1566" t="s">
        <v>354</v>
      </c>
      <c r="K1566" t="s">
        <v>355</v>
      </c>
      <c r="L1566" s="11" t="s">
        <v>939</v>
      </c>
      <c r="M1566" t="s">
        <v>351</v>
      </c>
      <c r="N1566" t="s">
        <v>194</v>
      </c>
      <c r="O1566" s="19">
        <v>484545.34</v>
      </c>
      <c r="P1566" s="19">
        <v>0</v>
      </c>
      <c r="Q1566" s="19">
        <v>0</v>
      </c>
      <c r="R1566" s="19">
        <v>484545.34</v>
      </c>
      <c r="S1566" s="19">
        <v>0</v>
      </c>
      <c r="T1566" s="19">
        <v>484545.34</v>
      </c>
      <c r="U1566" s="18">
        <f>Tabla1[[#This Row],[Comprometido]]/Tabla1[[#Totals],[Comprometido]]</f>
        <v>2.3132313734078199E-2</v>
      </c>
      <c r="V1566" s="19">
        <v>0</v>
      </c>
      <c r="W1566" s="20">
        <f>Tabla1[[#This Row],[Devengado]]/Tabla1[[#Totals],[Devengado]]</f>
        <v>0</v>
      </c>
      <c r="X1566" s="19">
        <v>0</v>
      </c>
      <c r="Y1566" s="19">
        <v>484545.34</v>
      </c>
      <c r="Z1566" s="19">
        <v>0</v>
      </c>
    </row>
    <row r="1567" spans="1:26" hidden="1" x14ac:dyDescent="0.2">
      <c r="A1567" t="s">
        <v>0</v>
      </c>
      <c r="B1567" t="s">
        <v>16</v>
      </c>
      <c r="C1567" t="s">
        <v>364</v>
      </c>
      <c r="D1567" t="s">
        <v>365</v>
      </c>
      <c r="E1567" t="s">
        <v>360</v>
      </c>
      <c r="F1567" t="s">
        <v>361</v>
      </c>
      <c r="G1567" t="s">
        <v>366</v>
      </c>
      <c r="H1567" t="s">
        <v>367</v>
      </c>
      <c r="I1567" t="str">
        <f>MID(Tabla1[[#This Row],[Des.Proyecto]],16,50)</f>
        <v>PREVENCION Y CONTROL DE ACTOS DE CORRUPC</v>
      </c>
      <c r="J1567" t="s">
        <v>352</v>
      </c>
      <c r="K1567" t="s">
        <v>353</v>
      </c>
      <c r="L1567" s="11" t="s">
        <v>939</v>
      </c>
      <c r="M1567" t="s">
        <v>351</v>
      </c>
      <c r="N1567" t="s">
        <v>194</v>
      </c>
      <c r="O1567" s="19">
        <v>1054424.54</v>
      </c>
      <c r="P1567" s="19">
        <v>0</v>
      </c>
      <c r="Q1567" s="19">
        <v>0</v>
      </c>
      <c r="R1567" s="19">
        <v>1054424.54</v>
      </c>
      <c r="S1567" s="19">
        <v>0</v>
      </c>
      <c r="T1567" s="19">
        <v>1054424.54</v>
      </c>
      <c r="U1567" s="18">
        <f>Tabla1[[#This Row],[Comprometido]]/Tabla1[[#Totals],[Comprometido]]</f>
        <v>5.0338486937447566E-2</v>
      </c>
      <c r="V1567" s="19">
        <v>666384.24</v>
      </c>
      <c r="W1567" s="20">
        <f>Tabla1[[#This Row],[Devengado]]/Tabla1[[#Totals],[Devengado]]</f>
        <v>7.7819305563003746E-2</v>
      </c>
      <c r="X1567" s="19">
        <v>0</v>
      </c>
      <c r="Y1567" s="19">
        <v>388040.3</v>
      </c>
      <c r="Z1567" s="19">
        <v>0</v>
      </c>
    </row>
    <row r="1568" spans="1:26" hidden="1" x14ac:dyDescent="0.2">
      <c r="A1568" t="s">
        <v>23</v>
      </c>
      <c r="B1568" t="s">
        <v>49</v>
      </c>
      <c r="C1568" t="s">
        <v>368</v>
      </c>
      <c r="D1568" t="s">
        <v>369</v>
      </c>
      <c r="E1568" t="s">
        <v>360</v>
      </c>
      <c r="F1568" t="s">
        <v>361</v>
      </c>
      <c r="G1568" t="s">
        <v>370</v>
      </c>
      <c r="H1568" t="s">
        <v>371</v>
      </c>
      <c r="I1568" t="str">
        <f>MID(Tabla1[[#This Row],[Des.Proyecto]],16,50)</f>
        <v>MOVILIDAD Y OBRAS PUBLICAS</v>
      </c>
      <c r="J1568" t="s">
        <v>354</v>
      </c>
      <c r="K1568" t="s">
        <v>355</v>
      </c>
      <c r="L1568" s="11" t="s">
        <v>939</v>
      </c>
      <c r="M1568" t="s">
        <v>351</v>
      </c>
      <c r="N1568" t="s">
        <v>11</v>
      </c>
      <c r="O1568" s="19">
        <v>4329139.07</v>
      </c>
      <c r="P1568" s="19">
        <v>0</v>
      </c>
      <c r="Q1568" s="19">
        <v>0</v>
      </c>
      <c r="R1568" s="19">
        <v>4329139.07</v>
      </c>
      <c r="S1568" s="19">
        <v>0</v>
      </c>
      <c r="T1568" s="19">
        <v>4329139.07</v>
      </c>
      <c r="U1568" s="18">
        <f>Tabla1[[#This Row],[Comprometido]]/Tabla1[[#Totals],[Comprometido]]</f>
        <v>0.20667416420864873</v>
      </c>
      <c r="V1568" s="19">
        <v>0</v>
      </c>
      <c r="W1568" s="20">
        <f>Tabla1[[#This Row],[Devengado]]/Tabla1[[#Totals],[Devengado]]</f>
        <v>0</v>
      </c>
      <c r="X1568" s="19">
        <v>0</v>
      </c>
      <c r="Y1568" s="19">
        <v>4329139.07</v>
      </c>
      <c r="Z1568" s="19">
        <v>0</v>
      </c>
    </row>
    <row r="1569" spans="1:26" hidden="1" x14ac:dyDescent="0.2">
      <c r="A1569" t="s">
        <v>23</v>
      </c>
      <c r="B1569" t="s">
        <v>49</v>
      </c>
      <c r="C1569" t="s">
        <v>368</v>
      </c>
      <c r="D1569" t="s">
        <v>369</v>
      </c>
      <c r="E1569" t="s">
        <v>360</v>
      </c>
      <c r="F1569" t="s">
        <v>361</v>
      </c>
      <c r="G1569" t="s">
        <v>370</v>
      </c>
      <c r="H1569" t="s">
        <v>371</v>
      </c>
      <c r="I1569" t="str">
        <f>MID(Tabla1[[#This Row],[Des.Proyecto]],16,50)</f>
        <v>MOVILIDAD Y OBRAS PUBLICAS</v>
      </c>
      <c r="J1569" t="s">
        <v>354</v>
      </c>
      <c r="K1569" t="s">
        <v>355</v>
      </c>
      <c r="L1569" s="11" t="s">
        <v>939</v>
      </c>
      <c r="M1569" t="s">
        <v>351</v>
      </c>
      <c r="N1569" t="s">
        <v>194</v>
      </c>
      <c r="O1569" s="19">
        <v>932149.76000000001</v>
      </c>
      <c r="P1569" s="19">
        <v>0</v>
      </c>
      <c r="Q1569" s="19">
        <v>0</v>
      </c>
      <c r="R1569" s="19">
        <v>932149.76000000001</v>
      </c>
      <c r="S1569" s="19">
        <v>0</v>
      </c>
      <c r="T1569" s="19">
        <v>932149.76000000001</v>
      </c>
      <c r="U1569" s="18">
        <f>Tabla1[[#This Row],[Comprometido]]/Tabla1[[#Totals],[Comprometido]]</f>
        <v>4.4501058859560384E-2</v>
      </c>
      <c r="V1569" s="19">
        <v>0</v>
      </c>
      <c r="W1569" s="20">
        <f>Tabla1[[#This Row],[Devengado]]/Tabla1[[#Totals],[Devengado]]</f>
        <v>0</v>
      </c>
      <c r="X1569" s="19">
        <v>0</v>
      </c>
      <c r="Y1569" s="19">
        <v>932149.76000000001</v>
      </c>
      <c r="Z1569" s="19">
        <v>0</v>
      </c>
    </row>
    <row r="1570" spans="1:26" hidden="1" x14ac:dyDescent="0.2">
      <c r="A1570" t="s">
        <v>23</v>
      </c>
      <c r="B1570" t="s">
        <v>46</v>
      </c>
      <c r="C1570" t="s">
        <v>372</v>
      </c>
      <c r="D1570" t="s">
        <v>373</v>
      </c>
      <c r="E1570" t="s">
        <v>360</v>
      </c>
      <c r="F1570" t="s">
        <v>361</v>
      </c>
      <c r="G1570" t="s">
        <v>374</v>
      </c>
      <c r="H1570" t="s">
        <v>375</v>
      </c>
      <c r="I1570" t="str">
        <f>MID(Tabla1[[#This Row],[Des.Proyecto]],16,50)</f>
        <v>PLAN DE VIVIENDA</v>
      </c>
      <c r="J1570" t="s">
        <v>354</v>
      </c>
      <c r="K1570" t="s">
        <v>355</v>
      </c>
      <c r="L1570" s="11" t="s">
        <v>939</v>
      </c>
      <c r="M1570" t="s">
        <v>351</v>
      </c>
      <c r="N1570" t="s">
        <v>194</v>
      </c>
      <c r="O1570" s="19">
        <v>796678.08</v>
      </c>
      <c r="P1570" s="19">
        <v>0</v>
      </c>
      <c r="Q1570" s="19">
        <v>0</v>
      </c>
      <c r="R1570" s="19">
        <v>796678.08</v>
      </c>
      <c r="S1570" s="19">
        <v>0</v>
      </c>
      <c r="T1570" s="19">
        <v>796678.08</v>
      </c>
      <c r="U1570" s="18">
        <f>Tabla1[[#This Row],[Comprometido]]/Tabla1[[#Totals],[Comprometido]]</f>
        <v>3.8033607529118017E-2</v>
      </c>
      <c r="V1570" s="19">
        <v>0</v>
      </c>
      <c r="W1570" s="20">
        <f>Tabla1[[#This Row],[Devengado]]/Tabla1[[#Totals],[Devengado]]</f>
        <v>0</v>
      </c>
      <c r="X1570" s="19">
        <v>0</v>
      </c>
      <c r="Y1570" s="19">
        <v>796678.08</v>
      </c>
      <c r="Z1570" s="19">
        <v>0</v>
      </c>
    </row>
    <row r="1571" spans="1:26" x14ac:dyDescent="0.2">
      <c r="A1571" t="s">
        <v>52</v>
      </c>
      <c r="B1571" t="s">
        <v>53</v>
      </c>
      <c r="C1571" t="s">
        <v>376</v>
      </c>
      <c r="D1571" t="s">
        <v>377</v>
      </c>
      <c r="E1571" t="s">
        <v>360</v>
      </c>
      <c r="F1571" t="s">
        <v>361</v>
      </c>
      <c r="G1571" t="s">
        <v>378</v>
      </c>
      <c r="H1571" t="s">
        <v>379</v>
      </c>
      <c r="I1571" t="str">
        <f>MID(Tabla1[[#This Row],[Des.Proyecto]],16,50)</f>
        <v>SERVICIOS AEROPORTUARIOS Y GESTION DE ZO</v>
      </c>
      <c r="J1571" t="s">
        <v>354</v>
      </c>
      <c r="K1571" t="s">
        <v>355</v>
      </c>
      <c r="L1571" s="11" t="s">
        <v>939</v>
      </c>
      <c r="M1571" t="s">
        <v>351</v>
      </c>
      <c r="N1571" t="s">
        <v>194</v>
      </c>
      <c r="O1571" s="19">
        <v>2131931.4500000002</v>
      </c>
      <c r="P1571" s="19">
        <v>0</v>
      </c>
      <c r="Q1571" s="19">
        <v>0</v>
      </c>
      <c r="R1571" s="19">
        <v>2131931.4500000002</v>
      </c>
      <c r="S1571" s="19">
        <v>0</v>
      </c>
      <c r="T1571" s="19">
        <v>2131931.4500000002</v>
      </c>
      <c r="U1571" s="18">
        <f>Tabla1[[#This Row],[Comprometido]]/Tabla1[[#Totals],[Comprometido]]</f>
        <v>0.10177893189716417</v>
      </c>
      <c r="V1571" s="19">
        <v>495907.65</v>
      </c>
      <c r="W1571" s="20">
        <f>Tabla1[[#This Row],[Devengado]]/Tabla1[[#Totals],[Devengado]]</f>
        <v>5.7911316969892795E-2</v>
      </c>
      <c r="X1571" s="19">
        <v>0</v>
      </c>
      <c r="Y1571" s="19">
        <v>1636023.8</v>
      </c>
      <c r="Z1571" s="19">
        <v>0</v>
      </c>
    </row>
    <row r="1572" spans="1:26" hidden="1" x14ac:dyDescent="0.2">
      <c r="A1572" t="s">
        <v>62</v>
      </c>
      <c r="B1572" t="s">
        <v>80</v>
      </c>
      <c r="C1572" t="s">
        <v>92</v>
      </c>
      <c r="D1572" t="s">
        <v>93</v>
      </c>
      <c r="E1572" t="s">
        <v>380</v>
      </c>
      <c r="F1572" t="s">
        <v>381</v>
      </c>
      <c r="G1572" t="s">
        <v>382</v>
      </c>
      <c r="H1572" t="s">
        <v>383</v>
      </c>
      <c r="I1572" t="str">
        <f>MID(Tabla1[[#This Row],[Des.Proyecto]],16,50)</f>
        <v>ATENCIÓN INTEGRAL DE SALUD</v>
      </c>
      <c r="J1572" t="s">
        <v>384</v>
      </c>
      <c r="K1572" t="s">
        <v>385</v>
      </c>
      <c r="L1572" s="11" t="s">
        <v>939</v>
      </c>
      <c r="M1572" t="s">
        <v>386</v>
      </c>
      <c r="N1572" t="s">
        <v>194</v>
      </c>
      <c r="O1572" s="19">
        <v>171440</v>
      </c>
      <c r="P1572" s="19">
        <v>0</v>
      </c>
      <c r="Q1572" s="19">
        <v>0</v>
      </c>
      <c r="R1572" s="19">
        <v>171440</v>
      </c>
      <c r="S1572" s="19">
        <v>128775.51</v>
      </c>
      <c r="T1572" s="19">
        <v>33643.160000000003</v>
      </c>
      <c r="U1572" s="18">
        <f>Tabla1[[#This Row],[Comprometido]]/Tabla1[[#Totals],[Comprometido]]</f>
        <v>1.6061327349176247E-3</v>
      </c>
      <c r="V1572" s="19">
        <v>33643.160000000003</v>
      </c>
      <c r="W1572" s="20">
        <f>Tabla1[[#This Row],[Devengado]]/Tabla1[[#Totals],[Devengado]]</f>
        <v>3.9287954171080414E-3</v>
      </c>
      <c r="X1572" s="19">
        <v>137796.84</v>
      </c>
      <c r="Y1572" s="19">
        <v>137796.84</v>
      </c>
      <c r="Z1572" s="19">
        <v>9021.33</v>
      </c>
    </row>
    <row r="1573" spans="1:26" hidden="1" x14ac:dyDescent="0.2">
      <c r="A1573" t="s">
        <v>62</v>
      </c>
      <c r="B1573" t="s">
        <v>80</v>
      </c>
      <c r="C1573" t="s">
        <v>90</v>
      </c>
      <c r="D1573" t="s">
        <v>91</v>
      </c>
      <c r="E1573" t="s">
        <v>380</v>
      </c>
      <c r="F1573" t="s">
        <v>381</v>
      </c>
      <c r="G1573" t="s">
        <v>382</v>
      </c>
      <c r="H1573" t="s">
        <v>383</v>
      </c>
      <c r="I1573" t="str">
        <f>MID(Tabla1[[#This Row],[Des.Proyecto]],16,50)</f>
        <v>ATENCIÓN INTEGRAL DE SALUD</v>
      </c>
      <c r="J1573" t="s">
        <v>384</v>
      </c>
      <c r="K1573" t="s">
        <v>385</v>
      </c>
      <c r="L1573" s="11" t="s">
        <v>939</v>
      </c>
      <c r="M1573" t="s">
        <v>386</v>
      </c>
      <c r="N1573" t="s">
        <v>194</v>
      </c>
      <c r="O1573" s="19">
        <v>84762</v>
      </c>
      <c r="P1573" s="19">
        <v>0</v>
      </c>
      <c r="Q1573" s="19">
        <v>0</v>
      </c>
      <c r="R1573" s="19">
        <v>84762</v>
      </c>
      <c r="S1573" s="19">
        <v>72649.990000000005</v>
      </c>
      <c r="T1573" s="19">
        <v>12112.01</v>
      </c>
      <c r="U1573" s="18">
        <f>Tabla1[[#This Row],[Comprometido]]/Tabla1[[#Totals],[Comprometido]]</f>
        <v>5.782303370625595E-4</v>
      </c>
      <c r="V1573" s="19">
        <v>12112.01</v>
      </c>
      <c r="W1573" s="20">
        <f>Tabla1[[#This Row],[Devengado]]/Tabla1[[#Totals],[Devengado]]</f>
        <v>1.4144215162893963E-3</v>
      </c>
      <c r="X1573" s="19">
        <v>72649.990000000005</v>
      </c>
      <c r="Y1573" s="19">
        <v>72649.990000000005</v>
      </c>
      <c r="Z1573" s="19">
        <v>0</v>
      </c>
    </row>
    <row r="1574" spans="1:26" hidden="1" x14ac:dyDescent="0.2">
      <c r="A1574" t="s">
        <v>62</v>
      </c>
      <c r="B1574" t="s">
        <v>80</v>
      </c>
      <c r="C1574" t="s">
        <v>92</v>
      </c>
      <c r="D1574" t="s">
        <v>93</v>
      </c>
      <c r="E1574" t="s">
        <v>380</v>
      </c>
      <c r="F1574" t="s">
        <v>381</v>
      </c>
      <c r="G1574" t="s">
        <v>382</v>
      </c>
      <c r="H1574" t="s">
        <v>383</v>
      </c>
      <c r="I1574" t="str">
        <f>MID(Tabla1[[#This Row],[Des.Proyecto]],16,50)</f>
        <v>ATENCIÓN INTEGRAL DE SALUD</v>
      </c>
      <c r="J1574" t="s">
        <v>387</v>
      </c>
      <c r="K1574" t="s">
        <v>388</v>
      </c>
      <c r="L1574" s="11" t="s">
        <v>939</v>
      </c>
      <c r="M1574" t="s">
        <v>386</v>
      </c>
      <c r="N1574" t="s">
        <v>194</v>
      </c>
      <c r="O1574" s="19">
        <v>56700</v>
      </c>
      <c r="P1574" s="19">
        <v>0</v>
      </c>
      <c r="Q1574" s="19">
        <v>0</v>
      </c>
      <c r="R1574" s="19">
        <v>56700</v>
      </c>
      <c r="S1574" s="19">
        <v>43083.75</v>
      </c>
      <c r="T1574" s="19">
        <v>10128.75</v>
      </c>
      <c r="U1574" s="18">
        <f>Tabla1[[#This Row],[Comprometido]]/Tabla1[[#Totals],[Comprometido]]</f>
        <v>4.835490167628989E-4</v>
      </c>
      <c r="V1574" s="19">
        <v>10128.75</v>
      </c>
      <c r="W1574" s="20">
        <f>Tabla1[[#This Row],[Devengado]]/Tabla1[[#Totals],[Devengado]]</f>
        <v>1.1828195264961161E-3</v>
      </c>
      <c r="X1574" s="19">
        <v>46571.25</v>
      </c>
      <c r="Y1574" s="19">
        <v>46571.25</v>
      </c>
      <c r="Z1574" s="19">
        <v>3487.5</v>
      </c>
    </row>
    <row r="1575" spans="1:26" hidden="1" x14ac:dyDescent="0.2">
      <c r="A1575" t="s">
        <v>62</v>
      </c>
      <c r="B1575" t="s">
        <v>80</v>
      </c>
      <c r="C1575" t="s">
        <v>90</v>
      </c>
      <c r="D1575" t="s">
        <v>91</v>
      </c>
      <c r="E1575" t="s">
        <v>380</v>
      </c>
      <c r="F1575" t="s">
        <v>381</v>
      </c>
      <c r="G1575" t="s">
        <v>382</v>
      </c>
      <c r="H1575" t="s">
        <v>383</v>
      </c>
      <c r="I1575" t="str">
        <f>MID(Tabla1[[#This Row],[Des.Proyecto]],16,50)</f>
        <v>ATENCIÓN INTEGRAL DE SALUD</v>
      </c>
      <c r="J1575" t="s">
        <v>387</v>
      </c>
      <c r="K1575" t="s">
        <v>388</v>
      </c>
      <c r="L1575" s="11" t="s">
        <v>939</v>
      </c>
      <c r="M1575" t="s">
        <v>386</v>
      </c>
      <c r="N1575" t="s">
        <v>194</v>
      </c>
      <c r="O1575" s="19">
        <v>32400</v>
      </c>
      <c r="P1575" s="19">
        <v>0</v>
      </c>
      <c r="Q1575" s="19">
        <v>0</v>
      </c>
      <c r="R1575" s="19">
        <v>32400</v>
      </c>
      <c r="S1575" s="19">
        <v>27730</v>
      </c>
      <c r="T1575" s="19">
        <v>4670</v>
      </c>
      <c r="U1575" s="18">
        <f>Tabla1[[#This Row],[Comprometido]]/Tabla1[[#Totals],[Comprometido]]</f>
        <v>2.2294694886167967E-4</v>
      </c>
      <c r="V1575" s="19">
        <v>4670</v>
      </c>
      <c r="W1575" s="20">
        <f>Tabla1[[#This Row],[Devengado]]/Tabla1[[#Totals],[Devengado]]</f>
        <v>5.4535526977532878E-4</v>
      </c>
      <c r="X1575" s="19">
        <v>27730</v>
      </c>
      <c r="Y1575" s="19">
        <v>27730</v>
      </c>
      <c r="Z1575" s="19">
        <v>0</v>
      </c>
    </row>
    <row r="1576" spans="1:26" hidden="1" x14ac:dyDescent="0.2">
      <c r="A1576" t="s">
        <v>62</v>
      </c>
      <c r="B1576" t="s">
        <v>80</v>
      </c>
      <c r="C1576" t="s">
        <v>92</v>
      </c>
      <c r="D1576" t="s">
        <v>93</v>
      </c>
      <c r="E1576" t="s">
        <v>380</v>
      </c>
      <c r="F1576" t="s">
        <v>381</v>
      </c>
      <c r="G1576" t="s">
        <v>382</v>
      </c>
      <c r="H1576" t="s">
        <v>383</v>
      </c>
      <c r="I1576" t="str">
        <f>MID(Tabla1[[#This Row],[Des.Proyecto]],16,50)</f>
        <v>ATENCIÓN INTEGRAL DE SALUD</v>
      </c>
      <c r="J1576" t="s">
        <v>389</v>
      </c>
      <c r="K1576" t="s">
        <v>390</v>
      </c>
      <c r="L1576" s="11" t="s">
        <v>939</v>
      </c>
      <c r="M1576" t="s">
        <v>386</v>
      </c>
      <c r="N1576" t="s">
        <v>194</v>
      </c>
      <c r="O1576" s="19">
        <v>2057280</v>
      </c>
      <c r="P1576" s="19">
        <v>0</v>
      </c>
      <c r="Q1576" s="19">
        <v>0</v>
      </c>
      <c r="R1576" s="19">
        <v>2057280</v>
      </c>
      <c r="S1576" s="19">
        <v>1142347.32</v>
      </c>
      <c r="T1576" s="19">
        <v>806676.68</v>
      </c>
      <c r="U1576" s="18">
        <f>Tabla1[[#This Row],[Comprometido]]/Tabla1[[#Totals],[Comprometido]]</f>
        <v>3.851094315286286E-2</v>
      </c>
      <c r="V1576" s="19">
        <v>806676.68</v>
      </c>
      <c r="W1576" s="20">
        <f>Tabla1[[#This Row],[Devengado]]/Tabla1[[#Totals],[Devengado]]</f>
        <v>9.4202436497401856E-2</v>
      </c>
      <c r="X1576" s="19">
        <v>1250603.32</v>
      </c>
      <c r="Y1576" s="19">
        <v>1250603.32</v>
      </c>
      <c r="Z1576" s="19">
        <v>108256</v>
      </c>
    </row>
    <row r="1577" spans="1:26" hidden="1" x14ac:dyDescent="0.2">
      <c r="A1577" t="s">
        <v>62</v>
      </c>
      <c r="B1577" t="s">
        <v>80</v>
      </c>
      <c r="C1577" t="s">
        <v>90</v>
      </c>
      <c r="D1577" t="s">
        <v>91</v>
      </c>
      <c r="E1577" t="s">
        <v>380</v>
      </c>
      <c r="F1577" t="s">
        <v>381</v>
      </c>
      <c r="G1577" t="s">
        <v>382</v>
      </c>
      <c r="H1577" t="s">
        <v>383</v>
      </c>
      <c r="I1577" t="str">
        <f>MID(Tabla1[[#This Row],[Des.Proyecto]],16,50)</f>
        <v>ATENCIÓN INTEGRAL DE SALUD</v>
      </c>
      <c r="J1577" t="s">
        <v>389</v>
      </c>
      <c r="K1577" t="s">
        <v>390</v>
      </c>
      <c r="L1577" s="11" t="s">
        <v>939</v>
      </c>
      <c r="M1577" t="s">
        <v>386</v>
      </c>
      <c r="N1577" t="s">
        <v>194</v>
      </c>
      <c r="O1577" s="19">
        <v>1017144</v>
      </c>
      <c r="P1577" s="19">
        <v>0</v>
      </c>
      <c r="Q1577" s="19">
        <v>0</v>
      </c>
      <c r="R1577" s="19">
        <v>1017144</v>
      </c>
      <c r="S1577" s="19">
        <v>602294</v>
      </c>
      <c r="T1577" s="19">
        <v>414850</v>
      </c>
      <c r="U1577" s="18">
        <f>Tabla1[[#This Row],[Comprometido]]/Tabla1[[#Totals],[Comprometido]]</f>
        <v>1.980504105680253E-2</v>
      </c>
      <c r="V1577" s="19">
        <v>414850</v>
      </c>
      <c r="W1577" s="20">
        <f>Tabla1[[#This Row],[Devengado]]/Tabla1[[#Totals],[Devengado]]</f>
        <v>4.844553183432445E-2</v>
      </c>
      <c r="X1577" s="19">
        <v>602294</v>
      </c>
      <c r="Y1577" s="19">
        <v>602294</v>
      </c>
      <c r="Z1577" s="19">
        <v>0</v>
      </c>
    </row>
    <row r="1578" spans="1:26" hidden="1" x14ac:dyDescent="0.2">
      <c r="A1578" t="s">
        <v>62</v>
      </c>
      <c r="B1578" t="s">
        <v>80</v>
      </c>
      <c r="C1578" t="s">
        <v>92</v>
      </c>
      <c r="D1578" t="s">
        <v>93</v>
      </c>
      <c r="E1578" t="s">
        <v>380</v>
      </c>
      <c r="F1578" t="s">
        <v>381</v>
      </c>
      <c r="G1578" t="s">
        <v>382</v>
      </c>
      <c r="H1578" t="s">
        <v>383</v>
      </c>
      <c r="I1578" t="str">
        <f>MID(Tabla1[[#This Row],[Des.Proyecto]],16,50)</f>
        <v>ATENCIÓN INTEGRAL DE SALUD</v>
      </c>
      <c r="J1578" t="s">
        <v>391</v>
      </c>
      <c r="K1578" t="s">
        <v>392</v>
      </c>
      <c r="L1578" s="11" t="s">
        <v>939</v>
      </c>
      <c r="M1578" t="s">
        <v>386</v>
      </c>
      <c r="N1578" t="s">
        <v>194</v>
      </c>
      <c r="O1578" s="19">
        <v>260245.92</v>
      </c>
      <c r="P1578" s="19">
        <v>0</v>
      </c>
      <c r="Q1578" s="19">
        <v>0</v>
      </c>
      <c r="R1578" s="19">
        <v>260245.92</v>
      </c>
      <c r="S1578" s="19">
        <v>144507.16</v>
      </c>
      <c r="T1578" s="19">
        <v>102044.38</v>
      </c>
      <c r="U1578" s="18">
        <f>Tabla1[[#This Row],[Comprometido]]/Tabla1[[#Totals],[Comprometido]]</f>
        <v>4.8716238050282249E-3</v>
      </c>
      <c r="V1578" s="19">
        <v>102044.38</v>
      </c>
      <c r="W1578" s="20">
        <f>Tabla1[[#This Row],[Devengado]]/Tabla1[[#Totals],[Devengado]]</f>
        <v>1.1916582523331087E-2</v>
      </c>
      <c r="X1578" s="19">
        <v>158201.54</v>
      </c>
      <c r="Y1578" s="19">
        <v>158201.54</v>
      </c>
      <c r="Z1578" s="19">
        <v>13694.38</v>
      </c>
    </row>
    <row r="1579" spans="1:26" hidden="1" x14ac:dyDescent="0.2">
      <c r="A1579" t="s">
        <v>62</v>
      </c>
      <c r="B1579" t="s">
        <v>80</v>
      </c>
      <c r="C1579" t="s">
        <v>90</v>
      </c>
      <c r="D1579" t="s">
        <v>91</v>
      </c>
      <c r="E1579" t="s">
        <v>380</v>
      </c>
      <c r="F1579" t="s">
        <v>381</v>
      </c>
      <c r="G1579" t="s">
        <v>382</v>
      </c>
      <c r="H1579" t="s">
        <v>383</v>
      </c>
      <c r="I1579" t="str">
        <f>MID(Tabla1[[#This Row],[Des.Proyecto]],16,50)</f>
        <v>ATENCIÓN INTEGRAL DE SALUD</v>
      </c>
      <c r="J1579" t="s">
        <v>391</v>
      </c>
      <c r="K1579" t="s">
        <v>392</v>
      </c>
      <c r="L1579" s="11" t="s">
        <v>939</v>
      </c>
      <c r="M1579" t="s">
        <v>386</v>
      </c>
      <c r="N1579" t="s">
        <v>194</v>
      </c>
      <c r="O1579" s="19">
        <v>128668.72</v>
      </c>
      <c r="P1579" s="19">
        <v>0</v>
      </c>
      <c r="Q1579" s="19">
        <v>0</v>
      </c>
      <c r="R1579" s="19">
        <v>128668.72</v>
      </c>
      <c r="S1579" s="19">
        <v>76190.16</v>
      </c>
      <c r="T1579" s="19">
        <v>52478.559999999998</v>
      </c>
      <c r="U1579" s="18">
        <f>Tabla1[[#This Row],[Comprometido]]/Tabla1[[#Totals],[Comprometido]]</f>
        <v>2.5053393645941302E-3</v>
      </c>
      <c r="V1579" s="19">
        <v>52478.559999999998</v>
      </c>
      <c r="W1579" s="20">
        <f>Tabla1[[#This Row],[Devengado]]/Tabla1[[#Totals],[Devengado]]</f>
        <v>6.1283638642871049E-3</v>
      </c>
      <c r="X1579" s="19">
        <v>76190.16</v>
      </c>
      <c r="Y1579" s="19">
        <v>76190.16</v>
      </c>
      <c r="Z1579" s="19">
        <v>0</v>
      </c>
    </row>
    <row r="1580" spans="1:26" hidden="1" x14ac:dyDescent="0.2">
      <c r="A1580" t="s">
        <v>62</v>
      </c>
      <c r="B1580" t="s">
        <v>80</v>
      </c>
      <c r="C1580" t="s">
        <v>92</v>
      </c>
      <c r="D1580" t="s">
        <v>93</v>
      </c>
      <c r="E1580" t="s">
        <v>380</v>
      </c>
      <c r="F1580" t="s">
        <v>381</v>
      </c>
      <c r="G1580" t="s">
        <v>382</v>
      </c>
      <c r="H1580" t="s">
        <v>383</v>
      </c>
      <c r="I1580" t="str">
        <f>MID(Tabla1[[#This Row],[Des.Proyecto]],16,50)</f>
        <v>ATENCIÓN INTEGRAL DE SALUD</v>
      </c>
      <c r="J1580" t="s">
        <v>393</v>
      </c>
      <c r="K1580" t="s">
        <v>394</v>
      </c>
      <c r="L1580" s="11" t="s">
        <v>939</v>
      </c>
      <c r="M1580" t="s">
        <v>386</v>
      </c>
      <c r="N1580" t="s">
        <v>194</v>
      </c>
      <c r="O1580" s="19">
        <v>171440</v>
      </c>
      <c r="P1580" s="19">
        <v>0</v>
      </c>
      <c r="Q1580" s="19">
        <v>0</v>
      </c>
      <c r="R1580" s="19">
        <v>171440</v>
      </c>
      <c r="S1580" s="19">
        <v>115884.32</v>
      </c>
      <c r="T1580" s="19">
        <v>46534.35</v>
      </c>
      <c r="U1580" s="18">
        <f>Tabla1[[#This Row],[Comprometido]]/Tabla1[[#Totals],[Comprometido]]</f>
        <v>2.2215613168654184E-3</v>
      </c>
      <c r="V1580" s="19">
        <v>46534.35</v>
      </c>
      <c r="W1580" s="20">
        <f>Tabla1[[#This Row],[Devengado]]/Tabla1[[#Totals],[Devengado]]</f>
        <v>5.4342083507643623E-3</v>
      </c>
      <c r="X1580" s="19">
        <v>124905.65</v>
      </c>
      <c r="Y1580" s="19">
        <v>124905.65</v>
      </c>
      <c r="Z1580" s="19">
        <v>9021.33</v>
      </c>
    </row>
    <row r="1581" spans="1:26" hidden="1" x14ac:dyDescent="0.2">
      <c r="A1581" t="s">
        <v>62</v>
      </c>
      <c r="B1581" t="s">
        <v>80</v>
      </c>
      <c r="C1581" t="s">
        <v>90</v>
      </c>
      <c r="D1581" t="s">
        <v>91</v>
      </c>
      <c r="E1581" t="s">
        <v>380</v>
      </c>
      <c r="F1581" t="s">
        <v>381</v>
      </c>
      <c r="G1581" t="s">
        <v>382</v>
      </c>
      <c r="H1581" t="s">
        <v>383</v>
      </c>
      <c r="I1581" t="str">
        <f>MID(Tabla1[[#This Row],[Des.Proyecto]],16,50)</f>
        <v>ATENCIÓN INTEGRAL DE SALUD</v>
      </c>
      <c r="J1581" t="s">
        <v>393</v>
      </c>
      <c r="K1581" t="s">
        <v>394</v>
      </c>
      <c r="L1581" s="11" t="s">
        <v>939</v>
      </c>
      <c r="M1581" t="s">
        <v>386</v>
      </c>
      <c r="N1581" t="s">
        <v>194</v>
      </c>
      <c r="O1581" s="19">
        <v>84762</v>
      </c>
      <c r="P1581" s="19">
        <v>0</v>
      </c>
      <c r="Q1581" s="19">
        <v>0</v>
      </c>
      <c r="R1581" s="19">
        <v>84762</v>
      </c>
      <c r="S1581" s="19">
        <v>76075.350000000006</v>
      </c>
      <c r="T1581" s="19">
        <v>8686.65</v>
      </c>
      <c r="U1581" s="18">
        <f>Tabla1[[#This Row],[Comprometido]]/Tabla1[[#Totals],[Comprometido]]</f>
        <v>4.1470280799342822E-4</v>
      </c>
      <c r="V1581" s="19">
        <v>8686.65</v>
      </c>
      <c r="W1581" s="20">
        <f>Tabla1[[#This Row],[Devengado]]/Tabla1[[#Totals],[Devengado]]</f>
        <v>1.0144133520757731E-3</v>
      </c>
      <c r="X1581" s="19">
        <v>76075.350000000006</v>
      </c>
      <c r="Y1581" s="19">
        <v>76075.350000000006</v>
      </c>
      <c r="Z1581" s="19">
        <v>0</v>
      </c>
    </row>
    <row r="1582" spans="1:26" hidden="1" x14ac:dyDescent="0.2">
      <c r="A1582" t="s">
        <v>62</v>
      </c>
      <c r="B1582" t="s">
        <v>80</v>
      </c>
      <c r="C1582" t="s">
        <v>92</v>
      </c>
      <c r="D1582" t="s">
        <v>93</v>
      </c>
      <c r="E1582" t="s">
        <v>380</v>
      </c>
      <c r="F1582" t="s">
        <v>381</v>
      </c>
      <c r="G1582" t="s">
        <v>382</v>
      </c>
      <c r="H1582" t="s">
        <v>383</v>
      </c>
      <c r="I1582" t="str">
        <f>MID(Tabla1[[#This Row],[Des.Proyecto]],16,50)</f>
        <v>ATENCIÓN INTEGRAL DE SALUD</v>
      </c>
      <c r="J1582" t="s">
        <v>395</v>
      </c>
      <c r="K1582" t="s">
        <v>396</v>
      </c>
      <c r="L1582" s="11" t="s">
        <v>939</v>
      </c>
      <c r="M1582" t="s">
        <v>386</v>
      </c>
      <c r="N1582" t="s">
        <v>194</v>
      </c>
      <c r="O1582" s="19">
        <v>128580</v>
      </c>
      <c r="P1582" s="19">
        <v>0</v>
      </c>
      <c r="Q1582" s="19">
        <v>0</v>
      </c>
      <c r="R1582" s="19">
        <v>128580</v>
      </c>
      <c r="S1582" s="19">
        <v>0</v>
      </c>
      <c r="T1582" s="19">
        <v>0</v>
      </c>
      <c r="U1582" s="18">
        <f>Tabla1[[#This Row],[Comprometido]]/Tabla1[[#Totals],[Comprometido]]</f>
        <v>0</v>
      </c>
      <c r="V1582" s="19">
        <v>0</v>
      </c>
      <c r="W1582" s="20">
        <f>Tabla1[[#This Row],[Devengado]]/Tabla1[[#Totals],[Devengado]]</f>
        <v>0</v>
      </c>
      <c r="X1582" s="19">
        <v>128580</v>
      </c>
      <c r="Y1582" s="19">
        <v>128580</v>
      </c>
      <c r="Z1582" s="19">
        <v>128580</v>
      </c>
    </row>
    <row r="1583" spans="1:26" hidden="1" x14ac:dyDescent="0.2">
      <c r="A1583" t="s">
        <v>62</v>
      </c>
      <c r="B1583" t="s">
        <v>80</v>
      </c>
      <c r="C1583" t="s">
        <v>90</v>
      </c>
      <c r="D1583" t="s">
        <v>91</v>
      </c>
      <c r="E1583" t="s">
        <v>380</v>
      </c>
      <c r="F1583" t="s">
        <v>381</v>
      </c>
      <c r="G1583" t="s">
        <v>382</v>
      </c>
      <c r="H1583" t="s">
        <v>383</v>
      </c>
      <c r="I1583" t="str">
        <f>MID(Tabla1[[#This Row],[Des.Proyecto]],16,50)</f>
        <v>ATENCIÓN INTEGRAL DE SALUD</v>
      </c>
      <c r="J1583" t="s">
        <v>395</v>
      </c>
      <c r="K1583" t="s">
        <v>396</v>
      </c>
      <c r="L1583" s="11" t="s">
        <v>939</v>
      </c>
      <c r="M1583" t="s">
        <v>386</v>
      </c>
      <c r="N1583" t="s">
        <v>194</v>
      </c>
      <c r="O1583" s="19">
        <v>84762</v>
      </c>
      <c r="P1583" s="19">
        <v>0</v>
      </c>
      <c r="Q1583" s="19">
        <v>0</v>
      </c>
      <c r="R1583" s="19">
        <v>84762</v>
      </c>
      <c r="S1583" s="19">
        <v>0</v>
      </c>
      <c r="T1583" s="19">
        <v>0</v>
      </c>
      <c r="U1583" s="18">
        <f>Tabla1[[#This Row],[Comprometido]]/Tabla1[[#Totals],[Comprometido]]</f>
        <v>0</v>
      </c>
      <c r="V1583" s="19">
        <v>0</v>
      </c>
      <c r="W1583" s="20">
        <f>Tabla1[[#This Row],[Devengado]]/Tabla1[[#Totals],[Devengado]]</f>
        <v>0</v>
      </c>
      <c r="X1583" s="19">
        <v>84762</v>
      </c>
      <c r="Y1583" s="19">
        <v>84762</v>
      </c>
      <c r="Z1583" s="19">
        <v>84762</v>
      </c>
    </row>
    <row r="1584" spans="1:26" hidden="1" x14ac:dyDescent="0.2">
      <c r="A1584" t="s">
        <v>23</v>
      </c>
      <c r="B1584" t="s">
        <v>96</v>
      </c>
      <c r="C1584" t="s">
        <v>97</v>
      </c>
      <c r="D1584" t="s">
        <v>98</v>
      </c>
      <c r="E1584" t="s">
        <v>397</v>
      </c>
      <c r="F1584" t="s">
        <v>398</v>
      </c>
      <c r="G1584" t="s">
        <v>399</v>
      </c>
      <c r="H1584" t="s">
        <v>400</v>
      </c>
      <c r="I1584" t="str">
        <f>MID(Tabla1[[#This Row],[Des.Proyecto]],16,50)</f>
        <v>ACCIÓN CIMÁTICA PARA LA REDUCCIÓN DE LA</v>
      </c>
      <c r="J1584" t="s">
        <v>401</v>
      </c>
      <c r="K1584" t="s">
        <v>402</v>
      </c>
      <c r="L1584" s="11" t="s">
        <v>939</v>
      </c>
      <c r="M1584" t="s">
        <v>403</v>
      </c>
      <c r="N1584" t="s">
        <v>194</v>
      </c>
      <c r="O1584" s="19">
        <v>15500</v>
      </c>
      <c r="P1584" s="19">
        <v>0</v>
      </c>
      <c r="Q1584" s="19">
        <v>0</v>
      </c>
      <c r="R1584" s="19">
        <v>15500</v>
      </c>
      <c r="S1584" s="19">
        <v>0</v>
      </c>
      <c r="T1584" s="19">
        <v>0</v>
      </c>
      <c r="U1584" s="18">
        <f>Tabla1[[#This Row],[Comprometido]]/Tabla1[[#Totals],[Comprometido]]</f>
        <v>0</v>
      </c>
      <c r="V1584" s="19">
        <v>0</v>
      </c>
      <c r="W1584" s="20">
        <f>Tabla1[[#This Row],[Devengado]]/Tabla1[[#Totals],[Devengado]]</f>
        <v>0</v>
      </c>
      <c r="X1584" s="19">
        <v>15500</v>
      </c>
      <c r="Y1584" s="19">
        <v>15500</v>
      </c>
      <c r="Z1584" s="19">
        <v>15500</v>
      </c>
    </row>
    <row r="1585" spans="1:26" hidden="1" x14ac:dyDescent="0.2">
      <c r="A1585" t="s">
        <v>23</v>
      </c>
      <c r="B1585" t="s">
        <v>96</v>
      </c>
      <c r="C1585" t="s">
        <v>97</v>
      </c>
      <c r="D1585" t="s">
        <v>98</v>
      </c>
      <c r="E1585" t="s">
        <v>397</v>
      </c>
      <c r="F1585" t="s">
        <v>398</v>
      </c>
      <c r="G1585" t="s">
        <v>404</v>
      </c>
      <c r="H1585" t="s">
        <v>405</v>
      </c>
      <c r="I1585" t="str">
        <f>MID(Tabla1[[#This Row],[Des.Proyecto]],16,50)</f>
        <v>MONITOREO CONTINUO DE LA CONTAMINACIÓN D</v>
      </c>
      <c r="J1585" t="s">
        <v>406</v>
      </c>
      <c r="K1585" t="s">
        <v>407</v>
      </c>
      <c r="L1585" s="11" t="s">
        <v>939</v>
      </c>
      <c r="M1585" t="s">
        <v>403</v>
      </c>
      <c r="N1585" t="s">
        <v>194</v>
      </c>
      <c r="O1585" s="19">
        <v>0</v>
      </c>
      <c r="P1585" s="19">
        <v>0</v>
      </c>
      <c r="Q1585" s="19">
        <v>3500</v>
      </c>
      <c r="R1585" s="19">
        <v>3500</v>
      </c>
      <c r="S1585" s="19">
        <v>0</v>
      </c>
      <c r="T1585" s="19">
        <v>0</v>
      </c>
      <c r="U1585" s="18">
        <f>Tabla1[[#This Row],[Comprometido]]/Tabla1[[#Totals],[Comprometido]]</f>
        <v>0</v>
      </c>
      <c r="V1585" s="19">
        <v>0</v>
      </c>
      <c r="W1585" s="20">
        <f>Tabla1[[#This Row],[Devengado]]/Tabla1[[#Totals],[Devengado]]</f>
        <v>0</v>
      </c>
      <c r="X1585" s="19">
        <v>3500</v>
      </c>
      <c r="Y1585" s="19">
        <v>3500</v>
      </c>
      <c r="Z1585" s="19">
        <v>3500</v>
      </c>
    </row>
    <row r="1586" spans="1:26" hidden="1" x14ac:dyDescent="0.2">
      <c r="A1586" t="s">
        <v>23</v>
      </c>
      <c r="B1586" t="s">
        <v>96</v>
      </c>
      <c r="C1586" t="s">
        <v>97</v>
      </c>
      <c r="D1586" t="s">
        <v>98</v>
      </c>
      <c r="E1586" t="s">
        <v>397</v>
      </c>
      <c r="F1586" t="s">
        <v>398</v>
      </c>
      <c r="G1586" t="s">
        <v>404</v>
      </c>
      <c r="H1586" t="s">
        <v>405</v>
      </c>
      <c r="I1586" t="str">
        <f>MID(Tabla1[[#This Row],[Des.Proyecto]],16,50)</f>
        <v>MONITOREO CONTINUO DE LA CONTAMINACIÓN D</v>
      </c>
      <c r="J1586" t="s">
        <v>408</v>
      </c>
      <c r="K1586" t="s">
        <v>409</v>
      </c>
      <c r="L1586" s="11" t="s">
        <v>939</v>
      </c>
      <c r="M1586" t="s">
        <v>403</v>
      </c>
      <c r="N1586" t="s">
        <v>194</v>
      </c>
      <c r="O1586" s="19">
        <v>0</v>
      </c>
      <c r="P1586" s="19">
        <v>0</v>
      </c>
      <c r="Q1586" s="19">
        <v>3500</v>
      </c>
      <c r="R1586" s="19">
        <v>3500</v>
      </c>
      <c r="S1586" s="19">
        <v>936</v>
      </c>
      <c r="T1586" s="19">
        <v>0</v>
      </c>
      <c r="U1586" s="18">
        <f>Tabla1[[#This Row],[Comprometido]]/Tabla1[[#Totals],[Comprometido]]</f>
        <v>0</v>
      </c>
      <c r="V1586" s="19">
        <v>0</v>
      </c>
      <c r="W1586" s="20">
        <f>Tabla1[[#This Row],[Devengado]]/Tabla1[[#Totals],[Devengado]]</f>
        <v>0</v>
      </c>
      <c r="X1586" s="19">
        <v>3500</v>
      </c>
      <c r="Y1586" s="19">
        <v>3500</v>
      </c>
      <c r="Z1586" s="19">
        <v>2564</v>
      </c>
    </row>
    <row r="1587" spans="1:26" hidden="1" x14ac:dyDescent="0.2">
      <c r="A1587" t="s">
        <v>23</v>
      </c>
      <c r="B1587" t="s">
        <v>96</v>
      </c>
      <c r="C1587" t="s">
        <v>97</v>
      </c>
      <c r="D1587" t="s">
        <v>98</v>
      </c>
      <c r="E1587" t="s">
        <v>397</v>
      </c>
      <c r="F1587" t="s">
        <v>398</v>
      </c>
      <c r="G1587" t="s">
        <v>404</v>
      </c>
      <c r="H1587" t="s">
        <v>405</v>
      </c>
      <c r="I1587" t="str">
        <f>MID(Tabla1[[#This Row],[Des.Proyecto]],16,50)</f>
        <v>MONITOREO CONTINUO DE LA CONTAMINACIÓN D</v>
      </c>
      <c r="J1587" t="s">
        <v>410</v>
      </c>
      <c r="K1587" t="s">
        <v>411</v>
      </c>
      <c r="L1587" s="11" t="s">
        <v>939</v>
      </c>
      <c r="M1587" t="s">
        <v>403</v>
      </c>
      <c r="N1587" t="s">
        <v>194</v>
      </c>
      <c r="O1587" s="19">
        <v>0</v>
      </c>
      <c r="P1587" s="19">
        <v>0</v>
      </c>
      <c r="Q1587" s="19">
        <v>1500</v>
      </c>
      <c r="R1587" s="19">
        <v>1500</v>
      </c>
      <c r="S1587" s="19">
        <v>0</v>
      </c>
      <c r="T1587" s="19">
        <v>0</v>
      </c>
      <c r="U1587" s="18">
        <f>Tabla1[[#This Row],[Comprometido]]/Tabla1[[#Totals],[Comprometido]]</f>
        <v>0</v>
      </c>
      <c r="V1587" s="19">
        <v>0</v>
      </c>
      <c r="W1587" s="20">
        <f>Tabla1[[#This Row],[Devengado]]/Tabla1[[#Totals],[Devengado]]</f>
        <v>0</v>
      </c>
      <c r="X1587" s="19">
        <v>1500</v>
      </c>
      <c r="Y1587" s="19">
        <v>1500</v>
      </c>
      <c r="Z1587" s="19">
        <v>1500</v>
      </c>
    </row>
    <row r="1588" spans="1:26" hidden="1" x14ac:dyDescent="0.2">
      <c r="A1588" t="s">
        <v>23</v>
      </c>
      <c r="B1588" t="s">
        <v>96</v>
      </c>
      <c r="C1588" t="s">
        <v>97</v>
      </c>
      <c r="D1588" t="s">
        <v>98</v>
      </c>
      <c r="E1588" t="s">
        <v>397</v>
      </c>
      <c r="F1588" t="s">
        <v>398</v>
      </c>
      <c r="G1588" t="s">
        <v>404</v>
      </c>
      <c r="H1588" t="s">
        <v>405</v>
      </c>
      <c r="I1588" t="str">
        <f>MID(Tabla1[[#This Row],[Des.Proyecto]],16,50)</f>
        <v>MONITOREO CONTINUO DE LA CONTAMINACIÓN D</v>
      </c>
      <c r="J1588" t="s">
        <v>412</v>
      </c>
      <c r="K1588" t="s">
        <v>413</v>
      </c>
      <c r="L1588" s="11" t="s">
        <v>939</v>
      </c>
      <c r="M1588" t="s">
        <v>403</v>
      </c>
      <c r="N1588" t="s">
        <v>194</v>
      </c>
      <c r="O1588" s="19">
        <v>49697.71</v>
      </c>
      <c r="P1588" s="19">
        <v>0</v>
      </c>
      <c r="Q1588" s="19">
        <v>100168.02</v>
      </c>
      <c r="R1588" s="19">
        <v>149865.73000000001</v>
      </c>
      <c r="S1588" s="19">
        <v>18801</v>
      </c>
      <c r="T1588" s="19">
        <v>18593.419999999998</v>
      </c>
      <c r="U1588" s="18">
        <f>Tabla1[[#This Row],[Comprometido]]/Tabla1[[#Totals],[Comprometido]]</f>
        <v>8.8765444494726586E-4</v>
      </c>
      <c r="V1588" s="19">
        <v>18593.419999999998</v>
      </c>
      <c r="W1588" s="20">
        <f>Tabla1[[#This Row],[Devengado]]/Tabla1[[#Totals],[Devengado]]</f>
        <v>2.1713104026008551E-3</v>
      </c>
      <c r="X1588" s="19">
        <v>131272.31</v>
      </c>
      <c r="Y1588" s="19">
        <v>131272.31</v>
      </c>
      <c r="Z1588" s="19">
        <v>112471.31</v>
      </c>
    </row>
    <row r="1589" spans="1:26" hidden="1" x14ac:dyDescent="0.2">
      <c r="A1589" t="s">
        <v>23</v>
      </c>
      <c r="B1589" t="s">
        <v>96</v>
      </c>
      <c r="C1589" t="s">
        <v>97</v>
      </c>
      <c r="D1589" t="s">
        <v>98</v>
      </c>
      <c r="E1589" t="s">
        <v>397</v>
      </c>
      <c r="F1589" t="s">
        <v>398</v>
      </c>
      <c r="G1589" t="s">
        <v>404</v>
      </c>
      <c r="H1589" t="s">
        <v>405</v>
      </c>
      <c r="I1589" t="str">
        <f>MID(Tabla1[[#This Row],[Des.Proyecto]],16,50)</f>
        <v>MONITOREO CONTINUO DE LA CONTAMINACIÓN D</v>
      </c>
      <c r="J1589" t="s">
        <v>414</v>
      </c>
      <c r="K1589" t="s">
        <v>415</v>
      </c>
      <c r="L1589" s="11" t="s">
        <v>939</v>
      </c>
      <c r="M1589" t="s">
        <v>403</v>
      </c>
      <c r="N1589" t="s">
        <v>194</v>
      </c>
      <c r="O1589" s="19">
        <v>18480</v>
      </c>
      <c r="P1589" s="19">
        <v>0</v>
      </c>
      <c r="Q1589" s="19">
        <v>0</v>
      </c>
      <c r="R1589" s="19">
        <v>18480</v>
      </c>
      <c r="S1589" s="19">
        <v>13200</v>
      </c>
      <c r="T1589" s="19">
        <v>5280</v>
      </c>
      <c r="U1589" s="18">
        <f>Tabla1[[#This Row],[Comprometido]]/Tabla1[[#Totals],[Comprometido]]</f>
        <v>2.5206849892712394E-4</v>
      </c>
      <c r="V1589" s="19">
        <v>5280</v>
      </c>
      <c r="W1589" s="20">
        <f>Tabla1[[#This Row],[Devengado]]/Tabla1[[#Totals],[Devengado]]</f>
        <v>6.165901122941619E-4</v>
      </c>
      <c r="X1589" s="19">
        <v>13200</v>
      </c>
      <c r="Y1589" s="19">
        <v>13200</v>
      </c>
      <c r="Z1589" s="19">
        <v>0</v>
      </c>
    </row>
    <row r="1590" spans="1:26" hidden="1" x14ac:dyDescent="0.2">
      <c r="A1590" t="s">
        <v>23</v>
      </c>
      <c r="B1590" t="s">
        <v>96</v>
      </c>
      <c r="C1590" t="s">
        <v>97</v>
      </c>
      <c r="D1590" t="s">
        <v>98</v>
      </c>
      <c r="E1590" t="s">
        <v>397</v>
      </c>
      <c r="F1590" t="s">
        <v>398</v>
      </c>
      <c r="G1590" t="s">
        <v>404</v>
      </c>
      <c r="H1590" t="s">
        <v>405</v>
      </c>
      <c r="I1590" t="str">
        <f>MID(Tabla1[[#This Row],[Des.Proyecto]],16,50)</f>
        <v>MONITOREO CONTINUO DE LA CONTAMINACIÓN D</v>
      </c>
      <c r="J1590" t="s">
        <v>416</v>
      </c>
      <c r="K1590" t="s">
        <v>417</v>
      </c>
      <c r="L1590" s="11" t="s">
        <v>939</v>
      </c>
      <c r="M1590" t="s">
        <v>403</v>
      </c>
      <c r="N1590" t="s">
        <v>194</v>
      </c>
      <c r="O1590" s="19">
        <v>1600</v>
      </c>
      <c r="P1590" s="19">
        <v>0</v>
      </c>
      <c r="Q1590" s="19">
        <v>2500</v>
      </c>
      <c r="R1590" s="19">
        <v>4100</v>
      </c>
      <c r="S1590" s="19">
        <v>0</v>
      </c>
      <c r="T1590" s="19">
        <v>1600</v>
      </c>
      <c r="U1590" s="18">
        <f>Tabla1[[#This Row],[Comprometido]]/Tabla1[[#Totals],[Comprometido]]</f>
        <v>7.638439361427997E-5</v>
      </c>
      <c r="V1590" s="19">
        <v>1600</v>
      </c>
      <c r="W1590" s="20">
        <f>Tabla1[[#This Row],[Devengado]]/Tabla1[[#Totals],[Devengado]]</f>
        <v>1.8684548857398847E-4</v>
      </c>
      <c r="X1590" s="19">
        <v>2500</v>
      </c>
      <c r="Y1590" s="19">
        <v>2500</v>
      </c>
      <c r="Z1590" s="19">
        <v>2500</v>
      </c>
    </row>
    <row r="1591" spans="1:26" hidden="1" x14ac:dyDescent="0.2">
      <c r="A1591" t="s">
        <v>23</v>
      </c>
      <c r="B1591" t="s">
        <v>96</v>
      </c>
      <c r="C1591" t="s">
        <v>97</v>
      </c>
      <c r="D1591" t="s">
        <v>98</v>
      </c>
      <c r="E1591" t="s">
        <v>397</v>
      </c>
      <c r="F1591" t="s">
        <v>398</v>
      </c>
      <c r="G1591" t="s">
        <v>404</v>
      </c>
      <c r="H1591" t="s">
        <v>405</v>
      </c>
      <c r="I1591" t="str">
        <f>MID(Tabla1[[#This Row],[Des.Proyecto]],16,50)</f>
        <v>MONITOREO CONTINUO DE LA CONTAMINACIÓN D</v>
      </c>
      <c r="J1591" t="s">
        <v>418</v>
      </c>
      <c r="K1591" t="s">
        <v>419</v>
      </c>
      <c r="L1591" s="11" t="s">
        <v>939</v>
      </c>
      <c r="M1591" t="s">
        <v>403</v>
      </c>
      <c r="N1591" t="s">
        <v>194</v>
      </c>
      <c r="O1591" s="19">
        <v>35300</v>
      </c>
      <c r="P1591" s="19">
        <v>0</v>
      </c>
      <c r="Q1591" s="19">
        <v>0</v>
      </c>
      <c r="R1591" s="19">
        <v>35300</v>
      </c>
      <c r="S1591" s="19">
        <v>300</v>
      </c>
      <c r="T1591" s="19">
        <v>0</v>
      </c>
      <c r="U1591" s="18">
        <f>Tabla1[[#This Row],[Comprometido]]/Tabla1[[#Totals],[Comprometido]]</f>
        <v>0</v>
      </c>
      <c r="V1591" s="19">
        <v>0</v>
      </c>
      <c r="W1591" s="20">
        <f>Tabla1[[#This Row],[Devengado]]/Tabla1[[#Totals],[Devengado]]</f>
        <v>0</v>
      </c>
      <c r="X1591" s="19">
        <v>35300</v>
      </c>
      <c r="Y1591" s="19">
        <v>35300</v>
      </c>
      <c r="Z1591" s="19">
        <v>35000</v>
      </c>
    </row>
    <row r="1592" spans="1:26" hidden="1" x14ac:dyDescent="0.2">
      <c r="A1592" t="s">
        <v>23</v>
      </c>
      <c r="B1592" t="s">
        <v>96</v>
      </c>
      <c r="C1592" t="s">
        <v>97</v>
      </c>
      <c r="D1592" t="s">
        <v>98</v>
      </c>
      <c r="E1592" t="s">
        <v>397</v>
      </c>
      <c r="F1592" t="s">
        <v>398</v>
      </c>
      <c r="G1592" t="s">
        <v>404</v>
      </c>
      <c r="H1592" t="s">
        <v>405</v>
      </c>
      <c r="I1592" t="str">
        <f>MID(Tabla1[[#This Row],[Des.Proyecto]],16,50)</f>
        <v>MONITOREO CONTINUO DE LA CONTAMINACIÓN D</v>
      </c>
      <c r="J1592" t="s">
        <v>420</v>
      </c>
      <c r="K1592" t="s">
        <v>421</v>
      </c>
      <c r="L1592" s="11" t="s">
        <v>939</v>
      </c>
      <c r="M1592" t="s">
        <v>403</v>
      </c>
      <c r="N1592" t="s">
        <v>194</v>
      </c>
      <c r="O1592" s="19">
        <v>7600</v>
      </c>
      <c r="P1592" s="19">
        <v>0</v>
      </c>
      <c r="Q1592" s="19">
        <v>-7480</v>
      </c>
      <c r="R1592" s="19">
        <v>120</v>
      </c>
      <c r="S1592" s="19">
        <v>0</v>
      </c>
      <c r="T1592" s="19">
        <v>120</v>
      </c>
      <c r="U1592" s="18">
        <f>Tabla1[[#This Row],[Comprometido]]/Tabla1[[#Totals],[Comprometido]]</f>
        <v>5.7288295210709982E-6</v>
      </c>
      <c r="V1592" s="19">
        <v>0</v>
      </c>
      <c r="W1592" s="20">
        <f>Tabla1[[#This Row],[Devengado]]/Tabla1[[#Totals],[Devengado]]</f>
        <v>0</v>
      </c>
      <c r="X1592" s="19">
        <v>0</v>
      </c>
      <c r="Y1592" s="19">
        <v>120</v>
      </c>
      <c r="Z1592" s="19">
        <v>0</v>
      </c>
    </row>
    <row r="1593" spans="1:26" hidden="1" x14ac:dyDescent="0.2">
      <c r="A1593" t="s">
        <v>23</v>
      </c>
      <c r="B1593" t="s">
        <v>96</v>
      </c>
      <c r="C1593" t="s">
        <v>97</v>
      </c>
      <c r="D1593" t="s">
        <v>98</v>
      </c>
      <c r="E1593" t="s">
        <v>397</v>
      </c>
      <c r="F1593" t="s">
        <v>398</v>
      </c>
      <c r="G1593" t="s">
        <v>404</v>
      </c>
      <c r="H1593" t="s">
        <v>405</v>
      </c>
      <c r="I1593" t="str">
        <f>MID(Tabla1[[#This Row],[Des.Proyecto]],16,50)</f>
        <v>MONITOREO CONTINUO DE LA CONTAMINACIÓN D</v>
      </c>
      <c r="J1593" t="s">
        <v>422</v>
      </c>
      <c r="K1593" t="s">
        <v>423</v>
      </c>
      <c r="L1593" s="11" t="s">
        <v>939</v>
      </c>
      <c r="M1593" t="s">
        <v>403</v>
      </c>
      <c r="N1593" t="s">
        <v>194</v>
      </c>
      <c r="O1593" s="19">
        <v>179</v>
      </c>
      <c r="P1593" s="19">
        <v>0</v>
      </c>
      <c r="Q1593" s="19">
        <v>321</v>
      </c>
      <c r="R1593" s="19">
        <v>500</v>
      </c>
      <c r="S1593" s="19">
        <v>0</v>
      </c>
      <c r="T1593" s="19">
        <v>0</v>
      </c>
      <c r="U1593" s="18">
        <f>Tabla1[[#This Row],[Comprometido]]/Tabla1[[#Totals],[Comprometido]]</f>
        <v>0</v>
      </c>
      <c r="V1593" s="19">
        <v>0</v>
      </c>
      <c r="W1593" s="20">
        <f>Tabla1[[#This Row],[Devengado]]/Tabla1[[#Totals],[Devengado]]</f>
        <v>0</v>
      </c>
      <c r="X1593" s="19">
        <v>500</v>
      </c>
      <c r="Y1593" s="19">
        <v>500</v>
      </c>
      <c r="Z1593" s="19">
        <v>500</v>
      </c>
    </row>
    <row r="1594" spans="1:26" hidden="1" x14ac:dyDescent="0.2">
      <c r="A1594" t="s">
        <v>23</v>
      </c>
      <c r="B1594" t="s">
        <v>96</v>
      </c>
      <c r="C1594" t="s">
        <v>97</v>
      </c>
      <c r="D1594" t="s">
        <v>98</v>
      </c>
      <c r="E1594" t="s">
        <v>397</v>
      </c>
      <c r="F1594" t="s">
        <v>398</v>
      </c>
      <c r="G1594" t="s">
        <v>404</v>
      </c>
      <c r="H1594" t="s">
        <v>405</v>
      </c>
      <c r="I1594" t="str">
        <f>MID(Tabla1[[#This Row],[Des.Proyecto]],16,50)</f>
        <v>MONITOREO CONTINUO DE LA CONTAMINACIÓN D</v>
      </c>
      <c r="J1594" t="s">
        <v>424</v>
      </c>
      <c r="K1594" t="s">
        <v>425</v>
      </c>
      <c r="L1594" s="11" t="s">
        <v>939</v>
      </c>
      <c r="M1594" t="s">
        <v>403</v>
      </c>
      <c r="N1594" t="s">
        <v>194</v>
      </c>
      <c r="O1594" s="19">
        <v>5500</v>
      </c>
      <c r="P1594" s="19">
        <v>0</v>
      </c>
      <c r="Q1594" s="19">
        <v>16741.099999999999</v>
      </c>
      <c r="R1594" s="19">
        <v>22241.1</v>
      </c>
      <c r="S1594" s="19">
        <v>3455.22</v>
      </c>
      <c r="T1594" s="19">
        <v>4649</v>
      </c>
      <c r="U1594" s="18">
        <f>Tabla1[[#This Row],[Comprometido]]/Tabla1[[#Totals],[Comprometido]]</f>
        <v>2.2194440369549225E-4</v>
      </c>
      <c r="V1594" s="19">
        <v>4649</v>
      </c>
      <c r="W1594" s="20">
        <f>Tabla1[[#This Row],[Devengado]]/Tabla1[[#Totals],[Devengado]]</f>
        <v>5.4290292273779519E-4</v>
      </c>
      <c r="X1594" s="19">
        <v>17592.099999999999</v>
      </c>
      <c r="Y1594" s="19">
        <v>17592.099999999999</v>
      </c>
      <c r="Z1594" s="19">
        <v>14136.88</v>
      </c>
    </row>
    <row r="1595" spans="1:26" hidden="1" x14ac:dyDescent="0.2">
      <c r="A1595" t="s">
        <v>23</v>
      </c>
      <c r="B1595" t="s">
        <v>96</v>
      </c>
      <c r="C1595" t="s">
        <v>97</v>
      </c>
      <c r="D1595" t="s">
        <v>98</v>
      </c>
      <c r="E1595" t="s">
        <v>397</v>
      </c>
      <c r="F1595" t="s">
        <v>398</v>
      </c>
      <c r="G1595" t="s">
        <v>404</v>
      </c>
      <c r="H1595" t="s">
        <v>405</v>
      </c>
      <c r="I1595" t="str">
        <f>MID(Tabla1[[#This Row],[Des.Proyecto]],16,50)</f>
        <v>MONITOREO CONTINUO DE LA CONTAMINACIÓN D</v>
      </c>
      <c r="J1595" t="s">
        <v>426</v>
      </c>
      <c r="K1595" t="s">
        <v>427</v>
      </c>
      <c r="L1595" s="11" t="s">
        <v>939</v>
      </c>
      <c r="M1595" t="s">
        <v>403</v>
      </c>
      <c r="N1595" t="s">
        <v>194</v>
      </c>
      <c r="O1595" s="19">
        <v>10000</v>
      </c>
      <c r="P1595" s="19">
        <v>0</v>
      </c>
      <c r="Q1595" s="19">
        <v>-10000</v>
      </c>
      <c r="R1595" s="19">
        <v>0</v>
      </c>
      <c r="S1595" s="19">
        <v>0</v>
      </c>
      <c r="T1595" s="19">
        <v>0</v>
      </c>
      <c r="U1595" s="18">
        <f>Tabla1[[#This Row],[Comprometido]]/Tabla1[[#Totals],[Comprometido]]</f>
        <v>0</v>
      </c>
      <c r="V1595" s="19">
        <v>0</v>
      </c>
      <c r="W1595" s="20">
        <f>Tabla1[[#This Row],[Devengado]]/Tabla1[[#Totals],[Devengado]]</f>
        <v>0</v>
      </c>
      <c r="X1595" s="19">
        <v>0</v>
      </c>
      <c r="Y1595" s="19">
        <v>0</v>
      </c>
      <c r="Z1595" s="19">
        <v>0</v>
      </c>
    </row>
    <row r="1596" spans="1:26" hidden="1" x14ac:dyDescent="0.2">
      <c r="A1596" t="s">
        <v>23</v>
      </c>
      <c r="B1596" t="s">
        <v>96</v>
      </c>
      <c r="C1596" t="s">
        <v>97</v>
      </c>
      <c r="D1596" t="s">
        <v>98</v>
      </c>
      <c r="E1596" t="s">
        <v>397</v>
      </c>
      <c r="F1596" t="s">
        <v>398</v>
      </c>
      <c r="G1596" t="s">
        <v>404</v>
      </c>
      <c r="H1596" t="s">
        <v>405</v>
      </c>
      <c r="I1596" t="str">
        <f>MID(Tabla1[[#This Row],[Des.Proyecto]],16,50)</f>
        <v>MONITOREO CONTINUO DE LA CONTAMINACIÓN D</v>
      </c>
      <c r="J1596" t="s">
        <v>428</v>
      </c>
      <c r="K1596" t="s">
        <v>429</v>
      </c>
      <c r="L1596" s="11" t="s">
        <v>939</v>
      </c>
      <c r="M1596" t="s">
        <v>403</v>
      </c>
      <c r="N1596" t="s">
        <v>194</v>
      </c>
      <c r="O1596" s="19">
        <v>156632.82</v>
      </c>
      <c r="P1596" s="19">
        <v>0</v>
      </c>
      <c r="Q1596" s="19">
        <v>-27019.5</v>
      </c>
      <c r="R1596" s="19">
        <v>129613.32</v>
      </c>
      <c r="S1596" s="19">
        <v>1048.32</v>
      </c>
      <c r="T1596" s="19">
        <v>4000</v>
      </c>
      <c r="U1596" s="18">
        <f>Tabla1[[#This Row],[Comprometido]]/Tabla1[[#Totals],[Comprometido]]</f>
        <v>1.9096098403569993E-4</v>
      </c>
      <c r="V1596" s="19">
        <v>827.88</v>
      </c>
      <c r="W1596" s="20">
        <f>Tabla1[[#This Row],[Devengado]]/Tabla1[[#Totals],[Devengado]]</f>
        <v>9.6678526925395987E-5</v>
      </c>
      <c r="X1596" s="19">
        <v>125613.32</v>
      </c>
      <c r="Y1596" s="19">
        <v>128785.44</v>
      </c>
      <c r="Z1596" s="19">
        <v>124565</v>
      </c>
    </row>
    <row r="1597" spans="1:26" hidden="1" x14ac:dyDescent="0.2">
      <c r="A1597" t="s">
        <v>23</v>
      </c>
      <c r="B1597" t="s">
        <v>96</v>
      </c>
      <c r="C1597" t="s">
        <v>97</v>
      </c>
      <c r="D1597" t="s">
        <v>98</v>
      </c>
      <c r="E1597" t="s">
        <v>397</v>
      </c>
      <c r="F1597" t="s">
        <v>398</v>
      </c>
      <c r="G1597" t="s">
        <v>404</v>
      </c>
      <c r="H1597" t="s">
        <v>405</v>
      </c>
      <c r="I1597" t="str">
        <f>MID(Tabla1[[#This Row],[Des.Proyecto]],16,50)</f>
        <v>MONITOREO CONTINUO DE LA CONTAMINACIÓN D</v>
      </c>
      <c r="J1597" t="s">
        <v>430</v>
      </c>
      <c r="K1597" t="s">
        <v>431</v>
      </c>
      <c r="L1597" s="11" t="s">
        <v>939</v>
      </c>
      <c r="M1597" t="s">
        <v>403</v>
      </c>
      <c r="N1597" t="s">
        <v>194</v>
      </c>
      <c r="O1597" s="19">
        <v>6500</v>
      </c>
      <c r="P1597" s="19">
        <v>0</v>
      </c>
      <c r="Q1597" s="19">
        <v>8528.73</v>
      </c>
      <c r="R1597" s="19">
        <v>15028.73</v>
      </c>
      <c r="S1597" s="19">
        <v>155</v>
      </c>
      <c r="T1597" s="19">
        <v>4836.7299999999996</v>
      </c>
      <c r="U1597" s="18">
        <f>Tabla1[[#This Row],[Comprometido]]/Tabla1[[#Totals],[Comprometido]]</f>
        <v>2.3090668007874773E-4</v>
      </c>
      <c r="V1597" s="19">
        <v>4836.7299999999996</v>
      </c>
      <c r="W1597" s="20">
        <f>Tabla1[[#This Row],[Devengado]]/Tabla1[[#Totals],[Devengado]]</f>
        <v>5.6482573746904202E-4</v>
      </c>
      <c r="X1597" s="19">
        <v>10192</v>
      </c>
      <c r="Y1597" s="19">
        <v>10192</v>
      </c>
      <c r="Z1597" s="19">
        <v>10037</v>
      </c>
    </row>
    <row r="1598" spans="1:26" hidden="1" x14ac:dyDescent="0.2">
      <c r="A1598" t="s">
        <v>23</v>
      </c>
      <c r="B1598" t="s">
        <v>96</v>
      </c>
      <c r="C1598" t="s">
        <v>97</v>
      </c>
      <c r="D1598" t="s">
        <v>98</v>
      </c>
      <c r="E1598" t="s">
        <v>397</v>
      </c>
      <c r="F1598" t="s">
        <v>398</v>
      </c>
      <c r="G1598" t="s">
        <v>404</v>
      </c>
      <c r="H1598" t="s">
        <v>405</v>
      </c>
      <c r="I1598" t="str">
        <f>MID(Tabla1[[#This Row],[Des.Proyecto]],16,50)</f>
        <v>MONITOREO CONTINUO DE LA CONTAMINACIÓN D</v>
      </c>
      <c r="J1598" t="s">
        <v>432</v>
      </c>
      <c r="K1598" t="s">
        <v>433</v>
      </c>
      <c r="L1598" s="11" t="s">
        <v>939</v>
      </c>
      <c r="M1598" t="s">
        <v>403</v>
      </c>
      <c r="N1598" t="s">
        <v>194</v>
      </c>
      <c r="O1598" s="19">
        <v>6175</v>
      </c>
      <c r="P1598" s="19">
        <v>0</v>
      </c>
      <c r="Q1598" s="19">
        <v>18375.66</v>
      </c>
      <c r="R1598" s="19">
        <v>24550.66</v>
      </c>
      <c r="S1598" s="19">
        <v>23050.66</v>
      </c>
      <c r="T1598" s="19">
        <v>0</v>
      </c>
      <c r="U1598" s="18">
        <f>Tabla1[[#This Row],[Comprometido]]/Tabla1[[#Totals],[Comprometido]]</f>
        <v>0</v>
      </c>
      <c r="V1598" s="19">
        <v>0</v>
      </c>
      <c r="W1598" s="20">
        <f>Tabla1[[#This Row],[Devengado]]/Tabla1[[#Totals],[Devengado]]</f>
        <v>0</v>
      </c>
      <c r="X1598" s="19">
        <v>24550.66</v>
      </c>
      <c r="Y1598" s="19">
        <v>24550.66</v>
      </c>
      <c r="Z1598" s="19">
        <v>1500</v>
      </c>
    </row>
    <row r="1599" spans="1:26" hidden="1" x14ac:dyDescent="0.2">
      <c r="A1599" t="s">
        <v>23</v>
      </c>
      <c r="B1599" t="s">
        <v>96</v>
      </c>
      <c r="C1599" t="s">
        <v>97</v>
      </c>
      <c r="D1599" t="s">
        <v>98</v>
      </c>
      <c r="E1599" t="s">
        <v>397</v>
      </c>
      <c r="F1599" t="s">
        <v>398</v>
      </c>
      <c r="G1599" t="s">
        <v>404</v>
      </c>
      <c r="H1599" t="s">
        <v>405</v>
      </c>
      <c r="I1599" t="str">
        <f>MID(Tabla1[[#This Row],[Des.Proyecto]],16,50)</f>
        <v>MONITOREO CONTINUO DE LA CONTAMINACIÓN D</v>
      </c>
      <c r="J1599" t="s">
        <v>434</v>
      </c>
      <c r="K1599" t="s">
        <v>435</v>
      </c>
      <c r="L1599" s="11" t="s">
        <v>939</v>
      </c>
      <c r="M1599" t="s">
        <v>403</v>
      </c>
      <c r="N1599" t="s">
        <v>194</v>
      </c>
      <c r="O1599" s="19">
        <v>0</v>
      </c>
      <c r="P1599" s="19">
        <v>0</v>
      </c>
      <c r="Q1599" s="19">
        <v>2471.92</v>
      </c>
      <c r="R1599" s="19">
        <v>2471.92</v>
      </c>
      <c r="S1599" s="19">
        <v>2271.92</v>
      </c>
      <c r="T1599" s="19">
        <v>0</v>
      </c>
      <c r="U1599" s="18">
        <f>Tabla1[[#This Row],[Comprometido]]/Tabla1[[#Totals],[Comprometido]]</f>
        <v>0</v>
      </c>
      <c r="V1599" s="19">
        <v>0</v>
      </c>
      <c r="W1599" s="20">
        <f>Tabla1[[#This Row],[Devengado]]/Tabla1[[#Totals],[Devengado]]</f>
        <v>0</v>
      </c>
      <c r="X1599" s="19">
        <v>2471.92</v>
      </c>
      <c r="Y1599" s="19">
        <v>2471.92</v>
      </c>
      <c r="Z1599" s="19">
        <v>200</v>
      </c>
    </row>
    <row r="1600" spans="1:26" hidden="1" x14ac:dyDescent="0.2">
      <c r="A1600" t="s">
        <v>23</v>
      </c>
      <c r="B1600" t="s">
        <v>96</v>
      </c>
      <c r="C1600" t="s">
        <v>97</v>
      </c>
      <c r="D1600" t="s">
        <v>98</v>
      </c>
      <c r="E1600" t="s">
        <v>397</v>
      </c>
      <c r="F1600" t="s">
        <v>398</v>
      </c>
      <c r="G1600" t="s">
        <v>404</v>
      </c>
      <c r="H1600" t="s">
        <v>405</v>
      </c>
      <c r="I1600" t="str">
        <f>MID(Tabla1[[#This Row],[Des.Proyecto]],16,50)</f>
        <v>MONITOREO CONTINUO DE LA CONTAMINACIÓN D</v>
      </c>
      <c r="J1600" t="s">
        <v>436</v>
      </c>
      <c r="K1600" t="s">
        <v>437</v>
      </c>
      <c r="L1600" s="11" t="s">
        <v>939</v>
      </c>
      <c r="M1600" t="s">
        <v>403</v>
      </c>
      <c r="N1600" t="s">
        <v>194</v>
      </c>
      <c r="O1600" s="19">
        <v>7297.57</v>
      </c>
      <c r="P1600" s="19">
        <v>0</v>
      </c>
      <c r="Q1600" s="19">
        <v>-7297.57</v>
      </c>
      <c r="R1600" s="19">
        <v>0</v>
      </c>
      <c r="S1600" s="19">
        <v>0</v>
      </c>
      <c r="T1600" s="19">
        <v>0</v>
      </c>
      <c r="U1600" s="18">
        <f>Tabla1[[#This Row],[Comprometido]]/Tabla1[[#Totals],[Comprometido]]</f>
        <v>0</v>
      </c>
      <c r="V1600" s="19">
        <v>0</v>
      </c>
      <c r="W1600" s="20">
        <f>Tabla1[[#This Row],[Devengado]]/Tabla1[[#Totals],[Devengado]]</f>
        <v>0</v>
      </c>
      <c r="X1600" s="19">
        <v>0</v>
      </c>
      <c r="Y1600" s="19">
        <v>0</v>
      </c>
      <c r="Z1600" s="19">
        <v>0</v>
      </c>
    </row>
    <row r="1601" spans="1:26" hidden="1" x14ac:dyDescent="0.2">
      <c r="A1601" t="s">
        <v>23</v>
      </c>
      <c r="B1601" t="s">
        <v>96</v>
      </c>
      <c r="C1601" t="s">
        <v>97</v>
      </c>
      <c r="D1601" t="s">
        <v>98</v>
      </c>
      <c r="E1601" t="s">
        <v>438</v>
      </c>
      <c r="F1601" t="s">
        <v>439</v>
      </c>
      <c r="G1601" t="s">
        <v>440</v>
      </c>
      <c r="H1601" t="s">
        <v>441</v>
      </c>
      <c r="I1601" t="str">
        <f>MID(Tabla1[[#This Row],[Des.Proyecto]],16,50)</f>
        <v>FORTALECIMIENTO DEL SISTEMA METROPOLITAN</v>
      </c>
      <c r="J1601" t="s">
        <v>442</v>
      </c>
      <c r="K1601" t="s">
        <v>443</v>
      </c>
      <c r="L1601" s="11" t="s">
        <v>939</v>
      </c>
      <c r="M1601" t="s">
        <v>403</v>
      </c>
      <c r="N1601" t="s">
        <v>194</v>
      </c>
      <c r="O1601" s="19">
        <v>77891</v>
      </c>
      <c r="P1601" s="19">
        <v>0</v>
      </c>
      <c r="Q1601" s="19">
        <v>32600</v>
      </c>
      <c r="R1601" s="19">
        <v>110491</v>
      </c>
      <c r="S1601" s="19">
        <v>0</v>
      </c>
      <c r="T1601" s="19">
        <v>13681.85</v>
      </c>
      <c r="U1601" s="18">
        <f>Tabla1[[#This Row],[Comprometido]]/Tabla1[[#Totals],[Comprometido]]</f>
        <v>6.5317488485721025E-4</v>
      </c>
      <c r="V1601" s="19">
        <v>0</v>
      </c>
      <c r="W1601" s="20">
        <f>Tabla1[[#This Row],[Devengado]]/Tabla1[[#Totals],[Devengado]]</f>
        <v>0</v>
      </c>
      <c r="X1601" s="19">
        <v>96809.15</v>
      </c>
      <c r="Y1601" s="19">
        <v>110491</v>
      </c>
      <c r="Z1601" s="19">
        <v>96809.15</v>
      </c>
    </row>
    <row r="1602" spans="1:26" hidden="1" x14ac:dyDescent="0.2">
      <c r="A1602" t="s">
        <v>23</v>
      </c>
      <c r="B1602" t="s">
        <v>96</v>
      </c>
      <c r="C1602" t="s">
        <v>97</v>
      </c>
      <c r="D1602" t="s">
        <v>98</v>
      </c>
      <c r="E1602" t="s">
        <v>438</v>
      </c>
      <c r="F1602" t="s">
        <v>439</v>
      </c>
      <c r="G1602" t="s">
        <v>440</v>
      </c>
      <c r="H1602" t="s">
        <v>441</v>
      </c>
      <c r="I1602" t="str">
        <f>MID(Tabla1[[#This Row],[Des.Proyecto]],16,50)</f>
        <v>FORTALECIMIENTO DEL SISTEMA METROPOLITAN</v>
      </c>
      <c r="J1602" t="s">
        <v>444</v>
      </c>
      <c r="K1602" t="s">
        <v>445</v>
      </c>
      <c r="L1602" s="11" t="s">
        <v>939</v>
      </c>
      <c r="M1602" t="s">
        <v>403</v>
      </c>
      <c r="N1602" t="s">
        <v>194</v>
      </c>
      <c r="O1602" s="19">
        <v>200</v>
      </c>
      <c r="P1602" s="19">
        <v>0</v>
      </c>
      <c r="Q1602" s="19">
        <v>-200</v>
      </c>
      <c r="R1602" s="19">
        <v>0</v>
      </c>
      <c r="S1602" s="19">
        <v>0</v>
      </c>
      <c r="T1602" s="19">
        <v>0</v>
      </c>
      <c r="U1602" s="18">
        <f>Tabla1[[#This Row],[Comprometido]]/Tabla1[[#Totals],[Comprometido]]</f>
        <v>0</v>
      </c>
      <c r="V1602" s="19">
        <v>0</v>
      </c>
      <c r="W1602" s="20">
        <f>Tabla1[[#This Row],[Devengado]]/Tabla1[[#Totals],[Devengado]]</f>
        <v>0</v>
      </c>
      <c r="X1602" s="19">
        <v>0</v>
      </c>
      <c r="Y1602" s="19">
        <v>0</v>
      </c>
      <c r="Z1602" s="19">
        <v>0</v>
      </c>
    </row>
    <row r="1603" spans="1:26" hidden="1" x14ac:dyDescent="0.2">
      <c r="A1603" t="s">
        <v>23</v>
      </c>
      <c r="B1603" t="s">
        <v>96</v>
      </c>
      <c r="C1603" t="s">
        <v>97</v>
      </c>
      <c r="D1603" t="s">
        <v>98</v>
      </c>
      <c r="E1603" t="s">
        <v>438</v>
      </c>
      <c r="F1603" t="s">
        <v>439</v>
      </c>
      <c r="G1603" t="s">
        <v>446</v>
      </c>
      <c r="H1603" t="s">
        <v>447</v>
      </c>
      <c r="I1603" t="str">
        <f>MID(Tabla1[[#This Row],[Des.Proyecto]],16,50)</f>
        <v>RECUPERACIÓN,PROTECCIÓN Y MONITOREO DE L</v>
      </c>
      <c r="J1603" t="s">
        <v>448</v>
      </c>
      <c r="K1603" t="s">
        <v>449</v>
      </c>
      <c r="L1603" s="11" t="s">
        <v>939</v>
      </c>
      <c r="M1603" t="s">
        <v>403</v>
      </c>
      <c r="N1603" t="s">
        <v>194</v>
      </c>
      <c r="O1603" s="19">
        <v>50000</v>
      </c>
      <c r="P1603" s="19">
        <v>0</v>
      </c>
      <c r="Q1603" s="19">
        <v>0</v>
      </c>
      <c r="R1603" s="19">
        <v>50000</v>
      </c>
      <c r="S1603" s="19">
        <v>0</v>
      </c>
      <c r="T1603" s="19">
        <v>0</v>
      </c>
      <c r="U1603" s="18">
        <f>Tabla1[[#This Row],[Comprometido]]/Tabla1[[#Totals],[Comprometido]]</f>
        <v>0</v>
      </c>
      <c r="V1603" s="19">
        <v>0</v>
      </c>
      <c r="W1603" s="20">
        <f>Tabla1[[#This Row],[Devengado]]/Tabla1[[#Totals],[Devengado]]</f>
        <v>0</v>
      </c>
      <c r="X1603" s="19">
        <v>50000</v>
      </c>
      <c r="Y1603" s="19">
        <v>50000</v>
      </c>
      <c r="Z1603" s="19">
        <v>50000</v>
      </c>
    </row>
    <row r="1604" spans="1:26" hidden="1" x14ac:dyDescent="0.2">
      <c r="A1604" t="s">
        <v>23</v>
      </c>
      <c r="B1604" t="s">
        <v>24</v>
      </c>
      <c r="C1604" t="s">
        <v>29</v>
      </c>
      <c r="D1604" t="s">
        <v>30</v>
      </c>
      <c r="E1604" t="s">
        <v>438</v>
      </c>
      <c r="F1604" t="s">
        <v>439</v>
      </c>
      <c r="G1604" t="s">
        <v>446</v>
      </c>
      <c r="H1604" t="s">
        <v>447</v>
      </c>
      <c r="I1604" t="str">
        <f>MID(Tabla1[[#This Row],[Des.Proyecto]],16,50)</f>
        <v>RECUPERACIÓN,PROTECCIÓN Y MONITOREO DE L</v>
      </c>
      <c r="J1604" t="s">
        <v>448</v>
      </c>
      <c r="K1604" t="s">
        <v>449</v>
      </c>
      <c r="L1604" s="11" t="s">
        <v>939</v>
      </c>
      <c r="M1604" t="s">
        <v>403</v>
      </c>
      <c r="N1604" t="s">
        <v>194</v>
      </c>
      <c r="O1604" s="19">
        <v>15000</v>
      </c>
      <c r="P1604" s="19">
        <v>0</v>
      </c>
      <c r="Q1604" s="19">
        <v>0</v>
      </c>
      <c r="R1604" s="19">
        <v>15000</v>
      </c>
      <c r="S1604" s="19">
        <v>0</v>
      </c>
      <c r="T1604" s="19">
        <v>0</v>
      </c>
      <c r="U1604" s="18">
        <f>Tabla1[[#This Row],[Comprometido]]/Tabla1[[#Totals],[Comprometido]]</f>
        <v>0</v>
      </c>
      <c r="V1604" s="19">
        <v>0</v>
      </c>
      <c r="W1604" s="20">
        <f>Tabla1[[#This Row],[Devengado]]/Tabla1[[#Totals],[Devengado]]</f>
        <v>0</v>
      </c>
      <c r="X1604" s="19">
        <v>15000</v>
      </c>
      <c r="Y1604" s="19">
        <v>15000</v>
      </c>
      <c r="Z1604" s="19">
        <v>15000</v>
      </c>
    </row>
    <row r="1605" spans="1:26" hidden="1" x14ac:dyDescent="0.2">
      <c r="A1605" t="s">
        <v>23</v>
      </c>
      <c r="B1605" t="s">
        <v>24</v>
      </c>
      <c r="C1605" t="s">
        <v>42</v>
      </c>
      <c r="D1605" t="s">
        <v>43</v>
      </c>
      <c r="E1605" t="s">
        <v>438</v>
      </c>
      <c r="F1605" t="s">
        <v>439</v>
      </c>
      <c r="G1605" t="s">
        <v>446</v>
      </c>
      <c r="H1605" t="s">
        <v>447</v>
      </c>
      <c r="I1605" t="str">
        <f>MID(Tabla1[[#This Row],[Des.Proyecto]],16,50)</f>
        <v>RECUPERACIÓN,PROTECCIÓN Y MONITOREO DE L</v>
      </c>
      <c r="J1605" t="s">
        <v>448</v>
      </c>
      <c r="K1605" t="s">
        <v>449</v>
      </c>
      <c r="L1605" s="11" t="s">
        <v>939</v>
      </c>
      <c r="M1605" t="s">
        <v>403</v>
      </c>
      <c r="N1605" t="s">
        <v>194</v>
      </c>
      <c r="O1605" s="19">
        <v>15000</v>
      </c>
      <c r="P1605" s="19">
        <v>0</v>
      </c>
      <c r="Q1605" s="19">
        <v>0</v>
      </c>
      <c r="R1605" s="19">
        <v>15000</v>
      </c>
      <c r="S1605" s="19">
        <v>0</v>
      </c>
      <c r="T1605" s="19">
        <v>0</v>
      </c>
      <c r="U1605" s="18">
        <f>Tabla1[[#This Row],[Comprometido]]/Tabla1[[#Totals],[Comprometido]]</f>
        <v>0</v>
      </c>
      <c r="V1605" s="19">
        <v>0</v>
      </c>
      <c r="W1605" s="20">
        <f>Tabla1[[#This Row],[Devengado]]/Tabla1[[#Totals],[Devengado]]</f>
        <v>0</v>
      </c>
      <c r="X1605" s="19">
        <v>15000</v>
      </c>
      <c r="Y1605" s="19">
        <v>15000</v>
      </c>
      <c r="Z1605" s="19">
        <v>15000</v>
      </c>
    </row>
    <row r="1606" spans="1:26" hidden="1" x14ac:dyDescent="0.2">
      <c r="A1606" t="s">
        <v>23</v>
      </c>
      <c r="B1606" t="s">
        <v>24</v>
      </c>
      <c r="C1606" t="s">
        <v>44</v>
      </c>
      <c r="D1606" t="s">
        <v>45</v>
      </c>
      <c r="E1606" t="s">
        <v>438</v>
      </c>
      <c r="F1606" t="s">
        <v>439</v>
      </c>
      <c r="G1606" t="s">
        <v>446</v>
      </c>
      <c r="H1606" t="s">
        <v>447</v>
      </c>
      <c r="I1606" t="str">
        <f>MID(Tabla1[[#This Row],[Des.Proyecto]],16,50)</f>
        <v>RECUPERACIÓN,PROTECCIÓN Y MONITOREO DE L</v>
      </c>
      <c r="J1606" t="s">
        <v>448</v>
      </c>
      <c r="K1606" t="s">
        <v>449</v>
      </c>
      <c r="L1606" s="11" t="s">
        <v>939</v>
      </c>
      <c r="M1606" t="s">
        <v>403</v>
      </c>
      <c r="N1606" t="s">
        <v>194</v>
      </c>
      <c r="O1606" s="19">
        <v>13790</v>
      </c>
      <c r="P1606" s="19">
        <v>0</v>
      </c>
      <c r="Q1606" s="19">
        <v>1210</v>
      </c>
      <c r="R1606" s="19">
        <v>15000</v>
      </c>
      <c r="S1606" s="19">
        <v>0</v>
      </c>
      <c r="T1606" s="19">
        <v>0</v>
      </c>
      <c r="U1606" s="18">
        <f>Tabla1[[#This Row],[Comprometido]]/Tabla1[[#Totals],[Comprometido]]</f>
        <v>0</v>
      </c>
      <c r="V1606" s="19">
        <v>0</v>
      </c>
      <c r="W1606" s="20">
        <f>Tabla1[[#This Row],[Devengado]]/Tabla1[[#Totals],[Devengado]]</f>
        <v>0</v>
      </c>
      <c r="X1606" s="19">
        <v>15000</v>
      </c>
      <c r="Y1606" s="19">
        <v>15000</v>
      </c>
      <c r="Z1606" s="19">
        <v>15000</v>
      </c>
    </row>
    <row r="1607" spans="1:26" hidden="1" x14ac:dyDescent="0.2">
      <c r="A1607" t="s">
        <v>23</v>
      </c>
      <c r="B1607" t="s">
        <v>24</v>
      </c>
      <c r="C1607" t="s">
        <v>34</v>
      </c>
      <c r="D1607" t="s">
        <v>35</v>
      </c>
      <c r="E1607" t="s">
        <v>438</v>
      </c>
      <c r="F1607" t="s">
        <v>439</v>
      </c>
      <c r="G1607" t="s">
        <v>446</v>
      </c>
      <c r="H1607" t="s">
        <v>447</v>
      </c>
      <c r="I1607" t="str">
        <f>MID(Tabla1[[#This Row],[Des.Proyecto]],16,50)</f>
        <v>RECUPERACIÓN,PROTECCIÓN Y MONITOREO DE L</v>
      </c>
      <c r="J1607" t="s">
        <v>448</v>
      </c>
      <c r="K1607" t="s">
        <v>449</v>
      </c>
      <c r="L1607" s="11" t="s">
        <v>939</v>
      </c>
      <c r="M1607" t="s">
        <v>403</v>
      </c>
      <c r="N1607" t="s">
        <v>194</v>
      </c>
      <c r="O1607" s="19">
        <v>13392.86</v>
      </c>
      <c r="P1607" s="19">
        <v>0</v>
      </c>
      <c r="Q1607" s="19">
        <v>0</v>
      </c>
      <c r="R1607" s="19">
        <v>13392.86</v>
      </c>
      <c r="S1607" s="19">
        <v>0</v>
      </c>
      <c r="T1607" s="19">
        <v>0</v>
      </c>
      <c r="U1607" s="18">
        <f>Tabla1[[#This Row],[Comprometido]]/Tabla1[[#Totals],[Comprometido]]</f>
        <v>0</v>
      </c>
      <c r="V1607" s="19">
        <v>0</v>
      </c>
      <c r="W1607" s="20">
        <f>Tabla1[[#This Row],[Devengado]]/Tabla1[[#Totals],[Devengado]]</f>
        <v>0</v>
      </c>
      <c r="X1607" s="19">
        <v>13392.86</v>
      </c>
      <c r="Y1607" s="19">
        <v>13392.86</v>
      </c>
      <c r="Z1607" s="19">
        <v>13392.86</v>
      </c>
    </row>
    <row r="1608" spans="1:26" hidden="1" x14ac:dyDescent="0.2">
      <c r="A1608" t="s">
        <v>23</v>
      </c>
      <c r="B1608" t="s">
        <v>96</v>
      </c>
      <c r="C1608" t="s">
        <v>97</v>
      </c>
      <c r="D1608" t="s">
        <v>98</v>
      </c>
      <c r="E1608" t="s">
        <v>438</v>
      </c>
      <c r="F1608" t="s">
        <v>439</v>
      </c>
      <c r="G1608" t="s">
        <v>446</v>
      </c>
      <c r="H1608" t="s">
        <v>447</v>
      </c>
      <c r="I1608" t="str">
        <f>MID(Tabla1[[#This Row],[Des.Proyecto]],16,50)</f>
        <v>RECUPERACIÓN,PROTECCIÓN Y MONITOREO DE L</v>
      </c>
      <c r="J1608" t="s">
        <v>450</v>
      </c>
      <c r="K1608" t="s">
        <v>451</v>
      </c>
      <c r="L1608" s="11" t="s">
        <v>939</v>
      </c>
      <c r="M1608" t="s">
        <v>403</v>
      </c>
      <c r="N1608" t="s">
        <v>194</v>
      </c>
      <c r="O1608" s="19">
        <v>0</v>
      </c>
      <c r="P1608" s="19">
        <v>0</v>
      </c>
      <c r="Q1608" s="19">
        <v>20000</v>
      </c>
      <c r="R1608" s="19">
        <v>20000</v>
      </c>
      <c r="S1608" s="19">
        <v>0</v>
      </c>
      <c r="T1608" s="19">
        <v>0</v>
      </c>
      <c r="U1608" s="18">
        <f>Tabla1[[#This Row],[Comprometido]]/Tabla1[[#Totals],[Comprometido]]</f>
        <v>0</v>
      </c>
      <c r="V1608" s="19">
        <v>0</v>
      </c>
      <c r="W1608" s="20">
        <f>Tabla1[[#This Row],[Devengado]]/Tabla1[[#Totals],[Devengado]]</f>
        <v>0</v>
      </c>
      <c r="X1608" s="19">
        <v>20000</v>
      </c>
      <c r="Y1608" s="19">
        <v>20000</v>
      </c>
      <c r="Z1608" s="19">
        <v>20000</v>
      </c>
    </row>
    <row r="1609" spans="1:26" hidden="1" x14ac:dyDescent="0.2">
      <c r="A1609" t="s">
        <v>23</v>
      </c>
      <c r="B1609" t="s">
        <v>24</v>
      </c>
      <c r="C1609" t="s">
        <v>44</v>
      </c>
      <c r="D1609" t="s">
        <v>45</v>
      </c>
      <c r="E1609" t="s">
        <v>438</v>
      </c>
      <c r="F1609" t="s">
        <v>439</v>
      </c>
      <c r="G1609" t="s">
        <v>446</v>
      </c>
      <c r="H1609" t="s">
        <v>447</v>
      </c>
      <c r="I1609" t="str">
        <f>MID(Tabla1[[#This Row],[Des.Proyecto]],16,50)</f>
        <v>RECUPERACIÓN,PROTECCIÓN Y MONITOREO DE L</v>
      </c>
      <c r="J1609" t="s">
        <v>426</v>
      </c>
      <c r="K1609" t="s">
        <v>427</v>
      </c>
      <c r="L1609" s="11" t="s">
        <v>939</v>
      </c>
      <c r="M1609" t="s">
        <v>403</v>
      </c>
      <c r="N1609" t="s">
        <v>194</v>
      </c>
      <c r="O1609" s="19">
        <v>350</v>
      </c>
      <c r="P1609" s="19">
        <v>0</v>
      </c>
      <c r="Q1609" s="19">
        <v>-350</v>
      </c>
      <c r="R1609" s="19">
        <v>0</v>
      </c>
      <c r="S1609" s="19">
        <v>0</v>
      </c>
      <c r="T1609" s="19">
        <v>0</v>
      </c>
      <c r="U1609" s="18">
        <f>Tabla1[[#This Row],[Comprometido]]/Tabla1[[#Totals],[Comprometido]]</f>
        <v>0</v>
      </c>
      <c r="V1609" s="19">
        <v>0</v>
      </c>
      <c r="W1609" s="20">
        <f>Tabla1[[#This Row],[Devengado]]/Tabla1[[#Totals],[Devengado]]</f>
        <v>0</v>
      </c>
      <c r="X1609" s="19">
        <v>0</v>
      </c>
      <c r="Y1609" s="19">
        <v>0</v>
      </c>
      <c r="Z1609" s="19">
        <v>0</v>
      </c>
    </row>
    <row r="1610" spans="1:26" hidden="1" x14ac:dyDescent="0.2">
      <c r="A1610" t="s">
        <v>23</v>
      </c>
      <c r="B1610" t="s">
        <v>96</v>
      </c>
      <c r="C1610" t="s">
        <v>97</v>
      </c>
      <c r="D1610" t="s">
        <v>98</v>
      </c>
      <c r="E1610" t="s">
        <v>438</v>
      </c>
      <c r="F1610" t="s">
        <v>439</v>
      </c>
      <c r="G1610" t="s">
        <v>446</v>
      </c>
      <c r="H1610" t="s">
        <v>447</v>
      </c>
      <c r="I1610" t="str">
        <f>MID(Tabla1[[#This Row],[Des.Proyecto]],16,50)</f>
        <v>RECUPERACIÓN,PROTECCIÓN Y MONITOREO DE L</v>
      </c>
      <c r="J1610" t="s">
        <v>452</v>
      </c>
      <c r="K1610" t="s">
        <v>453</v>
      </c>
      <c r="L1610" s="11" t="s">
        <v>939</v>
      </c>
      <c r="M1610" t="s">
        <v>403</v>
      </c>
      <c r="N1610" t="s">
        <v>194</v>
      </c>
      <c r="O1610" s="19">
        <v>225000</v>
      </c>
      <c r="P1610" s="19">
        <v>0</v>
      </c>
      <c r="Q1610" s="19">
        <v>-160000</v>
      </c>
      <c r="R1610" s="19">
        <v>65000</v>
      </c>
      <c r="S1610" s="19">
        <v>0</v>
      </c>
      <c r="T1610" s="19">
        <v>0</v>
      </c>
      <c r="U1610" s="18">
        <f>Tabla1[[#This Row],[Comprometido]]/Tabla1[[#Totals],[Comprometido]]</f>
        <v>0</v>
      </c>
      <c r="V1610" s="19">
        <v>0</v>
      </c>
      <c r="W1610" s="20">
        <f>Tabla1[[#This Row],[Devengado]]/Tabla1[[#Totals],[Devengado]]</f>
        <v>0</v>
      </c>
      <c r="X1610" s="19">
        <v>65000</v>
      </c>
      <c r="Y1610" s="19">
        <v>65000</v>
      </c>
      <c r="Z1610" s="19">
        <v>65000</v>
      </c>
    </row>
    <row r="1611" spans="1:26" hidden="1" x14ac:dyDescent="0.2">
      <c r="A1611" t="s">
        <v>23</v>
      </c>
      <c r="B1611" t="s">
        <v>24</v>
      </c>
      <c r="C1611" t="s">
        <v>34</v>
      </c>
      <c r="D1611" t="s">
        <v>35</v>
      </c>
      <c r="E1611" t="s">
        <v>438</v>
      </c>
      <c r="F1611" t="s">
        <v>439</v>
      </c>
      <c r="G1611" t="s">
        <v>446</v>
      </c>
      <c r="H1611" t="s">
        <v>447</v>
      </c>
      <c r="I1611" t="str">
        <f>MID(Tabla1[[#This Row],[Des.Proyecto]],16,50)</f>
        <v>RECUPERACIÓN,PROTECCIÓN Y MONITOREO DE L</v>
      </c>
      <c r="J1611" t="s">
        <v>436</v>
      </c>
      <c r="K1611" t="s">
        <v>437</v>
      </c>
      <c r="L1611" s="11" t="s">
        <v>939</v>
      </c>
      <c r="M1611" t="s">
        <v>403</v>
      </c>
      <c r="N1611" t="s">
        <v>194</v>
      </c>
      <c r="O1611" s="19">
        <v>255</v>
      </c>
      <c r="P1611" s="19">
        <v>0</v>
      </c>
      <c r="Q1611" s="19">
        <v>0</v>
      </c>
      <c r="R1611" s="19">
        <v>255</v>
      </c>
      <c r="S1611" s="19">
        <v>0</v>
      </c>
      <c r="T1611" s="19">
        <v>0</v>
      </c>
      <c r="U1611" s="18">
        <f>Tabla1[[#This Row],[Comprometido]]/Tabla1[[#Totals],[Comprometido]]</f>
        <v>0</v>
      </c>
      <c r="V1611" s="19">
        <v>0</v>
      </c>
      <c r="W1611" s="20">
        <f>Tabla1[[#This Row],[Devengado]]/Tabla1[[#Totals],[Devengado]]</f>
        <v>0</v>
      </c>
      <c r="X1611" s="19">
        <v>255</v>
      </c>
      <c r="Y1611" s="19">
        <v>255</v>
      </c>
      <c r="Z1611" s="19">
        <v>255</v>
      </c>
    </row>
    <row r="1612" spans="1:26" hidden="1" x14ac:dyDescent="0.2">
      <c r="A1612" t="s">
        <v>23</v>
      </c>
      <c r="B1612" t="s">
        <v>96</v>
      </c>
      <c r="C1612" t="s">
        <v>97</v>
      </c>
      <c r="D1612" t="s">
        <v>98</v>
      </c>
      <c r="E1612" t="s">
        <v>438</v>
      </c>
      <c r="F1612" t="s">
        <v>439</v>
      </c>
      <c r="G1612" t="s">
        <v>454</v>
      </c>
      <c r="H1612" t="s">
        <v>455</v>
      </c>
      <c r="I1612" t="str">
        <f>MID(Tabla1[[#This Row],[Des.Proyecto]],16,50)</f>
        <v>ARBOLADO URBANO Y CONFORMACIÓN DE INTERC</v>
      </c>
      <c r="J1612" t="s">
        <v>456</v>
      </c>
      <c r="K1612" t="s">
        <v>457</v>
      </c>
      <c r="L1612" s="11" t="s">
        <v>939</v>
      </c>
      <c r="M1612" t="s">
        <v>403</v>
      </c>
      <c r="N1612" t="s">
        <v>194</v>
      </c>
      <c r="O1612" s="19">
        <v>8000</v>
      </c>
      <c r="P1612" s="19">
        <v>0</v>
      </c>
      <c r="Q1612" s="19">
        <v>0</v>
      </c>
      <c r="R1612" s="19">
        <v>8000</v>
      </c>
      <c r="S1612" s="19">
        <v>0</v>
      </c>
      <c r="T1612" s="19">
        <v>7331.06</v>
      </c>
      <c r="U1612" s="18">
        <f>Tabla1[[#This Row],[Comprometido]]/Tabla1[[#Totals],[Comprometido]]</f>
        <v>3.4998660790618963E-4</v>
      </c>
      <c r="V1612" s="19">
        <v>7331.06</v>
      </c>
      <c r="W1612" s="20">
        <f>Tabla1[[#This Row],[Devengado]]/Tabla1[[#Totals],[Devengado]]</f>
        <v>8.5610967966576494E-4</v>
      </c>
      <c r="X1612" s="19">
        <v>668.94</v>
      </c>
      <c r="Y1612" s="19">
        <v>668.94</v>
      </c>
      <c r="Z1612" s="19">
        <v>668.94</v>
      </c>
    </row>
    <row r="1613" spans="1:26" hidden="1" x14ac:dyDescent="0.2">
      <c r="A1613" t="s">
        <v>23</v>
      </c>
      <c r="B1613" t="s">
        <v>96</v>
      </c>
      <c r="C1613" t="s">
        <v>97</v>
      </c>
      <c r="D1613" t="s">
        <v>98</v>
      </c>
      <c r="E1613" t="s">
        <v>438</v>
      </c>
      <c r="F1613" t="s">
        <v>439</v>
      </c>
      <c r="G1613" t="s">
        <v>454</v>
      </c>
      <c r="H1613" t="s">
        <v>455</v>
      </c>
      <c r="I1613" t="str">
        <f>MID(Tabla1[[#This Row],[Des.Proyecto]],16,50)</f>
        <v>ARBOLADO URBANO Y CONFORMACIÓN DE INTERC</v>
      </c>
      <c r="J1613" t="s">
        <v>458</v>
      </c>
      <c r="K1613" t="s">
        <v>459</v>
      </c>
      <c r="L1613" s="11" t="s">
        <v>939</v>
      </c>
      <c r="M1613" t="s">
        <v>403</v>
      </c>
      <c r="N1613" t="s">
        <v>194</v>
      </c>
      <c r="O1613" s="19">
        <v>0</v>
      </c>
      <c r="P1613" s="19">
        <v>0</v>
      </c>
      <c r="Q1613" s="19">
        <v>28000</v>
      </c>
      <c r="R1613" s="19">
        <v>28000</v>
      </c>
      <c r="S1613" s="19">
        <v>0</v>
      </c>
      <c r="T1613" s="19">
        <v>0</v>
      </c>
      <c r="U1613" s="18">
        <f>Tabla1[[#This Row],[Comprometido]]/Tabla1[[#Totals],[Comprometido]]</f>
        <v>0</v>
      </c>
      <c r="V1613" s="19">
        <v>0</v>
      </c>
      <c r="W1613" s="20">
        <f>Tabla1[[#This Row],[Devengado]]/Tabla1[[#Totals],[Devengado]]</f>
        <v>0</v>
      </c>
      <c r="X1613" s="19">
        <v>28000</v>
      </c>
      <c r="Y1613" s="19">
        <v>28000</v>
      </c>
      <c r="Z1613" s="19">
        <v>28000</v>
      </c>
    </row>
    <row r="1614" spans="1:26" hidden="1" x14ac:dyDescent="0.2">
      <c r="A1614" t="s">
        <v>23</v>
      </c>
      <c r="B1614" t="s">
        <v>96</v>
      </c>
      <c r="C1614" t="s">
        <v>97</v>
      </c>
      <c r="D1614" t="s">
        <v>98</v>
      </c>
      <c r="E1614" t="s">
        <v>438</v>
      </c>
      <c r="F1614" t="s">
        <v>439</v>
      </c>
      <c r="G1614" t="s">
        <v>454</v>
      </c>
      <c r="H1614" t="s">
        <v>455</v>
      </c>
      <c r="I1614" t="str">
        <f>MID(Tabla1[[#This Row],[Des.Proyecto]],16,50)</f>
        <v>ARBOLADO URBANO Y CONFORMACIÓN DE INTERC</v>
      </c>
      <c r="J1614" t="s">
        <v>448</v>
      </c>
      <c r="K1614" t="s">
        <v>449</v>
      </c>
      <c r="L1614" s="11" t="s">
        <v>939</v>
      </c>
      <c r="M1614" t="s">
        <v>403</v>
      </c>
      <c r="N1614" t="s">
        <v>194</v>
      </c>
      <c r="O1614" s="19">
        <v>0</v>
      </c>
      <c r="P1614" s="19">
        <v>0</v>
      </c>
      <c r="Q1614" s="19">
        <v>20000</v>
      </c>
      <c r="R1614" s="19">
        <v>20000</v>
      </c>
      <c r="S1614" s="19">
        <v>0</v>
      </c>
      <c r="T1614" s="19">
        <v>0</v>
      </c>
      <c r="U1614" s="18">
        <f>Tabla1[[#This Row],[Comprometido]]/Tabla1[[#Totals],[Comprometido]]</f>
        <v>0</v>
      </c>
      <c r="V1614" s="19">
        <v>0</v>
      </c>
      <c r="W1614" s="20">
        <f>Tabla1[[#This Row],[Devengado]]/Tabla1[[#Totals],[Devengado]]</f>
        <v>0</v>
      </c>
      <c r="X1614" s="19">
        <v>20000</v>
      </c>
      <c r="Y1614" s="19">
        <v>20000</v>
      </c>
      <c r="Z1614" s="19">
        <v>20000</v>
      </c>
    </row>
    <row r="1615" spans="1:26" hidden="1" x14ac:dyDescent="0.2">
      <c r="A1615" t="s">
        <v>23</v>
      </c>
      <c r="B1615" t="s">
        <v>96</v>
      </c>
      <c r="C1615" t="s">
        <v>97</v>
      </c>
      <c r="D1615" t="s">
        <v>98</v>
      </c>
      <c r="E1615" t="s">
        <v>438</v>
      </c>
      <c r="F1615" t="s">
        <v>439</v>
      </c>
      <c r="G1615" t="s">
        <v>454</v>
      </c>
      <c r="H1615" t="s">
        <v>455</v>
      </c>
      <c r="I1615" t="str">
        <f>MID(Tabla1[[#This Row],[Des.Proyecto]],16,50)</f>
        <v>ARBOLADO URBANO Y CONFORMACIÓN DE INTERC</v>
      </c>
      <c r="J1615" t="s">
        <v>442</v>
      </c>
      <c r="K1615" t="s">
        <v>443</v>
      </c>
      <c r="L1615" s="11" t="s">
        <v>939</v>
      </c>
      <c r="M1615" t="s">
        <v>403</v>
      </c>
      <c r="N1615" t="s">
        <v>194</v>
      </c>
      <c r="O1615" s="19">
        <v>0</v>
      </c>
      <c r="P1615" s="19">
        <v>0</v>
      </c>
      <c r="Q1615" s="19">
        <v>5000</v>
      </c>
      <c r="R1615" s="19">
        <v>5000</v>
      </c>
      <c r="S1615" s="19">
        <v>0</v>
      </c>
      <c r="T1615" s="19">
        <v>0</v>
      </c>
      <c r="U1615" s="18">
        <f>Tabla1[[#This Row],[Comprometido]]/Tabla1[[#Totals],[Comprometido]]</f>
        <v>0</v>
      </c>
      <c r="V1615" s="19">
        <v>0</v>
      </c>
      <c r="W1615" s="20">
        <f>Tabla1[[#This Row],[Devengado]]/Tabla1[[#Totals],[Devengado]]</f>
        <v>0</v>
      </c>
      <c r="X1615" s="19">
        <v>5000</v>
      </c>
      <c r="Y1615" s="19">
        <v>5000</v>
      </c>
      <c r="Z1615" s="19">
        <v>5000</v>
      </c>
    </row>
    <row r="1616" spans="1:26" hidden="1" x14ac:dyDescent="0.2">
      <c r="A1616" t="s">
        <v>23</v>
      </c>
      <c r="B1616" t="s">
        <v>96</v>
      </c>
      <c r="C1616" t="s">
        <v>97</v>
      </c>
      <c r="D1616" t="s">
        <v>98</v>
      </c>
      <c r="E1616" t="s">
        <v>438</v>
      </c>
      <c r="F1616" t="s">
        <v>439</v>
      </c>
      <c r="G1616" t="s">
        <v>454</v>
      </c>
      <c r="H1616" t="s">
        <v>455</v>
      </c>
      <c r="I1616" t="str">
        <f>MID(Tabla1[[#This Row],[Des.Proyecto]],16,50)</f>
        <v>ARBOLADO URBANO Y CONFORMACIÓN DE INTERC</v>
      </c>
      <c r="J1616" t="s">
        <v>460</v>
      </c>
      <c r="K1616" t="s">
        <v>461</v>
      </c>
      <c r="L1616" s="11" t="s">
        <v>939</v>
      </c>
      <c r="M1616" t="s">
        <v>403</v>
      </c>
      <c r="N1616" t="s">
        <v>194</v>
      </c>
      <c r="O1616" s="19">
        <v>12000</v>
      </c>
      <c r="P1616" s="19">
        <v>0</v>
      </c>
      <c r="Q1616" s="19">
        <v>0</v>
      </c>
      <c r="R1616" s="19">
        <v>12000</v>
      </c>
      <c r="S1616" s="19">
        <v>716.7</v>
      </c>
      <c r="T1616" s="19">
        <v>11283.3</v>
      </c>
      <c r="U1616" s="18">
        <f>Tabla1[[#This Row],[Comprometido]]/Tabla1[[#Totals],[Comprometido]]</f>
        <v>5.3866751779250326E-4</v>
      </c>
      <c r="V1616" s="19">
        <v>0</v>
      </c>
      <c r="W1616" s="20">
        <f>Tabla1[[#This Row],[Devengado]]/Tabla1[[#Totals],[Devengado]]</f>
        <v>0</v>
      </c>
      <c r="X1616" s="19">
        <v>716.7</v>
      </c>
      <c r="Y1616" s="19">
        <v>12000</v>
      </c>
      <c r="Z1616" s="19">
        <v>0</v>
      </c>
    </row>
    <row r="1617" spans="1:26" hidden="1" x14ac:dyDescent="0.2">
      <c r="A1617" t="s">
        <v>23</v>
      </c>
      <c r="B1617" t="s">
        <v>24</v>
      </c>
      <c r="C1617" t="s">
        <v>72</v>
      </c>
      <c r="D1617" t="s">
        <v>73</v>
      </c>
      <c r="E1617" t="s">
        <v>438</v>
      </c>
      <c r="F1617" t="s">
        <v>439</v>
      </c>
      <c r="G1617" t="s">
        <v>462</v>
      </c>
      <c r="H1617" t="s">
        <v>463</v>
      </c>
      <c r="I1617" t="str">
        <f>MID(Tabla1[[#This Row],[Des.Proyecto]],16,50)</f>
        <v>RECUPERACIÓN DE QUEBRADAS PRIORIZADAS EN</v>
      </c>
      <c r="J1617" t="s">
        <v>448</v>
      </c>
      <c r="K1617" t="s">
        <v>449</v>
      </c>
      <c r="L1617" s="11" t="s">
        <v>939</v>
      </c>
      <c r="M1617" t="s">
        <v>403</v>
      </c>
      <c r="N1617" t="s">
        <v>194</v>
      </c>
      <c r="O1617" s="19">
        <v>12200</v>
      </c>
      <c r="P1617" s="19">
        <v>0</v>
      </c>
      <c r="Q1617" s="19">
        <v>2800</v>
      </c>
      <c r="R1617" s="19">
        <v>15000</v>
      </c>
      <c r="S1617" s="19">
        <v>0</v>
      </c>
      <c r="T1617" s="19">
        <v>0</v>
      </c>
      <c r="U1617" s="18">
        <f>Tabla1[[#This Row],[Comprometido]]/Tabla1[[#Totals],[Comprometido]]</f>
        <v>0</v>
      </c>
      <c r="V1617" s="19">
        <v>0</v>
      </c>
      <c r="W1617" s="20">
        <f>Tabla1[[#This Row],[Devengado]]/Tabla1[[#Totals],[Devengado]]</f>
        <v>0</v>
      </c>
      <c r="X1617" s="19">
        <v>15000</v>
      </c>
      <c r="Y1617" s="19">
        <v>15000</v>
      </c>
      <c r="Z1617" s="19">
        <v>15000</v>
      </c>
    </row>
    <row r="1618" spans="1:26" hidden="1" x14ac:dyDescent="0.2">
      <c r="A1618" t="s">
        <v>23</v>
      </c>
      <c r="B1618" t="s">
        <v>96</v>
      </c>
      <c r="C1618" t="s">
        <v>97</v>
      </c>
      <c r="D1618" t="s">
        <v>98</v>
      </c>
      <c r="E1618" t="s">
        <v>438</v>
      </c>
      <c r="F1618" t="s">
        <v>439</v>
      </c>
      <c r="G1618" t="s">
        <v>462</v>
      </c>
      <c r="H1618" t="s">
        <v>463</v>
      </c>
      <c r="I1618" t="str">
        <f>MID(Tabla1[[#This Row],[Des.Proyecto]],16,50)</f>
        <v>RECUPERACIÓN DE QUEBRADAS PRIORIZADAS EN</v>
      </c>
      <c r="J1618" t="s">
        <v>448</v>
      </c>
      <c r="K1618" t="s">
        <v>449</v>
      </c>
      <c r="L1618" s="11" t="s">
        <v>939</v>
      </c>
      <c r="M1618" t="s">
        <v>403</v>
      </c>
      <c r="N1618" t="s">
        <v>194</v>
      </c>
      <c r="O1618" s="19">
        <v>55000</v>
      </c>
      <c r="P1618" s="19">
        <v>0</v>
      </c>
      <c r="Q1618" s="19">
        <v>0</v>
      </c>
      <c r="R1618" s="19">
        <v>55000</v>
      </c>
      <c r="S1618" s="19">
        <v>0</v>
      </c>
      <c r="T1618" s="19">
        <v>0</v>
      </c>
      <c r="U1618" s="18">
        <f>Tabla1[[#This Row],[Comprometido]]/Tabla1[[#Totals],[Comprometido]]</f>
        <v>0</v>
      </c>
      <c r="V1618" s="19">
        <v>0</v>
      </c>
      <c r="W1618" s="20">
        <f>Tabla1[[#This Row],[Devengado]]/Tabla1[[#Totals],[Devengado]]</f>
        <v>0</v>
      </c>
      <c r="X1618" s="19">
        <v>55000</v>
      </c>
      <c r="Y1618" s="19">
        <v>55000</v>
      </c>
      <c r="Z1618" s="19">
        <v>55000</v>
      </c>
    </row>
    <row r="1619" spans="1:26" hidden="1" x14ac:dyDescent="0.2">
      <c r="A1619" t="s">
        <v>23</v>
      </c>
      <c r="B1619" t="s">
        <v>24</v>
      </c>
      <c r="C1619" t="s">
        <v>86</v>
      </c>
      <c r="D1619" t="s">
        <v>87</v>
      </c>
      <c r="E1619" t="s">
        <v>438</v>
      </c>
      <c r="F1619" t="s">
        <v>439</v>
      </c>
      <c r="G1619" t="s">
        <v>462</v>
      </c>
      <c r="H1619" t="s">
        <v>463</v>
      </c>
      <c r="I1619" t="str">
        <f>MID(Tabla1[[#This Row],[Des.Proyecto]],16,50)</f>
        <v>RECUPERACIÓN DE QUEBRADAS PRIORIZADAS EN</v>
      </c>
      <c r="J1619" t="s">
        <v>448</v>
      </c>
      <c r="K1619" t="s">
        <v>449</v>
      </c>
      <c r="L1619" s="11" t="s">
        <v>939</v>
      </c>
      <c r="M1619" t="s">
        <v>403</v>
      </c>
      <c r="N1619" t="s">
        <v>194</v>
      </c>
      <c r="O1619" s="19">
        <v>13000</v>
      </c>
      <c r="P1619" s="19">
        <v>0</v>
      </c>
      <c r="Q1619" s="19">
        <v>2000</v>
      </c>
      <c r="R1619" s="19">
        <v>15000</v>
      </c>
      <c r="S1619" s="19">
        <v>0</v>
      </c>
      <c r="T1619" s="19">
        <v>0</v>
      </c>
      <c r="U1619" s="18">
        <f>Tabla1[[#This Row],[Comprometido]]/Tabla1[[#Totals],[Comprometido]]</f>
        <v>0</v>
      </c>
      <c r="V1619" s="19">
        <v>0</v>
      </c>
      <c r="W1619" s="20">
        <f>Tabla1[[#This Row],[Devengado]]/Tabla1[[#Totals],[Devengado]]</f>
        <v>0</v>
      </c>
      <c r="X1619" s="19">
        <v>15000</v>
      </c>
      <c r="Y1619" s="19">
        <v>15000</v>
      </c>
      <c r="Z1619" s="19">
        <v>15000</v>
      </c>
    </row>
    <row r="1620" spans="1:26" hidden="1" x14ac:dyDescent="0.2">
      <c r="A1620" t="s">
        <v>23</v>
      </c>
      <c r="B1620" t="s">
        <v>24</v>
      </c>
      <c r="C1620" t="s">
        <v>25</v>
      </c>
      <c r="D1620" t="s">
        <v>26</v>
      </c>
      <c r="E1620" t="s">
        <v>438</v>
      </c>
      <c r="F1620" t="s">
        <v>439</v>
      </c>
      <c r="G1620" t="s">
        <v>462</v>
      </c>
      <c r="H1620" t="s">
        <v>463</v>
      </c>
      <c r="I1620" t="str">
        <f>MID(Tabla1[[#This Row],[Des.Proyecto]],16,50)</f>
        <v>RECUPERACIÓN DE QUEBRADAS PRIORIZADAS EN</v>
      </c>
      <c r="J1620" t="s">
        <v>448</v>
      </c>
      <c r="K1620" t="s">
        <v>449</v>
      </c>
      <c r="L1620" s="11" t="s">
        <v>939</v>
      </c>
      <c r="M1620" t="s">
        <v>403</v>
      </c>
      <c r="N1620" t="s">
        <v>194</v>
      </c>
      <c r="O1620" s="19">
        <v>15000</v>
      </c>
      <c r="P1620" s="19">
        <v>0</v>
      </c>
      <c r="Q1620" s="19">
        <v>0</v>
      </c>
      <c r="R1620" s="19">
        <v>15000</v>
      </c>
      <c r="S1620" s="19">
        <v>0</v>
      </c>
      <c r="T1620" s="19">
        <v>15000</v>
      </c>
      <c r="U1620" s="18">
        <f>Tabla1[[#This Row],[Comprometido]]/Tabla1[[#Totals],[Comprometido]]</f>
        <v>7.161036901338748E-4</v>
      </c>
      <c r="V1620" s="19">
        <v>3750</v>
      </c>
      <c r="W1620" s="20">
        <f>Tabla1[[#This Row],[Devengado]]/Tabla1[[#Totals],[Devengado]]</f>
        <v>4.3791911384528546E-4</v>
      </c>
      <c r="X1620" s="19">
        <v>0</v>
      </c>
      <c r="Y1620" s="19">
        <v>11250</v>
      </c>
      <c r="Z1620" s="19">
        <v>0</v>
      </c>
    </row>
    <row r="1621" spans="1:26" hidden="1" x14ac:dyDescent="0.2">
      <c r="A1621" t="s">
        <v>23</v>
      </c>
      <c r="B1621" t="s">
        <v>24</v>
      </c>
      <c r="C1621" t="s">
        <v>40</v>
      </c>
      <c r="D1621" t="s">
        <v>41</v>
      </c>
      <c r="E1621" t="s">
        <v>438</v>
      </c>
      <c r="F1621" t="s">
        <v>439</v>
      </c>
      <c r="G1621" t="s">
        <v>462</v>
      </c>
      <c r="H1621" t="s">
        <v>463</v>
      </c>
      <c r="I1621" t="str">
        <f>MID(Tabla1[[#This Row],[Des.Proyecto]],16,50)</f>
        <v>RECUPERACIÓN DE QUEBRADAS PRIORIZADAS EN</v>
      </c>
      <c r="J1621" t="s">
        <v>448</v>
      </c>
      <c r="K1621" t="s">
        <v>449</v>
      </c>
      <c r="L1621" s="11" t="s">
        <v>939</v>
      </c>
      <c r="M1621" t="s">
        <v>403</v>
      </c>
      <c r="N1621" t="s">
        <v>194</v>
      </c>
      <c r="O1621" s="19">
        <v>15000</v>
      </c>
      <c r="P1621" s="19">
        <v>0</v>
      </c>
      <c r="Q1621" s="19">
        <v>0</v>
      </c>
      <c r="R1621" s="19">
        <v>15000</v>
      </c>
      <c r="S1621" s="19">
        <v>15000</v>
      </c>
      <c r="T1621" s="19">
        <v>0</v>
      </c>
      <c r="U1621" s="18">
        <f>Tabla1[[#This Row],[Comprometido]]/Tabla1[[#Totals],[Comprometido]]</f>
        <v>0</v>
      </c>
      <c r="V1621" s="19">
        <v>0</v>
      </c>
      <c r="W1621" s="20">
        <f>Tabla1[[#This Row],[Devengado]]/Tabla1[[#Totals],[Devengado]]</f>
        <v>0</v>
      </c>
      <c r="X1621" s="19">
        <v>15000</v>
      </c>
      <c r="Y1621" s="19">
        <v>15000</v>
      </c>
      <c r="Z1621" s="19">
        <v>0</v>
      </c>
    </row>
    <row r="1622" spans="1:26" hidden="1" x14ac:dyDescent="0.2">
      <c r="A1622" t="s">
        <v>23</v>
      </c>
      <c r="B1622" t="s">
        <v>24</v>
      </c>
      <c r="C1622" t="s">
        <v>86</v>
      </c>
      <c r="D1622" t="s">
        <v>87</v>
      </c>
      <c r="E1622" t="s">
        <v>438</v>
      </c>
      <c r="F1622" t="s">
        <v>439</v>
      </c>
      <c r="G1622" t="s">
        <v>462</v>
      </c>
      <c r="H1622" t="s">
        <v>463</v>
      </c>
      <c r="I1622" t="str">
        <f>MID(Tabla1[[#This Row],[Des.Proyecto]],16,50)</f>
        <v>RECUPERACIÓN DE QUEBRADAS PRIORIZADAS EN</v>
      </c>
      <c r="J1622" t="s">
        <v>436</v>
      </c>
      <c r="K1622" t="s">
        <v>437</v>
      </c>
      <c r="L1622" s="11" t="s">
        <v>939</v>
      </c>
      <c r="M1622" t="s">
        <v>403</v>
      </c>
      <c r="N1622" t="s">
        <v>194</v>
      </c>
      <c r="O1622" s="19">
        <v>240</v>
      </c>
      <c r="P1622" s="19">
        <v>0</v>
      </c>
      <c r="Q1622" s="19">
        <v>-240</v>
      </c>
      <c r="R1622" s="19">
        <v>0</v>
      </c>
      <c r="S1622" s="19">
        <v>0</v>
      </c>
      <c r="T1622" s="19">
        <v>0</v>
      </c>
      <c r="U1622" s="18">
        <f>Tabla1[[#This Row],[Comprometido]]/Tabla1[[#Totals],[Comprometido]]</f>
        <v>0</v>
      </c>
      <c r="V1622" s="19">
        <v>0</v>
      </c>
      <c r="W1622" s="20">
        <f>Tabla1[[#This Row],[Devengado]]/Tabla1[[#Totals],[Devengado]]</f>
        <v>0</v>
      </c>
      <c r="X1622" s="19">
        <v>0</v>
      </c>
      <c r="Y1622" s="19">
        <v>0</v>
      </c>
      <c r="Z1622" s="19">
        <v>0</v>
      </c>
    </row>
    <row r="1623" spans="1:26" hidden="1" x14ac:dyDescent="0.2">
      <c r="A1623" t="s">
        <v>23</v>
      </c>
      <c r="B1623" t="s">
        <v>96</v>
      </c>
      <c r="C1623" t="s">
        <v>97</v>
      </c>
      <c r="D1623" t="s">
        <v>98</v>
      </c>
      <c r="E1623" t="s">
        <v>464</v>
      </c>
      <c r="F1623" t="s">
        <v>465</v>
      </c>
      <c r="G1623" t="s">
        <v>466</v>
      </c>
      <c r="H1623" t="s">
        <v>467</v>
      </c>
      <c r="I1623" t="str">
        <f>MID(Tabla1[[#This Row],[Des.Proyecto]],16,50)</f>
        <v>BUENAS PRÁCTICAS AMBIENTALES EN EL DMQ</v>
      </c>
      <c r="J1623" t="s">
        <v>458</v>
      </c>
      <c r="K1623" t="s">
        <v>459</v>
      </c>
      <c r="L1623" s="11" t="s">
        <v>939</v>
      </c>
      <c r="M1623" t="s">
        <v>403</v>
      </c>
      <c r="N1623" t="s">
        <v>194</v>
      </c>
      <c r="O1623" s="19">
        <v>78380</v>
      </c>
      <c r="P1623" s="19">
        <v>0</v>
      </c>
      <c r="Q1623" s="19">
        <v>-28500</v>
      </c>
      <c r="R1623" s="19">
        <v>49880</v>
      </c>
      <c r="S1623" s="19">
        <v>0</v>
      </c>
      <c r="T1623" s="19">
        <v>0</v>
      </c>
      <c r="U1623" s="18">
        <f>Tabla1[[#This Row],[Comprometido]]/Tabla1[[#Totals],[Comprometido]]</f>
        <v>0</v>
      </c>
      <c r="V1623" s="19">
        <v>0</v>
      </c>
      <c r="W1623" s="20">
        <f>Tabla1[[#This Row],[Devengado]]/Tabla1[[#Totals],[Devengado]]</f>
        <v>0</v>
      </c>
      <c r="X1623" s="19">
        <v>49880</v>
      </c>
      <c r="Y1623" s="19">
        <v>49880</v>
      </c>
      <c r="Z1623" s="19">
        <v>49880</v>
      </c>
    </row>
    <row r="1624" spans="1:26" hidden="1" x14ac:dyDescent="0.2">
      <c r="A1624" t="s">
        <v>23</v>
      </c>
      <c r="B1624" t="s">
        <v>96</v>
      </c>
      <c r="C1624" t="s">
        <v>97</v>
      </c>
      <c r="D1624" t="s">
        <v>98</v>
      </c>
      <c r="E1624" t="s">
        <v>464</v>
      </c>
      <c r="F1624" t="s">
        <v>465</v>
      </c>
      <c r="G1624" t="s">
        <v>466</v>
      </c>
      <c r="H1624" t="s">
        <v>467</v>
      </c>
      <c r="I1624" t="str">
        <f>MID(Tabla1[[#This Row],[Des.Proyecto]],16,50)</f>
        <v>BUENAS PRÁCTICAS AMBIENTALES EN EL DMQ</v>
      </c>
      <c r="J1624" t="s">
        <v>468</v>
      </c>
      <c r="K1624" t="s">
        <v>469</v>
      </c>
      <c r="L1624" s="11" t="s">
        <v>939</v>
      </c>
      <c r="M1624" t="s">
        <v>403</v>
      </c>
      <c r="N1624" t="s">
        <v>194</v>
      </c>
      <c r="O1624" s="19">
        <v>20000</v>
      </c>
      <c r="P1624" s="19">
        <v>0</v>
      </c>
      <c r="Q1624" s="19">
        <v>0</v>
      </c>
      <c r="R1624" s="19">
        <v>20000</v>
      </c>
      <c r="S1624" s="19">
        <v>0</v>
      </c>
      <c r="T1624" s="19">
        <v>0</v>
      </c>
      <c r="U1624" s="18">
        <f>Tabla1[[#This Row],[Comprometido]]/Tabla1[[#Totals],[Comprometido]]</f>
        <v>0</v>
      </c>
      <c r="V1624" s="19">
        <v>0</v>
      </c>
      <c r="W1624" s="20">
        <f>Tabla1[[#This Row],[Devengado]]/Tabla1[[#Totals],[Devengado]]</f>
        <v>0</v>
      </c>
      <c r="X1624" s="19">
        <v>20000</v>
      </c>
      <c r="Y1624" s="19">
        <v>20000</v>
      </c>
      <c r="Z1624" s="19">
        <v>20000</v>
      </c>
    </row>
    <row r="1625" spans="1:26" hidden="1" x14ac:dyDescent="0.2">
      <c r="A1625" t="s">
        <v>23</v>
      </c>
      <c r="B1625" t="s">
        <v>96</v>
      </c>
      <c r="C1625" t="s">
        <v>97</v>
      </c>
      <c r="D1625" t="s">
        <v>98</v>
      </c>
      <c r="E1625" t="s">
        <v>464</v>
      </c>
      <c r="F1625" t="s">
        <v>465</v>
      </c>
      <c r="G1625" t="s">
        <v>466</v>
      </c>
      <c r="H1625" t="s">
        <v>467</v>
      </c>
      <c r="I1625" t="str">
        <f>MID(Tabla1[[#This Row],[Des.Proyecto]],16,50)</f>
        <v>BUENAS PRÁCTICAS AMBIENTALES EN EL DMQ</v>
      </c>
      <c r="J1625" t="s">
        <v>442</v>
      </c>
      <c r="K1625" t="s">
        <v>443</v>
      </c>
      <c r="L1625" s="11" t="s">
        <v>939</v>
      </c>
      <c r="M1625" t="s">
        <v>403</v>
      </c>
      <c r="N1625" t="s">
        <v>194</v>
      </c>
      <c r="O1625" s="19">
        <v>0</v>
      </c>
      <c r="P1625" s="19">
        <v>0</v>
      </c>
      <c r="Q1625" s="19">
        <v>12500</v>
      </c>
      <c r="R1625" s="19">
        <v>12500</v>
      </c>
      <c r="S1625" s="19">
        <v>0</v>
      </c>
      <c r="T1625" s="19">
        <v>0</v>
      </c>
      <c r="U1625" s="18">
        <f>Tabla1[[#This Row],[Comprometido]]/Tabla1[[#Totals],[Comprometido]]</f>
        <v>0</v>
      </c>
      <c r="V1625" s="19">
        <v>0</v>
      </c>
      <c r="W1625" s="20">
        <f>Tabla1[[#This Row],[Devengado]]/Tabla1[[#Totals],[Devengado]]</f>
        <v>0</v>
      </c>
      <c r="X1625" s="19">
        <v>12500</v>
      </c>
      <c r="Y1625" s="19">
        <v>12500</v>
      </c>
      <c r="Z1625" s="19">
        <v>12500</v>
      </c>
    </row>
    <row r="1626" spans="1:26" hidden="1" x14ac:dyDescent="0.2">
      <c r="A1626" t="s">
        <v>23</v>
      </c>
      <c r="B1626" t="s">
        <v>24</v>
      </c>
      <c r="C1626" t="s">
        <v>44</v>
      </c>
      <c r="D1626" t="s">
        <v>45</v>
      </c>
      <c r="E1626" t="s">
        <v>464</v>
      </c>
      <c r="F1626" t="s">
        <v>465</v>
      </c>
      <c r="G1626" t="s">
        <v>466</v>
      </c>
      <c r="H1626" t="s">
        <v>467</v>
      </c>
      <c r="I1626" t="str">
        <f>MID(Tabla1[[#This Row],[Des.Proyecto]],16,50)</f>
        <v>BUENAS PRÁCTICAS AMBIENTALES EN EL DMQ</v>
      </c>
      <c r="J1626" t="s">
        <v>422</v>
      </c>
      <c r="K1626" t="s">
        <v>423</v>
      </c>
      <c r="L1626" s="11" t="s">
        <v>939</v>
      </c>
      <c r="M1626" t="s">
        <v>403</v>
      </c>
      <c r="N1626" t="s">
        <v>194</v>
      </c>
      <c r="O1626" s="19">
        <v>0</v>
      </c>
      <c r="P1626" s="19">
        <v>0</v>
      </c>
      <c r="Q1626" s="19">
        <v>500</v>
      </c>
      <c r="R1626" s="19">
        <v>500</v>
      </c>
      <c r="S1626" s="19">
        <v>0</v>
      </c>
      <c r="T1626" s="19">
        <v>0</v>
      </c>
      <c r="U1626" s="18">
        <f>Tabla1[[#This Row],[Comprometido]]/Tabla1[[#Totals],[Comprometido]]</f>
        <v>0</v>
      </c>
      <c r="V1626" s="19">
        <v>0</v>
      </c>
      <c r="W1626" s="20">
        <f>Tabla1[[#This Row],[Devengado]]/Tabla1[[#Totals],[Devengado]]</f>
        <v>0</v>
      </c>
      <c r="X1626" s="19">
        <v>500</v>
      </c>
      <c r="Y1626" s="19">
        <v>500</v>
      </c>
      <c r="Z1626" s="19">
        <v>500</v>
      </c>
    </row>
    <row r="1627" spans="1:26" hidden="1" x14ac:dyDescent="0.2">
      <c r="A1627" t="s">
        <v>23</v>
      </c>
      <c r="B1627" t="s">
        <v>24</v>
      </c>
      <c r="C1627" t="s">
        <v>42</v>
      </c>
      <c r="D1627" t="s">
        <v>43</v>
      </c>
      <c r="E1627" t="s">
        <v>464</v>
      </c>
      <c r="F1627" t="s">
        <v>465</v>
      </c>
      <c r="G1627" t="s">
        <v>466</v>
      </c>
      <c r="H1627" t="s">
        <v>467</v>
      </c>
      <c r="I1627" t="str">
        <f>MID(Tabla1[[#This Row],[Des.Proyecto]],16,50)</f>
        <v>BUENAS PRÁCTICAS AMBIENTALES EN EL DMQ</v>
      </c>
      <c r="J1627" t="s">
        <v>422</v>
      </c>
      <c r="K1627" t="s">
        <v>423</v>
      </c>
      <c r="L1627" s="11" t="s">
        <v>939</v>
      </c>
      <c r="M1627" t="s">
        <v>403</v>
      </c>
      <c r="N1627" t="s">
        <v>194</v>
      </c>
      <c r="O1627" s="19">
        <v>0</v>
      </c>
      <c r="P1627" s="19">
        <v>0</v>
      </c>
      <c r="Q1627" s="19">
        <v>500</v>
      </c>
      <c r="R1627" s="19">
        <v>500</v>
      </c>
      <c r="S1627" s="19">
        <v>0</v>
      </c>
      <c r="T1627" s="19">
        <v>0</v>
      </c>
      <c r="U1627" s="18">
        <f>Tabla1[[#This Row],[Comprometido]]/Tabla1[[#Totals],[Comprometido]]</f>
        <v>0</v>
      </c>
      <c r="V1627" s="19">
        <v>0</v>
      </c>
      <c r="W1627" s="20">
        <f>Tabla1[[#This Row],[Devengado]]/Tabla1[[#Totals],[Devengado]]</f>
        <v>0</v>
      </c>
      <c r="X1627" s="19">
        <v>500</v>
      </c>
      <c r="Y1627" s="19">
        <v>500</v>
      </c>
      <c r="Z1627" s="19">
        <v>500</v>
      </c>
    </row>
    <row r="1628" spans="1:26" hidden="1" x14ac:dyDescent="0.2">
      <c r="A1628" t="s">
        <v>23</v>
      </c>
      <c r="B1628" t="s">
        <v>24</v>
      </c>
      <c r="C1628" t="s">
        <v>29</v>
      </c>
      <c r="D1628" t="s">
        <v>30</v>
      </c>
      <c r="E1628" t="s">
        <v>464</v>
      </c>
      <c r="F1628" t="s">
        <v>465</v>
      </c>
      <c r="G1628" t="s">
        <v>466</v>
      </c>
      <c r="H1628" t="s">
        <v>467</v>
      </c>
      <c r="I1628" t="str">
        <f>MID(Tabla1[[#This Row],[Des.Proyecto]],16,50)</f>
        <v>BUENAS PRÁCTICAS AMBIENTALES EN EL DMQ</v>
      </c>
      <c r="J1628" t="s">
        <v>422</v>
      </c>
      <c r="K1628" t="s">
        <v>423</v>
      </c>
      <c r="L1628" s="11" t="s">
        <v>939</v>
      </c>
      <c r="M1628" t="s">
        <v>403</v>
      </c>
      <c r="N1628" t="s">
        <v>194</v>
      </c>
      <c r="O1628" s="19">
        <v>0</v>
      </c>
      <c r="P1628" s="19">
        <v>0</v>
      </c>
      <c r="Q1628" s="19">
        <v>500</v>
      </c>
      <c r="R1628" s="19">
        <v>500</v>
      </c>
      <c r="S1628" s="19">
        <v>0</v>
      </c>
      <c r="T1628" s="19">
        <v>0</v>
      </c>
      <c r="U1628" s="18">
        <f>Tabla1[[#This Row],[Comprometido]]/Tabla1[[#Totals],[Comprometido]]</f>
        <v>0</v>
      </c>
      <c r="V1628" s="19">
        <v>0</v>
      </c>
      <c r="W1628" s="20">
        <f>Tabla1[[#This Row],[Devengado]]/Tabla1[[#Totals],[Devengado]]</f>
        <v>0</v>
      </c>
      <c r="X1628" s="19">
        <v>500</v>
      </c>
      <c r="Y1628" s="19">
        <v>500</v>
      </c>
      <c r="Z1628" s="19">
        <v>500</v>
      </c>
    </row>
    <row r="1629" spans="1:26" hidden="1" x14ac:dyDescent="0.2">
      <c r="A1629" t="s">
        <v>23</v>
      </c>
      <c r="B1629" t="s">
        <v>24</v>
      </c>
      <c r="C1629" t="s">
        <v>34</v>
      </c>
      <c r="D1629" t="s">
        <v>35</v>
      </c>
      <c r="E1629" t="s">
        <v>464</v>
      </c>
      <c r="F1629" t="s">
        <v>465</v>
      </c>
      <c r="G1629" t="s">
        <v>466</v>
      </c>
      <c r="H1629" t="s">
        <v>467</v>
      </c>
      <c r="I1629" t="str">
        <f>MID(Tabla1[[#This Row],[Des.Proyecto]],16,50)</f>
        <v>BUENAS PRÁCTICAS AMBIENTALES EN EL DMQ</v>
      </c>
      <c r="J1629" t="s">
        <v>422</v>
      </c>
      <c r="K1629" t="s">
        <v>423</v>
      </c>
      <c r="L1629" s="11" t="s">
        <v>939</v>
      </c>
      <c r="M1629" t="s">
        <v>403</v>
      </c>
      <c r="N1629" t="s">
        <v>194</v>
      </c>
      <c r="O1629" s="19">
        <v>0</v>
      </c>
      <c r="P1629" s="19">
        <v>0</v>
      </c>
      <c r="Q1629" s="19">
        <v>500</v>
      </c>
      <c r="R1629" s="19">
        <v>500</v>
      </c>
      <c r="S1629" s="19">
        <v>0</v>
      </c>
      <c r="T1629" s="19">
        <v>0</v>
      </c>
      <c r="U1629" s="18">
        <f>Tabla1[[#This Row],[Comprometido]]/Tabla1[[#Totals],[Comprometido]]</f>
        <v>0</v>
      </c>
      <c r="V1629" s="19">
        <v>0</v>
      </c>
      <c r="W1629" s="20">
        <f>Tabla1[[#This Row],[Devengado]]/Tabla1[[#Totals],[Devengado]]</f>
        <v>0</v>
      </c>
      <c r="X1629" s="19">
        <v>500</v>
      </c>
      <c r="Y1629" s="19">
        <v>500</v>
      </c>
      <c r="Z1629" s="19">
        <v>500</v>
      </c>
    </row>
    <row r="1630" spans="1:26" hidden="1" x14ac:dyDescent="0.2">
      <c r="A1630" t="s">
        <v>23</v>
      </c>
      <c r="B1630" t="s">
        <v>24</v>
      </c>
      <c r="C1630" t="s">
        <v>40</v>
      </c>
      <c r="D1630" t="s">
        <v>41</v>
      </c>
      <c r="E1630" t="s">
        <v>464</v>
      </c>
      <c r="F1630" t="s">
        <v>465</v>
      </c>
      <c r="G1630" t="s">
        <v>466</v>
      </c>
      <c r="H1630" t="s">
        <v>467</v>
      </c>
      <c r="I1630" t="str">
        <f>MID(Tabla1[[#This Row],[Des.Proyecto]],16,50)</f>
        <v>BUENAS PRÁCTICAS AMBIENTALES EN EL DMQ</v>
      </c>
      <c r="J1630" t="s">
        <v>422</v>
      </c>
      <c r="K1630" t="s">
        <v>423</v>
      </c>
      <c r="L1630" s="11" t="s">
        <v>939</v>
      </c>
      <c r="M1630" t="s">
        <v>403</v>
      </c>
      <c r="N1630" t="s">
        <v>194</v>
      </c>
      <c r="O1630" s="19">
        <v>0</v>
      </c>
      <c r="P1630" s="19">
        <v>0</v>
      </c>
      <c r="Q1630" s="19">
        <v>500</v>
      </c>
      <c r="R1630" s="19">
        <v>500</v>
      </c>
      <c r="S1630" s="19">
        <v>0</v>
      </c>
      <c r="T1630" s="19">
        <v>0</v>
      </c>
      <c r="U1630" s="18">
        <f>Tabla1[[#This Row],[Comprometido]]/Tabla1[[#Totals],[Comprometido]]</f>
        <v>0</v>
      </c>
      <c r="V1630" s="19">
        <v>0</v>
      </c>
      <c r="W1630" s="20">
        <f>Tabla1[[#This Row],[Devengado]]/Tabla1[[#Totals],[Devengado]]</f>
        <v>0</v>
      </c>
      <c r="X1630" s="19">
        <v>500</v>
      </c>
      <c r="Y1630" s="19">
        <v>500</v>
      </c>
      <c r="Z1630" s="19">
        <v>500</v>
      </c>
    </row>
    <row r="1631" spans="1:26" hidden="1" x14ac:dyDescent="0.2">
      <c r="A1631" t="s">
        <v>23</v>
      </c>
      <c r="B1631" t="s">
        <v>24</v>
      </c>
      <c r="C1631" t="s">
        <v>86</v>
      </c>
      <c r="D1631" t="s">
        <v>87</v>
      </c>
      <c r="E1631" t="s">
        <v>464</v>
      </c>
      <c r="F1631" t="s">
        <v>465</v>
      </c>
      <c r="G1631" t="s">
        <v>466</v>
      </c>
      <c r="H1631" t="s">
        <v>467</v>
      </c>
      <c r="I1631" t="str">
        <f>MID(Tabla1[[#This Row],[Des.Proyecto]],16,50)</f>
        <v>BUENAS PRÁCTICAS AMBIENTALES EN EL DMQ</v>
      </c>
      <c r="J1631" t="s">
        <v>422</v>
      </c>
      <c r="K1631" t="s">
        <v>423</v>
      </c>
      <c r="L1631" s="11" t="s">
        <v>939</v>
      </c>
      <c r="M1631" t="s">
        <v>403</v>
      </c>
      <c r="N1631" t="s">
        <v>194</v>
      </c>
      <c r="O1631" s="19">
        <v>0</v>
      </c>
      <c r="P1631" s="19">
        <v>0</v>
      </c>
      <c r="Q1631" s="19">
        <v>500</v>
      </c>
      <c r="R1631" s="19">
        <v>500</v>
      </c>
      <c r="S1631" s="19">
        <v>0</v>
      </c>
      <c r="T1631" s="19">
        <v>0</v>
      </c>
      <c r="U1631" s="18">
        <f>Tabla1[[#This Row],[Comprometido]]/Tabla1[[#Totals],[Comprometido]]</f>
        <v>0</v>
      </c>
      <c r="V1631" s="19">
        <v>0</v>
      </c>
      <c r="W1631" s="20">
        <f>Tabla1[[#This Row],[Devengado]]/Tabla1[[#Totals],[Devengado]]</f>
        <v>0</v>
      </c>
      <c r="X1631" s="19">
        <v>500</v>
      </c>
      <c r="Y1631" s="19">
        <v>500</v>
      </c>
      <c r="Z1631" s="19">
        <v>500</v>
      </c>
    </row>
    <row r="1632" spans="1:26" hidden="1" x14ac:dyDescent="0.2">
      <c r="A1632" t="s">
        <v>23</v>
      </c>
      <c r="B1632" t="s">
        <v>24</v>
      </c>
      <c r="C1632" t="s">
        <v>25</v>
      </c>
      <c r="D1632" t="s">
        <v>26</v>
      </c>
      <c r="E1632" t="s">
        <v>464</v>
      </c>
      <c r="F1632" t="s">
        <v>465</v>
      </c>
      <c r="G1632" t="s">
        <v>466</v>
      </c>
      <c r="H1632" t="s">
        <v>467</v>
      </c>
      <c r="I1632" t="str">
        <f>MID(Tabla1[[#This Row],[Des.Proyecto]],16,50)</f>
        <v>BUENAS PRÁCTICAS AMBIENTALES EN EL DMQ</v>
      </c>
      <c r="J1632" t="s">
        <v>422</v>
      </c>
      <c r="K1632" t="s">
        <v>423</v>
      </c>
      <c r="L1632" s="11" t="s">
        <v>939</v>
      </c>
      <c r="M1632" t="s">
        <v>403</v>
      </c>
      <c r="N1632" t="s">
        <v>194</v>
      </c>
      <c r="O1632" s="19">
        <v>0</v>
      </c>
      <c r="P1632" s="19">
        <v>0</v>
      </c>
      <c r="Q1632" s="19">
        <v>500</v>
      </c>
      <c r="R1632" s="19">
        <v>500</v>
      </c>
      <c r="S1632" s="19">
        <v>0</v>
      </c>
      <c r="T1632" s="19">
        <v>0</v>
      </c>
      <c r="U1632" s="18">
        <f>Tabla1[[#This Row],[Comprometido]]/Tabla1[[#Totals],[Comprometido]]</f>
        <v>0</v>
      </c>
      <c r="V1632" s="19">
        <v>0</v>
      </c>
      <c r="W1632" s="20">
        <f>Tabla1[[#This Row],[Devengado]]/Tabla1[[#Totals],[Devengado]]</f>
        <v>0</v>
      </c>
      <c r="X1632" s="19">
        <v>500</v>
      </c>
      <c r="Y1632" s="19">
        <v>500</v>
      </c>
      <c r="Z1632" s="19">
        <v>500</v>
      </c>
    </row>
    <row r="1633" spans="1:26" hidden="1" x14ac:dyDescent="0.2">
      <c r="A1633" t="s">
        <v>23</v>
      </c>
      <c r="B1633" t="s">
        <v>24</v>
      </c>
      <c r="C1633" t="s">
        <v>72</v>
      </c>
      <c r="D1633" t="s">
        <v>73</v>
      </c>
      <c r="E1633" t="s">
        <v>464</v>
      </c>
      <c r="F1633" t="s">
        <v>465</v>
      </c>
      <c r="G1633" t="s">
        <v>466</v>
      </c>
      <c r="H1633" t="s">
        <v>467</v>
      </c>
      <c r="I1633" t="str">
        <f>MID(Tabla1[[#This Row],[Des.Proyecto]],16,50)</f>
        <v>BUENAS PRÁCTICAS AMBIENTALES EN EL DMQ</v>
      </c>
      <c r="J1633" t="s">
        <v>422</v>
      </c>
      <c r="K1633" t="s">
        <v>423</v>
      </c>
      <c r="L1633" s="11" t="s">
        <v>939</v>
      </c>
      <c r="M1633" t="s">
        <v>403</v>
      </c>
      <c r="N1633" t="s">
        <v>194</v>
      </c>
      <c r="O1633" s="19">
        <v>0</v>
      </c>
      <c r="P1633" s="19">
        <v>0</v>
      </c>
      <c r="Q1633" s="19">
        <v>500</v>
      </c>
      <c r="R1633" s="19">
        <v>500</v>
      </c>
      <c r="S1633" s="19">
        <v>0</v>
      </c>
      <c r="T1633" s="19">
        <v>0</v>
      </c>
      <c r="U1633" s="18">
        <f>Tabla1[[#This Row],[Comprometido]]/Tabla1[[#Totals],[Comprometido]]</f>
        <v>0</v>
      </c>
      <c r="V1633" s="19">
        <v>0</v>
      </c>
      <c r="W1633" s="20">
        <f>Tabla1[[#This Row],[Devengado]]/Tabla1[[#Totals],[Devengado]]</f>
        <v>0</v>
      </c>
      <c r="X1633" s="19">
        <v>500</v>
      </c>
      <c r="Y1633" s="19">
        <v>500</v>
      </c>
      <c r="Z1633" s="19">
        <v>500</v>
      </c>
    </row>
    <row r="1634" spans="1:26" hidden="1" x14ac:dyDescent="0.2">
      <c r="A1634" t="s">
        <v>23</v>
      </c>
      <c r="B1634" t="s">
        <v>24</v>
      </c>
      <c r="C1634" t="s">
        <v>44</v>
      </c>
      <c r="D1634" t="s">
        <v>45</v>
      </c>
      <c r="E1634" t="s">
        <v>464</v>
      </c>
      <c r="F1634" t="s">
        <v>465</v>
      </c>
      <c r="G1634" t="s">
        <v>470</v>
      </c>
      <c r="H1634" t="s">
        <v>471</v>
      </c>
      <c r="I1634" t="str">
        <f>MID(Tabla1[[#This Row],[Des.Proyecto]],16,50)</f>
        <v>INFRAESTRUCTURA COMUNITARIA</v>
      </c>
      <c r="J1634" t="s">
        <v>456</v>
      </c>
      <c r="K1634" t="s">
        <v>457</v>
      </c>
      <c r="L1634" s="11" t="s">
        <v>939</v>
      </c>
      <c r="M1634" t="s">
        <v>403</v>
      </c>
      <c r="N1634" t="s">
        <v>194</v>
      </c>
      <c r="O1634" s="19">
        <v>5000</v>
      </c>
      <c r="P1634" s="19">
        <v>0</v>
      </c>
      <c r="Q1634" s="19">
        <v>0</v>
      </c>
      <c r="R1634" s="19">
        <v>5000</v>
      </c>
      <c r="S1634" s="19">
        <v>0</v>
      </c>
      <c r="T1634" s="19">
        <v>0</v>
      </c>
      <c r="U1634" s="18">
        <f>Tabla1[[#This Row],[Comprometido]]/Tabla1[[#Totals],[Comprometido]]</f>
        <v>0</v>
      </c>
      <c r="V1634" s="19">
        <v>0</v>
      </c>
      <c r="W1634" s="20">
        <f>Tabla1[[#This Row],[Devengado]]/Tabla1[[#Totals],[Devengado]]</f>
        <v>0</v>
      </c>
      <c r="X1634" s="19">
        <v>5000</v>
      </c>
      <c r="Y1634" s="19">
        <v>5000</v>
      </c>
      <c r="Z1634" s="19">
        <v>5000</v>
      </c>
    </row>
    <row r="1635" spans="1:26" hidden="1" x14ac:dyDescent="0.2">
      <c r="A1635" t="s">
        <v>23</v>
      </c>
      <c r="B1635" t="s">
        <v>24</v>
      </c>
      <c r="C1635" t="s">
        <v>44</v>
      </c>
      <c r="D1635" t="s">
        <v>45</v>
      </c>
      <c r="E1635" t="s">
        <v>464</v>
      </c>
      <c r="F1635" t="s">
        <v>465</v>
      </c>
      <c r="G1635" t="s">
        <v>470</v>
      </c>
      <c r="H1635" t="s">
        <v>471</v>
      </c>
      <c r="I1635" t="str">
        <f>MID(Tabla1[[#This Row],[Des.Proyecto]],16,50)</f>
        <v>INFRAESTRUCTURA COMUNITARIA</v>
      </c>
      <c r="J1635" t="s">
        <v>472</v>
      </c>
      <c r="K1635" t="s">
        <v>473</v>
      </c>
      <c r="L1635" s="11" t="s">
        <v>939</v>
      </c>
      <c r="M1635" t="s">
        <v>403</v>
      </c>
      <c r="N1635" t="s">
        <v>194</v>
      </c>
      <c r="O1635" s="19">
        <v>30717.98</v>
      </c>
      <c r="P1635" s="19">
        <v>0</v>
      </c>
      <c r="Q1635" s="19">
        <v>0</v>
      </c>
      <c r="R1635" s="19">
        <v>30717.98</v>
      </c>
      <c r="S1635" s="19">
        <v>20478.66</v>
      </c>
      <c r="T1635" s="19">
        <v>10239.32</v>
      </c>
      <c r="U1635" s="18">
        <f>Tabla1[[#This Row],[Comprometido]]/Tabla1[[#Totals],[Comprometido]]</f>
        <v>4.8882765576410572E-4</v>
      </c>
      <c r="V1635" s="19">
        <v>10239.32</v>
      </c>
      <c r="W1635" s="20">
        <f>Tabla1[[#This Row],[Devengado]]/Tabla1[[#Totals],[Devengado]]</f>
        <v>1.1957317175408822E-3</v>
      </c>
      <c r="X1635" s="19">
        <v>20478.66</v>
      </c>
      <c r="Y1635" s="19">
        <v>20478.66</v>
      </c>
      <c r="Z1635" s="19">
        <v>0</v>
      </c>
    </row>
    <row r="1636" spans="1:26" hidden="1" x14ac:dyDescent="0.2">
      <c r="A1636" t="s">
        <v>23</v>
      </c>
      <c r="B1636" t="s">
        <v>24</v>
      </c>
      <c r="C1636" t="s">
        <v>25</v>
      </c>
      <c r="D1636" t="s">
        <v>26</v>
      </c>
      <c r="E1636" t="s">
        <v>464</v>
      </c>
      <c r="F1636" t="s">
        <v>465</v>
      </c>
      <c r="G1636" t="s">
        <v>470</v>
      </c>
      <c r="H1636" t="s">
        <v>471</v>
      </c>
      <c r="I1636" t="str">
        <f>MID(Tabla1[[#This Row],[Des.Proyecto]],16,50)</f>
        <v>INFRAESTRUCTURA COMUNITARIA</v>
      </c>
      <c r="J1636" t="s">
        <v>472</v>
      </c>
      <c r="K1636" t="s">
        <v>473</v>
      </c>
      <c r="L1636" s="11" t="s">
        <v>939</v>
      </c>
      <c r="M1636" t="s">
        <v>403</v>
      </c>
      <c r="N1636" t="s">
        <v>194</v>
      </c>
      <c r="O1636" s="19">
        <v>70000</v>
      </c>
      <c r="P1636" s="19">
        <v>0</v>
      </c>
      <c r="Q1636" s="19">
        <v>0</v>
      </c>
      <c r="R1636" s="19">
        <v>70000</v>
      </c>
      <c r="S1636" s="19">
        <v>0.49</v>
      </c>
      <c r="T1636" s="19">
        <v>52264.800000000003</v>
      </c>
      <c r="U1636" s="18">
        <f>Tabla1[[#This Row],[Comprometido]]/Tabla1[[#Totals],[Comprometido]]</f>
        <v>2.4951344096072626E-3</v>
      </c>
      <c r="V1636" s="19">
        <v>9634.1</v>
      </c>
      <c r="W1636" s="20">
        <f>Tabla1[[#This Row],[Devengado]]/Tabla1[[#Totals],[Devengado]]</f>
        <v>1.125055075919164E-3</v>
      </c>
      <c r="X1636" s="19">
        <v>17735.2</v>
      </c>
      <c r="Y1636" s="19">
        <v>60365.9</v>
      </c>
      <c r="Z1636" s="19">
        <v>17734.71</v>
      </c>
    </row>
    <row r="1637" spans="1:26" hidden="1" x14ac:dyDescent="0.2">
      <c r="A1637" t="s">
        <v>23</v>
      </c>
      <c r="B1637" t="s">
        <v>24</v>
      </c>
      <c r="C1637" t="s">
        <v>72</v>
      </c>
      <c r="D1637" t="s">
        <v>73</v>
      </c>
      <c r="E1637" t="s">
        <v>464</v>
      </c>
      <c r="F1637" t="s">
        <v>465</v>
      </c>
      <c r="G1637" t="s">
        <v>470</v>
      </c>
      <c r="H1637" t="s">
        <v>471</v>
      </c>
      <c r="I1637" t="str">
        <f>MID(Tabla1[[#This Row],[Des.Proyecto]],16,50)</f>
        <v>INFRAESTRUCTURA COMUNITARIA</v>
      </c>
      <c r="J1637" t="s">
        <v>472</v>
      </c>
      <c r="K1637" t="s">
        <v>473</v>
      </c>
      <c r="L1637" s="11" t="s">
        <v>939</v>
      </c>
      <c r="M1637" t="s">
        <v>403</v>
      </c>
      <c r="N1637" t="s">
        <v>194</v>
      </c>
      <c r="O1637" s="19">
        <v>318060.89</v>
      </c>
      <c r="P1637" s="19">
        <v>0</v>
      </c>
      <c r="Q1637" s="19">
        <v>-93130.53</v>
      </c>
      <c r="R1637" s="19">
        <v>224930.36</v>
      </c>
      <c r="S1637" s="19">
        <v>0</v>
      </c>
      <c r="T1637" s="19">
        <v>172813.2</v>
      </c>
      <c r="U1637" s="18">
        <f>Tabla1[[#This Row],[Comprometido]]/Tabla1[[#Totals],[Comprometido]]</f>
        <v>8.2501446815895548E-3</v>
      </c>
      <c r="V1637" s="19">
        <v>62745.11</v>
      </c>
      <c r="W1637" s="20">
        <f>Tabla1[[#This Row],[Devengado]]/Tabla1[[#Totals],[Devengado]]</f>
        <v>7.327275458486656E-3</v>
      </c>
      <c r="X1637" s="19">
        <v>52117.16</v>
      </c>
      <c r="Y1637" s="19">
        <v>162185.25</v>
      </c>
      <c r="Z1637" s="19">
        <v>52117.16</v>
      </c>
    </row>
    <row r="1638" spans="1:26" hidden="1" x14ac:dyDescent="0.2">
      <c r="A1638" t="s">
        <v>23</v>
      </c>
      <c r="B1638" t="s">
        <v>24</v>
      </c>
      <c r="C1638" t="s">
        <v>86</v>
      </c>
      <c r="D1638" t="s">
        <v>87</v>
      </c>
      <c r="E1638" t="s">
        <v>464</v>
      </c>
      <c r="F1638" t="s">
        <v>465</v>
      </c>
      <c r="G1638" t="s">
        <v>470</v>
      </c>
      <c r="H1638" t="s">
        <v>471</v>
      </c>
      <c r="I1638" t="str">
        <f>MID(Tabla1[[#This Row],[Des.Proyecto]],16,50)</f>
        <v>INFRAESTRUCTURA COMUNITARIA</v>
      </c>
      <c r="J1638" t="s">
        <v>472</v>
      </c>
      <c r="K1638" t="s">
        <v>473</v>
      </c>
      <c r="L1638" s="11" t="s">
        <v>939</v>
      </c>
      <c r="M1638" t="s">
        <v>403</v>
      </c>
      <c r="N1638" t="s">
        <v>194</v>
      </c>
      <c r="O1638" s="19">
        <v>74600</v>
      </c>
      <c r="P1638" s="19">
        <v>0</v>
      </c>
      <c r="Q1638" s="19">
        <v>0</v>
      </c>
      <c r="R1638" s="19">
        <v>74600</v>
      </c>
      <c r="S1638" s="19">
        <v>6216</v>
      </c>
      <c r="T1638" s="19">
        <v>68376</v>
      </c>
      <c r="U1638" s="18">
        <f>Tabla1[[#This Row],[Comprometido]]/Tabla1[[#Totals],[Comprometido]]</f>
        <v>3.2642870611062549E-3</v>
      </c>
      <c r="V1638" s="19">
        <v>12432</v>
      </c>
      <c r="W1638" s="20">
        <f>Tabla1[[#This Row],[Devengado]]/Tabla1[[#Totals],[Devengado]]</f>
        <v>1.4517894462198905E-3</v>
      </c>
      <c r="X1638" s="19">
        <v>6224</v>
      </c>
      <c r="Y1638" s="19">
        <v>62168</v>
      </c>
      <c r="Z1638" s="19">
        <v>8</v>
      </c>
    </row>
    <row r="1639" spans="1:26" hidden="1" x14ac:dyDescent="0.2">
      <c r="A1639" t="s">
        <v>23</v>
      </c>
      <c r="B1639" t="s">
        <v>24</v>
      </c>
      <c r="C1639" t="s">
        <v>40</v>
      </c>
      <c r="D1639" t="s">
        <v>41</v>
      </c>
      <c r="E1639" t="s">
        <v>464</v>
      </c>
      <c r="F1639" t="s">
        <v>465</v>
      </c>
      <c r="G1639" t="s">
        <v>470</v>
      </c>
      <c r="H1639" t="s">
        <v>471</v>
      </c>
      <c r="I1639" t="str">
        <f>MID(Tabla1[[#This Row],[Des.Proyecto]],16,50)</f>
        <v>INFRAESTRUCTURA COMUNITARIA</v>
      </c>
      <c r="J1639" t="s">
        <v>472</v>
      </c>
      <c r="K1639" t="s">
        <v>473</v>
      </c>
      <c r="L1639" s="11" t="s">
        <v>939</v>
      </c>
      <c r="M1639" t="s">
        <v>403</v>
      </c>
      <c r="N1639" t="s">
        <v>194</v>
      </c>
      <c r="O1639" s="19">
        <v>37080.400000000001</v>
      </c>
      <c r="P1639" s="19">
        <v>0</v>
      </c>
      <c r="Q1639" s="19">
        <v>47507.6</v>
      </c>
      <c r="R1639" s="19">
        <v>84588</v>
      </c>
      <c r="S1639" s="19">
        <v>0</v>
      </c>
      <c r="T1639" s="19">
        <v>0</v>
      </c>
      <c r="U1639" s="18">
        <f>Tabla1[[#This Row],[Comprometido]]/Tabla1[[#Totals],[Comprometido]]</f>
        <v>0</v>
      </c>
      <c r="V1639" s="19">
        <v>0</v>
      </c>
      <c r="W1639" s="20">
        <f>Tabla1[[#This Row],[Devengado]]/Tabla1[[#Totals],[Devengado]]</f>
        <v>0</v>
      </c>
      <c r="X1639" s="19">
        <v>84588</v>
      </c>
      <c r="Y1639" s="19">
        <v>84588</v>
      </c>
      <c r="Z1639" s="19">
        <v>84588</v>
      </c>
    </row>
    <row r="1640" spans="1:26" hidden="1" x14ac:dyDescent="0.2">
      <c r="A1640" t="s">
        <v>23</v>
      </c>
      <c r="B1640" t="s">
        <v>24</v>
      </c>
      <c r="C1640" t="s">
        <v>42</v>
      </c>
      <c r="D1640" t="s">
        <v>43</v>
      </c>
      <c r="E1640" t="s">
        <v>464</v>
      </c>
      <c r="F1640" t="s">
        <v>465</v>
      </c>
      <c r="G1640" t="s">
        <v>470</v>
      </c>
      <c r="H1640" t="s">
        <v>471</v>
      </c>
      <c r="I1640" t="str">
        <f>MID(Tabla1[[#This Row],[Des.Proyecto]],16,50)</f>
        <v>INFRAESTRUCTURA COMUNITARIA</v>
      </c>
      <c r="J1640" t="s">
        <v>472</v>
      </c>
      <c r="K1640" t="s">
        <v>473</v>
      </c>
      <c r="L1640" s="11" t="s">
        <v>939</v>
      </c>
      <c r="M1640" t="s">
        <v>403</v>
      </c>
      <c r="N1640" t="s">
        <v>194</v>
      </c>
      <c r="O1640" s="19">
        <v>40000</v>
      </c>
      <c r="P1640" s="19">
        <v>0</v>
      </c>
      <c r="Q1640" s="19">
        <v>0</v>
      </c>
      <c r="R1640" s="19">
        <v>40000</v>
      </c>
      <c r="S1640" s="19">
        <v>0</v>
      </c>
      <c r="T1640" s="19">
        <v>39999.96</v>
      </c>
      <c r="U1640" s="18">
        <f>Tabla1[[#This Row],[Comprometido]]/Tabla1[[#Totals],[Comprometido]]</f>
        <v>1.9096079307471588E-3</v>
      </c>
      <c r="V1640" s="19">
        <v>10909.08</v>
      </c>
      <c r="W1640" s="20">
        <f>Tabla1[[#This Row],[Devengado]]/Tabla1[[#Totals],[Devengado]]</f>
        <v>1.2739452390579538E-3</v>
      </c>
      <c r="X1640" s="19">
        <v>0.04</v>
      </c>
      <c r="Y1640" s="19">
        <v>29090.92</v>
      </c>
      <c r="Z1640" s="19">
        <v>0.04</v>
      </c>
    </row>
    <row r="1641" spans="1:26" hidden="1" x14ac:dyDescent="0.2">
      <c r="A1641" t="s">
        <v>23</v>
      </c>
      <c r="B1641" t="s">
        <v>24</v>
      </c>
      <c r="C1641" t="s">
        <v>25</v>
      </c>
      <c r="D1641" t="s">
        <v>26</v>
      </c>
      <c r="E1641" t="s">
        <v>464</v>
      </c>
      <c r="F1641" t="s">
        <v>465</v>
      </c>
      <c r="G1641" t="s">
        <v>470</v>
      </c>
      <c r="H1641" t="s">
        <v>471</v>
      </c>
      <c r="I1641" t="str">
        <f>MID(Tabla1[[#This Row],[Des.Proyecto]],16,50)</f>
        <v>INFRAESTRUCTURA COMUNITARIA</v>
      </c>
      <c r="J1641" t="s">
        <v>474</v>
      </c>
      <c r="K1641" t="s">
        <v>475</v>
      </c>
      <c r="L1641" s="11" t="s">
        <v>939</v>
      </c>
      <c r="M1641" t="s">
        <v>403</v>
      </c>
      <c r="N1641" t="s">
        <v>194</v>
      </c>
      <c r="O1641" s="19">
        <v>18894.86</v>
      </c>
      <c r="P1641" s="19">
        <v>0</v>
      </c>
      <c r="Q1641" s="19">
        <v>0</v>
      </c>
      <c r="R1641" s="19">
        <v>18894.86</v>
      </c>
      <c r="S1641" s="19">
        <v>0</v>
      </c>
      <c r="T1641" s="19">
        <v>0</v>
      </c>
      <c r="U1641" s="18">
        <f>Tabla1[[#This Row],[Comprometido]]/Tabla1[[#Totals],[Comprometido]]</f>
        <v>0</v>
      </c>
      <c r="V1641" s="19">
        <v>0</v>
      </c>
      <c r="W1641" s="20">
        <f>Tabla1[[#This Row],[Devengado]]/Tabla1[[#Totals],[Devengado]]</f>
        <v>0</v>
      </c>
      <c r="X1641" s="19">
        <v>18894.86</v>
      </c>
      <c r="Y1641" s="19">
        <v>18894.86</v>
      </c>
      <c r="Z1641" s="19">
        <v>18894.86</v>
      </c>
    </row>
    <row r="1642" spans="1:26" hidden="1" x14ac:dyDescent="0.2">
      <c r="A1642" t="s">
        <v>23</v>
      </c>
      <c r="B1642" t="s">
        <v>24</v>
      </c>
      <c r="C1642" t="s">
        <v>86</v>
      </c>
      <c r="D1642" t="s">
        <v>87</v>
      </c>
      <c r="E1642" t="s">
        <v>464</v>
      </c>
      <c r="F1642" t="s">
        <v>465</v>
      </c>
      <c r="G1642" t="s">
        <v>470</v>
      </c>
      <c r="H1642" t="s">
        <v>471</v>
      </c>
      <c r="I1642" t="str">
        <f>MID(Tabla1[[#This Row],[Des.Proyecto]],16,50)</f>
        <v>INFRAESTRUCTURA COMUNITARIA</v>
      </c>
      <c r="J1642" t="s">
        <v>474</v>
      </c>
      <c r="K1642" t="s">
        <v>475</v>
      </c>
      <c r="L1642" s="11" t="s">
        <v>939</v>
      </c>
      <c r="M1642" t="s">
        <v>403</v>
      </c>
      <c r="N1642" t="s">
        <v>194</v>
      </c>
      <c r="O1642" s="19">
        <v>234523.86</v>
      </c>
      <c r="P1642" s="19">
        <v>0</v>
      </c>
      <c r="Q1642" s="19">
        <v>0</v>
      </c>
      <c r="R1642" s="19">
        <v>234523.86</v>
      </c>
      <c r="S1642" s="19">
        <v>234523.86</v>
      </c>
      <c r="T1642" s="19">
        <v>0</v>
      </c>
      <c r="U1642" s="18">
        <f>Tabla1[[#This Row],[Comprometido]]/Tabla1[[#Totals],[Comprometido]]</f>
        <v>0</v>
      </c>
      <c r="V1642" s="19">
        <v>0</v>
      </c>
      <c r="W1642" s="20">
        <f>Tabla1[[#This Row],[Devengado]]/Tabla1[[#Totals],[Devengado]]</f>
        <v>0</v>
      </c>
      <c r="X1642" s="19">
        <v>234523.86</v>
      </c>
      <c r="Y1642" s="19">
        <v>234523.86</v>
      </c>
      <c r="Z1642" s="19">
        <v>0</v>
      </c>
    </row>
    <row r="1643" spans="1:26" hidden="1" x14ac:dyDescent="0.2">
      <c r="A1643" t="s">
        <v>23</v>
      </c>
      <c r="B1643" t="s">
        <v>24</v>
      </c>
      <c r="C1643" t="s">
        <v>40</v>
      </c>
      <c r="D1643" t="s">
        <v>41</v>
      </c>
      <c r="E1643" t="s">
        <v>464</v>
      </c>
      <c r="F1643" t="s">
        <v>465</v>
      </c>
      <c r="G1643" t="s">
        <v>470</v>
      </c>
      <c r="H1643" t="s">
        <v>471</v>
      </c>
      <c r="I1643" t="str">
        <f>MID(Tabla1[[#This Row],[Des.Proyecto]],16,50)</f>
        <v>INFRAESTRUCTURA COMUNITARIA</v>
      </c>
      <c r="J1643" t="s">
        <v>474</v>
      </c>
      <c r="K1643" t="s">
        <v>475</v>
      </c>
      <c r="L1643" s="11" t="s">
        <v>939</v>
      </c>
      <c r="M1643" t="s">
        <v>403</v>
      </c>
      <c r="N1643" t="s">
        <v>194</v>
      </c>
      <c r="O1643" s="19">
        <v>30000</v>
      </c>
      <c r="P1643" s="19">
        <v>0</v>
      </c>
      <c r="Q1643" s="19">
        <v>-30000</v>
      </c>
      <c r="R1643" s="19">
        <v>0</v>
      </c>
      <c r="S1643" s="19">
        <v>0</v>
      </c>
      <c r="T1643" s="19">
        <v>0</v>
      </c>
      <c r="U1643" s="18">
        <f>Tabla1[[#This Row],[Comprometido]]/Tabla1[[#Totals],[Comprometido]]</f>
        <v>0</v>
      </c>
      <c r="V1643" s="19">
        <v>0</v>
      </c>
      <c r="W1643" s="20">
        <f>Tabla1[[#This Row],[Devengado]]/Tabla1[[#Totals],[Devengado]]</f>
        <v>0</v>
      </c>
      <c r="X1643" s="19">
        <v>0</v>
      </c>
      <c r="Y1643" s="19">
        <v>0</v>
      </c>
      <c r="Z1643" s="19">
        <v>0</v>
      </c>
    </row>
    <row r="1644" spans="1:26" hidden="1" x14ac:dyDescent="0.2">
      <c r="A1644" t="s">
        <v>23</v>
      </c>
      <c r="B1644" t="s">
        <v>24</v>
      </c>
      <c r="C1644" t="s">
        <v>72</v>
      </c>
      <c r="D1644" t="s">
        <v>73</v>
      </c>
      <c r="E1644" t="s">
        <v>464</v>
      </c>
      <c r="F1644" t="s">
        <v>465</v>
      </c>
      <c r="G1644" t="s">
        <v>470</v>
      </c>
      <c r="H1644" t="s">
        <v>471</v>
      </c>
      <c r="I1644" t="str">
        <f>MID(Tabla1[[#This Row],[Des.Proyecto]],16,50)</f>
        <v>INFRAESTRUCTURA COMUNITARIA</v>
      </c>
      <c r="J1644" t="s">
        <v>474</v>
      </c>
      <c r="K1644" t="s">
        <v>475</v>
      </c>
      <c r="L1644" s="11" t="s">
        <v>939</v>
      </c>
      <c r="M1644" t="s">
        <v>403</v>
      </c>
      <c r="N1644" t="s">
        <v>194</v>
      </c>
      <c r="O1644" s="19">
        <v>76395</v>
      </c>
      <c r="P1644" s="19">
        <v>0</v>
      </c>
      <c r="Q1644" s="19">
        <v>0</v>
      </c>
      <c r="R1644" s="19">
        <v>76395</v>
      </c>
      <c r="S1644" s="19">
        <v>0</v>
      </c>
      <c r="T1644" s="19">
        <v>0</v>
      </c>
      <c r="U1644" s="18">
        <f>Tabla1[[#This Row],[Comprometido]]/Tabla1[[#Totals],[Comprometido]]</f>
        <v>0</v>
      </c>
      <c r="V1644" s="19">
        <v>0</v>
      </c>
      <c r="W1644" s="20">
        <f>Tabla1[[#This Row],[Devengado]]/Tabla1[[#Totals],[Devengado]]</f>
        <v>0</v>
      </c>
      <c r="X1644" s="19">
        <v>76395</v>
      </c>
      <c r="Y1644" s="19">
        <v>76395</v>
      </c>
      <c r="Z1644" s="19">
        <v>76395</v>
      </c>
    </row>
    <row r="1645" spans="1:26" hidden="1" x14ac:dyDescent="0.2">
      <c r="A1645" t="s">
        <v>23</v>
      </c>
      <c r="B1645" t="s">
        <v>24</v>
      </c>
      <c r="C1645" t="s">
        <v>34</v>
      </c>
      <c r="D1645" t="s">
        <v>35</v>
      </c>
      <c r="E1645" t="s">
        <v>464</v>
      </c>
      <c r="F1645" t="s">
        <v>465</v>
      </c>
      <c r="G1645" t="s">
        <v>470</v>
      </c>
      <c r="H1645" t="s">
        <v>471</v>
      </c>
      <c r="I1645" t="str">
        <f>MID(Tabla1[[#This Row],[Des.Proyecto]],16,50)</f>
        <v>INFRAESTRUCTURA COMUNITARIA</v>
      </c>
      <c r="J1645" t="s">
        <v>414</v>
      </c>
      <c r="K1645" t="s">
        <v>415</v>
      </c>
      <c r="L1645" s="11" t="s">
        <v>939</v>
      </c>
      <c r="M1645" t="s">
        <v>403</v>
      </c>
      <c r="N1645" t="s">
        <v>194</v>
      </c>
      <c r="O1645" s="19">
        <v>13200</v>
      </c>
      <c r="P1645" s="19">
        <v>0</v>
      </c>
      <c r="Q1645" s="19">
        <v>0</v>
      </c>
      <c r="R1645" s="19">
        <v>13200</v>
      </c>
      <c r="S1645" s="19">
        <v>0</v>
      </c>
      <c r="T1645" s="19">
        <v>0</v>
      </c>
      <c r="U1645" s="18">
        <f>Tabla1[[#This Row],[Comprometido]]/Tabla1[[#Totals],[Comprometido]]</f>
        <v>0</v>
      </c>
      <c r="V1645" s="19">
        <v>0</v>
      </c>
      <c r="W1645" s="20">
        <f>Tabla1[[#This Row],[Devengado]]/Tabla1[[#Totals],[Devengado]]</f>
        <v>0</v>
      </c>
      <c r="X1645" s="19">
        <v>13200</v>
      </c>
      <c r="Y1645" s="19">
        <v>13200</v>
      </c>
      <c r="Z1645" s="19">
        <v>13200</v>
      </c>
    </row>
    <row r="1646" spans="1:26" hidden="1" x14ac:dyDescent="0.2">
      <c r="A1646" t="s">
        <v>23</v>
      </c>
      <c r="B1646" t="s">
        <v>24</v>
      </c>
      <c r="C1646" t="s">
        <v>42</v>
      </c>
      <c r="D1646" t="s">
        <v>43</v>
      </c>
      <c r="E1646" t="s">
        <v>464</v>
      </c>
      <c r="F1646" t="s">
        <v>465</v>
      </c>
      <c r="G1646" t="s">
        <v>470</v>
      </c>
      <c r="H1646" t="s">
        <v>471</v>
      </c>
      <c r="I1646" t="str">
        <f>MID(Tabla1[[#This Row],[Des.Proyecto]],16,50)</f>
        <v>INFRAESTRUCTURA COMUNITARIA</v>
      </c>
      <c r="J1646" t="s">
        <v>414</v>
      </c>
      <c r="K1646" t="s">
        <v>415</v>
      </c>
      <c r="L1646" s="11" t="s">
        <v>939</v>
      </c>
      <c r="M1646" t="s">
        <v>403</v>
      </c>
      <c r="N1646" t="s">
        <v>194</v>
      </c>
      <c r="O1646" s="19">
        <v>0</v>
      </c>
      <c r="P1646" s="19">
        <v>0</v>
      </c>
      <c r="Q1646" s="19">
        <v>9000</v>
      </c>
      <c r="R1646" s="19">
        <v>9000</v>
      </c>
      <c r="S1646" s="19">
        <v>0</v>
      </c>
      <c r="T1646" s="19">
        <v>0</v>
      </c>
      <c r="U1646" s="18">
        <f>Tabla1[[#This Row],[Comprometido]]/Tabla1[[#Totals],[Comprometido]]</f>
        <v>0</v>
      </c>
      <c r="V1646" s="19">
        <v>0</v>
      </c>
      <c r="W1646" s="20">
        <f>Tabla1[[#This Row],[Devengado]]/Tabla1[[#Totals],[Devengado]]</f>
        <v>0</v>
      </c>
      <c r="X1646" s="19">
        <v>9000</v>
      </c>
      <c r="Y1646" s="19">
        <v>9000</v>
      </c>
      <c r="Z1646" s="19">
        <v>9000</v>
      </c>
    </row>
    <row r="1647" spans="1:26" hidden="1" x14ac:dyDescent="0.2">
      <c r="A1647" t="s">
        <v>23</v>
      </c>
      <c r="B1647" t="s">
        <v>24</v>
      </c>
      <c r="C1647" t="s">
        <v>86</v>
      </c>
      <c r="D1647" t="s">
        <v>87</v>
      </c>
      <c r="E1647" t="s">
        <v>464</v>
      </c>
      <c r="F1647" t="s">
        <v>465</v>
      </c>
      <c r="G1647" t="s">
        <v>470</v>
      </c>
      <c r="H1647" t="s">
        <v>471</v>
      </c>
      <c r="I1647" t="str">
        <f>MID(Tabla1[[#This Row],[Des.Proyecto]],16,50)</f>
        <v>INFRAESTRUCTURA COMUNITARIA</v>
      </c>
      <c r="J1647" t="s">
        <v>442</v>
      </c>
      <c r="K1647" t="s">
        <v>443</v>
      </c>
      <c r="L1647" s="11" t="s">
        <v>939</v>
      </c>
      <c r="M1647" t="s">
        <v>403</v>
      </c>
      <c r="N1647" t="s">
        <v>194</v>
      </c>
      <c r="O1647" s="19">
        <v>3000</v>
      </c>
      <c r="P1647" s="19">
        <v>0</v>
      </c>
      <c r="Q1647" s="19">
        <v>0</v>
      </c>
      <c r="R1647" s="19">
        <v>3000</v>
      </c>
      <c r="S1647" s="19">
        <v>0</v>
      </c>
      <c r="T1647" s="19">
        <v>0</v>
      </c>
      <c r="U1647" s="18">
        <f>Tabla1[[#This Row],[Comprometido]]/Tabla1[[#Totals],[Comprometido]]</f>
        <v>0</v>
      </c>
      <c r="V1647" s="19">
        <v>0</v>
      </c>
      <c r="W1647" s="20">
        <f>Tabla1[[#This Row],[Devengado]]/Tabla1[[#Totals],[Devengado]]</f>
        <v>0</v>
      </c>
      <c r="X1647" s="19">
        <v>3000</v>
      </c>
      <c r="Y1647" s="19">
        <v>3000</v>
      </c>
      <c r="Z1647" s="19">
        <v>3000</v>
      </c>
    </row>
    <row r="1648" spans="1:26" hidden="1" x14ac:dyDescent="0.2">
      <c r="A1648" t="s">
        <v>23</v>
      </c>
      <c r="B1648" t="s">
        <v>24</v>
      </c>
      <c r="C1648" t="s">
        <v>44</v>
      </c>
      <c r="D1648" t="s">
        <v>45</v>
      </c>
      <c r="E1648" t="s">
        <v>464</v>
      </c>
      <c r="F1648" t="s">
        <v>465</v>
      </c>
      <c r="G1648" t="s">
        <v>470</v>
      </c>
      <c r="H1648" t="s">
        <v>471</v>
      </c>
      <c r="I1648" t="str">
        <f>MID(Tabla1[[#This Row],[Des.Proyecto]],16,50)</f>
        <v>INFRAESTRUCTURA COMUNITARIA</v>
      </c>
      <c r="J1648" t="s">
        <v>450</v>
      </c>
      <c r="K1648" t="s">
        <v>451</v>
      </c>
      <c r="L1648" s="11" t="s">
        <v>939</v>
      </c>
      <c r="M1648" t="s">
        <v>403</v>
      </c>
      <c r="N1648" t="s">
        <v>194</v>
      </c>
      <c r="O1648" s="19">
        <v>52811.24</v>
      </c>
      <c r="P1648" s="19">
        <v>0</v>
      </c>
      <c r="Q1648" s="19">
        <v>0</v>
      </c>
      <c r="R1648" s="19">
        <v>52811.24</v>
      </c>
      <c r="S1648" s="19">
        <v>263.19</v>
      </c>
      <c r="T1648" s="19">
        <v>52375.48</v>
      </c>
      <c r="U1648" s="18">
        <f>Tabla1[[#This Row],[Comprometido]]/Tabla1[[#Totals],[Comprometido]]</f>
        <v>2.5004183000355306E-3</v>
      </c>
      <c r="V1648" s="19">
        <v>52375.48</v>
      </c>
      <c r="W1648" s="20">
        <f>Tabla1[[#This Row],[Devengado]]/Tabla1[[#Totals],[Devengado]]</f>
        <v>6.1163263436857266E-3</v>
      </c>
      <c r="X1648" s="19">
        <v>435.76</v>
      </c>
      <c r="Y1648" s="19">
        <v>435.76</v>
      </c>
      <c r="Z1648" s="19">
        <v>172.57</v>
      </c>
    </row>
    <row r="1649" spans="1:26" hidden="1" x14ac:dyDescent="0.2">
      <c r="A1649" t="s">
        <v>23</v>
      </c>
      <c r="B1649" t="s">
        <v>24</v>
      </c>
      <c r="C1649" t="s">
        <v>25</v>
      </c>
      <c r="D1649" t="s">
        <v>26</v>
      </c>
      <c r="E1649" t="s">
        <v>464</v>
      </c>
      <c r="F1649" t="s">
        <v>465</v>
      </c>
      <c r="G1649" t="s">
        <v>470</v>
      </c>
      <c r="H1649" t="s">
        <v>471</v>
      </c>
      <c r="I1649" t="str">
        <f>MID(Tabla1[[#This Row],[Des.Proyecto]],16,50)</f>
        <v>INFRAESTRUCTURA COMUNITARIA</v>
      </c>
      <c r="J1649" t="s">
        <v>476</v>
      </c>
      <c r="K1649" t="s">
        <v>477</v>
      </c>
      <c r="L1649" s="11" t="s">
        <v>939</v>
      </c>
      <c r="M1649" t="s">
        <v>403</v>
      </c>
      <c r="N1649" t="s">
        <v>194</v>
      </c>
      <c r="O1649" s="19">
        <v>40116</v>
      </c>
      <c r="P1649" s="19">
        <v>0</v>
      </c>
      <c r="Q1649" s="19">
        <v>0</v>
      </c>
      <c r="R1649" s="19">
        <v>40116</v>
      </c>
      <c r="S1649" s="19">
        <v>0</v>
      </c>
      <c r="T1649" s="19">
        <v>37716</v>
      </c>
      <c r="U1649" s="18">
        <f>Tabla1[[#This Row],[Comprometido]]/Tabla1[[#Totals],[Comprometido]]</f>
        <v>1.8005711184726147E-3</v>
      </c>
      <c r="V1649" s="19">
        <v>5170.72</v>
      </c>
      <c r="W1649" s="20">
        <f>Tabla1[[#This Row],[Devengado]]/Tabla1[[#Totals],[Devengado]]</f>
        <v>6.0382856542455857E-4</v>
      </c>
      <c r="X1649" s="19">
        <v>2400</v>
      </c>
      <c r="Y1649" s="19">
        <v>34945.279999999999</v>
      </c>
      <c r="Z1649" s="19">
        <v>2400</v>
      </c>
    </row>
    <row r="1650" spans="1:26" hidden="1" x14ac:dyDescent="0.2">
      <c r="A1650" t="s">
        <v>23</v>
      </c>
      <c r="B1650" t="s">
        <v>24</v>
      </c>
      <c r="C1650" t="s">
        <v>29</v>
      </c>
      <c r="D1650" t="s">
        <v>30</v>
      </c>
      <c r="E1650" t="s">
        <v>464</v>
      </c>
      <c r="F1650" t="s">
        <v>465</v>
      </c>
      <c r="G1650" t="s">
        <v>470</v>
      </c>
      <c r="H1650" t="s">
        <v>471</v>
      </c>
      <c r="I1650" t="str">
        <f>MID(Tabla1[[#This Row],[Des.Proyecto]],16,50)</f>
        <v>INFRAESTRUCTURA COMUNITARIA</v>
      </c>
      <c r="J1650" t="s">
        <v>476</v>
      </c>
      <c r="K1650" t="s">
        <v>477</v>
      </c>
      <c r="L1650" s="11" t="s">
        <v>939</v>
      </c>
      <c r="M1650" t="s">
        <v>403</v>
      </c>
      <c r="N1650" t="s">
        <v>194</v>
      </c>
      <c r="O1650" s="19">
        <v>15852.1</v>
      </c>
      <c r="P1650" s="19">
        <v>0</v>
      </c>
      <c r="Q1650" s="19">
        <v>47577.9</v>
      </c>
      <c r="R1650" s="19">
        <v>63430</v>
      </c>
      <c r="S1650" s="19">
        <v>15851.74</v>
      </c>
      <c r="T1650" s="19">
        <v>47578.26</v>
      </c>
      <c r="U1650" s="18">
        <f>Tabla1[[#This Row],[Comprometido]]/Tabla1[[#Totals],[Comprometido]]</f>
        <v>2.2713978370765952E-3</v>
      </c>
      <c r="V1650" s="19">
        <v>9600.26</v>
      </c>
      <c r="W1650" s="20">
        <f>Tabla1[[#This Row],[Devengado]]/Tabla1[[#Totals],[Devengado]]</f>
        <v>1.1211032938358242E-3</v>
      </c>
      <c r="X1650" s="19">
        <v>15851.74</v>
      </c>
      <c r="Y1650" s="19">
        <v>53829.74</v>
      </c>
      <c r="Z1650" s="19">
        <v>0</v>
      </c>
    </row>
    <row r="1651" spans="1:26" hidden="1" x14ac:dyDescent="0.2">
      <c r="A1651" t="s">
        <v>23</v>
      </c>
      <c r="B1651" t="s">
        <v>24</v>
      </c>
      <c r="C1651" t="s">
        <v>40</v>
      </c>
      <c r="D1651" t="s">
        <v>41</v>
      </c>
      <c r="E1651" t="s">
        <v>464</v>
      </c>
      <c r="F1651" t="s">
        <v>465</v>
      </c>
      <c r="G1651" t="s">
        <v>470</v>
      </c>
      <c r="H1651" t="s">
        <v>471</v>
      </c>
      <c r="I1651" t="str">
        <f>MID(Tabla1[[#This Row],[Des.Proyecto]],16,50)</f>
        <v>INFRAESTRUCTURA COMUNITARIA</v>
      </c>
      <c r="J1651" t="s">
        <v>476</v>
      </c>
      <c r="K1651" t="s">
        <v>477</v>
      </c>
      <c r="L1651" s="11" t="s">
        <v>939</v>
      </c>
      <c r="M1651" t="s">
        <v>403</v>
      </c>
      <c r="N1651" t="s">
        <v>194</v>
      </c>
      <c r="O1651" s="19">
        <v>30858</v>
      </c>
      <c r="P1651" s="19">
        <v>0</v>
      </c>
      <c r="Q1651" s="19">
        <v>19886</v>
      </c>
      <c r="R1651" s="19">
        <v>50744</v>
      </c>
      <c r="S1651" s="19">
        <v>25372</v>
      </c>
      <c r="T1651" s="19">
        <v>25372</v>
      </c>
      <c r="U1651" s="18">
        <f>Tabla1[[#This Row],[Comprometido]]/Tabla1[[#Totals],[Comprometido]]</f>
        <v>1.2112655217384448E-3</v>
      </c>
      <c r="V1651" s="19">
        <v>0</v>
      </c>
      <c r="W1651" s="20">
        <f>Tabla1[[#This Row],[Devengado]]/Tabla1[[#Totals],[Devengado]]</f>
        <v>0</v>
      </c>
      <c r="X1651" s="19">
        <v>25372</v>
      </c>
      <c r="Y1651" s="19">
        <v>50744</v>
      </c>
      <c r="Z1651" s="19">
        <v>0</v>
      </c>
    </row>
    <row r="1652" spans="1:26" hidden="1" x14ac:dyDescent="0.2">
      <c r="A1652" t="s">
        <v>23</v>
      </c>
      <c r="B1652" t="s">
        <v>24</v>
      </c>
      <c r="C1652" t="s">
        <v>72</v>
      </c>
      <c r="D1652" t="s">
        <v>73</v>
      </c>
      <c r="E1652" t="s">
        <v>464</v>
      </c>
      <c r="F1652" t="s">
        <v>465</v>
      </c>
      <c r="G1652" t="s">
        <v>470</v>
      </c>
      <c r="H1652" t="s">
        <v>471</v>
      </c>
      <c r="I1652" t="str">
        <f>MID(Tabla1[[#This Row],[Des.Proyecto]],16,50)</f>
        <v>INFRAESTRUCTURA COMUNITARIA</v>
      </c>
      <c r="J1652" t="s">
        <v>476</v>
      </c>
      <c r="K1652" t="s">
        <v>477</v>
      </c>
      <c r="L1652" s="11" t="s">
        <v>939</v>
      </c>
      <c r="M1652" t="s">
        <v>403</v>
      </c>
      <c r="N1652" t="s">
        <v>194</v>
      </c>
      <c r="O1652" s="19">
        <v>13935.48</v>
      </c>
      <c r="P1652" s="19">
        <v>0</v>
      </c>
      <c r="Q1652" s="19">
        <v>62180.52</v>
      </c>
      <c r="R1652" s="19">
        <v>76116</v>
      </c>
      <c r="S1652" s="19">
        <v>0</v>
      </c>
      <c r="T1652" s="19">
        <v>66601.5</v>
      </c>
      <c r="U1652" s="18">
        <f>Tabla1[[#This Row],[Comprometido]]/Tabla1[[#Totals],[Comprometido]]</f>
        <v>3.1795719945634173E-3</v>
      </c>
      <c r="V1652" s="19">
        <v>28543.5</v>
      </c>
      <c r="W1652" s="20">
        <f>Tabla1[[#This Row],[Devengado]]/Tabla1[[#Totals],[Devengado]]</f>
        <v>3.3332651269447748E-3</v>
      </c>
      <c r="X1652" s="19">
        <v>9514.5</v>
      </c>
      <c r="Y1652" s="19">
        <v>47572.5</v>
      </c>
      <c r="Z1652" s="19">
        <v>9514.5</v>
      </c>
    </row>
    <row r="1653" spans="1:26" hidden="1" x14ac:dyDescent="0.2">
      <c r="A1653" t="s">
        <v>23</v>
      </c>
      <c r="B1653" t="s">
        <v>24</v>
      </c>
      <c r="C1653" t="s">
        <v>34</v>
      </c>
      <c r="D1653" t="s">
        <v>35</v>
      </c>
      <c r="E1653" t="s">
        <v>464</v>
      </c>
      <c r="F1653" t="s">
        <v>465</v>
      </c>
      <c r="G1653" t="s">
        <v>470</v>
      </c>
      <c r="H1653" t="s">
        <v>471</v>
      </c>
      <c r="I1653" t="str">
        <f>MID(Tabla1[[#This Row],[Des.Proyecto]],16,50)</f>
        <v>INFRAESTRUCTURA COMUNITARIA</v>
      </c>
      <c r="J1653" t="s">
        <v>476</v>
      </c>
      <c r="K1653" t="s">
        <v>477</v>
      </c>
      <c r="L1653" s="11" t="s">
        <v>939</v>
      </c>
      <c r="M1653" t="s">
        <v>403</v>
      </c>
      <c r="N1653" t="s">
        <v>194</v>
      </c>
      <c r="O1653" s="19">
        <v>38058</v>
      </c>
      <c r="P1653" s="19">
        <v>0</v>
      </c>
      <c r="Q1653" s="19">
        <v>0</v>
      </c>
      <c r="R1653" s="19">
        <v>38058</v>
      </c>
      <c r="S1653" s="19">
        <v>12000</v>
      </c>
      <c r="T1653" s="19">
        <v>22972</v>
      </c>
      <c r="U1653" s="18">
        <f>Tabla1[[#This Row],[Comprometido]]/Tabla1[[#Totals],[Comprometido]]</f>
        <v>1.0966889313170248E-3</v>
      </c>
      <c r="V1653" s="19">
        <v>11486</v>
      </c>
      <c r="W1653" s="20">
        <f>Tabla1[[#This Row],[Devengado]]/Tabla1[[#Totals],[Devengado]]</f>
        <v>1.3413170511005197E-3</v>
      </c>
      <c r="X1653" s="19">
        <v>15086</v>
      </c>
      <c r="Y1653" s="19">
        <v>26572</v>
      </c>
      <c r="Z1653" s="19">
        <v>3086</v>
      </c>
    </row>
    <row r="1654" spans="1:26" hidden="1" x14ac:dyDescent="0.2">
      <c r="A1654" t="s">
        <v>23</v>
      </c>
      <c r="B1654" t="s">
        <v>24</v>
      </c>
      <c r="C1654" t="s">
        <v>86</v>
      </c>
      <c r="D1654" t="s">
        <v>87</v>
      </c>
      <c r="E1654" t="s">
        <v>464</v>
      </c>
      <c r="F1654" t="s">
        <v>465</v>
      </c>
      <c r="G1654" t="s">
        <v>470</v>
      </c>
      <c r="H1654" t="s">
        <v>471</v>
      </c>
      <c r="I1654" t="str">
        <f>MID(Tabla1[[#This Row],[Des.Proyecto]],16,50)</f>
        <v>INFRAESTRUCTURA COMUNITARIA</v>
      </c>
      <c r="J1654" t="s">
        <v>476</v>
      </c>
      <c r="K1654" t="s">
        <v>477</v>
      </c>
      <c r="L1654" s="11" t="s">
        <v>939</v>
      </c>
      <c r="M1654" t="s">
        <v>403</v>
      </c>
      <c r="N1654" t="s">
        <v>194</v>
      </c>
      <c r="O1654" s="19">
        <v>65547.759999999995</v>
      </c>
      <c r="P1654" s="19">
        <v>0</v>
      </c>
      <c r="Q1654" s="19">
        <v>0</v>
      </c>
      <c r="R1654" s="19">
        <v>65547.759999999995</v>
      </c>
      <c r="S1654" s="19">
        <v>26083.49</v>
      </c>
      <c r="T1654" s="19">
        <v>39464.269999999997</v>
      </c>
      <c r="U1654" s="18">
        <f>Tabla1[[#This Row],[Comprometido]]/Tabla1[[#Totals],[Comprometido]]</f>
        <v>1.8840339583626377E-3</v>
      </c>
      <c r="V1654" s="19">
        <v>26995.27</v>
      </c>
      <c r="W1654" s="20">
        <f>Tabla1[[#This Row],[Devengado]]/Tabla1[[#Totals],[Devengado]]</f>
        <v>3.1524652577104586E-3</v>
      </c>
      <c r="X1654" s="19">
        <v>26083.49</v>
      </c>
      <c r="Y1654" s="19">
        <v>38552.49</v>
      </c>
      <c r="Z1654" s="19">
        <v>0</v>
      </c>
    </row>
    <row r="1655" spans="1:26" hidden="1" x14ac:dyDescent="0.2">
      <c r="A1655" t="s">
        <v>23</v>
      </c>
      <c r="B1655" t="s">
        <v>24</v>
      </c>
      <c r="C1655" t="s">
        <v>42</v>
      </c>
      <c r="D1655" t="s">
        <v>43</v>
      </c>
      <c r="E1655" t="s">
        <v>464</v>
      </c>
      <c r="F1655" t="s">
        <v>465</v>
      </c>
      <c r="G1655" t="s">
        <v>470</v>
      </c>
      <c r="H1655" t="s">
        <v>471</v>
      </c>
      <c r="I1655" t="str">
        <f>MID(Tabla1[[#This Row],[Des.Proyecto]],16,50)</f>
        <v>INFRAESTRUCTURA COMUNITARIA</v>
      </c>
      <c r="J1655" t="s">
        <v>476</v>
      </c>
      <c r="K1655" t="s">
        <v>477</v>
      </c>
      <c r="L1655" s="11" t="s">
        <v>939</v>
      </c>
      <c r="M1655" t="s">
        <v>403</v>
      </c>
      <c r="N1655" t="s">
        <v>194</v>
      </c>
      <c r="O1655" s="19">
        <v>33606</v>
      </c>
      <c r="P1655" s="19">
        <v>0</v>
      </c>
      <c r="Q1655" s="19">
        <v>25539</v>
      </c>
      <c r="R1655" s="19">
        <v>59145</v>
      </c>
      <c r="S1655" s="19">
        <v>0</v>
      </c>
      <c r="T1655" s="19">
        <v>27955.4</v>
      </c>
      <c r="U1655" s="18">
        <f>Tabla1[[#This Row],[Comprometido]]/Tabla1[[#Totals],[Comprometido]]</f>
        <v>1.3345976732779016E-3</v>
      </c>
      <c r="V1655" s="19">
        <v>17326.400000000001</v>
      </c>
      <c r="W1655" s="20">
        <f>Tabla1[[#This Row],[Devengado]]/Tabla1[[#Totals],[Devengado]]</f>
        <v>2.0233497957677215E-3</v>
      </c>
      <c r="X1655" s="19">
        <v>31189.599999999999</v>
      </c>
      <c r="Y1655" s="19">
        <v>41818.6</v>
      </c>
      <c r="Z1655" s="19">
        <v>31189.599999999999</v>
      </c>
    </row>
    <row r="1656" spans="1:26" hidden="1" x14ac:dyDescent="0.2">
      <c r="A1656" t="s">
        <v>23</v>
      </c>
      <c r="B1656" t="s">
        <v>24</v>
      </c>
      <c r="C1656" t="s">
        <v>44</v>
      </c>
      <c r="D1656" t="s">
        <v>45</v>
      </c>
      <c r="E1656" t="s">
        <v>464</v>
      </c>
      <c r="F1656" t="s">
        <v>465</v>
      </c>
      <c r="G1656" t="s">
        <v>470</v>
      </c>
      <c r="H1656" t="s">
        <v>471</v>
      </c>
      <c r="I1656" t="str">
        <f>MID(Tabla1[[#This Row],[Des.Proyecto]],16,50)</f>
        <v>INFRAESTRUCTURA COMUNITARIA</v>
      </c>
      <c r="J1656" t="s">
        <v>476</v>
      </c>
      <c r="K1656" t="s">
        <v>477</v>
      </c>
      <c r="L1656" s="11" t="s">
        <v>939</v>
      </c>
      <c r="M1656" t="s">
        <v>403</v>
      </c>
      <c r="N1656" t="s">
        <v>194</v>
      </c>
      <c r="O1656" s="19">
        <v>61716</v>
      </c>
      <c r="P1656" s="19">
        <v>0</v>
      </c>
      <c r="Q1656" s="19">
        <v>0</v>
      </c>
      <c r="R1656" s="19">
        <v>61716</v>
      </c>
      <c r="S1656" s="19">
        <v>0</v>
      </c>
      <c r="T1656" s="19">
        <v>61716</v>
      </c>
      <c r="U1656" s="18">
        <f>Tabla1[[#This Row],[Comprometido]]/Tabla1[[#Totals],[Comprometido]]</f>
        <v>2.9463370226868141E-3</v>
      </c>
      <c r="V1656" s="19">
        <v>34863.800000000003</v>
      </c>
      <c r="W1656" s="20">
        <f>Tabla1[[#This Row],[Devengado]]/Tabla1[[#Totals],[Devengado]]</f>
        <v>4.0713398403411372E-3</v>
      </c>
      <c r="X1656" s="19">
        <v>0</v>
      </c>
      <c r="Y1656" s="19">
        <v>26852.2</v>
      </c>
      <c r="Z1656" s="19">
        <v>0</v>
      </c>
    </row>
    <row r="1657" spans="1:26" hidden="1" x14ac:dyDescent="0.2">
      <c r="A1657" t="s">
        <v>23</v>
      </c>
      <c r="B1657" t="s">
        <v>24</v>
      </c>
      <c r="C1657" t="s">
        <v>25</v>
      </c>
      <c r="D1657" t="s">
        <v>26</v>
      </c>
      <c r="E1657" t="s">
        <v>464</v>
      </c>
      <c r="F1657" t="s">
        <v>465</v>
      </c>
      <c r="G1657" t="s">
        <v>470</v>
      </c>
      <c r="H1657" t="s">
        <v>471</v>
      </c>
      <c r="I1657" t="str">
        <f>MID(Tabla1[[#This Row],[Des.Proyecto]],16,50)</f>
        <v>INFRAESTRUCTURA COMUNITARIA</v>
      </c>
      <c r="J1657" t="s">
        <v>478</v>
      </c>
      <c r="K1657" t="s">
        <v>479</v>
      </c>
      <c r="L1657" s="11" t="s">
        <v>939</v>
      </c>
      <c r="M1657" t="s">
        <v>403</v>
      </c>
      <c r="N1657" t="s">
        <v>194</v>
      </c>
      <c r="O1657" s="19">
        <v>5468.8</v>
      </c>
      <c r="P1657" s="19">
        <v>0</v>
      </c>
      <c r="Q1657" s="19">
        <v>0</v>
      </c>
      <c r="R1657" s="19">
        <v>5468.8</v>
      </c>
      <c r="S1657" s="19">
        <v>0</v>
      </c>
      <c r="T1657" s="19">
        <v>0</v>
      </c>
      <c r="U1657" s="18">
        <f>Tabla1[[#This Row],[Comprometido]]/Tabla1[[#Totals],[Comprometido]]</f>
        <v>0</v>
      </c>
      <c r="V1657" s="19">
        <v>0</v>
      </c>
      <c r="W1657" s="20">
        <f>Tabla1[[#This Row],[Devengado]]/Tabla1[[#Totals],[Devengado]]</f>
        <v>0</v>
      </c>
      <c r="X1657" s="19">
        <v>5468.8</v>
      </c>
      <c r="Y1657" s="19">
        <v>5468.8</v>
      </c>
      <c r="Z1657" s="19">
        <v>5468.8</v>
      </c>
    </row>
    <row r="1658" spans="1:26" hidden="1" x14ac:dyDescent="0.2">
      <c r="A1658" t="s">
        <v>23</v>
      </c>
      <c r="B1658" t="s">
        <v>24</v>
      </c>
      <c r="C1658" t="s">
        <v>44</v>
      </c>
      <c r="D1658" t="s">
        <v>45</v>
      </c>
      <c r="E1658" t="s">
        <v>464</v>
      </c>
      <c r="F1658" t="s">
        <v>465</v>
      </c>
      <c r="G1658" t="s">
        <v>470</v>
      </c>
      <c r="H1658" t="s">
        <v>471</v>
      </c>
      <c r="I1658" t="str">
        <f>MID(Tabla1[[#This Row],[Des.Proyecto]],16,50)</f>
        <v>INFRAESTRUCTURA COMUNITARIA</v>
      </c>
      <c r="J1658" t="s">
        <v>478</v>
      </c>
      <c r="K1658" t="s">
        <v>479</v>
      </c>
      <c r="L1658" s="11" t="s">
        <v>939</v>
      </c>
      <c r="M1658" t="s">
        <v>403</v>
      </c>
      <c r="N1658" t="s">
        <v>194</v>
      </c>
      <c r="O1658" s="19">
        <v>6628.23</v>
      </c>
      <c r="P1658" s="19">
        <v>0</v>
      </c>
      <c r="Q1658" s="19">
        <v>0</v>
      </c>
      <c r="R1658" s="19">
        <v>6628.23</v>
      </c>
      <c r="S1658" s="19">
        <v>0</v>
      </c>
      <c r="T1658" s="19">
        <v>0</v>
      </c>
      <c r="U1658" s="18">
        <f>Tabla1[[#This Row],[Comprometido]]/Tabla1[[#Totals],[Comprometido]]</f>
        <v>0</v>
      </c>
      <c r="V1658" s="19">
        <v>0</v>
      </c>
      <c r="W1658" s="20">
        <f>Tabla1[[#This Row],[Devengado]]/Tabla1[[#Totals],[Devengado]]</f>
        <v>0</v>
      </c>
      <c r="X1658" s="19">
        <v>6628.23</v>
      </c>
      <c r="Y1658" s="19">
        <v>6628.23</v>
      </c>
      <c r="Z1658" s="19">
        <v>6628.23</v>
      </c>
    </row>
    <row r="1659" spans="1:26" hidden="1" x14ac:dyDescent="0.2">
      <c r="A1659" t="s">
        <v>23</v>
      </c>
      <c r="B1659" t="s">
        <v>24</v>
      </c>
      <c r="C1659" t="s">
        <v>34</v>
      </c>
      <c r="D1659" t="s">
        <v>35</v>
      </c>
      <c r="E1659" t="s">
        <v>464</v>
      </c>
      <c r="F1659" t="s">
        <v>465</v>
      </c>
      <c r="G1659" t="s">
        <v>470</v>
      </c>
      <c r="H1659" t="s">
        <v>471</v>
      </c>
      <c r="I1659" t="str">
        <f>MID(Tabla1[[#This Row],[Des.Proyecto]],16,50)</f>
        <v>INFRAESTRUCTURA COMUNITARIA</v>
      </c>
      <c r="J1659" t="s">
        <v>478</v>
      </c>
      <c r="K1659" t="s">
        <v>479</v>
      </c>
      <c r="L1659" s="11" t="s">
        <v>939</v>
      </c>
      <c r="M1659" t="s">
        <v>403</v>
      </c>
      <c r="N1659" t="s">
        <v>194</v>
      </c>
      <c r="O1659" s="19">
        <v>5915.8</v>
      </c>
      <c r="P1659" s="19">
        <v>0</v>
      </c>
      <c r="Q1659" s="19">
        <v>0</v>
      </c>
      <c r="R1659" s="19">
        <v>5915.8</v>
      </c>
      <c r="S1659" s="19">
        <v>0</v>
      </c>
      <c r="T1659" s="19">
        <v>0</v>
      </c>
      <c r="U1659" s="18">
        <f>Tabla1[[#This Row],[Comprometido]]/Tabla1[[#Totals],[Comprometido]]</f>
        <v>0</v>
      </c>
      <c r="V1659" s="19">
        <v>0</v>
      </c>
      <c r="W1659" s="20">
        <f>Tabla1[[#This Row],[Devengado]]/Tabla1[[#Totals],[Devengado]]</f>
        <v>0</v>
      </c>
      <c r="X1659" s="19">
        <v>5915.8</v>
      </c>
      <c r="Y1659" s="19">
        <v>5915.8</v>
      </c>
      <c r="Z1659" s="19">
        <v>5915.8</v>
      </c>
    </row>
    <row r="1660" spans="1:26" hidden="1" x14ac:dyDescent="0.2">
      <c r="A1660" t="s">
        <v>23</v>
      </c>
      <c r="B1660" t="s">
        <v>24</v>
      </c>
      <c r="C1660" t="s">
        <v>72</v>
      </c>
      <c r="D1660" t="s">
        <v>73</v>
      </c>
      <c r="E1660" t="s">
        <v>464</v>
      </c>
      <c r="F1660" t="s">
        <v>465</v>
      </c>
      <c r="G1660" t="s">
        <v>470</v>
      </c>
      <c r="H1660" t="s">
        <v>471</v>
      </c>
      <c r="I1660" t="str">
        <f>MID(Tabla1[[#This Row],[Des.Proyecto]],16,50)</f>
        <v>INFRAESTRUCTURA COMUNITARIA</v>
      </c>
      <c r="J1660" t="s">
        <v>478</v>
      </c>
      <c r="K1660" t="s">
        <v>479</v>
      </c>
      <c r="L1660" s="11" t="s">
        <v>939</v>
      </c>
      <c r="M1660" t="s">
        <v>403</v>
      </c>
      <c r="N1660" t="s">
        <v>194</v>
      </c>
      <c r="O1660" s="19">
        <v>4822.91</v>
      </c>
      <c r="P1660" s="19">
        <v>0</v>
      </c>
      <c r="Q1660" s="19">
        <v>-4822.91</v>
      </c>
      <c r="R1660" s="19">
        <v>0</v>
      </c>
      <c r="S1660" s="19">
        <v>0</v>
      </c>
      <c r="T1660" s="19">
        <v>0</v>
      </c>
      <c r="U1660" s="18">
        <f>Tabla1[[#This Row],[Comprometido]]/Tabla1[[#Totals],[Comprometido]]</f>
        <v>0</v>
      </c>
      <c r="V1660" s="19">
        <v>0</v>
      </c>
      <c r="W1660" s="20">
        <f>Tabla1[[#This Row],[Devengado]]/Tabla1[[#Totals],[Devengado]]</f>
        <v>0</v>
      </c>
      <c r="X1660" s="19">
        <v>0</v>
      </c>
      <c r="Y1660" s="19">
        <v>0</v>
      </c>
      <c r="Z1660" s="19">
        <v>0</v>
      </c>
    </row>
    <row r="1661" spans="1:26" hidden="1" x14ac:dyDescent="0.2">
      <c r="A1661" t="s">
        <v>23</v>
      </c>
      <c r="B1661" t="s">
        <v>24</v>
      </c>
      <c r="C1661" t="s">
        <v>42</v>
      </c>
      <c r="D1661" t="s">
        <v>43</v>
      </c>
      <c r="E1661" t="s">
        <v>464</v>
      </c>
      <c r="F1661" t="s">
        <v>465</v>
      </c>
      <c r="G1661" t="s">
        <v>470</v>
      </c>
      <c r="H1661" t="s">
        <v>471</v>
      </c>
      <c r="I1661" t="str">
        <f>MID(Tabla1[[#This Row],[Des.Proyecto]],16,50)</f>
        <v>INFRAESTRUCTURA COMUNITARIA</v>
      </c>
      <c r="J1661" t="s">
        <v>478</v>
      </c>
      <c r="K1661" t="s">
        <v>479</v>
      </c>
      <c r="L1661" s="11" t="s">
        <v>939</v>
      </c>
      <c r="M1661" t="s">
        <v>403</v>
      </c>
      <c r="N1661" t="s">
        <v>194</v>
      </c>
      <c r="O1661" s="19">
        <v>5562.32</v>
      </c>
      <c r="P1661" s="19">
        <v>0</v>
      </c>
      <c r="Q1661" s="19">
        <v>-5562.32</v>
      </c>
      <c r="R1661" s="19">
        <v>0</v>
      </c>
      <c r="S1661" s="19">
        <v>0</v>
      </c>
      <c r="T1661" s="19">
        <v>0</v>
      </c>
      <c r="U1661" s="18">
        <f>Tabla1[[#This Row],[Comprometido]]/Tabla1[[#Totals],[Comprometido]]</f>
        <v>0</v>
      </c>
      <c r="V1661" s="19">
        <v>0</v>
      </c>
      <c r="W1661" s="20">
        <f>Tabla1[[#This Row],[Devengado]]/Tabla1[[#Totals],[Devengado]]</f>
        <v>0</v>
      </c>
      <c r="X1661" s="19">
        <v>0</v>
      </c>
      <c r="Y1661" s="19">
        <v>0</v>
      </c>
      <c r="Z1661" s="19">
        <v>0</v>
      </c>
    </row>
    <row r="1662" spans="1:26" hidden="1" x14ac:dyDescent="0.2">
      <c r="A1662" t="s">
        <v>23</v>
      </c>
      <c r="B1662" t="s">
        <v>24</v>
      </c>
      <c r="C1662" t="s">
        <v>86</v>
      </c>
      <c r="D1662" t="s">
        <v>87</v>
      </c>
      <c r="E1662" t="s">
        <v>464</v>
      </c>
      <c r="F1662" t="s">
        <v>465</v>
      </c>
      <c r="G1662" t="s">
        <v>470</v>
      </c>
      <c r="H1662" t="s">
        <v>471</v>
      </c>
      <c r="I1662" t="str">
        <f>MID(Tabla1[[#This Row],[Des.Proyecto]],16,50)</f>
        <v>INFRAESTRUCTURA COMUNITARIA</v>
      </c>
      <c r="J1662" t="s">
        <v>478</v>
      </c>
      <c r="K1662" t="s">
        <v>479</v>
      </c>
      <c r="L1662" s="11" t="s">
        <v>939</v>
      </c>
      <c r="M1662" t="s">
        <v>403</v>
      </c>
      <c r="N1662" t="s">
        <v>194</v>
      </c>
      <c r="O1662" s="19">
        <v>4500</v>
      </c>
      <c r="P1662" s="19">
        <v>0</v>
      </c>
      <c r="Q1662" s="19">
        <v>0</v>
      </c>
      <c r="R1662" s="19">
        <v>4500</v>
      </c>
      <c r="S1662" s="19">
        <v>0</v>
      </c>
      <c r="T1662" s="19">
        <v>0</v>
      </c>
      <c r="U1662" s="18">
        <f>Tabla1[[#This Row],[Comprometido]]/Tabla1[[#Totals],[Comprometido]]</f>
        <v>0</v>
      </c>
      <c r="V1662" s="19">
        <v>0</v>
      </c>
      <c r="W1662" s="20">
        <f>Tabla1[[#This Row],[Devengado]]/Tabla1[[#Totals],[Devengado]]</f>
        <v>0</v>
      </c>
      <c r="X1662" s="19">
        <v>4500</v>
      </c>
      <c r="Y1662" s="19">
        <v>4500</v>
      </c>
      <c r="Z1662" s="19">
        <v>4500</v>
      </c>
    </row>
    <row r="1663" spans="1:26" hidden="1" x14ac:dyDescent="0.2">
      <c r="A1663" t="s">
        <v>23</v>
      </c>
      <c r="B1663" t="s">
        <v>24</v>
      </c>
      <c r="C1663" t="s">
        <v>29</v>
      </c>
      <c r="D1663" t="s">
        <v>30</v>
      </c>
      <c r="E1663" t="s">
        <v>464</v>
      </c>
      <c r="F1663" t="s">
        <v>465</v>
      </c>
      <c r="G1663" t="s">
        <v>470</v>
      </c>
      <c r="H1663" t="s">
        <v>471</v>
      </c>
      <c r="I1663" t="str">
        <f>MID(Tabla1[[#This Row],[Des.Proyecto]],16,50)</f>
        <v>INFRAESTRUCTURA COMUNITARIA</v>
      </c>
      <c r="J1663" t="s">
        <v>478</v>
      </c>
      <c r="K1663" t="s">
        <v>479</v>
      </c>
      <c r="L1663" s="11" t="s">
        <v>939</v>
      </c>
      <c r="M1663" t="s">
        <v>403</v>
      </c>
      <c r="N1663" t="s">
        <v>194</v>
      </c>
      <c r="O1663" s="19">
        <v>4966.3599999999997</v>
      </c>
      <c r="P1663" s="19">
        <v>0</v>
      </c>
      <c r="Q1663" s="19">
        <v>0</v>
      </c>
      <c r="R1663" s="19">
        <v>4966.3599999999997</v>
      </c>
      <c r="S1663" s="19">
        <v>0</v>
      </c>
      <c r="T1663" s="19">
        <v>0</v>
      </c>
      <c r="U1663" s="18">
        <f>Tabla1[[#This Row],[Comprometido]]/Tabla1[[#Totals],[Comprometido]]</f>
        <v>0</v>
      </c>
      <c r="V1663" s="19">
        <v>0</v>
      </c>
      <c r="W1663" s="20">
        <f>Tabla1[[#This Row],[Devengado]]/Tabla1[[#Totals],[Devengado]]</f>
        <v>0</v>
      </c>
      <c r="X1663" s="19">
        <v>4966.3599999999997</v>
      </c>
      <c r="Y1663" s="19">
        <v>4966.3599999999997</v>
      </c>
      <c r="Z1663" s="19">
        <v>4966.3599999999997</v>
      </c>
    </row>
    <row r="1664" spans="1:26" hidden="1" x14ac:dyDescent="0.2">
      <c r="A1664" t="s">
        <v>23</v>
      </c>
      <c r="B1664" t="s">
        <v>24</v>
      </c>
      <c r="C1664" t="s">
        <v>40</v>
      </c>
      <c r="D1664" t="s">
        <v>41</v>
      </c>
      <c r="E1664" t="s">
        <v>464</v>
      </c>
      <c r="F1664" t="s">
        <v>465</v>
      </c>
      <c r="G1664" t="s">
        <v>470</v>
      </c>
      <c r="H1664" t="s">
        <v>471</v>
      </c>
      <c r="I1664" t="str">
        <f>MID(Tabla1[[#This Row],[Des.Proyecto]],16,50)</f>
        <v>INFRAESTRUCTURA COMUNITARIA</v>
      </c>
      <c r="J1664" t="s">
        <v>478</v>
      </c>
      <c r="K1664" t="s">
        <v>479</v>
      </c>
      <c r="L1664" s="11" t="s">
        <v>939</v>
      </c>
      <c r="M1664" t="s">
        <v>403</v>
      </c>
      <c r="N1664" t="s">
        <v>194</v>
      </c>
      <c r="O1664" s="19">
        <v>6628.25</v>
      </c>
      <c r="P1664" s="19">
        <v>0</v>
      </c>
      <c r="Q1664" s="19">
        <v>-6628.25</v>
      </c>
      <c r="R1664" s="19">
        <v>0</v>
      </c>
      <c r="S1664" s="19">
        <v>0</v>
      </c>
      <c r="T1664" s="19">
        <v>0</v>
      </c>
      <c r="U1664" s="18">
        <f>Tabla1[[#This Row],[Comprometido]]/Tabla1[[#Totals],[Comprometido]]</f>
        <v>0</v>
      </c>
      <c r="V1664" s="19">
        <v>0</v>
      </c>
      <c r="W1664" s="20">
        <f>Tabla1[[#This Row],[Devengado]]/Tabla1[[#Totals],[Devengado]]</f>
        <v>0</v>
      </c>
      <c r="X1664" s="19">
        <v>0</v>
      </c>
      <c r="Y1664" s="19">
        <v>0</v>
      </c>
      <c r="Z1664" s="19">
        <v>0</v>
      </c>
    </row>
    <row r="1665" spans="1:26" hidden="1" x14ac:dyDescent="0.2">
      <c r="A1665" t="s">
        <v>23</v>
      </c>
      <c r="B1665" t="s">
        <v>24</v>
      </c>
      <c r="C1665" t="s">
        <v>34</v>
      </c>
      <c r="D1665" t="s">
        <v>35</v>
      </c>
      <c r="E1665" t="s">
        <v>464</v>
      </c>
      <c r="F1665" t="s">
        <v>465</v>
      </c>
      <c r="G1665" t="s">
        <v>470</v>
      </c>
      <c r="H1665" t="s">
        <v>471</v>
      </c>
      <c r="I1665" t="str">
        <f>MID(Tabla1[[#This Row],[Des.Proyecto]],16,50)</f>
        <v>INFRAESTRUCTURA COMUNITARIA</v>
      </c>
      <c r="J1665" t="s">
        <v>426</v>
      </c>
      <c r="K1665" t="s">
        <v>427</v>
      </c>
      <c r="L1665" s="11" t="s">
        <v>939</v>
      </c>
      <c r="M1665" t="s">
        <v>403</v>
      </c>
      <c r="N1665" t="s">
        <v>194</v>
      </c>
      <c r="O1665" s="19">
        <v>39202.71</v>
      </c>
      <c r="P1665" s="19">
        <v>0</v>
      </c>
      <c r="Q1665" s="19">
        <v>0</v>
      </c>
      <c r="R1665" s="19">
        <v>39202.71</v>
      </c>
      <c r="S1665" s="19">
        <v>0</v>
      </c>
      <c r="T1665" s="19">
        <v>0</v>
      </c>
      <c r="U1665" s="18">
        <f>Tabla1[[#This Row],[Comprometido]]/Tabla1[[#Totals],[Comprometido]]</f>
        <v>0</v>
      </c>
      <c r="V1665" s="19">
        <v>0</v>
      </c>
      <c r="W1665" s="20">
        <f>Tabla1[[#This Row],[Devengado]]/Tabla1[[#Totals],[Devengado]]</f>
        <v>0</v>
      </c>
      <c r="X1665" s="19">
        <v>39202.71</v>
      </c>
      <c r="Y1665" s="19">
        <v>39202.71</v>
      </c>
      <c r="Z1665" s="19">
        <v>39202.71</v>
      </c>
    </row>
    <row r="1666" spans="1:26" hidden="1" x14ac:dyDescent="0.2">
      <c r="A1666" t="s">
        <v>23</v>
      </c>
      <c r="B1666" t="s">
        <v>24</v>
      </c>
      <c r="C1666" t="s">
        <v>25</v>
      </c>
      <c r="D1666" t="s">
        <v>26</v>
      </c>
      <c r="E1666" t="s">
        <v>464</v>
      </c>
      <c r="F1666" t="s">
        <v>465</v>
      </c>
      <c r="G1666" t="s">
        <v>470</v>
      </c>
      <c r="H1666" t="s">
        <v>471</v>
      </c>
      <c r="I1666" t="str">
        <f>MID(Tabla1[[#This Row],[Des.Proyecto]],16,50)</f>
        <v>INFRAESTRUCTURA COMUNITARIA</v>
      </c>
      <c r="J1666" t="s">
        <v>426</v>
      </c>
      <c r="K1666" t="s">
        <v>427</v>
      </c>
      <c r="L1666" s="11" t="s">
        <v>939</v>
      </c>
      <c r="M1666" t="s">
        <v>403</v>
      </c>
      <c r="N1666" t="s">
        <v>194</v>
      </c>
      <c r="O1666" s="19">
        <v>0</v>
      </c>
      <c r="P1666" s="19">
        <v>0</v>
      </c>
      <c r="Q1666" s="19">
        <v>12900</v>
      </c>
      <c r="R1666" s="19">
        <v>12900</v>
      </c>
      <c r="S1666" s="19">
        <v>0</v>
      </c>
      <c r="T1666" s="19">
        <v>0</v>
      </c>
      <c r="U1666" s="18">
        <f>Tabla1[[#This Row],[Comprometido]]/Tabla1[[#Totals],[Comprometido]]</f>
        <v>0</v>
      </c>
      <c r="V1666" s="19">
        <v>0</v>
      </c>
      <c r="W1666" s="20">
        <f>Tabla1[[#This Row],[Devengado]]/Tabla1[[#Totals],[Devengado]]</f>
        <v>0</v>
      </c>
      <c r="X1666" s="19">
        <v>12900</v>
      </c>
      <c r="Y1666" s="19">
        <v>12900</v>
      </c>
      <c r="Z1666" s="19">
        <v>12900</v>
      </c>
    </row>
    <row r="1667" spans="1:26" hidden="1" x14ac:dyDescent="0.2">
      <c r="A1667" t="s">
        <v>23</v>
      </c>
      <c r="B1667" t="s">
        <v>24</v>
      </c>
      <c r="C1667" t="s">
        <v>86</v>
      </c>
      <c r="D1667" t="s">
        <v>87</v>
      </c>
      <c r="E1667" t="s">
        <v>464</v>
      </c>
      <c r="F1667" t="s">
        <v>465</v>
      </c>
      <c r="G1667" t="s">
        <v>470</v>
      </c>
      <c r="H1667" t="s">
        <v>471</v>
      </c>
      <c r="I1667" t="str">
        <f>MID(Tabla1[[#This Row],[Des.Proyecto]],16,50)</f>
        <v>INFRAESTRUCTURA COMUNITARIA</v>
      </c>
      <c r="J1667" t="s">
        <v>426</v>
      </c>
      <c r="K1667" t="s">
        <v>427</v>
      </c>
      <c r="L1667" s="11" t="s">
        <v>939</v>
      </c>
      <c r="M1667" t="s">
        <v>403</v>
      </c>
      <c r="N1667" t="s">
        <v>194</v>
      </c>
      <c r="O1667" s="19">
        <v>184279.09</v>
      </c>
      <c r="P1667" s="19">
        <v>0</v>
      </c>
      <c r="Q1667" s="19">
        <v>0</v>
      </c>
      <c r="R1667" s="19">
        <v>184279.09</v>
      </c>
      <c r="S1667" s="19">
        <v>184279.09</v>
      </c>
      <c r="T1667" s="19">
        <v>0</v>
      </c>
      <c r="U1667" s="18">
        <f>Tabla1[[#This Row],[Comprometido]]/Tabla1[[#Totals],[Comprometido]]</f>
        <v>0</v>
      </c>
      <c r="V1667" s="19">
        <v>0</v>
      </c>
      <c r="W1667" s="20">
        <f>Tabla1[[#This Row],[Devengado]]/Tabla1[[#Totals],[Devengado]]</f>
        <v>0</v>
      </c>
      <c r="X1667" s="19">
        <v>184279.09</v>
      </c>
      <c r="Y1667" s="19">
        <v>184279.09</v>
      </c>
      <c r="Z1667" s="19">
        <v>0</v>
      </c>
    </row>
    <row r="1668" spans="1:26" hidden="1" x14ac:dyDescent="0.2">
      <c r="A1668" t="s">
        <v>23</v>
      </c>
      <c r="B1668" t="s">
        <v>24</v>
      </c>
      <c r="C1668" t="s">
        <v>34</v>
      </c>
      <c r="D1668" t="s">
        <v>35</v>
      </c>
      <c r="E1668" t="s">
        <v>464</v>
      </c>
      <c r="F1668" t="s">
        <v>465</v>
      </c>
      <c r="G1668" t="s">
        <v>470</v>
      </c>
      <c r="H1668" t="s">
        <v>471</v>
      </c>
      <c r="I1668" t="str">
        <f>MID(Tabla1[[#This Row],[Des.Proyecto]],16,50)</f>
        <v>INFRAESTRUCTURA COMUNITARIA</v>
      </c>
      <c r="J1668" t="s">
        <v>480</v>
      </c>
      <c r="K1668" t="s">
        <v>481</v>
      </c>
      <c r="L1668" s="11" t="s">
        <v>939</v>
      </c>
      <c r="M1668" t="s">
        <v>403</v>
      </c>
      <c r="N1668" t="s">
        <v>194</v>
      </c>
      <c r="O1668" s="19">
        <v>17024.310000000001</v>
      </c>
      <c r="P1668" s="19">
        <v>0</v>
      </c>
      <c r="Q1668" s="19">
        <v>0</v>
      </c>
      <c r="R1668" s="19">
        <v>17024.310000000001</v>
      </c>
      <c r="S1668" s="19">
        <v>0</v>
      </c>
      <c r="T1668" s="19">
        <v>0</v>
      </c>
      <c r="U1668" s="18">
        <f>Tabla1[[#This Row],[Comprometido]]/Tabla1[[#Totals],[Comprometido]]</f>
        <v>0</v>
      </c>
      <c r="V1668" s="19">
        <v>0</v>
      </c>
      <c r="W1668" s="20">
        <f>Tabla1[[#This Row],[Devengado]]/Tabla1[[#Totals],[Devengado]]</f>
        <v>0</v>
      </c>
      <c r="X1668" s="19">
        <v>17024.310000000001</v>
      </c>
      <c r="Y1668" s="19">
        <v>17024.310000000001</v>
      </c>
      <c r="Z1668" s="19">
        <v>17024.310000000001</v>
      </c>
    </row>
    <row r="1669" spans="1:26" hidden="1" x14ac:dyDescent="0.2">
      <c r="A1669" t="s">
        <v>23</v>
      </c>
      <c r="B1669" t="s">
        <v>24</v>
      </c>
      <c r="C1669" t="s">
        <v>34</v>
      </c>
      <c r="D1669" t="s">
        <v>35</v>
      </c>
      <c r="E1669" t="s">
        <v>464</v>
      </c>
      <c r="F1669" t="s">
        <v>465</v>
      </c>
      <c r="G1669" t="s">
        <v>470</v>
      </c>
      <c r="H1669" t="s">
        <v>471</v>
      </c>
      <c r="I1669" t="str">
        <f>MID(Tabla1[[#This Row],[Des.Proyecto]],16,50)</f>
        <v>INFRAESTRUCTURA COMUNITARIA</v>
      </c>
      <c r="J1669" t="s">
        <v>444</v>
      </c>
      <c r="K1669" t="s">
        <v>445</v>
      </c>
      <c r="L1669" s="11" t="s">
        <v>939</v>
      </c>
      <c r="M1669" t="s">
        <v>403</v>
      </c>
      <c r="N1669" t="s">
        <v>194</v>
      </c>
      <c r="O1669" s="19">
        <v>268.70999999999998</v>
      </c>
      <c r="P1669" s="19">
        <v>0</v>
      </c>
      <c r="Q1669" s="19">
        <v>0</v>
      </c>
      <c r="R1669" s="19">
        <v>268.70999999999998</v>
      </c>
      <c r="S1669" s="19">
        <v>0</v>
      </c>
      <c r="T1669" s="19">
        <v>0</v>
      </c>
      <c r="U1669" s="18">
        <f>Tabla1[[#This Row],[Comprometido]]/Tabla1[[#Totals],[Comprometido]]</f>
        <v>0</v>
      </c>
      <c r="V1669" s="19">
        <v>0</v>
      </c>
      <c r="W1669" s="20">
        <f>Tabla1[[#This Row],[Devengado]]/Tabla1[[#Totals],[Devengado]]</f>
        <v>0</v>
      </c>
      <c r="X1669" s="19">
        <v>268.70999999999998</v>
      </c>
      <c r="Y1669" s="19">
        <v>268.70999999999998</v>
      </c>
      <c r="Z1669" s="19">
        <v>268.70999999999998</v>
      </c>
    </row>
    <row r="1670" spans="1:26" hidden="1" x14ac:dyDescent="0.2">
      <c r="A1670" t="s">
        <v>23</v>
      </c>
      <c r="B1670" t="s">
        <v>24</v>
      </c>
      <c r="C1670" t="s">
        <v>29</v>
      </c>
      <c r="D1670" t="s">
        <v>30</v>
      </c>
      <c r="E1670" t="s">
        <v>464</v>
      </c>
      <c r="F1670" t="s">
        <v>465</v>
      </c>
      <c r="G1670" t="s">
        <v>482</v>
      </c>
      <c r="H1670" t="s">
        <v>483</v>
      </c>
      <c r="I1670" t="str">
        <f>MID(Tabla1[[#This Row],[Des.Proyecto]],16,50)</f>
        <v>PRESUPUESTOS PARTICIPATIVOS</v>
      </c>
      <c r="J1670" t="s">
        <v>456</v>
      </c>
      <c r="K1670" t="s">
        <v>457</v>
      </c>
      <c r="L1670" s="11" t="s">
        <v>939</v>
      </c>
      <c r="M1670" t="s">
        <v>403</v>
      </c>
      <c r="N1670" t="s">
        <v>194</v>
      </c>
      <c r="O1670" s="19">
        <v>0</v>
      </c>
      <c r="P1670" s="19">
        <v>0</v>
      </c>
      <c r="Q1670" s="19">
        <v>10300</v>
      </c>
      <c r="R1670" s="19">
        <v>10300</v>
      </c>
      <c r="S1670" s="19">
        <v>0</v>
      </c>
      <c r="T1670" s="19">
        <v>0</v>
      </c>
      <c r="U1670" s="18">
        <f>Tabla1[[#This Row],[Comprometido]]/Tabla1[[#Totals],[Comprometido]]</f>
        <v>0</v>
      </c>
      <c r="V1670" s="19">
        <v>0</v>
      </c>
      <c r="W1670" s="20">
        <f>Tabla1[[#This Row],[Devengado]]/Tabla1[[#Totals],[Devengado]]</f>
        <v>0</v>
      </c>
      <c r="X1670" s="19">
        <v>10300</v>
      </c>
      <c r="Y1670" s="19">
        <v>10300</v>
      </c>
      <c r="Z1670" s="19">
        <v>10300</v>
      </c>
    </row>
    <row r="1671" spans="1:26" hidden="1" x14ac:dyDescent="0.2">
      <c r="A1671" t="s">
        <v>23</v>
      </c>
      <c r="B1671" t="s">
        <v>24</v>
      </c>
      <c r="C1671" t="s">
        <v>44</v>
      </c>
      <c r="D1671" t="s">
        <v>45</v>
      </c>
      <c r="E1671" t="s">
        <v>464</v>
      </c>
      <c r="F1671" t="s">
        <v>465</v>
      </c>
      <c r="G1671" t="s">
        <v>482</v>
      </c>
      <c r="H1671" t="s">
        <v>483</v>
      </c>
      <c r="I1671" t="str">
        <f>MID(Tabla1[[#This Row],[Des.Proyecto]],16,50)</f>
        <v>PRESUPUESTOS PARTICIPATIVOS</v>
      </c>
      <c r="J1671" t="s">
        <v>456</v>
      </c>
      <c r="K1671" t="s">
        <v>457</v>
      </c>
      <c r="L1671" s="11" t="s">
        <v>939</v>
      </c>
      <c r="M1671" t="s">
        <v>403</v>
      </c>
      <c r="N1671" t="s">
        <v>194</v>
      </c>
      <c r="O1671" s="19">
        <v>2900</v>
      </c>
      <c r="P1671" s="19">
        <v>0</v>
      </c>
      <c r="Q1671" s="19">
        <v>0</v>
      </c>
      <c r="R1671" s="19">
        <v>2900</v>
      </c>
      <c r="S1671" s="19">
        <v>0</v>
      </c>
      <c r="T1671" s="19">
        <v>0</v>
      </c>
      <c r="U1671" s="18">
        <f>Tabla1[[#This Row],[Comprometido]]/Tabla1[[#Totals],[Comprometido]]</f>
        <v>0</v>
      </c>
      <c r="V1671" s="19">
        <v>0</v>
      </c>
      <c r="W1671" s="20">
        <f>Tabla1[[#This Row],[Devengado]]/Tabla1[[#Totals],[Devengado]]</f>
        <v>0</v>
      </c>
      <c r="X1671" s="19">
        <v>2900</v>
      </c>
      <c r="Y1671" s="19">
        <v>2900</v>
      </c>
      <c r="Z1671" s="19">
        <v>2900</v>
      </c>
    </row>
    <row r="1672" spans="1:26" hidden="1" x14ac:dyDescent="0.2">
      <c r="A1672" t="s">
        <v>23</v>
      </c>
      <c r="B1672" t="s">
        <v>24</v>
      </c>
      <c r="C1672" t="s">
        <v>29</v>
      </c>
      <c r="D1672" t="s">
        <v>30</v>
      </c>
      <c r="E1672" t="s">
        <v>464</v>
      </c>
      <c r="F1672" t="s">
        <v>465</v>
      </c>
      <c r="G1672" t="s">
        <v>482</v>
      </c>
      <c r="H1672" t="s">
        <v>483</v>
      </c>
      <c r="I1672" t="str">
        <f>MID(Tabla1[[#This Row],[Des.Proyecto]],16,50)</f>
        <v>PRESUPUESTOS PARTICIPATIVOS</v>
      </c>
      <c r="J1672" t="s">
        <v>401</v>
      </c>
      <c r="K1672" t="s">
        <v>402</v>
      </c>
      <c r="L1672" s="11" t="s">
        <v>939</v>
      </c>
      <c r="M1672" t="s">
        <v>403</v>
      </c>
      <c r="N1672" t="s">
        <v>194</v>
      </c>
      <c r="O1672" s="19">
        <v>9858.6299999999992</v>
      </c>
      <c r="P1672" s="19">
        <v>0</v>
      </c>
      <c r="Q1672" s="19">
        <v>24041.37</v>
      </c>
      <c r="R1672" s="19">
        <v>33900</v>
      </c>
      <c r="S1672" s="19">
        <v>0</v>
      </c>
      <c r="T1672" s="19">
        <v>0</v>
      </c>
      <c r="U1672" s="18">
        <f>Tabla1[[#This Row],[Comprometido]]/Tabla1[[#Totals],[Comprometido]]</f>
        <v>0</v>
      </c>
      <c r="V1672" s="19">
        <v>0</v>
      </c>
      <c r="W1672" s="20">
        <f>Tabla1[[#This Row],[Devengado]]/Tabla1[[#Totals],[Devengado]]</f>
        <v>0</v>
      </c>
      <c r="X1672" s="19">
        <v>33900</v>
      </c>
      <c r="Y1672" s="19">
        <v>33900</v>
      </c>
      <c r="Z1672" s="19">
        <v>33900</v>
      </c>
    </row>
    <row r="1673" spans="1:26" hidden="1" x14ac:dyDescent="0.2">
      <c r="A1673" t="s">
        <v>23</v>
      </c>
      <c r="B1673" t="s">
        <v>24</v>
      </c>
      <c r="C1673" t="s">
        <v>25</v>
      </c>
      <c r="D1673" t="s">
        <v>26</v>
      </c>
      <c r="E1673" t="s">
        <v>464</v>
      </c>
      <c r="F1673" t="s">
        <v>465</v>
      </c>
      <c r="G1673" t="s">
        <v>482</v>
      </c>
      <c r="H1673" t="s">
        <v>483</v>
      </c>
      <c r="I1673" t="str">
        <f>MID(Tabla1[[#This Row],[Des.Proyecto]],16,50)</f>
        <v>PRESUPUESTOS PARTICIPATIVOS</v>
      </c>
      <c r="J1673" t="s">
        <v>484</v>
      </c>
      <c r="K1673" t="s">
        <v>485</v>
      </c>
      <c r="L1673" s="11" t="s">
        <v>939</v>
      </c>
      <c r="M1673" t="s">
        <v>403</v>
      </c>
      <c r="N1673" t="s">
        <v>194</v>
      </c>
      <c r="O1673" s="19">
        <v>1000</v>
      </c>
      <c r="P1673" s="19">
        <v>0</v>
      </c>
      <c r="Q1673" s="19">
        <v>0</v>
      </c>
      <c r="R1673" s="19">
        <v>1000</v>
      </c>
      <c r="S1673" s="19">
        <v>0</v>
      </c>
      <c r="T1673" s="19">
        <v>0</v>
      </c>
      <c r="U1673" s="18">
        <f>Tabla1[[#This Row],[Comprometido]]/Tabla1[[#Totals],[Comprometido]]</f>
        <v>0</v>
      </c>
      <c r="V1673" s="19">
        <v>0</v>
      </c>
      <c r="W1673" s="20">
        <f>Tabla1[[#This Row],[Devengado]]/Tabla1[[#Totals],[Devengado]]</f>
        <v>0</v>
      </c>
      <c r="X1673" s="19">
        <v>1000</v>
      </c>
      <c r="Y1673" s="19">
        <v>1000</v>
      </c>
      <c r="Z1673" s="19">
        <v>1000</v>
      </c>
    </row>
    <row r="1674" spans="1:26" hidden="1" x14ac:dyDescent="0.2">
      <c r="A1674" t="s">
        <v>23</v>
      </c>
      <c r="B1674" t="s">
        <v>24</v>
      </c>
      <c r="C1674" t="s">
        <v>29</v>
      </c>
      <c r="D1674" t="s">
        <v>30</v>
      </c>
      <c r="E1674" t="s">
        <v>464</v>
      </c>
      <c r="F1674" t="s">
        <v>465</v>
      </c>
      <c r="G1674" t="s">
        <v>482</v>
      </c>
      <c r="H1674" t="s">
        <v>483</v>
      </c>
      <c r="I1674" t="str">
        <f>MID(Tabla1[[#This Row],[Des.Proyecto]],16,50)</f>
        <v>PRESUPUESTOS PARTICIPATIVOS</v>
      </c>
      <c r="J1674" t="s">
        <v>484</v>
      </c>
      <c r="K1674" t="s">
        <v>485</v>
      </c>
      <c r="L1674" s="11" t="s">
        <v>939</v>
      </c>
      <c r="M1674" t="s">
        <v>403</v>
      </c>
      <c r="N1674" t="s">
        <v>194</v>
      </c>
      <c r="O1674" s="19">
        <v>1697.5</v>
      </c>
      <c r="P1674" s="19">
        <v>0</v>
      </c>
      <c r="Q1674" s="19">
        <v>10422.5</v>
      </c>
      <c r="R1674" s="19">
        <v>12120</v>
      </c>
      <c r="S1674" s="19">
        <v>0</v>
      </c>
      <c r="T1674" s="19">
        <v>0</v>
      </c>
      <c r="U1674" s="18">
        <f>Tabla1[[#This Row],[Comprometido]]/Tabla1[[#Totals],[Comprometido]]</f>
        <v>0</v>
      </c>
      <c r="V1674" s="19">
        <v>0</v>
      </c>
      <c r="W1674" s="20">
        <f>Tabla1[[#This Row],[Devengado]]/Tabla1[[#Totals],[Devengado]]</f>
        <v>0</v>
      </c>
      <c r="X1674" s="19">
        <v>12120</v>
      </c>
      <c r="Y1674" s="19">
        <v>12120</v>
      </c>
      <c r="Z1674" s="19">
        <v>12120</v>
      </c>
    </row>
    <row r="1675" spans="1:26" hidden="1" x14ac:dyDescent="0.2">
      <c r="A1675" t="s">
        <v>23</v>
      </c>
      <c r="B1675" t="s">
        <v>24</v>
      </c>
      <c r="C1675" t="s">
        <v>34</v>
      </c>
      <c r="D1675" t="s">
        <v>35</v>
      </c>
      <c r="E1675" t="s">
        <v>464</v>
      </c>
      <c r="F1675" t="s">
        <v>465</v>
      </c>
      <c r="G1675" t="s">
        <v>482</v>
      </c>
      <c r="H1675" t="s">
        <v>483</v>
      </c>
      <c r="I1675" t="str">
        <f>MID(Tabla1[[#This Row],[Des.Proyecto]],16,50)</f>
        <v>PRESUPUESTOS PARTICIPATIVOS</v>
      </c>
      <c r="J1675" t="s">
        <v>448</v>
      </c>
      <c r="K1675" t="s">
        <v>449</v>
      </c>
      <c r="L1675" s="11" t="s">
        <v>939</v>
      </c>
      <c r="M1675" t="s">
        <v>403</v>
      </c>
      <c r="N1675" t="s">
        <v>194</v>
      </c>
      <c r="O1675" s="19">
        <v>5803.14</v>
      </c>
      <c r="P1675" s="19">
        <v>0</v>
      </c>
      <c r="Q1675" s="19">
        <v>-5803.14</v>
      </c>
      <c r="R1675" s="19">
        <v>0</v>
      </c>
      <c r="S1675" s="19">
        <v>0</v>
      </c>
      <c r="T1675" s="19">
        <v>0</v>
      </c>
      <c r="U1675" s="18">
        <f>Tabla1[[#This Row],[Comprometido]]/Tabla1[[#Totals],[Comprometido]]</f>
        <v>0</v>
      </c>
      <c r="V1675" s="19">
        <v>0</v>
      </c>
      <c r="W1675" s="20">
        <f>Tabla1[[#This Row],[Devengado]]/Tabla1[[#Totals],[Devengado]]</f>
        <v>0</v>
      </c>
      <c r="X1675" s="19">
        <v>0</v>
      </c>
      <c r="Y1675" s="19">
        <v>0</v>
      </c>
      <c r="Z1675" s="19">
        <v>0</v>
      </c>
    </row>
    <row r="1676" spans="1:26" hidden="1" x14ac:dyDescent="0.2">
      <c r="A1676" t="s">
        <v>23</v>
      </c>
      <c r="B1676" t="s">
        <v>24</v>
      </c>
      <c r="C1676" t="s">
        <v>40</v>
      </c>
      <c r="D1676" t="s">
        <v>41</v>
      </c>
      <c r="E1676" t="s">
        <v>464</v>
      </c>
      <c r="F1676" t="s">
        <v>465</v>
      </c>
      <c r="G1676" t="s">
        <v>482</v>
      </c>
      <c r="H1676" t="s">
        <v>483</v>
      </c>
      <c r="I1676" t="str">
        <f>MID(Tabla1[[#This Row],[Des.Proyecto]],16,50)</f>
        <v>PRESUPUESTOS PARTICIPATIVOS</v>
      </c>
      <c r="J1676" t="s">
        <v>486</v>
      </c>
      <c r="K1676" t="s">
        <v>487</v>
      </c>
      <c r="L1676" s="11" t="s">
        <v>939</v>
      </c>
      <c r="M1676" t="s">
        <v>403</v>
      </c>
      <c r="N1676" t="s">
        <v>194</v>
      </c>
      <c r="O1676" s="19">
        <v>0</v>
      </c>
      <c r="P1676" s="19">
        <v>0</v>
      </c>
      <c r="Q1676" s="19">
        <v>47000</v>
      </c>
      <c r="R1676" s="19">
        <v>47000</v>
      </c>
      <c r="S1676" s="19">
        <v>0</v>
      </c>
      <c r="T1676" s="19">
        <v>0</v>
      </c>
      <c r="U1676" s="18">
        <f>Tabla1[[#This Row],[Comprometido]]/Tabla1[[#Totals],[Comprometido]]</f>
        <v>0</v>
      </c>
      <c r="V1676" s="19">
        <v>0</v>
      </c>
      <c r="W1676" s="20">
        <f>Tabla1[[#This Row],[Devengado]]/Tabla1[[#Totals],[Devengado]]</f>
        <v>0</v>
      </c>
      <c r="X1676" s="19">
        <v>47000</v>
      </c>
      <c r="Y1676" s="19">
        <v>47000</v>
      </c>
      <c r="Z1676" s="19">
        <v>47000</v>
      </c>
    </row>
    <row r="1677" spans="1:26" hidden="1" x14ac:dyDescent="0.2">
      <c r="A1677" t="s">
        <v>23</v>
      </c>
      <c r="B1677" t="s">
        <v>24</v>
      </c>
      <c r="C1677" t="s">
        <v>40</v>
      </c>
      <c r="D1677" t="s">
        <v>41</v>
      </c>
      <c r="E1677" t="s">
        <v>464</v>
      </c>
      <c r="F1677" t="s">
        <v>465</v>
      </c>
      <c r="G1677" t="s">
        <v>482</v>
      </c>
      <c r="H1677" t="s">
        <v>483</v>
      </c>
      <c r="I1677" t="str">
        <f>MID(Tabla1[[#This Row],[Des.Proyecto]],16,50)</f>
        <v>PRESUPUESTOS PARTICIPATIVOS</v>
      </c>
      <c r="J1677" t="s">
        <v>468</v>
      </c>
      <c r="K1677" t="s">
        <v>469</v>
      </c>
      <c r="L1677" s="11" t="s">
        <v>939</v>
      </c>
      <c r="M1677" t="s">
        <v>403</v>
      </c>
      <c r="N1677" t="s">
        <v>194</v>
      </c>
      <c r="O1677" s="19">
        <v>15000</v>
      </c>
      <c r="P1677" s="19">
        <v>0</v>
      </c>
      <c r="Q1677" s="19">
        <v>-15000</v>
      </c>
      <c r="R1677" s="19">
        <v>0</v>
      </c>
      <c r="S1677" s="19">
        <v>0</v>
      </c>
      <c r="T1677" s="19">
        <v>0</v>
      </c>
      <c r="U1677" s="18">
        <f>Tabla1[[#This Row],[Comprometido]]/Tabla1[[#Totals],[Comprometido]]</f>
        <v>0</v>
      </c>
      <c r="V1677" s="19">
        <v>0</v>
      </c>
      <c r="W1677" s="20">
        <f>Tabla1[[#This Row],[Devengado]]/Tabla1[[#Totals],[Devengado]]</f>
        <v>0</v>
      </c>
      <c r="X1677" s="19">
        <v>0</v>
      </c>
      <c r="Y1677" s="19">
        <v>0</v>
      </c>
      <c r="Z1677" s="19">
        <v>0</v>
      </c>
    </row>
    <row r="1678" spans="1:26" hidden="1" x14ac:dyDescent="0.2">
      <c r="A1678" t="s">
        <v>23</v>
      </c>
      <c r="B1678" t="s">
        <v>24</v>
      </c>
      <c r="C1678" t="s">
        <v>25</v>
      </c>
      <c r="D1678" t="s">
        <v>26</v>
      </c>
      <c r="E1678" t="s">
        <v>464</v>
      </c>
      <c r="F1678" t="s">
        <v>465</v>
      </c>
      <c r="G1678" t="s">
        <v>482</v>
      </c>
      <c r="H1678" t="s">
        <v>483</v>
      </c>
      <c r="I1678" t="str">
        <f>MID(Tabla1[[#This Row],[Des.Proyecto]],16,50)</f>
        <v>PRESUPUESTOS PARTICIPATIVOS</v>
      </c>
      <c r="J1678" t="s">
        <v>468</v>
      </c>
      <c r="K1678" t="s">
        <v>469</v>
      </c>
      <c r="L1678" s="11" t="s">
        <v>939</v>
      </c>
      <c r="M1678" t="s">
        <v>403</v>
      </c>
      <c r="N1678" t="s">
        <v>194</v>
      </c>
      <c r="O1678" s="19">
        <v>96450.92</v>
      </c>
      <c r="P1678" s="19">
        <v>0</v>
      </c>
      <c r="Q1678" s="19">
        <v>-37892.410000000003</v>
      </c>
      <c r="R1678" s="19">
        <v>58558.51</v>
      </c>
      <c r="S1678" s="19">
        <v>0</v>
      </c>
      <c r="T1678" s="19">
        <v>7310</v>
      </c>
      <c r="U1678" s="18">
        <f>Tabla1[[#This Row],[Comprometido]]/Tabla1[[#Totals],[Comprometido]]</f>
        <v>3.4898119832524164E-4</v>
      </c>
      <c r="V1678" s="19">
        <v>0</v>
      </c>
      <c r="W1678" s="20">
        <f>Tabla1[[#This Row],[Devengado]]/Tabla1[[#Totals],[Devengado]]</f>
        <v>0</v>
      </c>
      <c r="X1678" s="19">
        <v>51248.51</v>
      </c>
      <c r="Y1678" s="19">
        <v>58558.51</v>
      </c>
      <c r="Z1678" s="19">
        <v>51248.51</v>
      </c>
    </row>
    <row r="1679" spans="1:26" hidden="1" x14ac:dyDescent="0.2">
      <c r="A1679" t="s">
        <v>23</v>
      </c>
      <c r="B1679" t="s">
        <v>24</v>
      </c>
      <c r="C1679" t="s">
        <v>25</v>
      </c>
      <c r="D1679" t="s">
        <v>26</v>
      </c>
      <c r="E1679" t="s">
        <v>464</v>
      </c>
      <c r="F1679" t="s">
        <v>465</v>
      </c>
      <c r="G1679" t="s">
        <v>482</v>
      </c>
      <c r="H1679" t="s">
        <v>483</v>
      </c>
      <c r="I1679" t="str">
        <f>MID(Tabla1[[#This Row],[Des.Proyecto]],16,50)</f>
        <v>PRESUPUESTOS PARTICIPATIVOS</v>
      </c>
      <c r="J1679" t="s">
        <v>488</v>
      </c>
      <c r="K1679" t="s">
        <v>489</v>
      </c>
      <c r="L1679" s="11" t="s">
        <v>939</v>
      </c>
      <c r="M1679" t="s">
        <v>403</v>
      </c>
      <c r="N1679" t="s">
        <v>194</v>
      </c>
      <c r="O1679" s="19">
        <v>1026</v>
      </c>
      <c r="P1679" s="19">
        <v>0</v>
      </c>
      <c r="Q1679" s="19">
        <v>0</v>
      </c>
      <c r="R1679" s="19">
        <v>1026</v>
      </c>
      <c r="S1679" s="19">
        <v>0</v>
      </c>
      <c r="T1679" s="19">
        <v>0</v>
      </c>
      <c r="U1679" s="18">
        <f>Tabla1[[#This Row],[Comprometido]]/Tabla1[[#Totals],[Comprometido]]</f>
        <v>0</v>
      </c>
      <c r="V1679" s="19">
        <v>0</v>
      </c>
      <c r="W1679" s="20">
        <f>Tabla1[[#This Row],[Devengado]]/Tabla1[[#Totals],[Devengado]]</f>
        <v>0</v>
      </c>
      <c r="X1679" s="19">
        <v>1026</v>
      </c>
      <c r="Y1679" s="19">
        <v>1026</v>
      </c>
      <c r="Z1679" s="19">
        <v>1026</v>
      </c>
    </row>
    <row r="1680" spans="1:26" hidden="1" x14ac:dyDescent="0.2">
      <c r="A1680" t="s">
        <v>23</v>
      </c>
      <c r="B1680" t="s">
        <v>24</v>
      </c>
      <c r="C1680" t="s">
        <v>29</v>
      </c>
      <c r="D1680" t="s">
        <v>30</v>
      </c>
      <c r="E1680" t="s">
        <v>464</v>
      </c>
      <c r="F1680" t="s">
        <v>465</v>
      </c>
      <c r="G1680" t="s">
        <v>482</v>
      </c>
      <c r="H1680" t="s">
        <v>483</v>
      </c>
      <c r="I1680" t="str">
        <f>MID(Tabla1[[#This Row],[Des.Proyecto]],16,50)</f>
        <v>PRESUPUESTOS PARTICIPATIVOS</v>
      </c>
      <c r="J1680" t="s">
        <v>414</v>
      </c>
      <c r="K1680" t="s">
        <v>415</v>
      </c>
      <c r="L1680" s="11" t="s">
        <v>939</v>
      </c>
      <c r="M1680" t="s">
        <v>403</v>
      </c>
      <c r="N1680" t="s">
        <v>194</v>
      </c>
      <c r="O1680" s="19">
        <v>930.72</v>
      </c>
      <c r="P1680" s="19">
        <v>0</v>
      </c>
      <c r="Q1680" s="19">
        <v>69.28</v>
      </c>
      <c r="R1680" s="19">
        <v>1000</v>
      </c>
      <c r="S1680" s="19">
        <v>0</v>
      </c>
      <c r="T1680" s="19">
        <v>0</v>
      </c>
      <c r="U1680" s="18">
        <f>Tabla1[[#This Row],[Comprometido]]/Tabla1[[#Totals],[Comprometido]]</f>
        <v>0</v>
      </c>
      <c r="V1680" s="19">
        <v>0</v>
      </c>
      <c r="W1680" s="20">
        <f>Tabla1[[#This Row],[Devengado]]/Tabla1[[#Totals],[Devengado]]</f>
        <v>0</v>
      </c>
      <c r="X1680" s="19">
        <v>1000</v>
      </c>
      <c r="Y1680" s="19">
        <v>1000</v>
      </c>
      <c r="Z1680" s="19">
        <v>1000</v>
      </c>
    </row>
    <row r="1681" spans="1:26" hidden="1" x14ac:dyDescent="0.2">
      <c r="A1681" t="s">
        <v>23</v>
      </c>
      <c r="B1681" t="s">
        <v>24</v>
      </c>
      <c r="C1681" t="s">
        <v>25</v>
      </c>
      <c r="D1681" t="s">
        <v>26</v>
      </c>
      <c r="E1681" t="s">
        <v>464</v>
      </c>
      <c r="F1681" t="s">
        <v>465</v>
      </c>
      <c r="G1681" t="s">
        <v>482</v>
      </c>
      <c r="H1681" t="s">
        <v>483</v>
      </c>
      <c r="I1681" t="str">
        <f>MID(Tabla1[[#This Row],[Des.Proyecto]],16,50)</f>
        <v>PRESUPUESTOS PARTICIPATIVOS</v>
      </c>
      <c r="J1681" t="s">
        <v>414</v>
      </c>
      <c r="K1681" t="s">
        <v>415</v>
      </c>
      <c r="L1681" s="11" t="s">
        <v>939</v>
      </c>
      <c r="M1681" t="s">
        <v>403</v>
      </c>
      <c r="N1681" t="s">
        <v>194</v>
      </c>
      <c r="O1681" s="19">
        <v>1000</v>
      </c>
      <c r="P1681" s="19">
        <v>0</v>
      </c>
      <c r="Q1681" s="19">
        <v>0</v>
      </c>
      <c r="R1681" s="19">
        <v>1000</v>
      </c>
      <c r="S1681" s="19">
        <v>0</v>
      </c>
      <c r="T1681" s="19">
        <v>0</v>
      </c>
      <c r="U1681" s="18">
        <f>Tabla1[[#This Row],[Comprometido]]/Tabla1[[#Totals],[Comprometido]]</f>
        <v>0</v>
      </c>
      <c r="V1681" s="19">
        <v>0</v>
      </c>
      <c r="W1681" s="20">
        <f>Tabla1[[#This Row],[Devengado]]/Tabla1[[#Totals],[Devengado]]</f>
        <v>0</v>
      </c>
      <c r="X1681" s="19">
        <v>1000</v>
      </c>
      <c r="Y1681" s="19">
        <v>1000</v>
      </c>
      <c r="Z1681" s="19">
        <v>1000</v>
      </c>
    </row>
    <row r="1682" spans="1:26" hidden="1" x14ac:dyDescent="0.2">
      <c r="A1682" t="s">
        <v>23</v>
      </c>
      <c r="B1682" t="s">
        <v>24</v>
      </c>
      <c r="C1682" t="s">
        <v>25</v>
      </c>
      <c r="D1682" t="s">
        <v>26</v>
      </c>
      <c r="E1682" t="s">
        <v>464</v>
      </c>
      <c r="F1682" t="s">
        <v>465</v>
      </c>
      <c r="G1682" t="s">
        <v>482</v>
      </c>
      <c r="H1682" t="s">
        <v>483</v>
      </c>
      <c r="I1682" t="str">
        <f>MID(Tabla1[[#This Row],[Des.Proyecto]],16,50)</f>
        <v>PRESUPUESTOS PARTICIPATIVOS</v>
      </c>
      <c r="J1682" t="s">
        <v>450</v>
      </c>
      <c r="K1682" t="s">
        <v>451</v>
      </c>
      <c r="L1682" s="11" t="s">
        <v>939</v>
      </c>
      <c r="M1682" t="s">
        <v>403</v>
      </c>
      <c r="N1682" t="s">
        <v>194</v>
      </c>
      <c r="O1682" s="19">
        <v>9510</v>
      </c>
      <c r="P1682" s="19">
        <v>0</v>
      </c>
      <c r="Q1682" s="19">
        <v>0</v>
      </c>
      <c r="R1682" s="19">
        <v>9510</v>
      </c>
      <c r="S1682" s="19">
        <v>5443.2</v>
      </c>
      <c r="T1682" s="19">
        <v>0</v>
      </c>
      <c r="U1682" s="18">
        <f>Tabla1[[#This Row],[Comprometido]]/Tabla1[[#Totals],[Comprometido]]</f>
        <v>0</v>
      </c>
      <c r="V1682" s="19">
        <v>0</v>
      </c>
      <c r="W1682" s="20">
        <f>Tabla1[[#This Row],[Devengado]]/Tabla1[[#Totals],[Devengado]]</f>
        <v>0</v>
      </c>
      <c r="X1682" s="19">
        <v>9510</v>
      </c>
      <c r="Y1682" s="19">
        <v>9510</v>
      </c>
      <c r="Z1682" s="19">
        <v>4066.8</v>
      </c>
    </row>
    <row r="1683" spans="1:26" hidden="1" x14ac:dyDescent="0.2">
      <c r="A1683" t="s">
        <v>23</v>
      </c>
      <c r="B1683" t="s">
        <v>24</v>
      </c>
      <c r="C1683" t="s">
        <v>40</v>
      </c>
      <c r="D1683" t="s">
        <v>41</v>
      </c>
      <c r="E1683" t="s">
        <v>464</v>
      </c>
      <c r="F1683" t="s">
        <v>465</v>
      </c>
      <c r="G1683" t="s">
        <v>482</v>
      </c>
      <c r="H1683" t="s">
        <v>483</v>
      </c>
      <c r="I1683" t="str">
        <f>MID(Tabla1[[#This Row],[Des.Proyecto]],16,50)</f>
        <v>PRESUPUESTOS PARTICIPATIVOS</v>
      </c>
      <c r="J1683" t="s">
        <v>476</v>
      </c>
      <c r="K1683" t="s">
        <v>477</v>
      </c>
      <c r="L1683" s="11" t="s">
        <v>939</v>
      </c>
      <c r="M1683" t="s">
        <v>403</v>
      </c>
      <c r="N1683" t="s">
        <v>194</v>
      </c>
      <c r="O1683" s="19">
        <v>19698</v>
      </c>
      <c r="P1683" s="19">
        <v>0</v>
      </c>
      <c r="Q1683" s="19">
        <v>-19698</v>
      </c>
      <c r="R1683" s="19">
        <v>0</v>
      </c>
      <c r="S1683" s="19">
        <v>0</v>
      </c>
      <c r="T1683" s="19">
        <v>0</v>
      </c>
      <c r="U1683" s="18">
        <f>Tabla1[[#This Row],[Comprometido]]/Tabla1[[#Totals],[Comprometido]]</f>
        <v>0</v>
      </c>
      <c r="V1683" s="19">
        <v>0</v>
      </c>
      <c r="W1683" s="20">
        <f>Tabla1[[#This Row],[Devengado]]/Tabla1[[#Totals],[Devengado]]</f>
        <v>0</v>
      </c>
      <c r="X1683" s="19">
        <v>0</v>
      </c>
      <c r="Y1683" s="19">
        <v>0</v>
      </c>
      <c r="Z1683" s="19">
        <v>0</v>
      </c>
    </row>
    <row r="1684" spans="1:26" hidden="1" x14ac:dyDescent="0.2">
      <c r="A1684" t="s">
        <v>23</v>
      </c>
      <c r="B1684" t="s">
        <v>24</v>
      </c>
      <c r="C1684" t="s">
        <v>29</v>
      </c>
      <c r="D1684" t="s">
        <v>30</v>
      </c>
      <c r="E1684" t="s">
        <v>464</v>
      </c>
      <c r="F1684" t="s">
        <v>465</v>
      </c>
      <c r="G1684" t="s">
        <v>482</v>
      </c>
      <c r="H1684" t="s">
        <v>483</v>
      </c>
      <c r="I1684" t="str">
        <f>MID(Tabla1[[#This Row],[Des.Proyecto]],16,50)</f>
        <v>PRESUPUESTOS PARTICIPATIVOS</v>
      </c>
      <c r="J1684" t="s">
        <v>476</v>
      </c>
      <c r="K1684" t="s">
        <v>477</v>
      </c>
      <c r="L1684" s="11" t="s">
        <v>939</v>
      </c>
      <c r="M1684" t="s">
        <v>403</v>
      </c>
      <c r="N1684" t="s">
        <v>194</v>
      </c>
      <c r="O1684" s="19">
        <v>18346.2</v>
      </c>
      <c r="P1684" s="19">
        <v>0</v>
      </c>
      <c r="Q1684" s="19">
        <v>-18346.2</v>
      </c>
      <c r="R1684" s="19">
        <v>0</v>
      </c>
      <c r="S1684" s="19">
        <v>0</v>
      </c>
      <c r="T1684" s="19">
        <v>0</v>
      </c>
      <c r="U1684" s="18">
        <f>Tabla1[[#This Row],[Comprometido]]/Tabla1[[#Totals],[Comprometido]]</f>
        <v>0</v>
      </c>
      <c r="V1684" s="19">
        <v>0</v>
      </c>
      <c r="W1684" s="20">
        <f>Tabla1[[#This Row],[Devengado]]/Tabla1[[#Totals],[Devengado]]</f>
        <v>0</v>
      </c>
      <c r="X1684" s="19">
        <v>0</v>
      </c>
      <c r="Y1684" s="19">
        <v>0</v>
      </c>
      <c r="Z1684" s="19">
        <v>0</v>
      </c>
    </row>
    <row r="1685" spans="1:26" hidden="1" x14ac:dyDescent="0.2">
      <c r="A1685" t="s">
        <v>23</v>
      </c>
      <c r="B1685" t="s">
        <v>24</v>
      </c>
      <c r="C1685" t="s">
        <v>42</v>
      </c>
      <c r="D1685" t="s">
        <v>43</v>
      </c>
      <c r="E1685" t="s">
        <v>464</v>
      </c>
      <c r="F1685" t="s">
        <v>465</v>
      </c>
      <c r="G1685" t="s">
        <v>482</v>
      </c>
      <c r="H1685" t="s">
        <v>483</v>
      </c>
      <c r="I1685" t="str">
        <f>MID(Tabla1[[#This Row],[Des.Proyecto]],16,50)</f>
        <v>PRESUPUESTOS PARTICIPATIVOS</v>
      </c>
      <c r="J1685" t="s">
        <v>476</v>
      </c>
      <c r="K1685" t="s">
        <v>477</v>
      </c>
      <c r="L1685" s="11" t="s">
        <v>939</v>
      </c>
      <c r="M1685" t="s">
        <v>403</v>
      </c>
      <c r="N1685" t="s">
        <v>194</v>
      </c>
      <c r="O1685" s="19">
        <v>17852.400000000001</v>
      </c>
      <c r="P1685" s="19">
        <v>0</v>
      </c>
      <c r="Q1685" s="19">
        <v>0</v>
      </c>
      <c r="R1685" s="19">
        <v>17852.400000000001</v>
      </c>
      <c r="S1685" s="19">
        <v>5031.17</v>
      </c>
      <c r="T1685" s="19">
        <v>12821.23</v>
      </c>
      <c r="U1685" s="18">
        <f>Tabla1[[#This Row],[Comprometido]]/Tabla1[[#Totals],[Comprometido]]</f>
        <v>6.1208867433700919E-4</v>
      </c>
      <c r="V1685" s="19">
        <v>12821.23</v>
      </c>
      <c r="W1685" s="20">
        <f>Tabla1[[#This Row],[Devengado]]/Tabla1[[#Totals],[Devengado]]</f>
        <v>1.4972431146684237E-3</v>
      </c>
      <c r="X1685" s="19">
        <v>5031.17</v>
      </c>
      <c r="Y1685" s="19">
        <v>5031.17</v>
      </c>
      <c r="Z1685" s="19">
        <v>0</v>
      </c>
    </row>
    <row r="1686" spans="1:26" hidden="1" x14ac:dyDescent="0.2">
      <c r="A1686" t="s">
        <v>23</v>
      </c>
      <c r="B1686" t="s">
        <v>24</v>
      </c>
      <c r="C1686" t="s">
        <v>44</v>
      </c>
      <c r="D1686" t="s">
        <v>45</v>
      </c>
      <c r="E1686" t="s">
        <v>464</v>
      </c>
      <c r="F1686" t="s">
        <v>465</v>
      </c>
      <c r="G1686" t="s">
        <v>482</v>
      </c>
      <c r="H1686" t="s">
        <v>483</v>
      </c>
      <c r="I1686" t="str">
        <f>MID(Tabla1[[#This Row],[Des.Proyecto]],16,50)</f>
        <v>PRESUPUESTOS PARTICIPATIVOS</v>
      </c>
      <c r="J1686" t="s">
        <v>476</v>
      </c>
      <c r="K1686" t="s">
        <v>477</v>
      </c>
      <c r="L1686" s="11" t="s">
        <v>939</v>
      </c>
      <c r="M1686" t="s">
        <v>403</v>
      </c>
      <c r="N1686" t="s">
        <v>194</v>
      </c>
      <c r="O1686" s="19">
        <v>10801</v>
      </c>
      <c r="P1686" s="19">
        <v>0</v>
      </c>
      <c r="Q1686" s="19">
        <v>0</v>
      </c>
      <c r="R1686" s="19">
        <v>10801</v>
      </c>
      <c r="S1686" s="19">
        <v>0</v>
      </c>
      <c r="T1686" s="19">
        <v>0</v>
      </c>
      <c r="U1686" s="18">
        <f>Tabla1[[#This Row],[Comprometido]]/Tabla1[[#Totals],[Comprometido]]</f>
        <v>0</v>
      </c>
      <c r="V1686" s="19">
        <v>0</v>
      </c>
      <c r="W1686" s="20">
        <f>Tabla1[[#This Row],[Devengado]]/Tabla1[[#Totals],[Devengado]]</f>
        <v>0</v>
      </c>
      <c r="X1686" s="19">
        <v>10801</v>
      </c>
      <c r="Y1686" s="19">
        <v>10801</v>
      </c>
      <c r="Z1686" s="19">
        <v>10801</v>
      </c>
    </row>
    <row r="1687" spans="1:26" hidden="1" x14ac:dyDescent="0.2">
      <c r="A1687" t="s">
        <v>23</v>
      </c>
      <c r="B1687" t="s">
        <v>24</v>
      </c>
      <c r="C1687" t="s">
        <v>34</v>
      </c>
      <c r="D1687" t="s">
        <v>35</v>
      </c>
      <c r="E1687" t="s">
        <v>464</v>
      </c>
      <c r="F1687" t="s">
        <v>465</v>
      </c>
      <c r="G1687" t="s">
        <v>482</v>
      </c>
      <c r="H1687" t="s">
        <v>483</v>
      </c>
      <c r="I1687" t="str">
        <f>MID(Tabla1[[#This Row],[Des.Proyecto]],16,50)</f>
        <v>PRESUPUESTOS PARTICIPATIVOS</v>
      </c>
      <c r="J1687" t="s">
        <v>476</v>
      </c>
      <c r="K1687" t="s">
        <v>477</v>
      </c>
      <c r="L1687" s="11" t="s">
        <v>939</v>
      </c>
      <c r="M1687" t="s">
        <v>403</v>
      </c>
      <c r="N1687" t="s">
        <v>194</v>
      </c>
      <c r="O1687" s="19">
        <v>22352.47</v>
      </c>
      <c r="P1687" s="19">
        <v>0</v>
      </c>
      <c r="Q1687" s="19">
        <v>0</v>
      </c>
      <c r="R1687" s="19">
        <v>22352.47</v>
      </c>
      <c r="S1687" s="19">
        <v>0</v>
      </c>
      <c r="T1687" s="19">
        <v>0</v>
      </c>
      <c r="U1687" s="18">
        <f>Tabla1[[#This Row],[Comprometido]]/Tabla1[[#Totals],[Comprometido]]</f>
        <v>0</v>
      </c>
      <c r="V1687" s="19">
        <v>0</v>
      </c>
      <c r="W1687" s="20">
        <f>Tabla1[[#This Row],[Devengado]]/Tabla1[[#Totals],[Devengado]]</f>
        <v>0</v>
      </c>
      <c r="X1687" s="19">
        <v>22352.47</v>
      </c>
      <c r="Y1687" s="19">
        <v>22352.47</v>
      </c>
      <c r="Z1687" s="19">
        <v>22352.47</v>
      </c>
    </row>
    <row r="1688" spans="1:26" hidden="1" x14ac:dyDescent="0.2">
      <c r="A1688" t="s">
        <v>23</v>
      </c>
      <c r="B1688" t="s">
        <v>24</v>
      </c>
      <c r="C1688" t="s">
        <v>72</v>
      </c>
      <c r="D1688" t="s">
        <v>73</v>
      </c>
      <c r="E1688" t="s">
        <v>464</v>
      </c>
      <c r="F1688" t="s">
        <v>465</v>
      </c>
      <c r="G1688" t="s">
        <v>482</v>
      </c>
      <c r="H1688" t="s">
        <v>483</v>
      </c>
      <c r="I1688" t="str">
        <f>MID(Tabla1[[#This Row],[Des.Proyecto]],16,50)</f>
        <v>PRESUPUESTOS PARTICIPATIVOS</v>
      </c>
      <c r="J1688" t="s">
        <v>476</v>
      </c>
      <c r="K1688" t="s">
        <v>477</v>
      </c>
      <c r="L1688" s="11" t="s">
        <v>939</v>
      </c>
      <c r="M1688" t="s">
        <v>403</v>
      </c>
      <c r="N1688" t="s">
        <v>194</v>
      </c>
      <c r="O1688" s="19">
        <v>12913.14</v>
      </c>
      <c r="P1688" s="19">
        <v>0</v>
      </c>
      <c r="Q1688" s="19">
        <v>0</v>
      </c>
      <c r="R1688" s="19">
        <v>12913.14</v>
      </c>
      <c r="S1688" s="19">
        <v>0</v>
      </c>
      <c r="T1688" s="19">
        <v>0</v>
      </c>
      <c r="U1688" s="18">
        <f>Tabla1[[#This Row],[Comprometido]]/Tabla1[[#Totals],[Comprometido]]</f>
        <v>0</v>
      </c>
      <c r="V1688" s="19">
        <v>0</v>
      </c>
      <c r="W1688" s="20">
        <f>Tabla1[[#This Row],[Devengado]]/Tabla1[[#Totals],[Devengado]]</f>
        <v>0</v>
      </c>
      <c r="X1688" s="19">
        <v>12913.14</v>
      </c>
      <c r="Y1688" s="19">
        <v>12913.14</v>
      </c>
      <c r="Z1688" s="19">
        <v>12913.14</v>
      </c>
    </row>
    <row r="1689" spans="1:26" hidden="1" x14ac:dyDescent="0.2">
      <c r="A1689" t="s">
        <v>23</v>
      </c>
      <c r="B1689" t="s">
        <v>24</v>
      </c>
      <c r="C1689" t="s">
        <v>25</v>
      </c>
      <c r="D1689" t="s">
        <v>26</v>
      </c>
      <c r="E1689" t="s">
        <v>464</v>
      </c>
      <c r="F1689" t="s">
        <v>465</v>
      </c>
      <c r="G1689" t="s">
        <v>482</v>
      </c>
      <c r="H1689" t="s">
        <v>483</v>
      </c>
      <c r="I1689" t="str">
        <f>MID(Tabla1[[#This Row],[Des.Proyecto]],16,50)</f>
        <v>PRESUPUESTOS PARTICIPATIVOS</v>
      </c>
      <c r="J1689" t="s">
        <v>476</v>
      </c>
      <c r="K1689" t="s">
        <v>477</v>
      </c>
      <c r="L1689" s="11" t="s">
        <v>939</v>
      </c>
      <c r="M1689" t="s">
        <v>403</v>
      </c>
      <c r="N1689" t="s">
        <v>194</v>
      </c>
      <c r="O1689" s="19">
        <v>16415</v>
      </c>
      <c r="P1689" s="19">
        <v>0</v>
      </c>
      <c r="Q1689" s="19">
        <v>0</v>
      </c>
      <c r="R1689" s="19">
        <v>16415</v>
      </c>
      <c r="S1689" s="19">
        <v>0</v>
      </c>
      <c r="T1689" s="19">
        <v>0</v>
      </c>
      <c r="U1689" s="18">
        <f>Tabla1[[#This Row],[Comprometido]]/Tabla1[[#Totals],[Comprometido]]</f>
        <v>0</v>
      </c>
      <c r="V1689" s="19">
        <v>0</v>
      </c>
      <c r="W1689" s="20">
        <f>Tabla1[[#This Row],[Devengado]]/Tabla1[[#Totals],[Devengado]]</f>
        <v>0</v>
      </c>
      <c r="X1689" s="19">
        <v>16415</v>
      </c>
      <c r="Y1689" s="19">
        <v>16415</v>
      </c>
      <c r="Z1689" s="19">
        <v>16415</v>
      </c>
    </row>
    <row r="1690" spans="1:26" hidden="1" x14ac:dyDescent="0.2">
      <c r="A1690" t="s">
        <v>23</v>
      </c>
      <c r="B1690" t="s">
        <v>24</v>
      </c>
      <c r="C1690" t="s">
        <v>86</v>
      </c>
      <c r="D1690" t="s">
        <v>87</v>
      </c>
      <c r="E1690" t="s">
        <v>464</v>
      </c>
      <c r="F1690" t="s">
        <v>465</v>
      </c>
      <c r="G1690" t="s">
        <v>482</v>
      </c>
      <c r="H1690" t="s">
        <v>483</v>
      </c>
      <c r="I1690" t="str">
        <f>MID(Tabla1[[#This Row],[Des.Proyecto]],16,50)</f>
        <v>PRESUPUESTOS PARTICIPATIVOS</v>
      </c>
      <c r="J1690" t="s">
        <v>476</v>
      </c>
      <c r="K1690" t="s">
        <v>477</v>
      </c>
      <c r="L1690" s="11" t="s">
        <v>939</v>
      </c>
      <c r="M1690" t="s">
        <v>403</v>
      </c>
      <c r="N1690" t="s">
        <v>194</v>
      </c>
      <c r="O1690" s="19">
        <v>25665.16</v>
      </c>
      <c r="P1690" s="19">
        <v>0</v>
      </c>
      <c r="Q1690" s="19">
        <v>0</v>
      </c>
      <c r="R1690" s="19">
        <v>25665.16</v>
      </c>
      <c r="S1690" s="19">
        <v>5305.16</v>
      </c>
      <c r="T1690" s="19">
        <v>20360</v>
      </c>
      <c r="U1690" s="18">
        <f>Tabla1[[#This Row],[Comprometido]]/Tabla1[[#Totals],[Comprometido]]</f>
        <v>9.7199140874171263E-4</v>
      </c>
      <c r="V1690" s="19">
        <v>20360</v>
      </c>
      <c r="W1690" s="20">
        <f>Tabla1[[#This Row],[Devengado]]/Tabla1[[#Totals],[Devengado]]</f>
        <v>2.3776088421040031E-3</v>
      </c>
      <c r="X1690" s="19">
        <v>5305.16</v>
      </c>
      <c r="Y1690" s="19">
        <v>5305.16</v>
      </c>
      <c r="Z1690" s="19">
        <v>0</v>
      </c>
    </row>
    <row r="1691" spans="1:26" hidden="1" x14ac:dyDescent="0.2">
      <c r="A1691" t="s">
        <v>23</v>
      </c>
      <c r="B1691" t="s">
        <v>24</v>
      </c>
      <c r="C1691" t="s">
        <v>25</v>
      </c>
      <c r="D1691" t="s">
        <v>26</v>
      </c>
      <c r="E1691" t="s">
        <v>464</v>
      </c>
      <c r="F1691" t="s">
        <v>465</v>
      </c>
      <c r="G1691" t="s">
        <v>482</v>
      </c>
      <c r="H1691" t="s">
        <v>483</v>
      </c>
      <c r="I1691" t="str">
        <f>MID(Tabla1[[#This Row],[Des.Proyecto]],16,50)</f>
        <v>PRESUPUESTOS PARTICIPATIVOS</v>
      </c>
      <c r="J1691" t="s">
        <v>460</v>
      </c>
      <c r="K1691" t="s">
        <v>461</v>
      </c>
      <c r="L1691" s="11" t="s">
        <v>939</v>
      </c>
      <c r="M1691" t="s">
        <v>403</v>
      </c>
      <c r="N1691" t="s">
        <v>194</v>
      </c>
      <c r="O1691" s="19">
        <v>14660</v>
      </c>
      <c r="P1691" s="19">
        <v>0</v>
      </c>
      <c r="Q1691" s="19">
        <v>0</v>
      </c>
      <c r="R1691" s="19">
        <v>14660</v>
      </c>
      <c r="S1691" s="19">
        <v>0</v>
      </c>
      <c r="T1691" s="19">
        <v>0</v>
      </c>
      <c r="U1691" s="18">
        <f>Tabla1[[#This Row],[Comprometido]]/Tabla1[[#Totals],[Comprometido]]</f>
        <v>0</v>
      </c>
      <c r="V1691" s="19">
        <v>0</v>
      </c>
      <c r="W1691" s="20">
        <f>Tabla1[[#This Row],[Devengado]]/Tabla1[[#Totals],[Devengado]]</f>
        <v>0</v>
      </c>
      <c r="X1691" s="19">
        <v>14660</v>
      </c>
      <c r="Y1691" s="19">
        <v>14660</v>
      </c>
      <c r="Z1691" s="19">
        <v>14660</v>
      </c>
    </row>
    <row r="1692" spans="1:26" hidden="1" x14ac:dyDescent="0.2">
      <c r="A1692" t="s">
        <v>23</v>
      </c>
      <c r="B1692" t="s">
        <v>24</v>
      </c>
      <c r="C1692" t="s">
        <v>34</v>
      </c>
      <c r="D1692" t="s">
        <v>35</v>
      </c>
      <c r="E1692" t="s">
        <v>464</v>
      </c>
      <c r="F1692" t="s">
        <v>465</v>
      </c>
      <c r="G1692" t="s">
        <v>482</v>
      </c>
      <c r="H1692" t="s">
        <v>483</v>
      </c>
      <c r="I1692" t="str">
        <f>MID(Tabla1[[#This Row],[Des.Proyecto]],16,50)</f>
        <v>PRESUPUESTOS PARTICIPATIVOS</v>
      </c>
      <c r="J1692" t="s">
        <v>460</v>
      </c>
      <c r="K1692" t="s">
        <v>461</v>
      </c>
      <c r="L1692" s="11" t="s">
        <v>939</v>
      </c>
      <c r="M1692" t="s">
        <v>403</v>
      </c>
      <c r="N1692" t="s">
        <v>194</v>
      </c>
      <c r="O1692" s="19">
        <v>886.2</v>
      </c>
      <c r="P1692" s="19">
        <v>0</v>
      </c>
      <c r="Q1692" s="19">
        <v>-886.2</v>
      </c>
      <c r="R1692" s="19">
        <v>0</v>
      </c>
      <c r="S1692" s="19">
        <v>0</v>
      </c>
      <c r="T1692" s="19">
        <v>0</v>
      </c>
      <c r="U1692" s="18">
        <f>Tabla1[[#This Row],[Comprometido]]/Tabla1[[#Totals],[Comprometido]]</f>
        <v>0</v>
      </c>
      <c r="V1692" s="19">
        <v>0</v>
      </c>
      <c r="W1692" s="20">
        <f>Tabla1[[#This Row],[Devengado]]/Tabla1[[#Totals],[Devengado]]</f>
        <v>0</v>
      </c>
      <c r="X1692" s="19">
        <v>0</v>
      </c>
      <c r="Y1692" s="19">
        <v>0</v>
      </c>
      <c r="Z1692" s="19">
        <v>0</v>
      </c>
    </row>
    <row r="1693" spans="1:26" hidden="1" x14ac:dyDescent="0.2">
      <c r="A1693" t="s">
        <v>23</v>
      </c>
      <c r="B1693" t="s">
        <v>24</v>
      </c>
      <c r="C1693" t="s">
        <v>40</v>
      </c>
      <c r="D1693" t="s">
        <v>41</v>
      </c>
      <c r="E1693" t="s">
        <v>464</v>
      </c>
      <c r="F1693" t="s">
        <v>465</v>
      </c>
      <c r="G1693" t="s">
        <v>482</v>
      </c>
      <c r="H1693" t="s">
        <v>483</v>
      </c>
      <c r="I1693" t="str">
        <f>MID(Tabla1[[#This Row],[Des.Proyecto]],16,50)</f>
        <v>PRESUPUESTOS PARTICIPATIVOS</v>
      </c>
      <c r="J1693" t="s">
        <v>460</v>
      </c>
      <c r="K1693" t="s">
        <v>461</v>
      </c>
      <c r="L1693" s="11" t="s">
        <v>939</v>
      </c>
      <c r="M1693" t="s">
        <v>403</v>
      </c>
      <c r="N1693" t="s">
        <v>194</v>
      </c>
      <c r="O1693" s="19">
        <v>0</v>
      </c>
      <c r="P1693" s="19">
        <v>0</v>
      </c>
      <c r="Q1693" s="19">
        <v>16679.099999999999</v>
      </c>
      <c r="R1693" s="19">
        <v>16679.099999999999</v>
      </c>
      <c r="S1693" s="19">
        <v>0</v>
      </c>
      <c r="T1693" s="19">
        <v>0</v>
      </c>
      <c r="U1693" s="18">
        <f>Tabla1[[#This Row],[Comprometido]]/Tabla1[[#Totals],[Comprometido]]</f>
        <v>0</v>
      </c>
      <c r="V1693" s="19">
        <v>0</v>
      </c>
      <c r="W1693" s="20">
        <f>Tabla1[[#This Row],[Devengado]]/Tabla1[[#Totals],[Devengado]]</f>
        <v>0</v>
      </c>
      <c r="X1693" s="19">
        <v>16679.099999999999</v>
      </c>
      <c r="Y1693" s="19">
        <v>16679.099999999999</v>
      </c>
      <c r="Z1693" s="19">
        <v>16679.099999999999</v>
      </c>
    </row>
    <row r="1694" spans="1:26" hidden="1" x14ac:dyDescent="0.2">
      <c r="A1694" t="s">
        <v>23</v>
      </c>
      <c r="B1694" t="s">
        <v>24</v>
      </c>
      <c r="C1694" t="s">
        <v>29</v>
      </c>
      <c r="D1694" t="s">
        <v>30</v>
      </c>
      <c r="E1694" t="s">
        <v>464</v>
      </c>
      <c r="F1694" t="s">
        <v>465</v>
      </c>
      <c r="G1694" t="s">
        <v>482</v>
      </c>
      <c r="H1694" t="s">
        <v>483</v>
      </c>
      <c r="I1694" t="str">
        <f>MID(Tabla1[[#This Row],[Des.Proyecto]],16,50)</f>
        <v>PRESUPUESTOS PARTICIPATIVOS</v>
      </c>
      <c r="J1694" t="s">
        <v>460</v>
      </c>
      <c r="K1694" t="s">
        <v>461</v>
      </c>
      <c r="L1694" s="11" t="s">
        <v>939</v>
      </c>
      <c r="M1694" t="s">
        <v>403</v>
      </c>
      <c r="N1694" t="s">
        <v>194</v>
      </c>
      <c r="O1694" s="19">
        <v>17192.3</v>
      </c>
      <c r="P1694" s="19">
        <v>0</v>
      </c>
      <c r="Q1694" s="19">
        <v>16007.7</v>
      </c>
      <c r="R1694" s="19">
        <v>33200</v>
      </c>
      <c r="S1694" s="19">
        <v>0</v>
      </c>
      <c r="T1694" s="19">
        <v>0</v>
      </c>
      <c r="U1694" s="18">
        <f>Tabla1[[#This Row],[Comprometido]]/Tabla1[[#Totals],[Comprometido]]</f>
        <v>0</v>
      </c>
      <c r="V1694" s="19">
        <v>0</v>
      </c>
      <c r="W1694" s="20">
        <f>Tabla1[[#This Row],[Devengado]]/Tabla1[[#Totals],[Devengado]]</f>
        <v>0</v>
      </c>
      <c r="X1694" s="19">
        <v>33200</v>
      </c>
      <c r="Y1694" s="19">
        <v>33200</v>
      </c>
      <c r="Z1694" s="19">
        <v>33200</v>
      </c>
    </row>
    <row r="1695" spans="1:26" hidden="1" x14ac:dyDescent="0.2">
      <c r="A1695" t="s">
        <v>23</v>
      </c>
      <c r="B1695" t="s">
        <v>24</v>
      </c>
      <c r="C1695" t="s">
        <v>86</v>
      </c>
      <c r="D1695" t="s">
        <v>87</v>
      </c>
      <c r="E1695" t="s">
        <v>464</v>
      </c>
      <c r="F1695" t="s">
        <v>465</v>
      </c>
      <c r="G1695" t="s">
        <v>482</v>
      </c>
      <c r="H1695" t="s">
        <v>483</v>
      </c>
      <c r="I1695" t="str">
        <f>MID(Tabla1[[#This Row],[Des.Proyecto]],16,50)</f>
        <v>PRESUPUESTOS PARTICIPATIVOS</v>
      </c>
      <c r="J1695" t="s">
        <v>460</v>
      </c>
      <c r="K1695" t="s">
        <v>461</v>
      </c>
      <c r="L1695" s="11" t="s">
        <v>939</v>
      </c>
      <c r="M1695" t="s">
        <v>403</v>
      </c>
      <c r="N1695" t="s">
        <v>194</v>
      </c>
      <c r="O1695" s="19">
        <v>23850</v>
      </c>
      <c r="P1695" s="19">
        <v>0</v>
      </c>
      <c r="Q1695" s="19">
        <v>0</v>
      </c>
      <c r="R1695" s="19">
        <v>23850</v>
      </c>
      <c r="S1695" s="19">
        <v>0</v>
      </c>
      <c r="T1695" s="19">
        <v>0</v>
      </c>
      <c r="U1695" s="18">
        <f>Tabla1[[#This Row],[Comprometido]]/Tabla1[[#Totals],[Comprometido]]</f>
        <v>0</v>
      </c>
      <c r="V1695" s="19">
        <v>0</v>
      </c>
      <c r="W1695" s="20">
        <f>Tabla1[[#This Row],[Devengado]]/Tabla1[[#Totals],[Devengado]]</f>
        <v>0</v>
      </c>
      <c r="X1695" s="19">
        <v>23850</v>
      </c>
      <c r="Y1695" s="19">
        <v>23850</v>
      </c>
      <c r="Z1695" s="19">
        <v>23850</v>
      </c>
    </row>
    <row r="1696" spans="1:26" hidden="1" x14ac:dyDescent="0.2">
      <c r="A1696" t="s">
        <v>23</v>
      </c>
      <c r="B1696" t="s">
        <v>24</v>
      </c>
      <c r="C1696" t="s">
        <v>44</v>
      </c>
      <c r="D1696" t="s">
        <v>45</v>
      </c>
      <c r="E1696" t="s">
        <v>464</v>
      </c>
      <c r="F1696" t="s">
        <v>465</v>
      </c>
      <c r="G1696" t="s">
        <v>482</v>
      </c>
      <c r="H1696" t="s">
        <v>483</v>
      </c>
      <c r="I1696" t="str">
        <f>MID(Tabla1[[#This Row],[Des.Proyecto]],16,50)</f>
        <v>PRESUPUESTOS PARTICIPATIVOS</v>
      </c>
      <c r="J1696" t="s">
        <v>460</v>
      </c>
      <c r="K1696" t="s">
        <v>461</v>
      </c>
      <c r="L1696" s="11" t="s">
        <v>939</v>
      </c>
      <c r="M1696" t="s">
        <v>403</v>
      </c>
      <c r="N1696" t="s">
        <v>194</v>
      </c>
      <c r="O1696" s="19">
        <v>3000</v>
      </c>
      <c r="P1696" s="19">
        <v>0</v>
      </c>
      <c r="Q1696" s="19">
        <v>0</v>
      </c>
      <c r="R1696" s="19">
        <v>3000</v>
      </c>
      <c r="S1696" s="19">
        <v>0</v>
      </c>
      <c r="T1696" s="19">
        <v>0</v>
      </c>
      <c r="U1696" s="18">
        <f>Tabla1[[#This Row],[Comprometido]]/Tabla1[[#Totals],[Comprometido]]</f>
        <v>0</v>
      </c>
      <c r="V1696" s="19">
        <v>0</v>
      </c>
      <c r="W1696" s="20">
        <f>Tabla1[[#This Row],[Devengado]]/Tabla1[[#Totals],[Devengado]]</f>
        <v>0</v>
      </c>
      <c r="X1696" s="19">
        <v>3000</v>
      </c>
      <c r="Y1696" s="19">
        <v>3000</v>
      </c>
      <c r="Z1696" s="19">
        <v>3000</v>
      </c>
    </row>
    <row r="1697" spans="1:26" hidden="1" x14ac:dyDescent="0.2">
      <c r="A1697" t="s">
        <v>23</v>
      </c>
      <c r="B1697" t="s">
        <v>24</v>
      </c>
      <c r="C1697" t="s">
        <v>29</v>
      </c>
      <c r="D1697" t="s">
        <v>30</v>
      </c>
      <c r="E1697" t="s">
        <v>464</v>
      </c>
      <c r="F1697" t="s">
        <v>465</v>
      </c>
      <c r="G1697" t="s">
        <v>482</v>
      </c>
      <c r="H1697" t="s">
        <v>483</v>
      </c>
      <c r="I1697" t="str">
        <f>MID(Tabla1[[#This Row],[Des.Proyecto]],16,50)</f>
        <v>PRESUPUESTOS PARTICIPATIVOS</v>
      </c>
      <c r="J1697" t="s">
        <v>422</v>
      </c>
      <c r="K1697" t="s">
        <v>423</v>
      </c>
      <c r="L1697" s="11" t="s">
        <v>939</v>
      </c>
      <c r="M1697" t="s">
        <v>403</v>
      </c>
      <c r="N1697" t="s">
        <v>194</v>
      </c>
      <c r="O1697" s="19">
        <v>1798.33</v>
      </c>
      <c r="P1697" s="19">
        <v>0</v>
      </c>
      <c r="Q1697" s="19">
        <v>1401.67</v>
      </c>
      <c r="R1697" s="19">
        <v>3200</v>
      </c>
      <c r="S1697" s="19">
        <v>0</v>
      </c>
      <c r="T1697" s="19">
        <v>0</v>
      </c>
      <c r="U1697" s="18">
        <f>Tabla1[[#This Row],[Comprometido]]/Tabla1[[#Totals],[Comprometido]]</f>
        <v>0</v>
      </c>
      <c r="V1697" s="19">
        <v>0</v>
      </c>
      <c r="W1697" s="20">
        <f>Tabla1[[#This Row],[Devengado]]/Tabla1[[#Totals],[Devengado]]</f>
        <v>0</v>
      </c>
      <c r="X1697" s="19">
        <v>3200</v>
      </c>
      <c r="Y1697" s="19">
        <v>3200</v>
      </c>
      <c r="Z1697" s="19">
        <v>3200</v>
      </c>
    </row>
    <row r="1698" spans="1:26" hidden="1" x14ac:dyDescent="0.2">
      <c r="A1698" t="s">
        <v>23</v>
      </c>
      <c r="B1698" t="s">
        <v>24</v>
      </c>
      <c r="C1698" t="s">
        <v>29</v>
      </c>
      <c r="D1698" t="s">
        <v>30</v>
      </c>
      <c r="E1698" t="s">
        <v>464</v>
      </c>
      <c r="F1698" t="s">
        <v>465</v>
      </c>
      <c r="G1698" t="s">
        <v>482</v>
      </c>
      <c r="H1698" t="s">
        <v>483</v>
      </c>
      <c r="I1698" t="str">
        <f>MID(Tabla1[[#This Row],[Des.Proyecto]],16,50)</f>
        <v>PRESUPUESTOS PARTICIPATIVOS</v>
      </c>
      <c r="J1698" t="s">
        <v>490</v>
      </c>
      <c r="K1698" t="s">
        <v>491</v>
      </c>
      <c r="L1698" s="11" t="s">
        <v>939</v>
      </c>
      <c r="M1698" t="s">
        <v>403</v>
      </c>
      <c r="N1698" t="s">
        <v>194</v>
      </c>
      <c r="O1698" s="19">
        <v>5000</v>
      </c>
      <c r="P1698" s="19">
        <v>0</v>
      </c>
      <c r="Q1698" s="19">
        <v>-5000</v>
      </c>
      <c r="R1698" s="19">
        <v>0</v>
      </c>
      <c r="S1698" s="19">
        <v>0</v>
      </c>
      <c r="T1698" s="19">
        <v>0</v>
      </c>
      <c r="U1698" s="18">
        <f>Tabla1[[#This Row],[Comprometido]]/Tabla1[[#Totals],[Comprometido]]</f>
        <v>0</v>
      </c>
      <c r="V1698" s="19">
        <v>0</v>
      </c>
      <c r="W1698" s="20">
        <f>Tabla1[[#This Row],[Devengado]]/Tabla1[[#Totals],[Devengado]]</f>
        <v>0</v>
      </c>
      <c r="X1698" s="19">
        <v>0</v>
      </c>
      <c r="Y1698" s="19">
        <v>0</v>
      </c>
      <c r="Z1698" s="19">
        <v>0</v>
      </c>
    </row>
    <row r="1699" spans="1:26" hidden="1" x14ac:dyDescent="0.2">
      <c r="A1699" t="s">
        <v>23</v>
      </c>
      <c r="B1699" t="s">
        <v>24</v>
      </c>
      <c r="C1699" t="s">
        <v>25</v>
      </c>
      <c r="D1699" t="s">
        <v>26</v>
      </c>
      <c r="E1699" t="s">
        <v>464</v>
      </c>
      <c r="F1699" t="s">
        <v>465</v>
      </c>
      <c r="G1699" t="s">
        <v>482</v>
      </c>
      <c r="H1699" t="s">
        <v>483</v>
      </c>
      <c r="I1699" t="str">
        <f>MID(Tabla1[[#This Row],[Des.Proyecto]],16,50)</f>
        <v>PRESUPUESTOS PARTICIPATIVOS</v>
      </c>
      <c r="J1699" t="s">
        <v>426</v>
      </c>
      <c r="K1699" t="s">
        <v>427</v>
      </c>
      <c r="L1699" s="11" t="s">
        <v>939</v>
      </c>
      <c r="M1699" t="s">
        <v>403</v>
      </c>
      <c r="N1699" t="s">
        <v>194</v>
      </c>
      <c r="O1699" s="19">
        <v>6400</v>
      </c>
      <c r="P1699" s="19">
        <v>0</v>
      </c>
      <c r="Q1699" s="19">
        <v>0</v>
      </c>
      <c r="R1699" s="19">
        <v>6400</v>
      </c>
      <c r="S1699" s="19">
        <v>0</v>
      </c>
      <c r="T1699" s="19">
        <v>0</v>
      </c>
      <c r="U1699" s="18">
        <f>Tabla1[[#This Row],[Comprometido]]/Tabla1[[#Totals],[Comprometido]]</f>
        <v>0</v>
      </c>
      <c r="V1699" s="19">
        <v>0</v>
      </c>
      <c r="W1699" s="20">
        <f>Tabla1[[#This Row],[Devengado]]/Tabla1[[#Totals],[Devengado]]</f>
        <v>0</v>
      </c>
      <c r="X1699" s="19">
        <v>6400</v>
      </c>
      <c r="Y1699" s="19">
        <v>6400</v>
      </c>
      <c r="Z1699" s="19">
        <v>6400</v>
      </c>
    </row>
    <row r="1700" spans="1:26" hidden="1" x14ac:dyDescent="0.2">
      <c r="A1700" t="s">
        <v>23</v>
      </c>
      <c r="B1700" t="s">
        <v>24</v>
      </c>
      <c r="C1700" t="s">
        <v>40</v>
      </c>
      <c r="D1700" t="s">
        <v>41</v>
      </c>
      <c r="E1700" t="s">
        <v>464</v>
      </c>
      <c r="F1700" t="s">
        <v>465</v>
      </c>
      <c r="G1700" t="s">
        <v>482</v>
      </c>
      <c r="H1700" t="s">
        <v>483</v>
      </c>
      <c r="I1700" t="str">
        <f>MID(Tabla1[[#This Row],[Des.Proyecto]],16,50)</f>
        <v>PRESUPUESTOS PARTICIPATIVOS</v>
      </c>
      <c r="J1700" t="s">
        <v>426</v>
      </c>
      <c r="K1700" t="s">
        <v>427</v>
      </c>
      <c r="L1700" s="11" t="s">
        <v>939</v>
      </c>
      <c r="M1700" t="s">
        <v>403</v>
      </c>
      <c r="N1700" t="s">
        <v>194</v>
      </c>
      <c r="O1700" s="19">
        <v>75000.289999999994</v>
      </c>
      <c r="P1700" s="19">
        <v>0</v>
      </c>
      <c r="Q1700" s="19">
        <v>149999.71</v>
      </c>
      <c r="R1700" s="19">
        <v>225000</v>
      </c>
      <c r="S1700" s="19">
        <v>0</v>
      </c>
      <c r="T1700" s="19">
        <v>0</v>
      </c>
      <c r="U1700" s="18">
        <f>Tabla1[[#This Row],[Comprometido]]/Tabla1[[#Totals],[Comprometido]]</f>
        <v>0</v>
      </c>
      <c r="V1700" s="19">
        <v>0</v>
      </c>
      <c r="W1700" s="20">
        <f>Tabla1[[#This Row],[Devengado]]/Tabla1[[#Totals],[Devengado]]</f>
        <v>0</v>
      </c>
      <c r="X1700" s="19">
        <v>225000</v>
      </c>
      <c r="Y1700" s="19">
        <v>225000</v>
      </c>
      <c r="Z1700" s="19">
        <v>225000</v>
      </c>
    </row>
    <row r="1701" spans="1:26" hidden="1" x14ac:dyDescent="0.2">
      <c r="A1701" t="s">
        <v>23</v>
      </c>
      <c r="B1701" t="s">
        <v>24</v>
      </c>
      <c r="C1701" t="s">
        <v>29</v>
      </c>
      <c r="D1701" t="s">
        <v>30</v>
      </c>
      <c r="E1701" t="s">
        <v>464</v>
      </c>
      <c r="F1701" t="s">
        <v>465</v>
      </c>
      <c r="G1701" t="s">
        <v>482</v>
      </c>
      <c r="H1701" t="s">
        <v>483</v>
      </c>
      <c r="I1701" t="str">
        <f>MID(Tabla1[[#This Row],[Des.Proyecto]],16,50)</f>
        <v>PRESUPUESTOS PARTICIPATIVOS</v>
      </c>
      <c r="J1701" t="s">
        <v>426</v>
      </c>
      <c r="K1701" t="s">
        <v>427</v>
      </c>
      <c r="L1701" s="11" t="s">
        <v>939</v>
      </c>
      <c r="M1701" t="s">
        <v>403</v>
      </c>
      <c r="N1701" t="s">
        <v>194</v>
      </c>
      <c r="O1701" s="19">
        <v>8858.1</v>
      </c>
      <c r="P1701" s="19">
        <v>0</v>
      </c>
      <c r="Q1701" s="19">
        <v>15441.9</v>
      </c>
      <c r="R1701" s="19">
        <v>24300</v>
      </c>
      <c r="S1701" s="19">
        <v>0</v>
      </c>
      <c r="T1701" s="19">
        <v>0</v>
      </c>
      <c r="U1701" s="18">
        <f>Tabla1[[#This Row],[Comprometido]]/Tabla1[[#Totals],[Comprometido]]</f>
        <v>0</v>
      </c>
      <c r="V1701" s="19">
        <v>0</v>
      </c>
      <c r="W1701" s="20">
        <f>Tabla1[[#This Row],[Devengado]]/Tabla1[[#Totals],[Devengado]]</f>
        <v>0</v>
      </c>
      <c r="X1701" s="19">
        <v>24300</v>
      </c>
      <c r="Y1701" s="19">
        <v>24300</v>
      </c>
      <c r="Z1701" s="19">
        <v>24300</v>
      </c>
    </row>
    <row r="1702" spans="1:26" hidden="1" x14ac:dyDescent="0.2">
      <c r="A1702" t="s">
        <v>23</v>
      </c>
      <c r="B1702" t="s">
        <v>24</v>
      </c>
      <c r="C1702" t="s">
        <v>44</v>
      </c>
      <c r="D1702" t="s">
        <v>45</v>
      </c>
      <c r="E1702" t="s">
        <v>464</v>
      </c>
      <c r="F1702" t="s">
        <v>465</v>
      </c>
      <c r="G1702" t="s">
        <v>482</v>
      </c>
      <c r="H1702" t="s">
        <v>483</v>
      </c>
      <c r="I1702" t="str">
        <f>MID(Tabla1[[#This Row],[Des.Proyecto]],16,50)</f>
        <v>PRESUPUESTOS PARTICIPATIVOS</v>
      </c>
      <c r="J1702" t="s">
        <v>426</v>
      </c>
      <c r="K1702" t="s">
        <v>427</v>
      </c>
      <c r="L1702" s="11" t="s">
        <v>939</v>
      </c>
      <c r="M1702" t="s">
        <v>403</v>
      </c>
      <c r="N1702" t="s">
        <v>194</v>
      </c>
      <c r="O1702" s="19">
        <v>392410.36</v>
      </c>
      <c r="P1702" s="19">
        <v>0</v>
      </c>
      <c r="Q1702" s="19">
        <v>0</v>
      </c>
      <c r="R1702" s="19">
        <v>392410.36</v>
      </c>
      <c r="S1702" s="19">
        <v>0</v>
      </c>
      <c r="T1702" s="19">
        <v>0</v>
      </c>
      <c r="U1702" s="18">
        <f>Tabla1[[#This Row],[Comprometido]]/Tabla1[[#Totals],[Comprometido]]</f>
        <v>0</v>
      </c>
      <c r="V1702" s="19">
        <v>0</v>
      </c>
      <c r="W1702" s="20">
        <f>Tabla1[[#This Row],[Devengado]]/Tabla1[[#Totals],[Devengado]]</f>
        <v>0</v>
      </c>
      <c r="X1702" s="19">
        <v>392410.36</v>
      </c>
      <c r="Y1702" s="19">
        <v>392410.36</v>
      </c>
      <c r="Z1702" s="19">
        <v>392410.36</v>
      </c>
    </row>
    <row r="1703" spans="1:26" hidden="1" x14ac:dyDescent="0.2">
      <c r="A1703" t="s">
        <v>23</v>
      </c>
      <c r="B1703" t="s">
        <v>24</v>
      </c>
      <c r="C1703" t="s">
        <v>34</v>
      </c>
      <c r="D1703" t="s">
        <v>35</v>
      </c>
      <c r="E1703" t="s">
        <v>464</v>
      </c>
      <c r="F1703" t="s">
        <v>465</v>
      </c>
      <c r="G1703" t="s">
        <v>482</v>
      </c>
      <c r="H1703" t="s">
        <v>483</v>
      </c>
      <c r="I1703" t="str">
        <f>MID(Tabla1[[#This Row],[Des.Proyecto]],16,50)</f>
        <v>PRESUPUESTOS PARTICIPATIVOS</v>
      </c>
      <c r="J1703" t="s">
        <v>426</v>
      </c>
      <c r="K1703" t="s">
        <v>427</v>
      </c>
      <c r="L1703" s="11" t="s">
        <v>939</v>
      </c>
      <c r="M1703" t="s">
        <v>403</v>
      </c>
      <c r="N1703" t="s">
        <v>194</v>
      </c>
      <c r="O1703" s="19">
        <v>2499.36</v>
      </c>
      <c r="P1703" s="19">
        <v>0</v>
      </c>
      <c r="Q1703" s="19">
        <v>-2499.36</v>
      </c>
      <c r="R1703" s="19">
        <v>0</v>
      </c>
      <c r="S1703" s="19">
        <v>0</v>
      </c>
      <c r="T1703" s="19">
        <v>0</v>
      </c>
      <c r="U1703" s="18">
        <f>Tabla1[[#This Row],[Comprometido]]/Tabla1[[#Totals],[Comprometido]]</f>
        <v>0</v>
      </c>
      <c r="V1703" s="19">
        <v>0</v>
      </c>
      <c r="W1703" s="20">
        <f>Tabla1[[#This Row],[Devengado]]/Tabla1[[#Totals],[Devengado]]</f>
        <v>0</v>
      </c>
      <c r="X1703" s="19">
        <v>0</v>
      </c>
      <c r="Y1703" s="19">
        <v>0</v>
      </c>
      <c r="Z1703" s="19">
        <v>0</v>
      </c>
    </row>
    <row r="1704" spans="1:26" hidden="1" x14ac:dyDescent="0.2">
      <c r="A1704" t="s">
        <v>23</v>
      </c>
      <c r="B1704" t="s">
        <v>24</v>
      </c>
      <c r="C1704" t="s">
        <v>29</v>
      </c>
      <c r="D1704" t="s">
        <v>30</v>
      </c>
      <c r="E1704" t="s">
        <v>464</v>
      </c>
      <c r="F1704" t="s">
        <v>465</v>
      </c>
      <c r="G1704" t="s">
        <v>482</v>
      </c>
      <c r="H1704" t="s">
        <v>483</v>
      </c>
      <c r="I1704" t="str">
        <f>MID(Tabla1[[#This Row],[Des.Proyecto]],16,50)</f>
        <v>PRESUPUESTOS PARTICIPATIVOS</v>
      </c>
      <c r="J1704" t="s">
        <v>492</v>
      </c>
      <c r="K1704" t="s">
        <v>493</v>
      </c>
      <c r="L1704" s="11" t="s">
        <v>939</v>
      </c>
      <c r="M1704" t="s">
        <v>403</v>
      </c>
      <c r="N1704" t="s">
        <v>194</v>
      </c>
      <c r="O1704" s="19">
        <v>2732.47</v>
      </c>
      <c r="P1704" s="19">
        <v>0</v>
      </c>
      <c r="Q1704" s="19">
        <v>-232.47</v>
      </c>
      <c r="R1704" s="19">
        <v>2500</v>
      </c>
      <c r="S1704" s="19">
        <v>0</v>
      </c>
      <c r="T1704" s="19">
        <v>0</v>
      </c>
      <c r="U1704" s="18">
        <f>Tabla1[[#This Row],[Comprometido]]/Tabla1[[#Totals],[Comprometido]]</f>
        <v>0</v>
      </c>
      <c r="V1704" s="19">
        <v>0</v>
      </c>
      <c r="W1704" s="20">
        <f>Tabla1[[#This Row],[Devengado]]/Tabla1[[#Totals],[Devengado]]</f>
        <v>0</v>
      </c>
      <c r="X1704" s="19">
        <v>2500</v>
      </c>
      <c r="Y1704" s="19">
        <v>2500</v>
      </c>
      <c r="Z1704" s="19">
        <v>2500</v>
      </c>
    </row>
    <row r="1705" spans="1:26" hidden="1" x14ac:dyDescent="0.2">
      <c r="A1705" t="s">
        <v>23</v>
      </c>
      <c r="B1705" t="s">
        <v>24</v>
      </c>
      <c r="C1705" t="s">
        <v>29</v>
      </c>
      <c r="D1705" t="s">
        <v>30</v>
      </c>
      <c r="E1705" t="s">
        <v>464</v>
      </c>
      <c r="F1705" t="s">
        <v>465</v>
      </c>
      <c r="G1705" t="s">
        <v>482</v>
      </c>
      <c r="H1705" t="s">
        <v>483</v>
      </c>
      <c r="I1705" t="str">
        <f>MID(Tabla1[[#This Row],[Des.Proyecto]],16,50)</f>
        <v>PRESUPUESTOS PARTICIPATIVOS</v>
      </c>
      <c r="J1705" t="s">
        <v>452</v>
      </c>
      <c r="K1705" t="s">
        <v>453</v>
      </c>
      <c r="L1705" s="11" t="s">
        <v>939</v>
      </c>
      <c r="M1705" t="s">
        <v>403</v>
      </c>
      <c r="N1705" t="s">
        <v>194</v>
      </c>
      <c r="O1705" s="19">
        <v>2928.46</v>
      </c>
      <c r="P1705" s="19">
        <v>0</v>
      </c>
      <c r="Q1705" s="19">
        <v>2771.54</v>
      </c>
      <c r="R1705" s="19">
        <v>5700</v>
      </c>
      <c r="S1705" s="19">
        <v>0</v>
      </c>
      <c r="T1705" s="19">
        <v>0</v>
      </c>
      <c r="U1705" s="18">
        <f>Tabla1[[#This Row],[Comprometido]]/Tabla1[[#Totals],[Comprometido]]</f>
        <v>0</v>
      </c>
      <c r="V1705" s="19">
        <v>0</v>
      </c>
      <c r="W1705" s="20">
        <f>Tabla1[[#This Row],[Devengado]]/Tabla1[[#Totals],[Devengado]]</f>
        <v>0</v>
      </c>
      <c r="X1705" s="19">
        <v>5700</v>
      </c>
      <c r="Y1705" s="19">
        <v>5700</v>
      </c>
      <c r="Z1705" s="19">
        <v>5700</v>
      </c>
    </row>
    <row r="1706" spans="1:26" hidden="1" x14ac:dyDescent="0.2">
      <c r="A1706" t="s">
        <v>23</v>
      </c>
      <c r="B1706" t="s">
        <v>24</v>
      </c>
      <c r="C1706" t="s">
        <v>34</v>
      </c>
      <c r="D1706" t="s">
        <v>35</v>
      </c>
      <c r="E1706" t="s">
        <v>464</v>
      </c>
      <c r="F1706" t="s">
        <v>465</v>
      </c>
      <c r="G1706" t="s">
        <v>482</v>
      </c>
      <c r="H1706" t="s">
        <v>483</v>
      </c>
      <c r="I1706" t="str">
        <f>MID(Tabla1[[#This Row],[Des.Proyecto]],16,50)</f>
        <v>PRESUPUESTOS PARTICIPATIVOS</v>
      </c>
      <c r="J1706" t="s">
        <v>452</v>
      </c>
      <c r="K1706" t="s">
        <v>453</v>
      </c>
      <c r="L1706" s="11" t="s">
        <v>939</v>
      </c>
      <c r="M1706" t="s">
        <v>403</v>
      </c>
      <c r="N1706" t="s">
        <v>194</v>
      </c>
      <c r="O1706" s="19">
        <v>6174</v>
      </c>
      <c r="P1706" s="19">
        <v>0</v>
      </c>
      <c r="Q1706" s="19">
        <v>-6174</v>
      </c>
      <c r="R1706" s="19">
        <v>0</v>
      </c>
      <c r="S1706" s="19">
        <v>0</v>
      </c>
      <c r="T1706" s="19">
        <v>0</v>
      </c>
      <c r="U1706" s="18">
        <f>Tabla1[[#This Row],[Comprometido]]/Tabla1[[#Totals],[Comprometido]]</f>
        <v>0</v>
      </c>
      <c r="V1706" s="19">
        <v>0</v>
      </c>
      <c r="W1706" s="20">
        <f>Tabla1[[#This Row],[Devengado]]/Tabla1[[#Totals],[Devengado]]</f>
        <v>0</v>
      </c>
      <c r="X1706" s="19">
        <v>0</v>
      </c>
      <c r="Y1706" s="19">
        <v>0</v>
      </c>
      <c r="Z1706" s="19">
        <v>0</v>
      </c>
    </row>
    <row r="1707" spans="1:26" hidden="1" x14ac:dyDescent="0.2">
      <c r="A1707" t="s">
        <v>23</v>
      </c>
      <c r="B1707" t="s">
        <v>24</v>
      </c>
      <c r="C1707" t="s">
        <v>29</v>
      </c>
      <c r="D1707" t="s">
        <v>30</v>
      </c>
      <c r="E1707" t="s">
        <v>464</v>
      </c>
      <c r="F1707" t="s">
        <v>465</v>
      </c>
      <c r="G1707" t="s">
        <v>482</v>
      </c>
      <c r="H1707" t="s">
        <v>483</v>
      </c>
      <c r="I1707" t="str">
        <f>MID(Tabla1[[#This Row],[Des.Proyecto]],16,50)</f>
        <v>PRESUPUESTOS PARTICIPATIVOS</v>
      </c>
      <c r="J1707" t="s">
        <v>494</v>
      </c>
      <c r="K1707" t="s">
        <v>495</v>
      </c>
      <c r="L1707" s="11" t="s">
        <v>939</v>
      </c>
      <c r="M1707" t="s">
        <v>403</v>
      </c>
      <c r="N1707" t="s">
        <v>194</v>
      </c>
      <c r="O1707" s="19">
        <v>3303.07</v>
      </c>
      <c r="P1707" s="19">
        <v>0</v>
      </c>
      <c r="Q1707" s="19">
        <v>3926.93</v>
      </c>
      <c r="R1707" s="19">
        <v>7230</v>
      </c>
      <c r="S1707" s="19">
        <v>0</v>
      </c>
      <c r="T1707" s="19">
        <v>0</v>
      </c>
      <c r="U1707" s="18">
        <f>Tabla1[[#This Row],[Comprometido]]/Tabla1[[#Totals],[Comprometido]]</f>
        <v>0</v>
      </c>
      <c r="V1707" s="19">
        <v>0</v>
      </c>
      <c r="W1707" s="20">
        <f>Tabla1[[#This Row],[Devengado]]/Tabla1[[#Totals],[Devengado]]</f>
        <v>0</v>
      </c>
      <c r="X1707" s="19">
        <v>7230</v>
      </c>
      <c r="Y1707" s="19">
        <v>7230</v>
      </c>
      <c r="Z1707" s="19">
        <v>7230</v>
      </c>
    </row>
    <row r="1708" spans="1:26" hidden="1" x14ac:dyDescent="0.2">
      <c r="A1708" t="s">
        <v>23</v>
      </c>
      <c r="B1708" t="s">
        <v>24</v>
      </c>
      <c r="C1708" t="s">
        <v>25</v>
      </c>
      <c r="D1708" t="s">
        <v>26</v>
      </c>
      <c r="E1708" t="s">
        <v>464</v>
      </c>
      <c r="F1708" t="s">
        <v>465</v>
      </c>
      <c r="G1708" t="s">
        <v>482</v>
      </c>
      <c r="H1708" t="s">
        <v>483</v>
      </c>
      <c r="I1708" t="str">
        <f>MID(Tabla1[[#This Row],[Des.Proyecto]],16,50)</f>
        <v>PRESUPUESTOS PARTICIPATIVOS</v>
      </c>
      <c r="J1708" t="s">
        <v>480</v>
      </c>
      <c r="K1708" t="s">
        <v>481</v>
      </c>
      <c r="L1708" s="11" t="s">
        <v>939</v>
      </c>
      <c r="M1708" t="s">
        <v>403</v>
      </c>
      <c r="N1708" t="s">
        <v>194</v>
      </c>
      <c r="O1708" s="19">
        <v>860</v>
      </c>
      <c r="P1708" s="19">
        <v>0</v>
      </c>
      <c r="Q1708" s="19">
        <v>0</v>
      </c>
      <c r="R1708" s="19">
        <v>860</v>
      </c>
      <c r="S1708" s="19">
        <v>0</v>
      </c>
      <c r="T1708" s="19">
        <v>0</v>
      </c>
      <c r="U1708" s="18">
        <f>Tabla1[[#This Row],[Comprometido]]/Tabla1[[#Totals],[Comprometido]]</f>
        <v>0</v>
      </c>
      <c r="V1708" s="19">
        <v>0</v>
      </c>
      <c r="W1708" s="20">
        <f>Tabla1[[#This Row],[Devengado]]/Tabla1[[#Totals],[Devengado]]</f>
        <v>0</v>
      </c>
      <c r="X1708" s="19">
        <v>860</v>
      </c>
      <c r="Y1708" s="19">
        <v>860</v>
      </c>
      <c r="Z1708" s="19">
        <v>860</v>
      </c>
    </row>
    <row r="1709" spans="1:26" hidden="1" x14ac:dyDescent="0.2">
      <c r="A1709" t="s">
        <v>23</v>
      </c>
      <c r="B1709" t="s">
        <v>24</v>
      </c>
      <c r="C1709" t="s">
        <v>103</v>
      </c>
      <c r="D1709" t="s">
        <v>104</v>
      </c>
      <c r="E1709" t="s">
        <v>496</v>
      </c>
      <c r="F1709" t="s">
        <v>497</v>
      </c>
      <c r="G1709" t="s">
        <v>498</v>
      </c>
      <c r="H1709" t="s">
        <v>499</v>
      </c>
      <c r="I1709" t="str">
        <f>MID(Tabla1[[#This Row],[Des.Proyecto]],16,50)</f>
        <v xml:space="preserve"> SOMOS QUITO</v>
      </c>
      <c r="J1709" t="s">
        <v>500</v>
      </c>
      <c r="K1709" t="s">
        <v>501</v>
      </c>
      <c r="L1709" s="11" t="s">
        <v>939</v>
      </c>
      <c r="M1709" t="s">
        <v>403</v>
      </c>
      <c r="N1709" t="s">
        <v>194</v>
      </c>
      <c r="O1709" s="19">
        <v>6250</v>
      </c>
      <c r="P1709" s="19">
        <v>0</v>
      </c>
      <c r="Q1709" s="19">
        <v>0</v>
      </c>
      <c r="R1709" s="19">
        <v>6250</v>
      </c>
      <c r="S1709" s="19">
        <v>50</v>
      </c>
      <c r="T1709" s="19">
        <v>6200</v>
      </c>
      <c r="U1709" s="18">
        <f>Tabla1[[#This Row],[Comprometido]]/Tabla1[[#Totals],[Comprometido]]</f>
        <v>2.9598952525533491E-4</v>
      </c>
      <c r="V1709" s="19">
        <v>2400</v>
      </c>
      <c r="W1709" s="20">
        <f>Tabla1[[#This Row],[Devengado]]/Tabla1[[#Totals],[Devengado]]</f>
        <v>2.8026823286098269E-4</v>
      </c>
      <c r="X1709" s="19">
        <v>50</v>
      </c>
      <c r="Y1709" s="19">
        <v>3850</v>
      </c>
      <c r="Z1709" s="19">
        <v>0</v>
      </c>
    </row>
    <row r="1710" spans="1:26" hidden="1" x14ac:dyDescent="0.2">
      <c r="A1710" t="s">
        <v>23</v>
      </c>
      <c r="B1710" t="s">
        <v>24</v>
      </c>
      <c r="C1710" t="s">
        <v>25</v>
      </c>
      <c r="D1710" t="s">
        <v>26</v>
      </c>
      <c r="E1710" t="s">
        <v>496</v>
      </c>
      <c r="F1710" t="s">
        <v>497</v>
      </c>
      <c r="G1710" t="s">
        <v>498</v>
      </c>
      <c r="H1710" t="s">
        <v>499</v>
      </c>
      <c r="I1710" t="str">
        <f>MID(Tabla1[[#This Row],[Des.Proyecto]],16,50)</f>
        <v xml:space="preserve"> SOMOS QUITO</v>
      </c>
      <c r="J1710" t="s">
        <v>408</v>
      </c>
      <c r="K1710" t="s">
        <v>409</v>
      </c>
      <c r="L1710" s="11" t="s">
        <v>939</v>
      </c>
      <c r="M1710" t="s">
        <v>403</v>
      </c>
      <c r="N1710" t="s">
        <v>194</v>
      </c>
      <c r="O1710" s="19">
        <v>500</v>
      </c>
      <c r="P1710" s="19">
        <v>0</v>
      </c>
      <c r="Q1710" s="19">
        <v>0</v>
      </c>
      <c r="R1710" s="19">
        <v>500</v>
      </c>
      <c r="S1710" s="19">
        <v>0</v>
      </c>
      <c r="T1710" s="19">
        <v>0</v>
      </c>
      <c r="U1710" s="18">
        <f>Tabla1[[#This Row],[Comprometido]]/Tabla1[[#Totals],[Comprometido]]</f>
        <v>0</v>
      </c>
      <c r="V1710" s="19">
        <v>0</v>
      </c>
      <c r="W1710" s="20">
        <f>Tabla1[[#This Row],[Devengado]]/Tabla1[[#Totals],[Devengado]]</f>
        <v>0</v>
      </c>
      <c r="X1710" s="19">
        <v>500</v>
      </c>
      <c r="Y1710" s="19">
        <v>500</v>
      </c>
      <c r="Z1710" s="19">
        <v>500</v>
      </c>
    </row>
    <row r="1711" spans="1:26" hidden="1" x14ac:dyDescent="0.2">
      <c r="A1711" t="s">
        <v>23</v>
      </c>
      <c r="B1711" t="s">
        <v>24</v>
      </c>
      <c r="C1711" t="s">
        <v>42</v>
      </c>
      <c r="D1711" t="s">
        <v>43</v>
      </c>
      <c r="E1711" t="s">
        <v>496</v>
      </c>
      <c r="F1711" t="s">
        <v>497</v>
      </c>
      <c r="G1711" t="s">
        <v>498</v>
      </c>
      <c r="H1711" t="s">
        <v>499</v>
      </c>
      <c r="I1711" t="str">
        <f>MID(Tabla1[[#This Row],[Des.Proyecto]],16,50)</f>
        <v xml:space="preserve"> SOMOS QUITO</v>
      </c>
      <c r="J1711" t="s">
        <v>456</v>
      </c>
      <c r="K1711" t="s">
        <v>457</v>
      </c>
      <c r="L1711" s="11" t="s">
        <v>939</v>
      </c>
      <c r="M1711" t="s">
        <v>403</v>
      </c>
      <c r="N1711" t="s">
        <v>194</v>
      </c>
      <c r="O1711" s="19">
        <v>1000</v>
      </c>
      <c r="P1711" s="19">
        <v>0</v>
      </c>
      <c r="Q1711" s="19">
        <v>-500</v>
      </c>
      <c r="R1711" s="19">
        <v>500</v>
      </c>
      <c r="S1711" s="19">
        <v>0</v>
      </c>
      <c r="T1711" s="19">
        <v>0</v>
      </c>
      <c r="U1711" s="18">
        <f>Tabla1[[#This Row],[Comprometido]]/Tabla1[[#Totals],[Comprometido]]</f>
        <v>0</v>
      </c>
      <c r="V1711" s="19">
        <v>0</v>
      </c>
      <c r="W1711" s="20">
        <f>Tabla1[[#This Row],[Devengado]]/Tabla1[[#Totals],[Devengado]]</f>
        <v>0</v>
      </c>
      <c r="X1711" s="19">
        <v>500</v>
      </c>
      <c r="Y1711" s="19">
        <v>500</v>
      </c>
      <c r="Z1711" s="19">
        <v>500</v>
      </c>
    </row>
    <row r="1712" spans="1:26" hidden="1" x14ac:dyDescent="0.2">
      <c r="A1712" t="s">
        <v>23</v>
      </c>
      <c r="B1712" t="s">
        <v>24</v>
      </c>
      <c r="C1712" t="s">
        <v>29</v>
      </c>
      <c r="D1712" t="s">
        <v>30</v>
      </c>
      <c r="E1712" t="s">
        <v>496</v>
      </c>
      <c r="F1712" t="s">
        <v>497</v>
      </c>
      <c r="G1712" t="s">
        <v>498</v>
      </c>
      <c r="H1712" t="s">
        <v>499</v>
      </c>
      <c r="I1712" t="str">
        <f>MID(Tabla1[[#This Row],[Des.Proyecto]],16,50)</f>
        <v xml:space="preserve"> SOMOS QUITO</v>
      </c>
      <c r="J1712" t="s">
        <v>456</v>
      </c>
      <c r="K1712" t="s">
        <v>457</v>
      </c>
      <c r="L1712" s="11" t="s">
        <v>939</v>
      </c>
      <c r="M1712" t="s">
        <v>403</v>
      </c>
      <c r="N1712" t="s">
        <v>194</v>
      </c>
      <c r="O1712" s="19">
        <v>549.85</v>
      </c>
      <c r="P1712" s="19">
        <v>0</v>
      </c>
      <c r="Q1712" s="19">
        <v>-549.85</v>
      </c>
      <c r="R1712" s="19">
        <v>0</v>
      </c>
      <c r="S1712" s="19">
        <v>0</v>
      </c>
      <c r="T1712" s="19">
        <v>0</v>
      </c>
      <c r="U1712" s="18">
        <f>Tabla1[[#This Row],[Comprometido]]/Tabla1[[#Totals],[Comprometido]]</f>
        <v>0</v>
      </c>
      <c r="V1712" s="19">
        <v>0</v>
      </c>
      <c r="W1712" s="20">
        <f>Tabla1[[#This Row],[Devengado]]/Tabla1[[#Totals],[Devengado]]</f>
        <v>0</v>
      </c>
      <c r="X1712" s="19">
        <v>0</v>
      </c>
      <c r="Y1712" s="19">
        <v>0</v>
      </c>
      <c r="Z1712" s="19">
        <v>0</v>
      </c>
    </row>
    <row r="1713" spans="1:26" hidden="1" x14ac:dyDescent="0.2">
      <c r="A1713" t="s">
        <v>23</v>
      </c>
      <c r="B1713" t="s">
        <v>24</v>
      </c>
      <c r="C1713" t="s">
        <v>103</v>
      </c>
      <c r="D1713" t="s">
        <v>104</v>
      </c>
      <c r="E1713" t="s">
        <v>496</v>
      </c>
      <c r="F1713" t="s">
        <v>497</v>
      </c>
      <c r="G1713" t="s">
        <v>498</v>
      </c>
      <c r="H1713" t="s">
        <v>499</v>
      </c>
      <c r="I1713" t="str">
        <f>MID(Tabla1[[#This Row],[Des.Proyecto]],16,50)</f>
        <v xml:space="preserve"> SOMOS QUITO</v>
      </c>
      <c r="J1713" t="s">
        <v>456</v>
      </c>
      <c r="K1713" t="s">
        <v>457</v>
      </c>
      <c r="L1713" s="11" t="s">
        <v>939</v>
      </c>
      <c r="M1713" t="s">
        <v>403</v>
      </c>
      <c r="N1713" t="s">
        <v>194</v>
      </c>
      <c r="O1713" s="19">
        <v>5042.3500000000004</v>
      </c>
      <c r="P1713" s="19">
        <v>0</v>
      </c>
      <c r="Q1713" s="19">
        <v>0</v>
      </c>
      <c r="R1713" s="19">
        <v>5042.3500000000004</v>
      </c>
      <c r="S1713" s="19">
        <v>4217.37</v>
      </c>
      <c r="T1713" s="19">
        <v>824.98</v>
      </c>
      <c r="U1713" s="18">
        <f>Tabla1[[#This Row],[Comprometido]]/Tabla1[[#Totals],[Comprometido]]</f>
        <v>3.9384748152442932E-5</v>
      </c>
      <c r="V1713" s="19">
        <v>0</v>
      </c>
      <c r="W1713" s="20">
        <f>Tabla1[[#This Row],[Devengado]]/Tabla1[[#Totals],[Devengado]]</f>
        <v>0</v>
      </c>
      <c r="X1713" s="19">
        <v>4217.37</v>
      </c>
      <c r="Y1713" s="19">
        <v>5042.3500000000004</v>
      </c>
      <c r="Z1713" s="19">
        <v>0</v>
      </c>
    </row>
    <row r="1714" spans="1:26" hidden="1" x14ac:dyDescent="0.2">
      <c r="A1714" t="s">
        <v>23</v>
      </c>
      <c r="B1714" t="s">
        <v>24</v>
      </c>
      <c r="C1714" t="s">
        <v>44</v>
      </c>
      <c r="D1714" t="s">
        <v>45</v>
      </c>
      <c r="E1714" t="s">
        <v>496</v>
      </c>
      <c r="F1714" t="s">
        <v>497</v>
      </c>
      <c r="G1714" t="s">
        <v>498</v>
      </c>
      <c r="H1714" t="s">
        <v>499</v>
      </c>
      <c r="I1714" t="str">
        <f>MID(Tabla1[[#This Row],[Des.Proyecto]],16,50)</f>
        <v xml:space="preserve"> SOMOS QUITO</v>
      </c>
      <c r="J1714" t="s">
        <v>456</v>
      </c>
      <c r="K1714" t="s">
        <v>457</v>
      </c>
      <c r="L1714" s="11" t="s">
        <v>939</v>
      </c>
      <c r="M1714" t="s">
        <v>403</v>
      </c>
      <c r="N1714" t="s">
        <v>194</v>
      </c>
      <c r="O1714" s="19">
        <v>2875</v>
      </c>
      <c r="P1714" s="19">
        <v>0</v>
      </c>
      <c r="Q1714" s="19">
        <v>-2875</v>
      </c>
      <c r="R1714" s="19">
        <v>0</v>
      </c>
      <c r="S1714" s="19">
        <v>0</v>
      </c>
      <c r="T1714" s="19">
        <v>0</v>
      </c>
      <c r="U1714" s="18">
        <f>Tabla1[[#This Row],[Comprometido]]/Tabla1[[#Totals],[Comprometido]]</f>
        <v>0</v>
      </c>
      <c r="V1714" s="19">
        <v>0</v>
      </c>
      <c r="W1714" s="20">
        <f>Tabla1[[#This Row],[Devengado]]/Tabla1[[#Totals],[Devengado]]</f>
        <v>0</v>
      </c>
      <c r="X1714" s="19">
        <v>0</v>
      </c>
      <c r="Y1714" s="19">
        <v>0</v>
      </c>
      <c r="Z1714" s="19">
        <v>0</v>
      </c>
    </row>
    <row r="1715" spans="1:26" hidden="1" x14ac:dyDescent="0.2">
      <c r="A1715" t="s">
        <v>23</v>
      </c>
      <c r="B1715" t="s">
        <v>24</v>
      </c>
      <c r="C1715" t="s">
        <v>29</v>
      </c>
      <c r="D1715" t="s">
        <v>30</v>
      </c>
      <c r="E1715" t="s">
        <v>496</v>
      </c>
      <c r="F1715" t="s">
        <v>497</v>
      </c>
      <c r="G1715" t="s">
        <v>498</v>
      </c>
      <c r="H1715" t="s">
        <v>499</v>
      </c>
      <c r="I1715" t="str">
        <f>MID(Tabla1[[#This Row],[Des.Proyecto]],16,50)</f>
        <v xml:space="preserve"> SOMOS QUITO</v>
      </c>
      <c r="J1715" t="s">
        <v>401</v>
      </c>
      <c r="K1715" t="s">
        <v>402</v>
      </c>
      <c r="L1715" s="11" t="s">
        <v>939</v>
      </c>
      <c r="M1715" t="s">
        <v>403</v>
      </c>
      <c r="N1715" t="s">
        <v>194</v>
      </c>
      <c r="O1715" s="19">
        <v>3481.15</v>
      </c>
      <c r="P1715" s="19">
        <v>0</v>
      </c>
      <c r="Q1715" s="19">
        <v>18.850000000000001</v>
      </c>
      <c r="R1715" s="19">
        <v>3500</v>
      </c>
      <c r="S1715" s="19">
        <v>0</v>
      </c>
      <c r="T1715" s="19">
        <v>0</v>
      </c>
      <c r="U1715" s="18">
        <f>Tabla1[[#This Row],[Comprometido]]/Tabla1[[#Totals],[Comprometido]]</f>
        <v>0</v>
      </c>
      <c r="V1715" s="19">
        <v>0</v>
      </c>
      <c r="W1715" s="20">
        <f>Tabla1[[#This Row],[Devengado]]/Tabla1[[#Totals],[Devengado]]</f>
        <v>0</v>
      </c>
      <c r="X1715" s="19">
        <v>3500</v>
      </c>
      <c r="Y1715" s="19">
        <v>3500</v>
      </c>
      <c r="Z1715" s="19">
        <v>3500</v>
      </c>
    </row>
    <row r="1716" spans="1:26" hidden="1" x14ac:dyDescent="0.2">
      <c r="A1716" t="s">
        <v>23</v>
      </c>
      <c r="B1716" t="s">
        <v>24</v>
      </c>
      <c r="C1716" t="s">
        <v>86</v>
      </c>
      <c r="D1716" t="s">
        <v>87</v>
      </c>
      <c r="E1716" t="s">
        <v>496</v>
      </c>
      <c r="F1716" t="s">
        <v>497</v>
      </c>
      <c r="G1716" t="s">
        <v>498</v>
      </c>
      <c r="H1716" t="s">
        <v>499</v>
      </c>
      <c r="I1716" t="str">
        <f>MID(Tabla1[[#This Row],[Des.Proyecto]],16,50)</f>
        <v xml:space="preserve"> SOMOS QUITO</v>
      </c>
      <c r="J1716" t="s">
        <v>401</v>
      </c>
      <c r="K1716" t="s">
        <v>402</v>
      </c>
      <c r="L1716" s="11" t="s">
        <v>939</v>
      </c>
      <c r="M1716" t="s">
        <v>403</v>
      </c>
      <c r="N1716" t="s">
        <v>194</v>
      </c>
      <c r="O1716" s="19">
        <v>2000</v>
      </c>
      <c r="P1716" s="19">
        <v>0</v>
      </c>
      <c r="Q1716" s="19">
        <v>0</v>
      </c>
      <c r="R1716" s="19">
        <v>2000</v>
      </c>
      <c r="S1716" s="19">
        <v>0</v>
      </c>
      <c r="T1716" s="19">
        <v>0</v>
      </c>
      <c r="U1716" s="18">
        <f>Tabla1[[#This Row],[Comprometido]]/Tabla1[[#Totals],[Comprometido]]</f>
        <v>0</v>
      </c>
      <c r="V1716" s="19">
        <v>0</v>
      </c>
      <c r="W1716" s="20">
        <f>Tabla1[[#This Row],[Devengado]]/Tabla1[[#Totals],[Devengado]]</f>
        <v>0</v>
      </c>
      <c r="X1716" s="19">
        <v>2000</v>
      </c>
      <c r="Y1716" s="19">
        <v>2000</v>
      </c>
      <c r="Z1716" s="19">
        <v>2000</v>
      </c>
    </row>
    <row r="1717" spans="1:26" hidden="1" x14ac:dyDescent="0.2">
      <c r="A1717" t="s">
        <v>23</v>
      </c>
      <c r="B1717" t="s">
        <v>24</v>
      </c>
      <c r="C1717" t="s">
        <v>44</v>
      </c>
      <c r="D1717" t="s">
        <v>45</v>
      </c>
      <c r="E1717" t="s">
        <v>496</v>
      </c>
      <c r="F1717" t="s">
        <v>497</v>
      </c>
      <c r="G1717" t="s">
        <v>498</v>
      </c>
      <c r="H1717" t="s">
        <v>499</v>
      </c>
      <c r="I1717" t="str">
        <f>MID(Tabla1[[#This Row],[Des.Proyecto]],16,50)</f>
        <v xml:space="preserve"> SOMOS QUITO</v>
      </c>
      <c r="J1717" t="s">
        <v>401</v>
      </c>
      <c r="K1717" t="s">
        <v>402</v>
      </c>
      <c r="L1717" s="11" t="s">
        <v>939</v>
      </c>
      <c r="M1717" t="s">
        <v>403</v>
      </c>
      <c r="N1717" t="s">
        <v>194</v>
      </c>
      <c r="O1717" s="19">
        <v>4000</v>
      </c>
      <c r="P1717" s="19">
        <v>0</v>
      </c>
      <c r="Q1717" s="19">
        <v>-4000</v>
      </c>
      <c r="R1717" s="19">
        <v>0</v>
      </c>
      <c r="S1717" s="19">
        <v>0</v>
      </c>
      <c r="T1717" s="19">
        <v>0</v>
      </c>
      <c r="U1717" s="18">
        <f>Tabla1[[#This Row],[Comprometido]]/Tabla1[[#Totals],[Comprometido]]</f>
        <v>0</v>
      </c>
      <c r="V1717" s="19">
        <v>0</v>
      </c>
      <c r="W1717" s="20">
        <f>Tabla1[[#This Row],[Devengado]]/Tabla1[[#Totals],[Devengado]]</f>
        <v>0</v>
      </c>
      <c r="X1717" s="19">
        <v>0</v>
      </c>
      <c r="Y1717" s="19">
        <v>0</v>
      </c>
      <c r="Z1717" s="19">
        <v>0</v>
      </c>
    </row>
    <row r="1718" spans="1:26" hidden="1" x14ac:dyDescent="0.2">
      <c r="A1718" t="s">
        <v>23</v>
      </c>
      <c r="B1718" t="s">
        <v>24</v>
      </c>
      <c r="C1718" t="s">
        <v>29</v>
      </c>
      <c r="D1718" t="s">
        <v>30</v>
      </c>
      <c r="E1718" t="s">
        <v>496</v>
      </c>
      <c r="F1718" t="s">
        <v>497</v>
      </c>
      <c r="G1718" t="s">
        <v>498</v>
      </c>
      <c r="H1718" t="s">
        <v>499</v>
      </c>
      <c r="I1718" t="str">
        <f>MID(Tabla1[[#This Row],[Des.Proyecto]],16,50)</f>
        <v xml:space="preserve"> SOMOS QUITO</v>
      </c>
      <c r="J1718" t="s">
        <v>484</v>
      </c>
      <c r="K1718" t="s">
        <v>485</v>
      </c>
      <c r="L1718" s="11" t="s">
        <v>939</v>
      </c>
      <c r="M1718" t="s">
        <v>403</v>
      </c>
      <c r="N1718" t="s">
        <v>194</v>
      </c>
      <c r="O1718" s="19">
        <v>0</v>
      </c>
      <c r="P1718" s="19">
        <v>0</v>
      </c>
      <c r="Q1718" s="19">
        <v>2500</v>
      </c>
      <c r="R1718" s="19">
        <v>2500</v>
      </c>
      <c r="S1718" s="19">
        <v>0</v>
      </c>
      <c r="T1718" s="19">
        <v>0</v>
      </c>
      <c r="U1718" s="18">
        <f>Tabla1[[#This Row],[Comprometido]]/Tabla1[[#Totals],[Comprometido]]</f>
        <v>0</v>
      </c>
      <c r="V1718" s="19">
        <v>0</v>
      </c>
      <c r="W1718" s="20">
        <f>Tabla1[[#This Row],[Devengado]]/Tabla1[[#Totals],[Devengado]]</f>
        <v>0</v>
      </c>
      <c r="X1718" s="19">
        <v>2500</v>
      </c>
      <c r="Y1718" s="19">
        <v>2500</v>
      </c>
      <c r="Z1718" s="19">
        <v>2500</v>
      </c>
    </row>
    <row r="1719" spans="1:26" hidden="1" x14ac:dyDescent="0.2">
      <c r="A1719" t="s">
        <v>23</v>
      </c>
      <c r="B1719" t="s">
        <v>24</v>
      </c>
      <c r="C1719" t="s">
        <v>40</v>
      </c>
      <c r="D1719" t="s">
        <v>41</v>
      </c>
      <c r="E1719" t="s">
        <v>496</v>
      </c>
      <c r="F1719" t="s">
        <v>497</v>
      </c>
      <c r="G1719" t="s">
        <v>498</v>
      </c>
      <c r="H1719" t="s">
        <v>499</v>
      </c>
      <c r="I1719" t="str">
        <f>MID(Tabla1[[#This Row],[Des.Proyecto]],16,50)</f>
        <v xml:space="preserve"> SOMOS QUITO</v>
      </c>
      <c r="J1719" t="s">
        <v>484</v>
      </c>
      <c r="K1719" t="s">
        <v>485</v>
      </c>
      <c r="L1719" s="11" t="s">
        <v>939</v>
      </c>
      <c r="M1719" t="s">
        <v>403</v>
      </c>
      <c r="N1719" t="s">
        <v>194</v>
      </c>
      <c r="O1719" s="19">
        <v>0</v>
      </c>
      <c r="P1719" s="19">
        <v>0</v>
      </c>
      <c r="Q1719" s="19">
        <v>450</v>
      </c>
      <c r="R1719" s="19">
        <v>450</v>
      </c>
      <c r="S1719" s="19">
        <v>0</v>
      </c>
      <c r="T1719" s="19">
        <v>0</v>
      </c>
      <c r="U1719" s="18">
        <f>Tabla1[[#This Row],[Comprometido]]/Tabla1[[#Totals],[Comprometido]]</f>
        <v>0</v>
      </c>
      <c r="V1719" s="19">
        <v>0</v>
      </c>
      <c r="W1719" s="20">
        <f>Tabla1[[#This Row],[Devengado]]/Tabla1[[#Totals],[Devengado]]</f>
        <v>0</v>
      </c>
      <c r="X1719" s="19">
        <v>450</v>
      </c>
      <c r="Y1719" s="19">
        <v>450</v>
      </c>
      <c r="Z1719" s="19">
        <v>450</v>
      </c>
    </row>
    <row r="1720" spans="1:26" hidden="1" x14ac:dyDescent="0.2">
      <c r="A1720" t="s">
        <v>23</v>
      </c>
      <c r="B1720" t="s">
        <v>24</v>
      </c>
      <c r="C1720" t="s">
        <v>42</v>
      </c>
      <c r="D1720" t="s">
        <v>43</v>
      </c>
      <c r="E1720" t="s">
        <v>496</v>
      </c>
      <c r="F1720" t="s">
        <v>497</v>
      </c>
      <c r="G1720" t="s">
        <v>498</v>
      </c>
      <c r="H1720" t="s">
        <v>499</v>
      </c>
      <c r="I1720" t="str">
        <f>MID(Tabla1[[#This Row],[Des.Proyecto]],16,50)</f>
        <v xml:space="preserve"> SOMOS QUITO</v>
      </c>
      <c r="J1720" t="s">
        <v>468</v>
      </c>
      <c r="K1720" t="s">
        <v>469</v>
      </c>
      <c r="L1720" s="11" t="s">
        <v>939</v>
      </c>
      <c r="M1720" t="s">
        <v>403</v>
      </c>
      <c r="N1720" t="s">
        <v>194</v>
      </c>
      <c r="O1720" s="19">
        <v>2000</v>
      </c>
      <c r="P1720" s="19">
        <v>0</v>
      </c>
      <c r="Q1720" s="19">
        <v>0</v>
      </c>
      <c r="R1720" s="19">
        <v>2000</v>
      </c>
      <c r="S1720" s="19">
        <v>1990</v>
      </c>
      <c r="T1720" s="19">
        <v>0</v>
      </c>
      <c r="U1720" s="18">
        <f>Tabla1[[#This Row],[Comprometido]]/Tabla1[[#Totals],[Comprometido]]</f>
        <v>0</v>
      </c>
      <c r="V1720" s="19">
        <v>0</v>
      </c>
      <c r="W1720" s="20">
        <f>Tabla1[[#This Row],[Devengado]]/Tabla1[[#Totals],[Devengado]]</f>
        <v>0</v>
      </c>
      <c r="X1720" s="19">
        <v>2000</v>
      </c>
      <c r="Y1720" s="19">
        <v>2000</v>
      </c>
      <c r="Z1720" s="19">
        <v>10</v>
      </c>
    </row>
    <row r="1721" spans="1:26" hidden="1" x14ac:dyDescent="0.2">
      <c r="A1721" t="s">
        <v>23</v>
      </c>
      <c r="B1721" t="s">
        <v>24</v>
      </c>
      <c r="C1721" t="s">
        <v>25</v>
      </c>
      <c r="D1721" t="s">
        <v>26</v>
      </c>
      <c r="E1721" t="s">
        <v>496</v>
      </c>
      <c r="F1721" t="s">
        <v>497</v>
      </c>
      <c r="G1721" t="s">
        <v>498</v>
      </c>
      <c r="H1721" t="s">
        <v>499</v>
      </c>
      <c r="I1721" t="str">
        <f>MID(Tabla1[[#This Row],[Des.Proyecto]],16,50)</f>
        <v xml:space="preserve"> SOMOS QUITO</v>
      </c>
      <c r="J1721" t="s">
        <v>468</v>
      </c>
      <c r="K1721" t="s">
        <v>469</v>
      </c>
      <c r="L1721" s="11" t="s">
        <v>939</v>
      </c>
      <c r="M1721" t="s">
        <v>403</v>
      </c>
      <c r="N1721" t="s">
        <v>194</v>
      </c>
      <c r="O1721" s="19">
        <v>8000</v>
      </c>
      <c r="P1721" s="19">
        <v>0</v>
      </c>
      <c r="Q1721" s="19">
        <v>0</v>
      </c>
      <c r="R1721" s="19">
        <v>8000</v>
      </c>
      <c r="S1721" s="19">
        <v>0</v>
      </c>
      <c r="T1721" s="19">
        <v>7642.5</v>
      </c>
      <c r="U1721" s="18">
        <f>Tabla1[[#This Row],[Comprometido]]/Tabla1[[#Totals],[Comprometido]]</f>
        <v>3.6485483012320917E-4</v>
      </c>
      <c r="V1721" s="19">
        <v>0</v>
      </c>
      <c r="W1721" s="20">
        <f>Tabla1[[#This Row],[Devengado]]/Tabla1[[#Totals],[Devengado]]</f>
        <v>0</v>
      </c>
      <c r="X1721" s="19">
        <v>357.5</v>
      </c>
      <c r="Y1721" s="19">
        <v>8000</v>
      </c>
      <c r="Z1721" s="19">
        <v>357.5</v>
      </c>
    </row>
    <row r="1722" spans="1:26" hidden="1" x14ac:dyDescent="0.2">
      <c r="A1722" t="s">
        <v>23</v>
      </c>
      <c r="B1722" t="s">
        <v>24</v>
      </c>
      <c r="C1722" t="s">
        <v>103</v>
      </c>
      <c r="D1722" t="s">
        <v>104</v>
      </c>
      <c r="E1722" t="s">
        <v>496</v>
      </c>
      <c r="F1722" t="s">
        <v>497</v>
      </c>
      <c r="G1722" t="s">
        <v>498</v>
      </c>
      <c r="H1722" t="s">
        <v>499</v>
      </c>
      <c r="I1722" t="str">
        <f>MID(Tabla1[[#This Row],[Des.Proyecto]],16,50)</f>
        <v xml:space="preserve"> SOMOS QUITO</v>
      </c>
      <c r="J1722" t="s">
        <v>468</v>
      </c>
      <c r="K1722" t="s">
        <v>469</v>
      </c>
      <c r="L1722" s="11" t="s">
        <v>939</v>
      </c>
      <c r="M1722" t="s">
        <v>403</v>
      </c>
      <c r="N1722" t="s">
        <v>194</v>
      </c>
      <c r="O1722" s="19">
        <v>18000</v>
      </c>
      <c r="P1722" s="19">
        <v>0</v>
      </c>
      <c r="Q1722" s="19">
        <v>0</v>
      </c>
      <c r="R1722" s="19">
        <v>18000</v>
      </c>
      <c r="S1722" s="19">
        <v>0</v>
      </c>
      <c r="T1722" s="19">
        <v>0</v>
      </c>
      <c r="U1722" s="18">
        <f>Tabla1[[#This Row],[Comprometido]]/Tabla1[[#Totals],[Comprometido]]</f>
        <v>0</v>
      </c>
      <c r="V1722" s="19">
        <v>0</v>
      </c>
      <c r="W1722" s="20">
        <f>Tabla1[[#This Row],[Devengado]]/Tabla1[[#Totals],[Devengado]]</f>
        <v>0</v>
      </c>
      <c r="X1722" s="19">
        <v>18000</v>
      </c>
      <c r="Y1722" s="19">
        <v>18000</v>
      </c>
      <c r="Z1722" s="19">
        <v>18000</v>
      </c>
    </row>
    <row r="1723" spans="1:26" hidden="1" x14ac:dyDescent="0.2">
      <c r="A1723" t="s">
        <v>23</v>
      </c>
      <c r="B1723" t="s">
        <v>24</v>
      </c>
      <c r="C1723" t="s">
        <v>42</v>
      </c>
      <c r="D1723" t="s">
        <v>43</v>
      </c>
      <c r="E1723" t="s">
        <v>496</v>
      </c>
      <c r="F1723" t="s">
        <v>497</v>
      </c>
      <c r="G1723" t="s">
        <v>498</v>
      </c>
      <c r="H1723" t="s">
        <v>499</v>
      </c>
      <c r="I1723" t="str">
        <f>MID(Tabla1[[#This Row],[Des.Proyecto]],16,50)</f>
        <v xml:space="preserve"> SOMOS QUITO</v>
      </c>
      <c r="J1723" t="s">
        <v>502</v>
      </c>
      <c r="K1723" t="s">
        <v>503</v>
      </c>
      <c r="L1723" s="11" t="s">
        <v>939</v>
      </c>
      <c r="M1723" t="s">
        <v>403</v>
      </c>
      <c r="N1723" t="s">
        <v>194</v>
      </c>
      <c r="O1723" s="19">
        <v>21500</v>
      </c>
      <c r="P1723" s="19">
        <v>0</v>
      </c>
      <c r="Q1723" s="19">
        <v>-14000</v>
      </c>
      <c r="R1723" s="19">
        <v>7500</v>
      </c>
      <c r="S1723" s="19">
        <v>0</v>
      </c>
      <c r="T1723" s="19">
        <v>0</v>
      </c>
      <c r="U1723" s="18">
        <f>Tabla1[[#This Row],[Comprometido]]/Tabla1[[#Totals],[Comprometido]]</f>
        <v>0</v>
      </c>
      <c r="V1723" s="19">
        <v>0</v>
      </c>
      <c r="W1723" s="20">
        <f>Tabla1[[#This Row],[Devengado]]/Tabla1[[#Totals],[Devengado]]</f>
        <v>0</v>
      </c>
      <c r="X1723" s="19">
        <v>7500</v>
      </c>
      <c r="Y1723" s="19">
        <v>7500</v>
      </c>
      <c r="Z1723" s="19">
        <v>7500</v>
      </c>
    </row>
    <row r="1724" spans="1:26" hidden="1" x14ac:dyDescent="0.2">
      <c r="A1724" t="s">
        <v>23</v>
      </c>
      <c r="B1724" t="s">
        <v>24</v>
      </c>
      <c r="C1724" t="s">
        <v>29</v>
      </c>
      <c r="D1724" t="s">
        <v>30</v>
      </c>
      <c r="E1724" t="s">
        <v>496</v>
      </c>
      <c r="F1724" t="s">
        <v>497</v>
      </c>
      <c r="G1724" t="s">
        <v>498</v>
      </c>
      <c r="H1724" t="s">
        <v>499</v>
      </c>
      <c r="I1724" t="str">
        <f>MID(Tabla1[[#This Row],[Des.Proyecto]],16,50)</f>
        <v xml:space="preserve"> SOMOS QUITO</v>
      </c>
      <c r="J1724" t="s">
        <v>502</v>
      </c>
      <c r="K1724" t="s">
        <v>503</v>
      </c>
      <c r="L1724" s="11" t="s">
        <v>939</v>
      </c>
      <c r="M1724" t="s">
        <v>403</v>
      </c>
      <c r="N1724" t="s">
        <v>194</v>
      </c>
      <c r="O1724" s="19">
        <v>0</v>
      </c>
      <c r="P1724" s="19">
        <v>0</v>
      </c>
      <c r="Q1724" s="19">
        <v>14000</v>
      </c>
      <c r="R1724" s="19">
        <v>14000</v>
      </c>
      <c r="S1724" s="19">
        <v>0</v>
      </c>
      <c r="T1724" s="19">
        <v>0</v>
      </c>
      <c r="U1724" s="18">
        <f>Tabla1[[#This Row],[Comprometido]]/Tabla1[[#Totals],[Comprometido]]</f>
        <v>0</v>
      </c>
      <c r="V1724" s="19">
        <v>0</v>
      </c>
      <c r="W1724" s="20">
        <f>Tabla1[[#This Row],[Devengado]]/Tabla1[[#Totals],[Devengado]]</f>
        <v>0</v>
      </c>
      <c r="X1724" s="19">
        <v>14000</v>
      </c>
      <c r="Y1724" s="19">
        <v>14000</v>
      </c>
      <c r="Z1724" s="19">
        <v>14000</v>
      </c>
    </row>
    <row r="1725" spans="1:26" hidden="1" x14ac:dyDescent="0.2">
      <c r="A1725" t="s">
        <v>23</v>
      </c>
      <c r="B1725" t="s">
        <v>24</v>
      </c>
      <c r="C1725" t="s">
        <v>44</v>
      </c>
      <c r="D1725" t="s">
        <v>45</v>
      </c>
      <c r="E1725" t="s">
        <v>496</v>
      </c>
      <c r="F1725" t="s">
        <v>497</v>
      </c>
      <c r="G1725" t="s">
        <v>498</v>
      </c>
      <c r="H1725" t="s">
        <v>499</v>
      </c>
      <c r="I1725" t="str">
        <f>MID(Tabla1[[#This Row],[Des.Proyecto]],16,50)</f>
        <v xml:space="preserve"> SOMOS QUITO</v>
      </c>
      <c r="J1725" t="s">
        <v>502</v>
      </c>
      <c r="K1725" t="s">
        <v>503</v>
      </c>
      <c r="L1725" s="11" t="s">
        <v>939</v>
      </c>
      <c r="M1725" t="s">
        <v>403</v>
      </c>
      <c r="N1725" t="s">
        <v>194</v>
      </c>
      <c r="O1725" s="19">
        <v>9443.1200000000008</v>
      </c>
      <c r="P1725" s="19">
        <v>0</v>
      </c>
      <c r="Q1725" s="19">
        <v>0</v>
      </c>
      <c r="R1725" s="19">
        <v>9443.1200000000008</v>
      </c>
      <c r="S1725" s="19">
        <v>0</v>
      </c>
      <c r="T1725" s="19">
        <v>3820</v>
      </c>
      <c r="U1725" s="18">
        <f>Tabla1[[#This Row],[Comprometido]]/Tabla1[[#Totals],[Comprometido]]</f>
        <v>1.8236773975409344E-4</v>
      </c>
      <c r="V1725" s="19">
        <v>3820</v>
      </c>
      <c r="W1725" s="20">
        <f>Tabla1[[#This Row],[Devengado]]/Tabla1[[#Totals],[Devengado]]</f>
        <v>4.4609360397039746E-4</v>
      </c>
      <c r="X1725" s="19">
        <v>5623.12</v>
      </c>
      <c r="Y1725" s="19">
        <v>5623.12</v>
      </c>
      <c r="Z1725" s="19">
        <v>5623.12</v>
      </c>
    </row>
    <row r="1726" spans="1:26" hidden="1" x14ac:dyDescent="0.2">
      <c r="A1726" t="s">
        <v>23</v>
      </c>
      <c r="B1726" t="s">
        <v>24</v>
      </c>
      <c r="C1726" t="s">
        <v>72</v>
      </c>
      <c r="D1726" t="s">
        <v>73</v>
      </c>
      <c r="E1726" t="s">
        <v>496</v>
      </c>
      <c r="F1726" t="s">
        <v>497</v>
      </c>
      <c r="G1726" t="s">
        <v>498</v>
      </c>
      <c r="H1726" t="s">
        <v>499</v>
      </c>
      <c r="I1726" t="str">
        <f>MID(Tabla1[[#This Row],[Des.Proyecto]],16,50)</f>
        <v xml:space="preserve"> SOMOS QUITO</v>
      </c>
      <c r="J1726" t="s">
        <v>502</v>
      </c>
      <c r="K1726" t="s">
        <v>503</v>
      </c>
      <c r="L1726" s="11" t="s">
        <v>939</v>
      </c>
      <c r="M1726" t="s">
        <v>403</v>
      </c>
      <c r="N1726" t="s">
        <v>194</v>
      </c>
      <c r="O1726" s="19">
        <v>14647.99</v>
      </c>
      <c r="P1726" s="19">
        <v>0</v>
      </c>
      <c r="Q1726" s="19">
        <v>-14647.99</v>
      </c>
      <c r="R1726" s="19">
        <v>0</v>
      </c>
      <c r="S1726" s="19">
        <v>0</v>
      </c>
      <c r="T1726" s="19">
        <v>0</v>
      </c>
      <c r="U1726" s="18">
        <f>Tabla1[[#This Row],[Comprometido]]/Tabla1[[#Totals],[Comprometido]]</f>
        <v>0</v>
      </c>
      <c r="V1726" s="19">
        <v>0</v>
      </c>
      <c r="W1726" s="20">
        <f>Tabla1[[#This Row],[Devengado]]/Tabla1[[#Totals],[Devengado]]</f>
        <v>0</v>
      </c>
      <c r="X1726" s="19">
        <v>0</v>
      </c>
      <c r="Y1726" s="19">
        <v>0</v>
      </c>
      <c r="Z1726" s="19">
        <v>0</v>
      </c>
    </row>
    <row r="1727" spans="1:26" hidden="1" x14ac:dyDescent="0.2">
      <c r="A1727" t="s">
        <v>23</v>
      </c>
      <c r="B1727" t="s">
        <v>24</v>
      </c>
      <c r="C1727" t="s">
        <v>101</v>
      </c>
      <c r="D1727" t="s">
        <v>102</v>
      </c>
      <c r="E1727" t="s">
        <v>496</v>
      </c>
      <c r="F1727" t="s">
        <v>497</v>
      </c>
      <c r="G1727" t="s">
        <v>498</v>
      </c>
      <c r="H1727" t="s">
        <v>499</v>
      </c>
      <c r="I1727" t="str">
        <f>MID(Tabla1[[#This Row],[Des.Proyecto]],16,50)</f>
        <v xml:space="preserve"> SOMOS QUITO</v>
      </c>
      <c r="J1727" t="s">
        <v>502</v>
      </c>
      <c r="K1727" t="s">
        <v>503</v>
      </c>
      <c r="L1727" s="11" t="s">
        <v>939</v>
      </c>
      <c r="M1727" t="s">
        <v>403</v>
      </c>
      <c r="N1727" t="s">
        <v>194</v>
      </c>
      <c r="O1727" s="19">
        <v>1943</v>
      </c>
      <c r="P1727" s="19">
        <v>0</v>
      </c>
      <c r="Q1727" s="19">
        <v>0</v>
      </c>
      <c r="R1727" s="19">
        <v>1943</v>
      </c>
      <c r="S1727" s="19">
        <v>0</v>
      </c>
      <c r="T1727" s="19">
        <v>0</v>
      </c>
      <c r="U1727" s="18">
        <f>Tabla1[[#This Row],[Comprometido]]/Tabla1[[#Totals],[Comprometido]]</f>
        <v>0</v>
      </c>
      <c r="V1727" s="19">
        <v>0</v>
      </c>
      <c r="W1727" s="20">
        <f>Tabla1[[#This Row],[Devengado]]/Tabla1[[#Totals],[Devengado]]</f>
        <v>0</v>
      </c>
      <c r="X1727" s="19">
        <v>1943</v>
      </c>
      <c r="Y1727" s="19">
        <v>1943</v>
      </c>
      <c r="Z1727" s="19">
        <v>1943</v>
      </c>
    </row>
    <row r="1728" spans="1:26" hidden="1" x14ac:dyDescent="0.2">
      <c r="A1728" t="s">
        <v>23</v>
      </c>
      <c r="B1728" t="s">
        <v>24</v>
      </c>
      <c r="C1728" t="s">
        <v>86</v>
      </c>
      <c r="D1728" t="s">
        <v>87</v>
      </c>
      <c r="E1728" t="s">
        <v>496</v>
      </c>
      <c r="F1728" t="s">
        <v>497</v>
      </c>
      <c r="G1728" t="s">
        <v>498</v>
      </c>
      <c r="H1728" t="s">
        <v>499</v>
      </c>
      <c r="I1728" t="str">
        <f>MID(Tabla1[[#This Row],[Des.Proyecto]],16,50)</f>
        <v xml:space="preserve"> SOMOS QUITO</v>
      </c>
      <c r="J1728" t="s">
        <v>502</v>
      </c>
      <c r="K1728" t="s">
        <v>503</v>
      </c>
      <c r="L1728" s="11" t="s">
        <v>939</v>
      </c>
      <c r="M1728" t="s">
        <v>403</v>
      </c>
      <c r="N1728" t="s">
        <v>194</v>
      </c>
      <c r="O1728" s="19">
        <v>0</v>
      </c>
      <c r="P1728" s="19">
        <v>0</v>
      </c>
      <c r="Q1728" s="19">
        <v>28315.47</v>
      </c>
      <c r="R1728" s="19">
        <v>28315.47</v>
      </c>
      <c r="S1728" s="19">
        <v>0</v>
      </c>
      <c r="T1728" s="19">
        <v>3120</v>
      </c>
      <c r="U1728" s="18">
        <f>Tabla1[[#This Row],[Comprometido]]/Tabla1[[#Totals],[Comprometido]]</f>
        <v>1.4894956754784596E-4</v>
      </c>
      <c r="V1728" s="19">
        <v>3120</v>
      </c>
      <c r="W1728" s="20">
        <f>Tabla1[[#This Row],[Devengado]]/Tabla1[[#Totals],[Devengado]]</f>
        <v>3.6434870271927753E-4</v>
      </c>
      <c r="X1728" s="19">
        <v>25195.47</v>
      </c>
      <c r="Y1728" s="19">
        <v>25195.47</v>
      </c>
      <c r="Z1728" s="19">
        <v>25195.47</v>
      </c>
    </row>
    <row r="1729" spans="1:26" hidden="1" x14ac:dyDescent="0.2">
      <c r="A1729" t="s">
        <v>23</v>
      </c>
      <c r="B1729" t="s">
        <v>24</v>
      </c>
      <c r="C1729" t="s">
        <v>25</v>
      </c>
      <c r="D1729" t="s">
        <v>26</v>
      </c>
      <c r="E1729" t="s">
        <v>496</v>
      </c>
      <c r="F1729" t="s">
        <v>497</v>
      </c>
      <c r="G1729" t="s">
        <v>498</v>
      </c>
      <c r="H1729" t="s">
        <v>499</v>
      </c>
      <c r="I1729" t="str">
        <f>MID(Tabla1[[#This Row],[Des.Proyecto]],16,50)</f>
        <v xml:space="preserve"> SOMOS QUITO</v>
      </c>
      <c r="J1729" t="s">
        <v>502</v>
      </c>
      <c r="K1729" t="s">
        <v>503</v>
      </c>
      <c r="L1729" s="11" t="s">
        <v>939</v>
      </c>
      <c r="M1729" t="s">
        <v>403</v>
      </c>
      <c r="N1729" t="s">
        <v>194</v>
      </c>
      <c r="O1729" s="19">
        <v>11607.14</v>
      </c>
      <c r="P1729" s="19">
        <v>0</v>
      </c>
      <c r="Q1729" s="19">
        <v>4850</v>
      </c>
      <c r="R1729" s="19">
        <v>16457.14</v>
      </c>
      <c r="S1729" s="19">
        <v>15963.29</v>
      </c>
      <c r="T1729" s="19">
        <v>493.85</v>
      </c>
      <c r="U1729" s="18">
        <f>Tabla1[[#This Row],[Comprometido]]/Tabla1[[#Totals],[Comprometido]]</f>
        <v>2.3576520491507603E-5</v>
      </c>
      <c r="V1729" s="19">
        <v>493.85</v>
      </c>
      <c r="W1729" s="20">
        <f>Tabla1[[#This Row],[Devengado]]/Tabla1[[#Totals],[Devengado]]</f>
        <v>5.7671027832665132E-5</v>
      </c>
      <c r="X1729" s="19">
        <v>15963.29</v>
      </c>
      <c r="Y1729" s="19">
        <v>15963.29</v>
      </c>
      <c r="Z1729" s="19">
        <v>0</v>
      </c>
    </row>
    <row r="1730" spans="1:26" hidden="1" x14ac:dyDescent="0.2">
      <c r="A1730" t="s">
        <v>23</v>
      </c>
      <c r="B1730" t="s">
        <v>24</v>
      </c>
      <c r="C1730" t="s">
        <v>40</v>
      </c>
      <c r="D1730" t="s">
        <v>41</v>
      </c>
      <c r="E1730" t="s">
        <v>496</v>
      </c>
      <c r="F1730" t="s">
        <v>497</v>
      </c>
      <c r="G1730" t="s">
        <v>498</v>
      </c>
      <c r="H1730" t="s">
        <v>499</v>
      </c>
      <c r="I1730" t="str">
        <f>MID(Tabla1[[#This Row],[Des.Proyecto]],16,50)</f>
        <v xml:space="preserve"> SOMOS QUITO</v>
      </c>
      <c r="J1730" t="s">
        <v>502</v>
      </c>
      <c r="K1730" t="s">
        <v>503</v>
      </c>
      <c r="L1730" s="11" t="s">
        <v>939</v>
      </c>
      <c r="M1730" t="s">
        <v>403</v>
      </c>
      <c r="N1730" t="s">
        <v>194</v>
      </c>
      <c r="O1730" s="19">
        <v>6346.9</v>
      </c>
      <c r="P1730" s="19">
        <v>0</v>
      </c>
      <c r="Q1730" s="19">
        <v>5653.1</v>
      </c>
      <c r="R1730" s="19">
        <v>12000</v>
      </c>
      <c r="S1730" s="19">
        <v>12000</v>
      </c>
      <c r="T1730" s="19">
        <v>0</v>
      </c>
      <c r="U1730" s="18">
        <f>Tabla1[[#This Row],[Comprometido]]/Tabla1[[#Totals],[Comprometido]]</f>
        <v>0</v>
      </c>
      <c r="V1730" s="19">
        <v>0</v>
      </c>
      <c r="W1730" s="20">
        <f>Tabla1[[#This Row],[Devengado]]/Tabla1[[#Totals],[Devengado]]</f>
        <v>0</v>
      </c>
      <c r="X1730" s="19">
        <v>12000</v>
      </c>
      <c r="Y1730" s="19">
        <v>12000</v>
      </c>
      <c r="Z1730" s="19">
        <v>0</v>
      </c>
    </row>
    <row r="1731" spans="1:26" hidden="1" x14ac:dyDescent="0.2">
      <c r="A1731" t="s">
        <v>23</v>
      </c>
      <c r="B1731" t="s">
        <v>24</v>
      </c>
      <c r="C1731" t="s">
        <v>29</v>
      </c>
      <c r="D1731" t="s">
        <v>30</v>
      </c>
      <c r="E1731" t="s">
        <v>496</v>
      </c>
      <c r="F1731" t="s">
        <v>497</v>
      </c>
      <c r="G1731" t="s">
        <v>498</v>
      </c>
      <c r="H1731" t="s">
        <v>499</v>
      </c>
      <c r="I1731" t="str">
        <f>MID(Tabla1[[#This Row],[Des.Proyecto]],16,50)</f>
        <v xml:space="preserve"> SOMOS QUITO</v>
      </c>
      <c r="J1731" t="s">
        <v>504</v>
      </c>
      <c r="K1731" t="s">
        <v>505</v>
      </c>
      <c r="L1731" s="11" t="s">
        <v>939</v>
      </c>
      <c r="M1731" t="s">
        <v>403</v>
      </c>
      <c r="N1731" t="s">
        <v>194</v>
      </c>
      <c r="O1731" s="19">
        <v>0</v>
      </c>
      <c r="P1731" s="19">
        <v>0</v>
      </c>
      <c r="Q1731" s="19">
        <v>2500</v>
      </c>
      <c r="R1731" s="19">
        <v>2500</v>
      </c>
      <c r="S1731" s="19">
        <v>0</v>
      </c>
      <c r="T1731" s="19">
        <v>0</v>
      </c>
      <c r="U1731" s="18">
        <f>Tabla1[[#This Row],[Comprometido]]/Tabla1[[#Totals],[Comprometido]]</f>
        <v>0</v>
      </c>
      <c r="V1731" s="19">
        <v>0</v>
      </c>
      <c r="W1731" s="20">
        <f>Tabla1[[#This Row],[Devengado]]/Tabla1[[#Totals],[Devengado]]</f>
        <v>0</v>
      </c>
      <c r="X1731" s="19">
        <v>2500</v>
      </c>
      <c r="Y1731" s="19">
        <v>2500</v>
      </c>
      <c r="Z1731" s="19">
        <v>2500</v>
      </c>
    </row>
    <row r="1732" spans="1:26" hidden="1" x14ac:dyDescent="0.2">
      <c r="A1732" t="s">
        <v>23</v>
      </c>
      <c r="B1732" t="s">
        <v>24</v>
      </c>
      <c r="C1732" t="s">
        <v>29</v>
      </c>
      <c r="D1732" t="s">
        <v>30</v>
      </c>
      <c r="E1732" t="s">
        <v>496</v>
      </c>
      <c r="F1732" t="s">
        <v>497</v>
      </c>
      <c r="G1732" t="s">
        <v>498</v>
      </c>
      <c r="H1732" t="s">
        <v>499</v>
      </c>
      <c r="I1732" t="str">
        <f>MID(Tabla1[[#This Row],[Des.Proyecto]],16,50)</f>
        <v xml:space="preserve"> SOMOS QUITO</v>
      </c>
      <c r="J1732" t="s">
        <v>412</v>
      </c>
      <c r="K1732" t="s">
        <v>413</v>
      </c>
      <c r="L1732" s="11" t="s">
        <v>939</v>
      </c>
      <c r="M1732" t="s">
        <v>403</v>
      </c>
      <c r="N1732" t="s">
        <v>194</v>
      </c>
      <c r="O1732" s="19">
        <v>0</v>
      </c>
      <c r="P1732" s="19">
        <v>0</v>
      </c>
      <c r="Q1732" s="19">
        <v>1500</v>
      </c>
      <c r="R1732" s="19">
        <v>1500</v>
      </c>
      <c r="S1732" s="19">
        <v>0</v>
      </c>
      <c r="T1732" s="19">
        <v>0</v>
      </c>
      <c r="U1732" s="18">
        <f>Tabla1[[#This Row],[Comprometido]]/Tabla1[[#Totals],[Comprometido]]</f>
        <v>0</v>
      </c>
      <c r="V1732" s="19">
        <v>0</v>
      </c>
      <c r="W1732" s="20">
        <f>Tabla1[[#This Row],[Devengado]]/Tabla1[[#Totals],[Devengado]]</f>
        <v>0</v>
      </c>
      <c r="X1732" s="19">
        <v>1500</v>
      </c>
      <c r="Y1732" s="19">
        <v>1500</v>
      </c>
      <c r="Z1732" s="19">
        <v>1500</v>
      </c>
    </row>
    <row r="1733" spans="1:26" hidden="1" x14ac:dyDescent="0.2">
      <c r="A1733" t="s">
        <v>23</v>
      </c>
      <c r="B1733" t="s">
        <v>24</v>
      </c>
      <c r="C1733" t="s">
        <v>44</v>
      </c>
      <c r="D1733" t="s">
        <v>45</v>
      </c>
      <c r="E1733" t="s">
        <v>496</v>
      </c>
      <c r="F1733" t="s">
        <v>497</v>
      </c>
      <c r="G1733" t="s">
        <v>498</v>
      </c>
      <c r="H1733" t="s">
        <v>499</v>
      </c>
      <c r="I1733" t="str">
        <f>MID(Tabla1[[#This Row],[Des.Proyecto]],16,50)</f>
        <v xml:space="preserve"> SOMOS QUITO</v>
      </c>
      <c r="J1733" t="s">
        <v>412</v>
      </c>
      <c r="K1733" t="s">
        <v>413</v>
      </c>
      <c r="L1733" s="11" t="s">
        <v>939</v>
      </c>
      <c r="M1733" t="s">
        <v>403</v>
      </c>
      <c r="N1733" t="s">
        <v>194</v>
      </c>
      <c r="O1733" s="19">
        <v>700</v>
      </c>
      <c r="P1733" s="19">
        <v>0</v>
      </c>
      <c r="Q1733" s="19">
        <v>-700</v>
      </c>
      <c r="R1733" s="19">
        <v>0</v>
      </c>
      <c r="S1733" s="19">
        <v>0</v>
      </c>
      <c r="T1733" s="19">
        <v>0</v>
      </c>
      <c r="U1733" s="18">
        <f>Tabla1[[#This Row],[Comprometido]]/Tabla1[[#Totals],[Comprometido]]</f>
        <v>0</v>
      </c>
      <c r="V1733" s="19">
        <v>0</v>
      </c>
      <c r="W1733" s="20">
        <f>Tabla1[[#This Row],[Devengado]]/Tabla1[[#Totals],[Devengado]]</f>
        <v>0</v>
      </c>
      <c r="X1733" s="19">
        <v>0</v>
      </c>
      <c r="Y1733" s="19">
        <v>0</v>
      </c>
      <c r="Z1733" s="19">
        <v>0</v>
      </c>
    </row>
    <row r="1734" spans="1:26" hidden="1" x14ac:dyDescent="0.2">
      <c r="A1734" t="s">
        <v>23</v>
      </c>
      <c r="B1734" t="s">
        <v>24</v>
      </c>
      <c r="C1734" t="s">
        <v>42</v>
      </c>
      <c r="D1734" t="s">
        <v>43</v>
      </c>
      <c r="E1734" t="s">
        <v>496</v>
      </c>
      <c r="F1734" t="s">
        <v>497</v>
      </c>
      <c r="G1734" t="s">
        <v>498</v>
      </c>
      <c r="H1734" t="s">
        <v>499</v>
      </c>
      <c r="I1734" t="str">
        <f>MID(Tabla1[[#This Row],[Des.Proyecto]],16,50)</f>
        <v xml:space="preserve"> SOMOS QUITO</v>
      </c>
      <c r="J1734" t="s">
        <v>506</v>
      </c>
      <c r="K1734" t="s">
        <v>507</v>
      </c>
      <c r="L1734" s="11" t="s">
        <v>939</v>
      </c>
      <c r="M1734" t="s">
        <v>403</v>
      </c>
      <c r="N1734" t="s">
        <v>194</v>
      </c>
      <c r="O1734" s="19">
        <v>8128</v>
      </c>
      <c r="P1734" s="19">
        <v>0</v>
      </c>
      <c r="Q1734" s="19">
        <v>51872</v>
      </c>
      <c r="R1734" s="19">
        <v>60000</v>
      </c>
      <c r="S1734" s="19">
        <v>0</v>
      </c>
      <c r="T1734" s="19">
        <v>0</v>
      </c>
      <c r="U1734" s="18">
        <f>Tabla1[[#This Row],[Comprometido]]/Tabla1[[#Totals],[Comprometido]]</f>
        <v>0</v>
      </c>
      <c r="V1734" s="19">
        <v>0</v>
      </c>
      <c r="W1734" s="20">
        <f>Tabla1[[#This Row],[Devengado]]/Tabla1[[#Totals],[Devengado]]</f>
        <v>0</v>
      </c>
      <c r="X1734" s="19">
        <v>60000</v>
      </c>
      <c r="Y1734" s="19">
        <v>60000</v>
      </c>
      <c r="Z1734" s="19">
        <v>60000</v>
      </c>
    </row>
    <row r="1735" spans="1:26" hidden="1" x14ac:dyDescent="0.2">
      <c r="A1735" t="s">
        <v>23</v>
      </c>
      <c r="B1735" t="s">
        <v>24</v>
      </c>
      <c r="C1735" t="s">
        <v>29</v>
      </c>
      <c r="D1735" t="s">
        <v>30</v>
      </c>
      <c r="E1735" t="s">
        <v>496</v>
      </c>
      <c r="F1735" t="s">
        <v>497</v>
      </c>
      <c r="G1735" t="s">
        <v>498</v>
      </c>
      <c r="H1735" t="s">
        <v>499</v>
      </c>
      <c r="I1735" t="str">
        <f>MID(Tabla1[[#This Row],[Des.Proyecto]],16,50)</f>
        <v xml:space="preserve"> SOMOS QUITO</v>
      </c>
      <c r="J1735" t="s">
        <v>414</v>
      </c>
      <c r="K1735" t="s">
        <v>415</v>
      </c>
      <c r="L1735" s="11" t="s">
        <v>939</v>
      </c>
      <c r="M1735" t="s">
        <v>403</v>
      </c>
      <c r="N1735" t="s">
        <v>194</v>
      </c>
      <c r="O1735" s="19">
        <v>0</v>
      </c>
      <c r="P1735" s="19">
        <v>0</v>
      </c>
      <c r="Q1735" s="19">
        <v>1900</v>
      </c>
      <c r="R1735" s="19">
        <v>1900</v>
      </c>
      <c r="S1735" s="19">
        <v>0</v>
      </c>
      <c r="T1735" s="19">
        <v>0</v>
      </c>
      <c r="U1735" s="18">
        <f>Tabla1[[#This Row],[Comprometido]]/Tabla1[[#Totals],[Comprometido]]</f>
        <v>0</v>
      </c>
      <c r="V1735" s="19">
        <v>0</v>
      </c>
      <c r="W1735" s="20">
        <f>Tabla1[[#This Row],[Devengado]]/Tabla1[[#Totals],[Devengado]]</f>
        <v>0</v>
      </c>
      <c r="X1735" s="19">
        <v>1900</v>
      </c>
      <c r="Y1735" s="19">
        <v>1900</v>
      </c>
      <c r="Z1735" s="19">
        <v>1900</v>
      </c>
    </row>
    <row r="1736" spans="1:26" hidden="1" x14ac:dyDescent="0.2">
      <c r="A1736" t="s">
        <v>23</v>
      </c>
      <c r="B1736" t="s">
        <v>24</v>
      </c>
      <c r="C1736" t="s">
        <v>40</v>
      </c>
      <c r="D1736" t="s">
        <v>41</v>
      </c>
      <c r="E1736" t="s">
        <v>496</v>
      </c>
      <c r="F1736" t="s">
        <v>497</v>
      </c>
      <c r="G1736" t="s">
        <v>498</v>
      </c>
      <c r="H1736" t="s">
        <v>499</v>
      </c>
      <c r="I1736" t="str">
        <f>MID(Tabla1[[#This Row],[Des.Proyecto]],16,50)</f>
        <v xml:space="preserve"> SOMOS QUITO</v>
      </c>
      <c r="J1736" t="s">
        <v>414</v>
      </c>
      <c r="K1736" t="s">
        <v>415</v>
      </c>
      <c r="L1736" s="11" t="s">
        <v>939</v>
      </c>
      <c r="M1736" t="s">
        <v>403</v>
      </c>
      <c r="N1736" t="s">
        <v>194</v>
      </c>
      <c r="O1736" s="19">
        <v>0</v>
      </c>
      <c r="P1736" s="19">
        <v>0</v>
      </c>
      <c r="Q1736" s="19">
        <v>1000</v>
      </c>
      <c r="R1736" s="19">
        <v>1000</v>
      </c>
      <c r="S1736" s="19">
        <v>0</v>
      </c>
      <c r="T1736" s="19">
        <v>0</v>
      </c>
      <c r="U1736" s="18">
        <f>Tabla1[[#This Row],[Comprometido]]/Tabla1[[#Totals],[Comprometido]]</f>
        <v>0</v>
      </c>
      <c r="V1736" s="19">
        <v>0</v>
      </c>
      <c r="W1736" s="20">
        <f>Tabla1[[#This Row],[Devengado]]/Tabla1[[#Totals],[Devengado]]</f>
        <v>0</v>
      </c>
      <c r="X1736" s="19">
        <v>1000</v>
      </c>
      <c r="Y1736" s="19">
        <v>1000</v>
      </c>
      <c r="Z1736" s="19">
        <v>1000</v>
      </c>
    </row>
    <row r="1737" spans="1:26" hidden="1" x14ac:dyDescent="0.2">
      <c r="A1737" t="s">
        <v>23</v>
      </c>
      <c r="B1737" t="s">
        <v>24</v>
      </c>
      <c r="C1737" t="s">
        <v>25</v>
      </c>
      <c r="D1737" t="s">
        <v>26</v>
      </c>
      <c r="E1737" t="s">
        <v>496</v>
      </c>
      <c r="F1737" t="s">
        <v>497</v>
      </c>
      <c r="G1737" t="s">
        <v>498</v>
      </c>
      <c r="H1737" t="s">
        <v>499</v>
      </c>
      <c r="I1737" t="str">
        <f>MID(Tabla1[[#This Row],[Des.Proyecto]],16,50)</f>
        <v xml:space="preserve"> SOMOS QUITO</v>
      </c>
      <c r="J1737" t="s">
        <v>460</v>
      </c>
      <c r="K1737" t="s">
        <v>461</v>
      </c>
      <c r="L1737" s="11" t="s">
        <v>939</v>
      </c>
      <c r="M1737" t="s">
        <v>403</v>
      </c>
      <c r="N1737" t="s">
        <v>194</v>
      </c>
      <c r="O1737" s="19">
        <v>7350</v>
      </c>
      <c r="P1737" s="19">
        <v>0</v>
      </c>
      <c r="Q1737" s="19">
        <v>-4850</v>
      </c>
      <c r="R1737" s="19">
        <v>2500</v>
      </c>
      <c r="S1737" s="19">
        <v>0</v>
      </c>
      <c r="T1737" s="19">
        <v>0</v>
      </c>
      <c r="U1737" s="18">
        <f>Tabla1[[#This Row],[Comprometido]]/Tabla1[[#Totals],[Comprometido]]</f>
        <v>0</v>
      </c>
      <c r="V1737" s="19">
        <v>0</v>
      </c>
      <c r="W1737" s="20">
        <f>Tabla1[[#This Row],[Devengado]]/Tabla1[[#Totals],[Devengado]]</f>
        <v>0</v>
      </c>
      <c r="X1737" s="19">
        <v>2500</v>
      </c>
      <c r="Y1737" s="19">
        <v>2500</v>
      </c>
      <c r="Z1737" s="19">
        <v>2500</v>
      </c>
    </row>
    <row r="1738" spans="1:26" hidden="1" x14ac:dyDescent="0.2">
      <c r="A1738" t="s">
        <v>23</v>
      </c>
      <c r="B1738" t="s">
        <v>24</v>
      </c>
      <c r="C1738" t="s">
        <v>29</v>
      </c>
      <c r="D1738" t="s">
        <v>30</v>
      </c>
      <c r="E1738" t="s">
        <v>496</v>
      </c>
      <c r="F1738" t="s">
        <v>497</v>
      </c>
      <c r="G1738" t="s">
        <v>498</v>
      </c>
      <c r="H1738" t="s">
        <v>499</v>
      </c>
      <c r="I1738" t="str">
        <f>MID(Tabla1[[#This Row],[Des.Proyecto]],16,50)</f>
        <v xml:space="preserve"> SOMOS QUITO</v>
      </c>
      <c r="J1738" t="s">
        <v>460</v>
      </c>
      <c r="K1738" t="s">
        <v>461</v>
      </c>
      <c r="L1738" s="11" t="s">
        <v>939</v>
      </c>
      <c r="M1738" t="s">
        <v>403</v>
      </c>
      <c r="N1738" t="s">
        <v>194</v>
      </c>
      <c r="O1738" s="19">
        <v>4620.03</v>
      </c>
      <c r="P1738" s="19">
        <v>0</v>
      </c>
      <c r="Q1738" s="19">
        <v>-4620.03</v>
      </c>
      <c r="R1738" s="19">
        <v>0</v>
      </c>
      <c r="S1738" s="19">
        <v>0</v>
      </c>
      <c r="T1738" s="19">
        <v>0</v>
      </c>
      <c r="U1738" s="18">
        <f>Tabla1[[#This Row],[Comprometido]]/Tabla1[[#Totals],[Comprometido]]</f>
        <v>0</v>
      </c>
      <c r="V1738" s="19">
        <v>0</v>
      </c>
      <c r="W1738" s="20">
        <f>Tabla1[[#This Row],[Devengado]]/Tabla1[[#Totals],[Devengado]]</f>
        <v>0</v>
      </c>
      <c r="X1738" s="19">
        <v>0</v>
      </c>
      <c r="Y1738" s="19">
        <v>0</v>
      </c>
      <c r="Z1738" s="19">
        <v>0</v>
      </c>
    </row>
    <row r="1739" spans="1:26" hidden="1" x14ac:dyDescent="0.2">
      <c r="A1739" t="s">
        <v>23</v>
      </c>
      <c r="B1739" t="s">
        <v>24</v>
      </c>
      <c r="C1739" t="s">
        <v>34</v>
      </c>
      <c r="D1739" t="s">
        <v>35</v>
      </c>
      <c r="E1739" t="s">
        <v>496</v>
      </c>
      <c r="F1739" t="s">
        <v>497</v>
      </c>
      <c r="G1739" t="s">
        <v>498</v>
      </c>
      <c r="H1739" t="s">
        <v>499</v>
      </c>
      <c r="I1739" t="str">
        <f>MID(Tabla1[[#This Row],[Des.Proyecto]],16,50)</f>
        <v xml:space="preserve"> SOMOS QUITO</v>
      </c>
      <c r="J1739" t="s">
        <v>460</v>
      </c>
      <c r="K1739" t="s">
        <v>461</v>
      </c>
      <c r="L1739" s="11" t="s">
        <v>939</v>
      </c>
      <c r="M1739" t="s">
        <v>403</v>
      </c>
      <c r="N1739" t="s">
        <v>194</v>
      </c>
      <c r="O1739" s="19">
        <v>3785.34</v>
      </c>
      <c r="P1739" s="19">
        <v>0</v>
      </c>
      <c r="Q1739" s="19">
        <v>0</v>
      </c>
      <c r="R1739" s="19">
        <v>3785.34</v>
      </c>
      <c r="S1739" s="19">
        <v>3439.8</v>
      </c>
      <c r="T1739" s="19">
        <v>0</v>
      </c>
      <c r="U1739" s="18">
        <f>Tabla1[[#This Row],[Comprometido]]/Tabla1[[#Totals],[Comprometido]]</f>
        <v>0</v>
      </c>
      <c r="V1739" s="19">
        <v>0</v>
      </c>
      <c r="W1739" s="20">
        <f>Tabla1[[#This Row],[Devengado]]/Tabla1[[#Totals],[Devengado]]</f>
        <v>0</v>
      </c>
      <c r="X1739" s="19">
        <v>3785.34</v>
      </c>
      <c r="Y1739" s="19">
        <v>3785.34</v>
      </c>
      <c r="Z1739" s="19">
        <v>345.54</v>
      </c>
    </row>
    <row r="1740" spans="1:26" hidden="1" x14ac:dyDescent="0.2">
      <c r="A1740" t="s">
        <v>23</v>
      </c>
      <c r="B1740" t="s">
        <v>24</v>
      </c>
      <c r="C1740" t="s">
        <v>103</v>
      </c>
      <c r="D1740" t="s">
        <v>104</v>
      </c>
      <c r="E1740" t="s">
        <v>496</v>
      </c>
      <c r="F1740" t="s">
        <v>497</v>
      </c>
      <c r="G1740" t="s">
        <v>498</v>
      </c>
      <c r="H1740" t="s">
        <v>499</v>
      </c>
      <c r="I1740" t="str">
        <f>MID(Tabla1[[#This Row],[Des.Proyecto]],16,50)</f>
        <v xml:space="preserve"> SOMOS QUITO</v>
      </c>
      <c r="J1740" t="s">
        <v>460</v>
      </c>
      <c r="K1740" t="s">
        <v>461</v>
      </c>
      <c r="L1740" s="11" t="s">
        <v>939</v>
      </c>
      <c r="M1740" t="s">
        <v>403</v>
      </c>
      <c r="N1740" t="s">
        <v>194</v>
      </c>
      <c r="O1740" s="19">
        <v>6231.01</v>
      </c>
      <c r="P1740" s="19">
        <v>0</v>
      </c>
      <c r="Q1740" s="19">
        <v>-1938.29</v>
      </c>
      <c r="R1740" s="19">
        <v>4292.72</v>
      </c>
      <c r="S1740" s="19">
        <v>0</v>
      </c>
      <c r="T1740" s="19">
        <v>0</v>
      </c>
      <c r="U1740" s="18">
        <f>Tabla1[[#This Row],[Comprometido]]/Tabla1[[#Totals],[Comprometido]]</f>
        <v>0</v>
      </c>
      <c r="V1740" s="19">
        <v>0</v>
      </c>
      <c r="W1740" s="20">
        <f>Tabla1[[#This Row],[Devengado]]/Tabla1[[#Totals],[Devengado]]</f>
        <v>0</v>
      </c>
      <c r="X1740" s="19">
        <v>4292.72</v>
      </c>
      <c r="Y1740" s="19">
        <v>4292.72</v>
      </c>
      <c r="Z1740" s="19">
        <v>4292.72</v>
      </c>
    </row>
    <row r="1741" spans="1:26" hidden="1" x14ac:dyDescent="0.2">
      <c r="A1741" t="s">
        <v>23</v>
      </c>
      <c r="B1741" t="s">
        <v>24</v>
      </c>
      <c r="C1741" t="s">
        <v>44</v>
      </c>
      <c r="D1741" t="s">
        <v>45</v>
      </c>
      <c r="E1741" t="s">
        <v>496</v>
      </c>
      <c r="F1741" t="s">
        <v>497</v>
      </c>
      <c r="G1741" t="s">
        <v>498</v>
      </c>
      <c r="H1741" t="s">
        <v>499</v>
      </c>
      <c r="I1741" t="str">
        <f>MID(Tabla1[[#This Row],[Des.Proyecto]],16,50)</f>
        <v xml:space="preserve"> SOMOS QUITO</v>
      </c>
      <c r="J1741" t="s">
        <v>460</v>
      </c>
      <c r="K1741" t="s">
        <v>461</v>
      </c>
      <c r="L1741" s="11" t="s">
        <v>939</v>
      </c>
      <c r="M1741" t="s">
        <v>403</v>
      </c>
      <c r="N1741" t="s">
        <v>194</v>
      </c>
      <c r="O1741" s="19">
        <v>16993</v>
      </c>
      <c r="P1741" s="19">
        <v>0</v>
      </c>
      <c r="Q1741" s="19">
        <v>-10000</v>
      </c>
      <c r="R1741" s="19">
        <v>6993</v>
      </c>
      <c r="S1741" s="19">
        <v>0</v>
      </c>
      <c r="T1741" s="19">
        <v>0</v>
      </c>
      <c r="U1741" s="18">
        <f>Tabla1[[#This Row],[Comprometido]]/Tabla1[[#Totals],[Comprometido]]</f>
        <v>0</v>
      </c>
      <c r="V1741" s="19">
        <v>0</v>
      </c>
      <c r="W1741" s="20">
        <f>Tabla1[[#This Row],[Devengado]]/Tabla1[[#Totals],[Devengado]]</f>
        <v>0</v>
      </c>
      <c r="X1741" s="19">
        <v>6993</v>
      </c>
      <c r="Y1741" s="19">
        <v>6993</v>
      </c>
      <c r="Z1741" s="19">
        <v>6993</v>
      </c>
    </row>
    <row r="1742" spans="1:26" hidden="1" x14ac:dyDescent="0.2">
      <c r="A1742" t="s">
        <v>23</v>
      </c>
      <c r="B1742" t="s">
        <v>24</v>
      </c>
      <c r="C1742" t="s">
        <v>72</v>
      </c>
      <c r="D1742" t="s">
        <v>73</v>
      </c>
      <c r="E1742" t="s">
        <v>496</v>
      </c>
      <c r="F1742" t="s">
        <v>497</v>
      </c>
      <c r="G1742" t="s">
        <v>498</v>
      </c>
      <c r="H1742" t="s">
        <v>499</v>
      </c>
      <c r="I1742" t="str">
        <f>MID(Tabla1[[#This Row],[Des.Proyecto]],16,50)</f>
        <v xml:space="preserve"> SOMOS QUITO</v>
      </c>
      <c r="J1742" t="s">
        <v>460</v>
      </c>
      <c r="K1742" t="s">
        <v>461</v>
      </c>
      <c r="L1742" s="11" t="s">
        <v>939</v>
      </c>
      <c r="M1742" t="s">
        <v>403</v>
      </c>
      <c r="N1742" t="s">
        <v>194</v>
      </c>
      <c r="O1742" s="19">
        <v>4636.8</v>
      </c>
      <c r="P1742" s="19">
        <v>0</v>
      </c>
      <c r="Q1742" s="19">
        <v>-4636.8</v>
      </c>
      <c r="R1742" s="19">
        <v>0</v>
      </c>
      <c r="S1742" s="19">
        <v>0</v>
      </c>
      <c r="T1742" s="19">
        <v>0</v>
      </c>
      <c r="U1742" s="18">
        <f>Tabla1[[#This Row],[Comprometido]]/Tabla1[[#Totals],[Comprometido]]</f>
        <v>0</v>
      </c>
      <c r="V1742" s="19">
        <v>0</v>
      </c>
      <c r="W1742" s="20">
        <f>Tabla1[[#This Row],[Devengado]]/Tabla1[[#Totals],[Devengado]]</f>
        <v>0</v>
      </c>
      <c r="X1742" s="19">
        <v>0</v>
      </c>
      <c r="Y1742" s="19">
        <v>0</v>
      </c>
      <c r="Z1742" s="19">
        <v>0</v>
      </c>
    </row>
    <row r="1743" spans="1:26" hidden="1" x14ac:dyDescent="0.2">
      <c r="A1743" t="s">
        <v>23</v>
      </c>
      <c r="B1743" t="s">
        <v>24</v>
      </c>
      <c r="C1743" t="s">
        <v>86</v>
      </c>
      <c r="D1743" t="s">
        <v>87</v>
      </c>
      <c r="E1743" t="s">
        <v>496</v>
      </c>
      <c r="F1743" t="s">
        <v>497</v>
      </c>
      <c r="G1743" t="s">
        <v>498</v>
      </c>
      <c r="H1743" t="s">
        <v>499</v>
      </c>
      <c r="I1743" t="str">
        <f>MID(Tabla1[[#This Row],[Des.Proyecto]],16,50)</f>
        <v xml:space="preserve"> SOMOS QUITO</v>
      </c>
      <c r="J1743" t="s">
        <v>460</v>
      </c>
      <c r="K1743" t="s">
        <v>461</v>
      </c>
      <c r="L1743" s="11" t="s">
        <v>939</v>
      </c>
      <c r="M1743" t="s">
        <v>403</v>
      </c>
      <c r="N1743" t="s">
        <v>194</v>
      </c>
      <c r="O1743" s="19">
        <v>18581.400000000001</v>
      </c>
      <c r="P1743" s="19">
        <v>0</v>
      </c>
      <c r="Q1743" s="19">
        <v>-18581.400000000001</v>
      </c>
      <c r="R1743" s="19">
        <v>0</v>
      </c>
      <c r="S1743" s="19">
        <v>0</v>
      </c>
      <c r="T1743" s="19">
        <v>0</v>
      </c>
      <c r="U1743" s="18">
        <f>Tabla1[[#This Row],[Comprometido]]/Tabla1[[#Totals],[Comprometido]]</f>
        <v>0</v>
      </c>
      <c r="V1743" s="19">
        <v>0</v>
      </c>
      <c r="W1743" s="20">
        <f>Tabla1[[#This Row],[Devengado]]/Tabla1[[#Totals],[Devengado]]</f>
        <v>0</v>
      </c>
      <c r="X1743" s="19">
        <v>0</v>
      </c>
      <c r="Y1743" s="19">
        <v>0</v>
      </c>
      <c r="Z1743" s="19">
        <v>0</v>
      </c>
    </row>
    <row r="1744" spans="1:26" hidden="1" x14ac:dyDescent="0.2">
      <c r="A1744" t="s">
        <v>23</v>
      </c>
      <c r="B1744" t="s">
        <v>24</v>
      </c>
      <c r="C1744" t="s">
        <v>42</v>
      </c>
      <c r="D1744" t="s">
        <v>43</v>
      </c>
      <c r="E1744" t="s">
        <v>496</v>
      </c>
      <c r="F1744" t="s">
        <v>497</v>
      </c>
      <c r="G1744" t="s">
        <v>498</v>
      </c>
      <c r="H1744" t="s">
        <v>499</v>
      </c>
      <c r="I1744" t="str">
        <f>MID(Tabla1[[#This Row],[Des.Proyecto]],16,50)</f>
        <v xml:space="preserve"> SOMOS QUITO</v>
      </c>
      <c r="J1744" t="s">
        <v>460</v>
      </c>
      <c r="K1744" t="s">
        <v>461</v>
      </c>
      <c r="L1744" s="11" t="s">
        <v>939</v>
      </c>
      <c r="M1744" t="s">
        <v>403</v>
      </c>
      <c r="N1744" t="s">
        <v>194</v>
      </c>
      <c r="O1744" s="19">
        <v>3900</v>
      </c>
      <c r="P1744" s="19">
        <v>0</v>
      </c>
      <c r="Q1744" s="19">
        <v>1100</v>
      </c>
      <c r="R1744" s="19">
        <v>5000</v>
      </c>
      <c r="S1744" s="19">
        <v>0</v>
      </c>
      <c r="T1744" s="19">
        <v>0</v>
      </c>
      <c r="U1744" s="18">
        <f>Tabla1[[#This Row],[Comprometido]]/Tabla1[[#Totals],[Comprometido]]</f>
        <v>0</v>
      </c>
      <c r="V1744" s="19">
        <v>0</v>
      </c>
      <c r="W1744" s="20">
        <f>Tabla1[[#This Row],[Devengado]]/Tabla1[[#Totals],[Devengado]]</f>
        <v>0</v>
      </c>
      <c r="X1744" s="19">
        <v>5000</v>
      </c>
      <c r="Y1744" s="19">
        <v>5000</v>
      </c>
      <c r="Z1744" s="19">
        <v>5000</v>
      </c>
    </row>
    <row r="1745" spans="1:26" hidden="1" x14ac:dyDescent="0.2">
      <c r="A1745" t="s">
        <v>23</v>
      </c>
      <c r="B1745" t="s">
        <v>24</v>
      </c>
      <c r="C1745" t="s">
        <v>101</v>
      </c>
      <c r="D1745" t="s">
        <v>102</v>
      </c>
      <c r="E1745" t="s">
        <v>496</v>
      </c>
      <c r="F1745" t="s">
        <v>497</v>
      </c>
      <c r="G1745" t="s">
        <v>498</v>
      </c>
      <c r="H1745" t="s">
        <v>499</v>
      </c>
      <c r="I1745" t="str">
        <f>MID(Tabla1[[#This Row],[Des.Proyecto]],16,50)</f>
        <v xml:space="preserve"> SOMOS QUITO</v>
      </c>
      <c r="J1745" t="s">
        <v>460</v>
      </c>
      <c r="K1745" t="s">
        <v>461</v>
      </c>
      <c r="L1745" s="11" t="s">
        <v>939</v>
      </c>
      <c r="M1745" t="s">
        <v>403</v>
      </c>
      <c r="N1745" t="s">
        <v>194</v>
      </c>
      <c r="O1745" s="19">
        <v>2500</v>
      </c>
      <c r="P1745" s="19">
        <v>0</v>
      </c>
      <c r="Q1745" s="19">
        <v>0</v>
      </c>
      <c r="R1745" s="19">
        <v>2500</v>
      </c>
      <c r="S1745" s="19">
        <v>0</v>
      </c>
      <c r="T1745" s="19">
        <v>2490</v>
      </c>
      <c r="U1745" s="18">
        <f>Tabla1[[#This Row],[Comprometido]]/Tabla1[[#Totals],[Comprometido]]</f>
        <v>1.1887321256222321E-4</v>
      </c>
      <c r="V1745" s="19">
        <v>0</v>
      </c>
      <c r="W1745" s="20">
        <f>Tabla1[[#This Row],[Devengado]]/Tabla1[[#Totals],[Devengado]]</f>
        <v>0</v>
      </c>
      <c r="X1745" s="19">
        <v>10</v>
      </c>
      <c r="Y1745" s="19">
        <v>2500</v>
      </c>
      <c r="Z1745" s="19">
        <v>10</v>
      </c>
    </row>
    <row r="1746" spans="1:26" hidden="1" x14ac:dyDescent="0.2">
      <c r="A1746" t="s">
        <v>23</v>
      </c>
      <c r="B1746" t="s">
        <v>24</v>
      </c>
      <c r="C1746" t="s">
        <v>40</v>
      </c>
      <c r="D1746" t="s">
        <v>41</v>
      </c>
      <c r="E1746" t="s">
        <v>496</v>
      </c>
      <c r="F1746" t="s">
        <v>497</v>
      </c>
      <c r="G1746" t="s">
        <v>498</v>
      </c>
      <c r="H1746" t="s">
        <v>499</v>
      </c>
      <c r="I1746" t="str">
        <f>MID(Tabla1[[#This Row],[Des.Proyecto]],16,50)</f>
        <v xml:space="preserve"> SOMOS QUITO</v>
      </c>
      <c r="J1746" t="s">
        <v>460</v>
      </c>
      <c r="K1746" t="s">
        <v>461</v>
      </c>
      <c r="L1746" s="11" t="s">
        <v>939</v>
      </c>
      <c r="M1746" t="s">
        <v>403</v>
      </c>
      <c r="N1746" t="s">
        <v>194</v>
      </c>
      <c r="O1746" s="19">
        <v>10116.6</v>
      </c>
      <c r="P1746" s="19">
        <v>0</v>
      </c>
      <c r="Q1746" s="19">
        <v>-5616.6</v>
      </c>
      <c r="R1746" s="19">
        <v>4500</v>
      </c>
      <c r="S1746" s="19">
        <v>0</v>
      </c>
      <c r="T1746" s="19">
        <v>0</v>
      </c>
      <c r="U1746" s="18">
        <f>Tabla1[[#This Row],[Comprometido]]/Tabla1[[#Totals],[Comprometido]]</f>
        <v>0</v>
      </c>
      <c r="V1746" s="19">
        <v>0</v>
      </c>
      <c r="W1746" s="20">
        <f>Tabla1[[#This Row],[Devengado]]/Tabla1[[#Totals],[Devengado]]</f>
        <v>0</v>
      </c>
      <c r="X1746" s="19">
        <v>4500</v>
      </c>
      <c r="Y1746" s="19">
        <v>4500</v>
      </c>
      <c r="Z1746" s="19">
        <v>4500</v>
      </c>
    </row>
    <row r="1747" spans="1:26" hidden="1" x14ac:dyDescent="0.2">
      <c r="A1747" t="s">
        <v>23</v>
      </c>
      <c r="B1747" t="s">
        <v>24</v>
      </c>
      <c r="C1747" t="s">
        <v>86</v>
      </c>
      <c r="D1747" t="s">
        <v>87</v>
      </c>
      <c r="E1747" t="s">
        <v>496</v>
      </c>
      <c r="F1747" t="s">
        <v>497</v>
      </c>
      <c r="G1747" t="s">
        <v>498</v>
      </c>
      <c r="H1747" t="s">
        <v>499</v>
      </c>
      <c r="I1747" t="str">
        <f>MID(Tabla1[[#This Row],[Des.Proyecto]],16,50)</f>
        <v xml:space="preserve"> SOMOS QUITO</v>
      </c>
      <c r="J1747" t="s">
        <v>420</v>
      </c>
      <c r="K1747" t="s">
        <v>421</v>
      </c>
      <c r="L1747" s="11" t="s">
        <v>939</v>
      </c>
      <c r="M1747" t="s">
        <v>403</v>
      </c>
      <c r="N1747" t="s">
        <v>194</v>
      </c>
      <c r="O1747" s="19">
        <v>7734.07</v>
      </c>
      <c r="P1747" s="19">
        <v>0</v>
      </c>
      <c r="Q1747" s="19">
        <v>-7734.07</v>
      </c>
      <c r="R1747" s="19">
        <v>0</v>
      </c>
      <c r="S1747" s="19">
        <v>0</v>
      </c>
      <c r="T1747" s="19">
        <v>0</v>
      </c>
      <c r="U1747" s="18">
        <f>Tabla1[[#This Row],[Comprometido]]/Tabla1[[#Totals],[Comprometido]]</f>
        <v>0</v>
      </c>
      <c r="V1747" s="19">
        <v>0</v>
      </c>
      <c r="W1747" s="20">
        <f>Tabla1[[#This Row],[Devengado]]/Tabla1[[#Totals],[Devengado]]</f>
        <v>0</v>
      </c>
      <c r="X1747" s="19">
        <v>0</v>
      </c>
      <c r="Y1747" s="19">
        <v>0</v>
      </c>
      <c r="Z1747" s="19">
        <v>0</v>
      </c>
    </row>
    <row r="1748" spans="1:26" hidden="1" x14ac:dyDescent="0.2">
      <c r="A1748" t="s">
        <v>23</v>
      </c>
      <c r="B1748" t="s">
        <v>24</v>
      </c>
      <c r="C1748" t="s">
        <v>72</v>
      </c>
      <c r="D1748" t="s">
        <v>73</v>
      </c>
      <c r="E1748" t="s">
        <v>496</v>
      </c>
      <c r="F1748" t="s">
        <v>497</v>
      </c>
      <c r="G1748" t="s">
        <v>498</v>
      </c>
      <c r="H1748" t="s">
        <v>499</v>
      </c>
      <c r="I1748" t="str">
        <f>MID(Tabla1[[#This Row],[Des.Proyecto]],16,50)</f>
        <v xml:space="preserve"> SOMOS QUITO</v>
      </c>
      <c r="J1748" t="s">
        <v>422</v>
      </c>
      <c r="K1748" t="s">
        <v>423</v>
      </c>
      <c r="L1748" s="11" t="s">
        <v>939</v>
      </c>
      <c r="M1748" t="s">
        <v>403</v>
      </c>
      <c r="N1748" t="s">
        <v>194</v>
      </c>
      <c r="O1748" s="19">
        <v>0</v>
      </c>
      <c r="P1748" s="19">
        <v>0</v>
      </c>
      <c r="Q1748" s="19">
        <v>3136.12</v>
      </c>
      <c r="R1748" s="19">
        <v>3136.12</v>
      </c>
      <c r="S1748" s="19">
        <v>0</v>
      </c>
      <c r="T1748" s="19">
        <v>0</v>
      </c>
      <c r="U1748" s="18">
        <f>Tabla1[[#This Row],[Comprometido]]/Tabla1[[#Totals],[Comprometido]]</f>
        <v>0</v>
      </c>
      <c r="V1748" s="19">
        <v>0</v>
      </c>
      <c r="W1748" s="20">
        <f>Tabla1[[#This Row],[Devengado]]/Tabla1[[#Totals],[Devengado]]</f>
        <v>0</v>
      </c>
      <c r="X1748" s="19">
        <v>3136.12</v>
      </c>
      <c r="Y1748" s="19">
        <v>3136.12</v>
      </c>
      <c r="Z1748" s="19">
        <v>3136.12</v>
      </c>
    </row>
    <row r="1749" spans="1:26" hidden="1" x14ac:dyDescent="0.2">
      <c r="A1749" t="s">
        <v>23</v>
      </c>
      <c r="B1749" t="s">
        <v>24</v>
      </c>
      <c r="C1749" t="s">
        <v>86</v>
      </c>
      <c r="D1749" t="s">
        <v>87</v>
      </c>
      <c r="E1749" t="s">
        <v>496</v>
      </c>
      <c r="F1749" t="s">
        <v>497</v>
      </c>
      <c r="G1749" t="s">
        <v>498</v>
      </c>
      <c r="H1749" t="s">
        <v>499</v>
      </c>
      <c r="I1749" t="str">
        <f>MID(Tabla1[[#This Row],[Des.Proyecto]],16,50)</f>
        <v xml:space="preserve"> SOMOS QUITO</v>
      </c>
      <c r="J1749" t="s">
        <v>422</v>
      </c>
      <c r="K1749" t="s">
        <v>423</v>
      </c>
      <c r="L1749" s="11" t="s">
        <v>939</v>
      </c>
      <c r="M1749" t="s">
        <v>403</v>
      </c>
      <c r="N1749" t="s">
        <v>194</v>
      </c>
      <c r="O1749" s="19">
        <v>2000</v>
      </c>
      <c r="P1749" s="19">
        <v>0</v>
      </c>
      <c r="Q1749" s="19">
        <v>0</v>
      </c>
      <c r="R1749" s="19">
        <v>2000</v>
      </c>
      <c r="S1749" s="19">
        <v>0</v>
      </c>
      <c r="T1749" s="19">
        <v>0</v>
      </c>
      <c r="U1749" s="18">
        <f>Tabla1[[#This Row],[Comprometido]]/Tabla1[[#Totals],[Comprometido]]</f>
        <v>0</v>
      </c>
      <c r="V1749" s="19">
        <v>0</v>
      </c>
      <c r="W1749" s="20">
        <f>Tabla1[[#This Row],[Devengado]]/Tabla1[[#Totals],[Devengado]]</f>
        <v>0</v>
      </c>
      <c r="X1749" s="19">
        <v>2000</v>
      </c>
      <c r="Y1749" s="19">
        <v>2000</v>
      </c>
      <c r="Z1749" s="19">
        <v>2000</v>
      </c>
    </row>
    <row r="1750" spans="1:26" hidden="1" x14ac:dyDescent="0.2">
      <c r="A1750" t="s">
        <v>23</v>
      </c>
      <c r="B1750" t="s">
        <v>24</v>
      </c>
      <c r="C1750" t="s">
        <v>44</v>
      </c>
      <c r="D1750" t="s">
        <v>45</v>
      </c>
      <c r="E1750" t="s">
        <v>496</v>
      </c>
      <c r="F1750" t="s">
        <v>497</v>
      </c>
      <c r="G1750" t="s">
        <v>498</v>
      </c>
      <c r="H1750" t="s">
        <v>499</v>
      </c>
      <c r="I1750" t="str">
        <f>MID(Tabla1[[#This Row],[Des.Proyecto]],16,50)</f>
        <v xml:space="preserve"> SOMOS QUITO</v>
      </c>
      <c r="J1750" t="s">
        <v>422</v>
      </c>
      <c r="K1750" t="s">
        <v>423</v>
      </c>
      <c r="L1750" s="11" t="s">
        <v>939</v>
      </c>
      <c r="M1750" t="s">
        <v>403</v>
      </c>
      <c r="N1750" t="s">
        <v>194</v>
      </c>
      <c r="O1750" s="19">
        <v>2038.18</v>
      </c>
      <c r="P1750" s="19">
        <v>0</v>
      </c>
      <c r="Q1750" s="19">
        <v>0</v>
      </c>
      <c r="R1750" s="19">
        <v>2038.18</v>
      </c>
      <c r="S1750" s="19">
        <v>202.05</v>
      </c>
      <c r="T1750" s="19">
        <v>970.97</v>
      </c>
      <c r="U1750" s="18">
        <f>Tabla1[[#This Row],[Comprometido]]/Tabla1[[#Totals],[Comprometido]]</f>
        <v>4.6354346667285892E-5</v>
      </c>
      <c r="V1750" s="19">
        <v>970.97</v>
      </c>
      <c r="W1750" s="20">
        <f>Tabla1[[#This Row],[Devengado]]/Tabla1[[#Totals],[Devengado]]</f>
        <v>1.1338835252542849E-4</v>
      </c>
      <c r="X1750" s="19">
        <v>1067.21</v>
      </c>
      <c r="Y1750" s="19">
        <v>1067.21</v>
      </c>
      <c r="Z1750" s="19">
        <v>865.16</v>
      </c>
    </row>
    <row r="1751" spans="1:26" hidden="1" x14ac:dyDescent="0.2">
      <c r="A1751" t="s">
        <v>23</v>
      </c>
      <c r="B1751" t="s">
        <v>24</v>
      </c>
      <c r="C1751" t="s">
        <v>42</v>
      </c>
      <c r="D1751" t="s">
        <v>43</v>
      </c>
      <c r="E1751" t="s">
        <v>496</v>
      </c>
      <c r="F1751" t="s">
        <v>497</v>
      </c>
      <c r="G1751" t="s">
        <v>498</v>
      </c>
      <c r="H1751" t="s">
        <v>499</v>
      </c>
      <c r="I1751" t="str">
        <f>MID(Tabla1[[#This Row],[Des.Proyecto]],16,50)</f>
        <v xml:space="preserve"> SOMOS QUITO</v>
      </c>
      <c r="J1751" t="s">
        <v>422</v>
      </c>
      <c r="K1751" t="s">
        <v>423</v>
      </c>
      <c r="L1751" s="11" t="s">
        <v>939</v>
      </c>
      <c r="M1751" t="s">
        <v>403</v>
      </c>
      <c r="N1751" t="s">
        <v>194</v>
      </c>
      <c r="O1751" s="19">
        <v>0</v>
      </c>
      <c r="P1751" s="19">
        <v>0</v>
      </c>
      <c r="Q1751" s="19">
        <v>592.15</v>
      </c>
      <c r="R1751" s="19">
        <v>592.15</v>
      </c>
      <c r="S1751" s="19">
        <v>0</v>
      </c>
      <c r="T1751" s="19">
        <v>0</v>
      </c>
      <c r="U1751" s="18">
        <f>Tabla1[[#This Row],[Comprometido]]/Tabla1[[#Totals],[Comprometido]]</f>
        <v>0</v>
      </c>
      <c r="V1751" s="19">
        <v>0</v>
      </c>
      <c r="W1751" s="20">
        <f>Tabla1[[#This Row],[Devengado]]/Tabla1[[#Totals],[Devengado]]</f>
        <v>0</v>
      </c>
      <c r="X1751" s="19">
        <v>592.15</v>
      </c>
      <c r="Y1751" s="19">
        <v>592.15</v>
      </c>
      <c r="Z1751" s="19">
        <v>592.15</v>
      </c>
    </row>
    <row r="1752" spans="1:26" hidden="1" x14ac:dyDescent="0.2">
      <c r="A1752" t="s">
        <v>23</v>
      </c>
      <c r="B1752" t="s">
        <v>24</v>
      </c>
      <c r="C1752" t="s">
        <v>29</v>
      </c>
      <c r="D1752" t="s">
        <v>30</v>
      </c>
      <c r="E1752" t="s">
        <v>496</v>
      </c>
      <c r="F1752" t="s">
        <v>497</v>
      </c>
      <c r="G1752" t="s">
        <v>498</v>
      </c>
      <c r="H1752" t="s">
        <v>499</v>
      </c>
      <c r="I1752" t="str">
        <f>MID(Tabla1[[#This Row],[Des.Proyecto]],16,50)</f>
        <v xml:space="preserve"> SOMOS QUITO</v>
      </c>
      <c r="J1752" t="s">
        <v>422</v>
      </c>
      <c r="K1752" t="s">
        <v>423</v>
      </c>
      <c r="L1752" s="11" t="s">
        <v>939</v>
      </c>
      <c r="M1752" t="s">
        <v>403</v>
      </c>
      <c r="N1752" t="s">
        <v>194</v>
      </c>
      <c r="O1752" s="19">
        <v>1976.71</v>
      </c>
      <c r="P1752" s="19">
        <v>0</v>
      </c>
      <c r="Q1752" s="19">
        <v>-476.71</v>
      </c>
      <c r="R1752" s="19">
        <v>1500</v>
      </c>
      <c r="S1752" s="19">
        <v>0</v>
      </c>
      <c r="T1752" s="19">
        <v>0</v>
      </c>
      <c r="U1752" s="18">
        <f>Tabla1[[#This Row],[Comprometido]]/Tabla1[[#Totals],[Comprometido]]</f>
        <v>0</v>
      </c>
      <c r="V1752" s="19">
        <v>0</v>
      </c>
      <c r="W1752" s="20">
        <f>Tabla1[[#This Row],[Devengado]]/Tabla1[[#Totals],[Devengado]]</f>
        <v>0</v>
      </c>
      <c r="X1752" s="19">
        <v>1500</v>
      </c>
      <c r="Y1752" s="19">
        <v>1500</v>
      </c>
      <c r="Z1752" s="19">
        <v>1500</v>
      </c>
    </row>
    <row r="1753" spans="1:26" hidden="1" x14ac:dyDescent="0.2">
      <c r="A1753" t="s">
        <v>23</v>
      </c>
      <c r="B1753" t="s">
        <v>24</v>
      </c>
      <c r="C1753" t="s">
        <v>40</v>
      </c>
      <c r="D1753" t="s">
        <v>41</v>
      </c>
      <c r="E1753" t="s">
        <v>496</v>
      </c>
      <c r="F1753" t="s">
        <v>497</v>
      </c>
      <c r="G1753" t="s">
        <v>498</v>
      </c>
      <c r="H1753" t="s">
        <v>499</v>
      </c>
      <c r="I1753" t="str">
        <f>MID(Tabla1[[#This Row],[Des.Proyecto]],16,50)</f>
        <v xml:space="preserve"> SOMOS QUITO</v>
      </c>
      <c r="J1753" t="s">
        <v>422</v>
      </c>
      <c r="K1753" t="s">
        <v>423</v>
      </c>
      <c r="L1753" s="11" t="s">
        <v>939</v>
      </c>
      <c r="M1753" t="s">
        <v>403</v>
      </c>
      <c r="N1753" t="s">
        <v>194</v>
      </c>
      <c r="O1753" s="19">
        <v>0</v>
      </c>
      <c r="P1753" s="19">
        <v>0</v>
      </c>
      <c r="Q1753" s="19">
        <v>600</v>
      </c>
      <c r="R1753" s="19">
        <v>600</v>
      </c>
      <c r="S1753" s="19">
        <v>0</v>
      </c>
      <c r="T1753" s="19">
        <v>0</v>
      </c>
      <c r="U1753" s="18">
        <f>Tabla1[[#This Row],[Comprometido]]/Tabla1[[#Totals],[Comprometido]]</f>
        <v>0</v>
      </c>
      <c r="V1753" s="19">
        <v>0</v>
      </c>
      <c r="W1753" s="20">
        <f>Tabla1[[#This Row],[Devengado]]/Tabla1[[#Totals],[Devengado]]</f>
        <v>0</v>
      </c>
      <c r="X1753" s="19">
        <v>600</v>
      </c>
      <c r="Y1753" s="19">
        <v>600</v>
      </c>
      <c r="Z1753" s="19">
        <v>600</v>
      </c>
    </row>
    <row r="1754" spans="1:26" hidden="1" x14ac:dyDescent="0.2">
      <c r="A1754" t="s">
        <v>23</v>
      </c>
      <c r="B1754" t="s">
        <v>24</v>
      </c>
      <c r="C1754" t="s">
        <v>42</v>
      </c>
      <c r="D1754" t="s">
        <v>43</v>
      </c>
      <c r="E1754" t="s">
        <v>496</v>
      </c>
      <c r="F1754" t="s">
        <v>497</v>
      </c>
      <c r="G1754" t="s">
        <v>498</v>
      </c>
      <c r="H1754" t="s">
        <v>499</v>
      </c>
      <c r="I1754" t="str">
        <f>MID(Tabla1[[#This Row],[Des.Proyecto]],16,50)</f>
        <v xml:space="preserve"> SOMOS QUITO</v>
      </c>
      <c r="J1754" t="s">
        <v>508</v>
      </c>
      <c r="K1754" t="s">
        <v>509</v>
      </c>
      <c r="L1754" s="11" t="s">
        <v>939</v>
      </c>
      <c r="M1754" t="s">
        <v>403</v>
      </c>
      <c r="N1754" t="s">
        <v>194</v>
      </c>
      <c r="O1754" s="19">
        <v>252</v>
      </c>
      <c r="P1754" s="19">
        <v>0</v>
      </c>
      <c r="Q1754" s="19">
        <v>-252</v>
      </c>
      <c r="R1754" s="19">
        <v>0</v>
      </c>
      <c r="S1754" s="19">
        <v>0</v>
      </c>
      <c r="T1754" s="19">
        <v>0</v>
      </c>
      <c r="U1754" s="18">
        <f>Tabla1[[#This Row],[Comprometido]]/Tabla1[[#Totals],[Comprometido]]</f>
        <v>0</v>
      </c>
      <c r="V1754" s="19">
        <v>0</v>
      </c>
      <c r="W1754" s="20">
        <f>Tabla1[[#This Row],[Devengado]]/Tabla1[[#Totals],[Devengado]]</f>
        <v>0</v>
      </c>
      <c r="X1754" s="19">
        <v>0</v>
      </c>
      <c r="Y1754" s="19">
        <v>0</v>
      </c>
      <c r="Z1754" s="19">
        <v>0</v>
      </c>
    </row>
    <row r="1755" spans="1:26" hidden="1" x14ac:dyDescent="0.2">
      <c r="A1755" t="s">
        <v>23</v>
      </c>
      <c r="B1755" t="s">
        <v>24</v>
      </c>
      <c r="C1755" t="s">
        <v>25</v>
      </c>
      <c r="D1755" t="s">
        <v>26</v>
      </c>
      <c r="E1755" t="s">
        <v>496</v>
      </c>
      <c r="F1755" t="s">
        <v>497</v>
      </c>
      <c r="G1755" t="s">
        <v>498</v>
      </c>
      <c r="H1755" t="s">
        <v>499</v>
      </c>
      <c r="I1755" t="str">
        <f>MID(Tabla1[[#This Row],[Des.Proyecto]],16,50)</f>
        <v xml:space="preserve"> SOMOS QUITO</v>
      </c>
      <c r="J1755" t="s">
        <v>490</v>
      </c>
      <c r="K1755" t="s">
        <v>491</v>
      </c>
      <c r="L1755" s="11" t="s">
        <v>939</v>
      </c>
      <c r="M1755" t="s">
        <v>403</v>
      </c>
      <c r="N1755" t="s">
        <v>194</v>
      </c>
      <c r="O1755" s="19">
        <v>1700</v>
      </c>
      <c r="P1755" s="19">
        <v>0</v>
      </c>
      <c r="Q1755" s="19">
        <v>0</v>
      </c>
      <c r="R1755" s="19">
        <v>1700</v>
      </c>
      <c r="S1755" s="19">
        <v>0</v>
      </c>
      <c r="T1755" s="19">
        <v>0</v>
      </c>
      <c r="U1755" s="18">
        <f>Tabla1[[#This Row],[Comprometido]]/Tabla1[[#Totals],[Comprometido]]</f>
        <v>0</v>
      </c>
      <c r="V1755" s="19">
        <v>0</v>
      </c>
      <c r="W1755" s="20">
        <f>Tabla1[[#This Row],[Devengado]]/Tabla1[[#Totals],[Devengado]]</f>
        <v>0</v>
      </c>
      <c r="X1755" s="19">
        <v>1700</v>
      </c>
      <c r="Y1755" s="19">
        <v>1700</v>
      </c>
      <c r="Z1755" s="19">
        <v>1700</v>
      </c>
    </row>
    <row r="1756" spans="1:26" hidden="1" x14ac:dyDescent="0.2">
      <c r="A1756" t="s">
        <v>23</v>
      </c>
      <c r="B1756" t="s">
        <v>24</v>
      </c>
      <c r="C1756" t="s">
        <v>44</v>
      </c>
      <c r="D1756" t="s">
        <v>45</v>
      </c>
      <c r="E1756" t="s">
        <v>496</v>
      </c>
      <c r="F1756" t="s">
        <v>497</v>
      </c>
      <c r="G1756" t="s">
        <v>498</v>
      </c>
      <c r="H1756" t="s">
        <v>499</v>
      </c>
      <c r="I1756" t="str">
        <f>MID(Tabla1[[#This Row],[Des.Proyecto]],16,50)</f>
        <v xml:space="preserve"> SOMOS QUITO</v>
      </c>
      <c r="J1756" t="s">
        <v>490</v>
      </c>
      <c r="K1756" t="s">
        <v>491</v>
      </c>
      <c r="L1756" s="11" t="s">
        <v>939</v>
      </c>
      <c r="M1756" t="s">
        <v>403</v>
      </c>
      <c r="N1756" t="s">
        <v>194</v>
      </c>
      <c r="O1756" s="19">
        <v>444.38</v>
      </c>
      <c r="P1756" s="19">
        <v>0</v>
      </c>
      <c r="Q1756" s="19">
        <v>0</v>
      </c>
      <c r="R1756" s="19">
        <v>444.38</v>
      </c>
      <c r="S1756" s="19">
        <v>0</v>
      </c>
      <c r="T1756" s="19">
        <v>444.38</v>
      </c>
      <c r="U1756" s="18">
        <f>Tabla1[[#This Row],[Comprometido]]/Tabla1[[#Totals],[Comprometido]]</f>
        <v>2.1214810521446082E-5</v>
      </c>
      <c r="V1756" s="19">
        <v>444.38</v>
      </c>
      <c r="W1756" s="20">
        <f>Tabla1[[#This Row],[Devengado]]/Tabla1[[#Totals],[Devengado]]</f>
        <v>5.189399888281812E-5</v>
      </c>
      <c r="X1756" s="19">
        <v>0</v>
      </c>
      <c r="Y1756" s="19">
        <v>0</v>
      </c>
      <c r="Z1756" s="19">
        <v>0</v>
      </c>
    </row>
    <row r="1757" spans="1:26" hidden="1" x14ac:dyDescent="0.2">
      <c r="A1757" t="s">
        <v>23</v>
      </c>
      <c r="B1757" t="s">
        <v>24</v>
      </c>
      <c r="C1757" t="s">
        <v>42</v>
      </c>
      <c r="D1757" t="s">
        <v>43</v>
      </c>
      <c r="E1757" t="s">
        <v>496</v>
      </c>
      <c r="F1757" t="s">
        <v>497</v>
      </c>
      <c r="G1757" t="s">
        <v>498</v>
      </c>
      <c r="H1757" t="s">
        <v>499</v>
      </c>
      <c r="I1757" t="str">
        <f>MID(Tabla1[[#This Row],[Des.Proyecto]],16,50)</f>
        <v xml:space="preserve"> SOMOS QUITO</v>
      </c>
      <c r="J1757" t="s">
        <v>490</v>
      </c>
      <c r="K1757" t="s">
        <v>491</v>
      </c>
      <c r="L1757" s="11" t="s">
        <v>939</v>
      </c>
      <c r="M1757" t="s">
        <v>403</v>
      </c>
      <c r="N1757" t="s">
        <v>194</v>
      </c>
      <c r="O1757" s="19">
        <v>2943.5</v>
      </c>
      <c r="P1757" s="19">
        <v>0</v>
      </c>
      <c r="Q1757" s="19">
        <v>-1943.5</v>
      </c>
      <c r="R1757" s="19">
        <v>1000</v>
      </c>
      <c r="S1757" s="19">
        <v>0</v>
      </c>
      <c r="T1757" s="19">
        <v>0</v>
      </c>
      <c r="U1757" s="18">
        <f>Tabla1[[#This Row],[Comprometido]]/Tabla1[[#Totals],[Comprometido]]</f>
        <v>0</v>
      </c>
      <c r="V1757" s="19">
        <v>0</v>
      </c>
      <c r="W1757" s="20">
        <f>Tabla1[[#This Row],[Devengado]]/Tabla1[[#Totals],[Devengado]]</f>
        <v>0</v>
      </c>
      <c r="X1757" s="19">
        <v>1000</v>
      </c>
      <c r="Y1757" s="19">
        <v>1000</v>
      </c>
      <c r="Z1757" s="19">
        <v>1000</v>
      </c>
    </row>
    <row r="1758" spans="1:26" hidden="1" x14ac:dyDescent="0.2">
      <c r="A1758" t="s">
        <v>23</v>
      </c>
      <c r="B1758" t="s">
        <v>24</v>
      </c>
      <c r="C1758" t="s">
        <v>86</v>
      </c>
      <c r="D1758" t="s">
        <v>87</v>
      </c>
      <c r="E1758" t="s">
        <v>496</v>
      </c>
      <c r="F1758" t="s">
        <v>497</v>
      </c>
      <c r="G1758" t="s">
        <v>498</v>
      </c>
      <c r="H1758" t="s">
        <v>499</v>
      </c>
      <c r="I1758" t="str">
        <f>MID(Tabla1[[#This Row],[Des.Proyecto]],16,50)</f>
        <v xml:space="preserve"> SOMOS QUITO</v>
      </c>
      <c r="J1758" t="s">
        <v>490</v>
      </c>
      <c r="K1758" t="s">
        <v>491</v>
      </c>
      <c r="L1758" s="11" t="s">
        <v>939</v>
      </c>
      <c r="M1758" t="s">
        <v>403</v>
      </c>
      <c r="N1758" t="s">
        <v>194</v>
      </c>
      <c r="O1758" s="19">
        <v>4392.21</v>
      </c>
      <c r="P1758" s="19">
        <v>0</v>
      </c>
      <c r="Q1758" s="19">
        <v>0</v>
      </c>
      <c r="R1758" s="19">
        <v>4392.21</v>
      </c>
      <c r="S1758" s="19">
        <v>0</v>
      </c>
      <c r="T1758" s="19">
        <v>0</v>
      </c>
      <c r="U1758" s="18">
        <f>Tabla1[[#This Row],[Comprometido]]/Tabla1[[#Totals],[Comprometido]]</f>
        <v>0</v>
      </c>
      <c r="V1758" s="19">
        <v>0</v>
      </c>
      <c r="W1758" s="20">
        <f>Tabla1[[#This Row],[Devengado]]/Tabla1[[#Totals],[Devengado]]</f>
        <v>0</v>
      </c>
      <c r="X1758" s="19">
        <v>4392.21</v>
      </c>
      <c r="Y1758" s="19">
        <v>4392.21</v>
      </c>
      <c r="Z1758" s="19">
        <v>4392.21</v>
      </c>
    </row>
    <row r="1759" spans="1:26" hidden="1" x14ac:dyDescent="0.2">
      <c r="A1759" t="s">
        <v>23</v>
      </c>
      <c r="B1759" t="s">
        <v>24</v>
      </c>
      <c r="C1759" t="s">
        <v>29</v>
      </c>
      <c r="D1759" t="s">
        <v>30</v>
      </c>
      <c r="E1759" t="s">
        <v>496</v>
      </c>
      <c r="F1759" t="s">
        <v>497</v>
      </c>
      <c r="G1759" t="s">
        <v>498</v>
      </c>
      <c r="H1759" t="s">
        <v>499</v>
      </c>
      <c r="I1759" t="str">
        <f>MID(Tabla1[[#This Row],[Des.Proyecto]],16,50)</f>
        <v xml:space="preserve"> SOMOS QUITO</v>
      </c>
      <c r="J1759" t="s">
        <v>426</v>
      </c>
      <c r="K1759" t="s">
        <v>427</v>
      </c>
      <c r="L1759" s="11" t="s">
        <v>939</v>
      </c>
      <c r="M1759" t="s">
        <v>403</v>
      </c>
      <c r="N1759" t="s">
        <v>194</v>
      </c>
      <c r="O1759" s="19">
        <v>986.35</v>
      </c>
      <c r="P1759" s="19">
        <v>0</v>
      </c>
      <c r="Q1759" s="19">
        <v>2613.65</v>
      </c>
      <c r="R1759" s="19">
        <v>3600</v>
      </c>
      <c r="S1759" s="19">
        <v>0</v>
      </c>
      <c r="T1759" s="19">
        <v>0</v>
      </c>
      <c r="U1759" s="18">
        <f>Tabla1[[#This Row],[Comprometido]]/Tabla1[[#Totals],[Comprometido]]</f>
        <v>0</v>
      </c>
      <c r="V1759" s="19">
        <v>0</v>
      </c>
      <c r="W1759" s="20">
        <f>Tabla1[[#This Row],[Devengado]]/Tabla1[[#Totals],[Devengado]]</f>
        <v>0</v>
      </c>
      <c r="X1759" s="19">
        <v>3600</v>
      </c>
      <c r="Y1759" s="19">
        <v>3600</v>
      </c>
      <c r="Z1759" s="19">
        <v>3600</v>
      </c>
    </row>
    <row r="1760" spans="1:26" hidden="1" x14ac:dyDescent="0.2">
      <c r="A1760" t="s">
        <v>23</v>
      </c>
      <c r="B1760" t="s">
        <v>24</v>
      </c>
      <c r="C1760" t="s">
        <v>34</v>
      </c>
      <c r="D1760" t="s">
        <v>35</v>
      </c>
      <c r="E1760" t="s">
        <v>496</v>
      </c>
      <c r="F1760" t="s">
        <v>497</v>
      </c>
      <c r="G1760" t="s">
        <v>498</v>
      </c>
      <c r="H1760" t="s">
        <v>499</v>
      </c>
      <c r="I1760" t="str">
        <f>MID(Tabla1[[#This Row],[Des.Proyecto]],16,50)</f>
        <v xml:space="preserve"> SOMOS QUITO</v>
      </c>
      <c r="J1760" t="s">
        <v>426</v>
      </c>
      <c r="K1760" t="s">
        <v>427</v>
      </c>
      <c r="L1760" s="11" t="s">
        <v>939</v>
      </c>
      <c r="M1760" t="s">
        <v>403</v>
      </c>
      <c r="N1760" t="s">
        <v>194</v>
      </c>
      <c r="O1760" s="19">
        <v>4500</v>
      </c>
      <c r="P1760" s="19">
        <v>0</v>
      </c>
      <c r="Q1760" s="19">
        <v>0</v>
      </c>
      <c r="R1760" s="19">
        <v>4500</v>
      </c>
      <c r="S1760" s="19">
        <v>0</v>
      </c>
      <c r="T1760" s="19">
        <v>0</v>
      </c>
      <c r="U1760" s="18">
        <f>Tabla1[[#This Row],[Comprometido]]/Tabla1[[#Totals],[Comprometido]]</f>
        <v>0</v>
      </c>
      <c r="V1760" s="19">
        <v>0</v>
      </c>
      <c r="W1760" s="20">
        <f>Tabla1[[#This Row],[Devengado]]/Tabla1[[#Totals],[Devengado]]</f>
        <v>0</v>
      </c>
      <c r="X1760" s="19">
        <v>4500</v>
      </c>
      <c r="Y1760" s="19">
        <v>4500</v>
      </c>
      <c r="Z1760" s="19">
        <v>4500</v>
      </c>
    </row>
    <row r="1761" spans="1:26" hidden="1" x14ac:dyDescent="0.2">
      <c r="A1761" t="s">
        <v>23</v>
      </c>
      <c r="B1761" t="s">
        <v>24</v>
      </c>
      <c r="C1761" t="s">
        <v>86</v>
      </c>
      <c r="D1761" t="s">
        <v>87</v>
      </c>
      <c r="E1761" t="s">
        <v>496</v>
      </c>
      <c r="F1761" t="s">
        <v>497</v>
      </c>
      <c r="G1761" t="s">
        <v>498</v>
      </c>
      <c r="H1761" t="s">
        <v>499</v>
      </c>
      <c r="I1761" t="str">
        <f>MID(Tabla1[[#This Row],[Des.Proyecto]],16,50)</f>
        <v xml:space="preserve"> SOMOS QUITO</v>
      </c>
      <c r="J1761" t="s">
        <v>426</v>
      </c>
      <c r="K1761" t="s">
        <v>427</v>
      </c>
      <c r="L1761" s="11" t="s">
        <v>939</v>
      </c>
      <c r="M1761" t="s">
        <v>403</v>
      </c>
      <c r="N1761" t="s">
        <v>194</v>
      </c>
      <c r="O1761" s="19">
        <v>2000</v>
      </c>
      <c r="P1761" s="19">
        <v>0</v>
      </c>
      <c r="Q1761" s="19">
        <v>-2000</v>
      </c>
      <c r="R1761" s="19">
        <v>0</v>
      </c>
      <c r="S1761" s="19">
        <v>0</v>
      </c>
      <c r="T1761" s="19">
        <v>0</v>
      </c>
      <c r="U1761" s="18">
        <f>Tabla1[[#This Row],[Comprometido]]/Tabla1[[#Totals],[Comprometido]]</f>
        <v>0</v>
      </c>
      <c r="V1761" s="19">
        <v>0</v>
      </c>
      <c r="W1761" s="20">
        <f>Tabla1[[#This Row],[Devengado]]/Tabla1[[#Totals],[Devengado]]</f>
        <v>0</v>
      </c>
      <c r="X1761" s="19">
        <v>0</v>
      </c>
      <c r="Y1761" s="19">
        <v>0</v>
      </c>
      <c r="Z1761" s="19">
        <v>0</v>
      </c>
    </row>
    <row r="1762" spans="1:26" hidden="1" x14ac:dyDescent="0.2">
      <c r="A1762" t="s">
        <v>23</v>
      </c>
      <c r="B1762" t="s">
        <v>24</v>
      </c>
      <c r="C1762" t="s">
        <v>40</v>
      </c>
      <c r="D1762" t="s">
        <v>41</v>
      </c>
      <c r="E1762" t="s">
        <v>496</v>
      </c>
      <c r="F1762" t="s">
        <v>497</v>
      </c>
      <c r="G1762" t="s">
        <v>498</v>
      </c>
      <c r="H1762" t="s">
        <v>499</v>
      </c>
      <c r="I1762" t="str">
        <f>MID(Tabla1[[#This Row],[Des.Proyecto]],16,50)</f>
        <v xml:space="preserve"> SOMOS QUITO</v>
      </c>
      <c r="J1762" t="s">
        <v>426</v>
      </c>
      <c r="K1762" t="s">
        <v>427</v>
      </c>
      <c r="L1762" s="11" t="s">
        <v>939</v>
      </c>
      <c r="M1762" t="s">
        <v>403</v>
      </c>
      <c r="N1762" t="s">
        <v>194</v>
      </c>
      <c r="O1762" s="19">
        <v>0</v>
      </c>
      <c r="P1762" s="19">
        <v>0</v>
      </c>
      <c r="Q1762" s="19">
        <v>450</v>
      </c>
      <c r="R1762" s="19">
        <v>450</v>
      </c>
      <c r="S1762" s="19">
        <v>0</v>
      </c>
      <c r="T1762" s="19">
        <v>0</v>
      </c>
      <c r="U1762" s="18">
        <f>Tabla1[[#This Row],[Comprometido]]/Tabla1[[#Totals],[Comprometido]]</f>
        <v>0</v>
      </c>
      <c r="V1762" s="19">
        <v>0</v>
      </c>
      <c r="W1762" s="20">
        <f>Tabla1[[#This Row],[Devengado]]/Tabla1[[#Totals],[Devengado]]</f>
        <v>0</v>
      </c>
      <c r="X1762" s="19">
        <v>450</v>
      </c>
      <c r="Y1762" s="19">
        <v>450</v>
      </c>
      <c r="Z1762" s="19">
        <v>450</v>
      </c>
    </row>
    <row r="1763" spans="1:26" hidden="1" x14ac:dyDescent="0.2">
      <c r="A1763" t="s">
        <v>23</v>
      </c>
      <c r="B1763" t="s">
        <v>24</v>
      </c>
      <c r="C1763" t="s">
        <v>25</v>
      </c>
      <c r="D1763" t="s">
        <v>26</v>
      </c>
      <c r="E1763" t="s">
        <v>496</v>
      </c>
      <c r="F1763" t="s">
        <v>497</v>
      </c>
      <c r="G1763" t="s">
        <v>498</v>
      </c>
      <c r="H1763" t="s">
        <v>499</v>
      </c>
      <c r="I1763" t="str">
        <f>MID(Tabla1[[#This Row],[Des.Proyecto]],16,50)</f>
        <v xml:space="preserve"> SOMOS QUITO</v>
      </c>
      <c r="J1763" t="s">
        <v>492</v>
      </c>
      <c r="K1763" t="s">
        <v>493</v>
      </c>
      <c r="L1763" s="11" t="s">
        <v>939</v>
      </c>
      <c r="M1763" t="s">
        <v>403</v>
      </c>
      <c r="N1763" t="s">
        <v>194</v>
      </c>
      <c r="O1763" s="19">
        <v>3400</v>
      </c>
      <c r="P1763" s="19">
        <v>0</v>
      </c>
      <c r="Q1763" s="19">
        <v>0</v>
      </c>
      <c r="R1763" s="19">
        <v>3400</v>
      </c>
      <c r="S1763" s="19">
        <v>0</v>
      </c>
      <c r="T1763" s="19">
        <v>0</v>
      </c>
      <c r="U1763" s="18">
        <f>Tabla1[[#This Row],[Comprometido]]/Tabla1[[#Totals],[Comprometido]]</f>
        <v>0</v>
      </c>
      <c r="V1763" s="19">
        <v>0</v>
      </c>
      <c r="W1763" s="20">
        <f>Tabla1[[#This Row],[Devengado]]/Tabla1[[#Totals],[Devengado]]</f>
        <v>0</v>
      </c>
      <c r="X1763" s="19">
        <v>3400</v>
      </c>
      <c r="Y1763" s="19">
        <v>3400</v>
      </c>
      <c r="Z1763" s="19">
        <v>3400</v>
      </c>
    </row>
    <row r="1764" spans="1:26" hidden="1" x14ac:dyDescent="0.2">
      <c r="A1764" t="s">
        <v>23</v>
      </c>
      <c r="B1764" t="s">
        <v>24</v>
      </c>
      <c r="C1764" t="s">
        <v>29</v>
      </c>
      <c r="D1764" t="s">
        <v>30</v>
      </c>
      <c r="E1764" t="s">
        <v>496</v>
      </c>
      <c r="F1764" t="s">
        <v>497</v>
      </c>
      <c r="G1764" t="s">
        <v>498</v>
      </c>
      <c r="H1764" t="s">
        <v>499</v>
      </c>
      <c r="I1764" t="str">
        <f>MID(Tabla1[[#This Row],[Des.Proyecto]],16,50)</f>
        <v xml:space="preserve"> SOMOS QUITO</v>
      </c>
      <c r="J1764" t="s">
        <v>492</v>
      </c>
      <c r="K1764" t="s">
        <v>493</v>
      </c>
      <c r="L1764" s="11" t="s">
        <v>939</v>
      </c>
      <c r="M1764" t="s">
        <v>403</v>
      </c>
      <c r="N1764" t="s">
        <v>194</v>
      </c>
      <c r="O1764" s="19">
        <v>893.75</v>
      </c>
      <c r="P1764" s="19">
        <v>0</v>
      </c>
      <c r="Q1764" s="19">
        <v>-893.75</v>
      </c>
      <c r="R1764" s="19">
        <v>0</v>
      </c>
      <c r="S1764" s="19">
        <v>0</v>
      </c>
      <c r="T1764" s="19">
        <v>0</v>
      </c>
      <c r="U1764" s="18">
        <f>Tabla1[[#This Row],[Comprometido]]/Tabla1[[#Totals],[Comprometido]]</f>
        <v>0</v>
      </c>
      <c r="V1764" s="19">
        <v>0</v>
      </c>
      <c r="W1764" s="20">
        <f>Tabla1[[#This Row],[Devengado]]/Tabla1[[#Totals],[Devengado]]</f>
        <v>0</v>
      </c>
      <c r="X1764" s="19">
        <v>0</v>
      </c>
      <c r="Y1764" s="19">
        <v>0</v>
      </c>
      <c r="Z1764" s="19">
        <v>0</v>
      </c>
    </row>
    <row r="1765" spans="1:26" hidden="1" x14ac:dyDescent="0.2">
      <c r="A1765" t="s">
        <v>23</v>
      </c>
      <c r="B1765" t="s">
        <v>24</v>
      </c>
      <c r="C1765" t="s">
        <v>72</v>
      </c>
      <c r="D1765" t="s">
        <v>73</v>
      </c>
      <c r="E1765" t="s">
        <v>496</v>
      </c>
      <c r="F1765" t="s">
        <v>497</v>
      </c>
      <c r="G1765" t="s">
        <v>498</v>
      </c>
      <c r="H1765" t="s">
        <v>499</v>
      </c>
      <c r="I1765" t="str">
        <f>MID(Tabla1[[#This Row],[Des.Proyecto]],16,50)</f>
        <v xml:space="preserve"> SOMOS QUITO</v>
      </c>
      <c r="J1765" t="s">
        <v>492</v>
      </c>
      <c r="K1765" t="s">
        <v>493</v>
      </c>
      <c r="L1765" s="11" t="s">
        <v>939</v>
      </c>
      <c r="M1765" t="s">
        <v>403</v>
      </c>
      <c r="N1765" t="s">
        <v>194</v>
      </c>
      <c r="O1765" s="19">
        <v>482.25</v>
      </c>
      <c r="P1765" s="19">
        <v>0</v>
      </c>
      <c r="Q1765" s="19">
        <v>-482.25</v>
      </c>
      <c r="R1765" s="19">
        <v>0</v>
      </c>
      <c r="S1765" s="19">
        <v>0</v>
      </c>
      <c r="T1765" s="19">
        <v>0</v>
      </c>
      <c r="U1765" s="18">
        <f>Tabla1[[#This Row],[Comprometido]]/Tabla1[[#Totals],[Comprometido]]</f>
        <v>0</v>
      </c>
      <c r="V1765" s="19">
        <v>0</v>
      </c>
      <c r="W1765" s="20">
        <f>Tabla1[[#This Row],[Devengado]]/Tabla1[[#Totals],[Devengado]]</f>
        <v>0</v>
      </c>
      <c r="X1765" s="19">
        <v>0</v>
      </c>
      <c r="Y1765" s="19">
        <v>0</v>
      </c>
      <c r="Z1765" s="19">
        <v>0</v>
      </c>
    </row>
    <row r="1766" spans="1:26" hidden="1" x14ac:dyDescent="0.2">
      <c r="A1766" t="s">
        <v>23</v>
      </c>
      <c r="B1766" t="s">
        <v>24</v>
      </c>
      <c r="C1766" t="s">
        <v>42</v>
      </c>
      <c r="D1766" t="s">
        <v>43</v>
      </c>
      <c r="E1766" t="s">
        <v>496</v>
      </c>
      <c r="F1766" t="s">
        <v>497</v>
      </c>
      <c r="G1766" t="s">
        <v>498</v>
      </c>
      <c r="H1766" t="s">
        <v>499</v>
      </c>
      <c r="I1766" t="str">
        <f>MID(Tabla1[[#This Row],[Des.Proyecto]],16,50)</f>
        <v xml:space="preserve"> SOMOS QUITO</v>
      </c>
      <c r="J1766" t="s">
        <v>492</v>
      </c>
      <c r="K1766" t="s">
        <v>493</v>
      </c>
      <c r="L1766" s="11" t="s">
        <v>939</v>
      </c>
      <c r="M1766" t="s">
        <v>403</v>
      </c>
      <c r="N1766" t="s">
        <v>194</v>
      </c>
      <c r="O1766" s="19">
        <v>2398.12</v>
      </c>
      <c r="P1766" s="19">
        <v>0</v>
      </c>
      <c r="Q1766" s="19">
        <v>-2398.12</v>
      </c>
      <c r="R1766" s="19">
        <v>0</v>
      </c>
      <c r="S1766" s="19">
        <v>0</v>
      </c>
      <c r="T1766" s="19">
        <v>0</v>
      </c>
      <c r="U1766" s="18">
        <f>Tabla1[[#This Row],[Comprometido]]/Tabla1[[#Totals],[Comprometido]]</f>
        <v>0</v>
      </c>
      <c r="V1766" s="19">
        <v>0</v>
      </c>
      <c r="W1766" s="20">
        <f>Tabla1[[#This Row],[Devengado]]/Tabla1[[#Totals],[Devengado]]</f>
        <v>0</v>
      </c>
      <c r="X1766" s="19">
        <v>0</v>
      </c>
      <c r="Y1766" s="19">
        <v>0</v>
      </c>
      <c r="Z1766" s="19">
        <v>0</v>
      </c>
    </row>
    <row r="1767" spans="1:26" hidden="1" x14ac:dyDescent="0.2">
      <c r="A1767" t="s">
        <v>23</v>
      </c>
      <c r="B1767" t="s">
        <v>24</v>
      </c>
      <c r="C1767" t="s">
        <v>101</v>
      </c>
      <c r="D1767" t="s">
        <v>102</v>
      </c>
      <c r="E1767" t="s">
        <v>496</v>
      </c>
      <c r="F1767" t="s">
        <v>497</v>
      </c>
      <c r="G1767" t="s">
        <v>498</v>
      </c>
      <c r="H1767" t="s">
        <v>499</v>
      </c>
      <c r="I1767" t="str">
        <f>MID(Tabla1[[#This Row],[Des.Proyecto]],16,50)</f>
        <v xml:space="preserve"> SOMOS QUITO</v>
      </c>
      <c r="J1767" t="s">
        <v>492</v>
      </c>
      <c r="K1767" t="s">
        <v>493</v>
      </c>
      <c r="L1767" s="11" t="s">
        <v>939</v>
      </c>
      <c r="M1767" t="s">
        <v>403</v>
      </c>
      <c r="N1767" t="s">
        <v>194</v>
      </c>
      <c r="O1767" s="19">
        <v>2500</v>
      </c>
      <c r="P1767" s="19">
        <v>0</v>
      </c>
      <c r="Q1767" s="19">
        <v>0</v>
      </c>
      <c r="R1767" s="19">
        <v>2500</v>
      </c>
      <c r="S1767" s="19">
        <v>0</v>
      </c>
      <c r="T1767" s="19">
        <v>0</v>
      </c>
      <c r="U1767" s="18">
        <f>Tabla1[[#This Row],[Comprometido]]/Tabla1[[#Totals],[Comprometido]]</f>
        <v>0</v>
      </c>
      <c r="V1767" s="19">
        <v>0</v>
      </c>
      <c r="W1767" s="20">
        <f>Tabla1[[#This Row],[Devengado]]/Tabla1[[#Totals],[Devengado]]</f>
        <v>0</v>
      </c>
      <c r="X1767" s="19">
        <v>2500</v>
      </c>
      <c r="Y1767" s="19">
        <v>2500</v>
      </c>
      <c r="Z1767" s="19">
        <v>2500</v>
      </c>
    </row>
    <row r="1768" spans="1:26" hidden="1" x14ac:dyDescent="0.2">
      <c r="A1768" t="s">
        <v>23</v>
      </c>
      <c r="B1768" t="s">
        <v>24</v>
      </c>
      <c r="C1768" t="s">
        <v>34</v>
      </c>
      <c r="D1768" t="s">
        <v>35</v>
      </c>
      <c r="E1768" t="s">
        <v>496</v>
      </c>
      <c r="F1768" t="s">
        <v>497</v>
      </c>
      <c r="G1768" t="s">
        <v>498</v>
      </c>
      <c r="H1768" t="s">
        <v>499</v>
      </c>
      <c r="I1768" t="str">
        <f>MID(Tabla1[[#This Row],[Des.Proyecto]],16,50)</f>
        <v xml:space="preserve"> SOMOS QUITO</v>
      </c>
      <c r="J1768" t="s">
        <v>492</v>
      </c>
      <c r="K1768" t="s">
        <v>493</v>
      </c>
      <c r="L1768" s="11" t="s">
        <v>939</v>
      </c>
      <c r="M1768" t="s">
        <v>403</v>
      </c>
      <c r="N1768" t="s">
        <v>194</v>
      </c>
      <c r="O1768" s="19">
        <v>12358.31</v>
      </c>
      <c r="P1768" s="19">
        <v>0</v>
      </c>
      <c r="Q1768" s="19">
        <v>0</v>
      </c>
      <c r="R1768" s="19">
        <v>12358.31</v>
      </c>
      <c r="S1768" s="19">
        <v>0</v>
      </c>
      <c r="T1768" s="19">
        <v>0</v>
      </c>
      <c r="U1768" s="18">
        <f>Tabla1[[#This Row],[Comprometido]]/Tabla1[[#Totals],[Comprometido]]</f>
        <v>0</v>
      </c>
      <c r="V1768" s="19">
        <v>0</v>
      </c>
      <c r="W1768" s="20">
        <f>Tabla1[[#This Row],[Devengado]]/Tabla1[[#Totals],[Devengado]]</f>
        <v>0</v>
      </c>
      <c r="X1768" s="19">
        <v>12358.31</v>
      </c>
      <c r="Y1768" s="19">
        <v>12358.31</v>
      </c>
      <c r="Z1768" s="19">
        <v>12358.31</v>
      </c>
    </row>
    <row r="1769" spans="1:26" hidden="1" x14ac:dyDescent="0.2">
      <c r="A1769" t="s">
        <v>23</v>
      </c>
      <c r="B1769" t="s">
        <v>24</v>
      </c>
      <c r="C1769" t="s">
        <v>40</v>
      </c>
      <c r="D1769" t="s">
        <v>41</v>
      </c>
      <c r="E1769" t="s">
        <v>496</v>
      </c>
      <c r="F1769" t="s">
        <v>497</v>
      </c>
      <c r="G1769" t="s">
        <v>498</v>
      </c>
      <c r="H1769" t="s">
        <v>499</v>
      </c>
      <c r="I1769" t="str">
        <f>MID(Tabla1[[#This Row],[Des.Proyecto]],16,50)</f>
        <v xml:space="preserve"> SOMOS QUITO</v>
      </c>
      <c r="J1769" t="s">
        <v>492</v>
      </c>
      <c r="K1769" t="s">
        <v>493</v>
      </c>
      <c r="L1769" s="11" t="s">
        <v>939</v>
      </c>
      <c r="M1769" t="s">
        <v>403</v>
      </c>
      <c r="N1769" t="s">
        <v>194</v>
      </c>
      <c r="O1769" s="19">
        <v>0</v>
      </c>
      <c r="P1769" s="19">
        <v>0</v>
      </c>
      <c r="Q1769" s="19">
        <v>3000</v>
      </c>
      <c r="R1769" s="19">
        <v>3000</v>
      </c>
      <c r="S1769" s="19">
        <v>0</v>
      </c>
      <c r="T1769" s="19">
        <v>0</v>
      </c>
      <c r="U1769" s="18">
        <f>Tabla1[[#This Row],[Comprometido]]/Tabla1[[#Totals],[Comprometido]]</f>
        <v>0</v>
      </c>
      <c r="V1769" s="19">
        <v>0</v>
      </c>
      <c r="W1769" s="20">
        <f>Tabla1[[#This Row],[Devengado]]/Tabla1[[#Totals],[Devengado]]</f>
        <v>0</v>
      </c>
      <c r="X1769" s="19">
        <v>3000</v>
      </c>
      <c r="Y1769" s="19">
        <v>3000</v>
      </c>
      <c r="Z1769" s="19">
        <v>3000</v>
      </c>
    </row>
    <row r="1770" spans="1:26" hidden="1" x14ac:dyDescent="0.2">
      <c r="A1770" t="s">
        <v>23</v>
      </c>
      <c r="B1770" t="s">
        <v>24</v>
      </c>
      <c r="C1770" t="s">
        <v>72</v>
      </c>
      <c r="D1770" t="s">
        <v>73</v>
      </c>
      <c r="E1770" t="s">
        <v>496</v>
      </c>
      <c r="F1770" t="s">
        <v>497</v>
      </c>
      <c r="G1770" t="s">
        <v>498</v>
      </c>
      <c r="H1770" t="s">
        <v>499</v>
      </c>
      <c r="I1770" t="str">
        <f>MID(Tabla1[[#This Row],[Des.Proyecto]],16,50)</f>
        <v xml:space="preserve"> SOMOS QUITO</v>
      </c>
      <c r="J1770" t="s">
        <v>510</v>
      </c>
      <c r="K1770" t="s">
        <v>511</v>
      </c>
      <c r="L1770" s="11" t="s">
        <v>939</v>
      </c>
      <c r="M1770" t="s">
        <v>403</v>
      </c>
      <c r="N1770" t="s">
        <v>194</v>
      </c>
      <c r="O1770" s="19">
        <v>0</v>
      </c>
      <c r="P1770" s="19">
        <v>0</v>
      </c>
      <c r="Q1770" s="19">
        <v>1531.47</v>
      </c>
      <c r="R1770" s="19">
        <v>1531.47</v>
      </c>
      <c r="S1770" s="19">
        <v>0</v>
      </c>
      <c r="T1770" s="19">
        <v>0</v>
      </c>
      <c r="U1770" s="18">
        <f>Tabla1[[#This Row],[Comprometido]]/Tabla1[[#Totals],[Comprometido]]</f>
        <v>0</v>
      </c>
      <c r="V1770" s="19">
        <v>0</v>
      </c>
      <c r="W1770" s="20">
        <f>Tabla1[[#This Row],[Devengado]]/Tabla1[[#Totals],[Devengado]]</f>
        <v>0</v>
      </c>
      <c r="X1770" s="19">
        <v>1531.47</v>
      </c>
      <c r="Y1770" s="19">
        <v>1531.47</v>
      </c>
      <c r="Z1770" s="19">
        <v>1531.47</v>
      </c>
    </row>
    <row r="1771" spans="1:26" hidden="1" x14ac:dyDescent="0.2">
      <c r="A1771" t="s">
        <v>23</v>
      </c>
      <c r="B1771" t="s">
        <v>24</v>
      </c>
      <c r="C1771" t="s">
        <v>86</v>
      </c>
      <c r="D1771" t="s">
        <v>87</v>
      </c>
      <c r="E1771" t="s">
        <v>496</v>
      </c>
      <c r="F1771" t="s">
        <v>497</v>
      </c>
      <c r="G1771" t="s">
        <v>498</v>
      </c>
      <c r="H1771" t="s">
        <v>499</v>
      </c>
      <c r="I1771" t="str">
        <f>MID(Tabla1[[#This Row],[Des.Proyecto]],16,50)</f>
        <v xml:space="preserve"> SOMOS QUITO</v>
      </c>
      <c r="J1771" t="s">
        <v>510</v>
      </c>
      <c r="K1771" t="s">
        <v>511</v>
      </c>
      <c r="L1771" s="11" t="s">
        <v>939</v>
      </c>
      <c r="M1771" t="s">
        <v>403</v>
      </c>
      <c r="N1771" t="s">
        <v>194</v>
      </c>
      <c r="O1771" s="19">
        <v>4920.22</v>
      </c>
      <c r="P1771" s="19">
        <v>0</v>
      </c>
      <c r="Q1771" s="19">
        <v>0</v>
      </c>
      <c r="R1771" s="19">
        <v>4920.22</v>
      </c>
      <c r="S1771" s="19">
        <v>0</v>
      </c>
      <c r="T1771" s="19">
        <v>0</v>
      </c>
      <c r="U1771" s="18">
        <f>Tabla1[[#This Row],[Comprometido]]/Tabla1[[#Totals],[Comprometido]]</f>
        <v>0</v>
      </c>
      <c r="V1771" s="19">
        <v>0</v>
      </c>
      <c r="W1771" s="20">
        <f>Tabla1[[#This Row],[Devengado]]/Tabla1[[#Totals],[Devengado]]</f>
        <v>0</v>
      </c>
      <c r="X1771" s="19">
        <v>4920.22</v>
      </c>
      <c r="Y1771" s="19">
        <v>4920.22</v>
      </c>
      <c r="Z1771" s="19">
        <v>4920.22</v>
      </c>
    </row>
    <row r="1772" spans="1:26" hidden="1" x14ac:dyDescent="0.2">
      <c r="A1772" t="s">
        <v>23</v>
      </c>
      <c r="B1772" t="s">
        <v>24</v>
      </c>
      <c r="C1772" t="s">
        <v>34</v>
      </c>
      <c r="D1772" t="s">
        <v>35</v>
      </c>
      <c r="E1772" t="s">
        <v>496</v>
      </c>
      <c r="F1772" t="s">
        <v>497</v>
      </c>
      <c r="G1772" t="s">
        <v>498</v>
      </c>
      <c r="H1772" t="s">
        <v>499</v>
      </c>
      <c r="I1772" t="str">
        <f>MID(Tabla1[[#This Row],[Des.Proyecto]],16,50)</f>
        <v xml:space="preserve"> SOMOS QUITO</v>
      </c>
      <c r="J1772" t="s">
        <v>510</v>
      </c>
      <c r="K1772" t="s">
        <v>511</v>
      </c>
      <c r="L1772" s="11" t="s">
        <v>939</v>
      </c>
      <c r="M1772" t="s">
        <v>403</v>
      </c>
      <c r="N1772" t="s">
        <v>194</v>
      </c>
      <c r="O1772" s="19">
        <v>1805.64</v>
      </c>
      <c r="P1772" s="19">
        <v>0</v>
      </c>
      <c r="Q1772" s="19">
        <v>0</v>
      </c>
      <c r="R1772" s="19">
        <v>1805.64</v>
      </c>
      <c r="S1772" s="19">
        <v>0</v>
      </c>
      <c r="T1772" s="19">
        <v>0</v>
      </c>
      <c r="U1772" s="18">
        <f>Tabla1[[#This Row],[Comprometido]]/Tabla1[[#Totals],[Comprometido]]</f>
        <v>0</v>
      </c>
      <c r="V1772" s="19">
        <v>0</v>
      </c>
      <c r="W1772" s="20">
        <f>Tabla1[[#This Row],[Devengado]]/Tabla1[[#Totals],[Devengado]]</f>
        <v>0</v>
      </c>
      <c r="X1772" s="19">
        <v>1805.64</v>
      </c>
      <c r="Y1772" s="19">
        <v>1805.64</v>
      </c>
      <c r="Z1772" s="19">
        <v>1805.64</v>
      </c>
    </row>
    <row r="1773" spans="1:26" hidden="1" x14ac:dyDescent="0.2">
      <c r="A1773" t="s">
        <v>23</v>
      </c>
      <c r="B1773" t="s">
        <v>24</v>
      </c>
      <c r="C1773" t="s">
        <v>40</v>
      </c>
      <c r="D1773" t="s">
        <v>41</v>
      </c>
      <c r="E1773" t="s">
        <v>496</v>
      </c>
      <c r="F1773" t="s">
        <v>497</v>
      </c>
      <c r="G1773" t="s">
        <v>498</v>
      </c>
      <c r="H1773" t="s">
        <v>499</v>
      </c>
      <c r="I1773" t="str">
        <f>MID(Tabla1[[#This Row],[Des.Proyecto]],16,50)</f>
        <v xml:space="preserve"> SOMOS QUITO</v>
      </c>
      <c r="J1773" t="s">
        <v>510</v>
      </c>
      <c r="K1773" t="s">
        <v>511</v>
      </c>
      <c r="L1773" s="11" t="s">
        <v>939</v>
      </c>
      <c r="M1773" t="s">
        <v>403</v>
      </c>
      <c r="N1773" t="s">
        <v>194</v>
      </c>
      <c r="O1773" s="19">
        <v>2521.48</v>
      </c>
      <c r="P1773" s="19">
        <v>0</v>
      </c>
      <c r="Q1773" s="19">
        <v>-2521.48</v>
      </c>
      <c r="R1773" s="19">
        <v>0</v>
      </c>
      <c r="S1773" s="19">
        <v>0</v>
      </c>
      <c r="T1773" s="19">
        <v>0</v>
      </c>
      <c r="U1773" s="18">
        <f>Tabla1[[#This Row],[Comprometido]]/Tabla1[[#Totals],[Comprometido]]</f>
        <v>0</v>
      </c>
      <c r="V1773" s="19">
        <v>0</v>
      </c>
      <c r="W1773" s="20">
        <f>Tabla1[[#This Row],[Devengado]]/Tabla1[[#Totals],[Devengado]]</f>
        <v>0</v>
      </c>
      <c r="X1773" s="19">
        <v>0</v>
      </c>
      <c r="Y1773" s="19">
        <v>0</v>
      </c>
      <c r="Z1773" s="19">
        <v>0</v>
      </c>
    </row>
    <row r="1774" spans="1:26" hidden="1" x14ac:dyDescent="0.2">
      <c r="A1774" t="s">
        <v>23</v>
      </c>
      <c r="B1774" t="s">
        <v>24</v>
      </c>
      <c r="C1774" t="s">
        <v>42</v>
      </c>
      <c r="D1774" t="s">
        <v>43</v>
      </c>
      <c r="E1774" t="s">
        <v>496</v>
      </c>
      <c r="F1774" t="s">
        <v>497</v>
      </c>
      <c r="G1774" t="s">
        <v>498</v>
      </c>
      <c r="H1774" t="s">
        <v>499</v>
      </c>
      <c r="I1774" t="str">
        <f>MID(Tabla1[[#This Row],[Des.Proyecto]],16,50)</f>
        <v xml:space="preserve"> SOMOS QUITO</v>
      </c>
      <c r="J1774" t="s">
        <v>510</v>
      </c>
      <c r="K1774" t="s">
        <v>511</v>
      </c>
      <c r="L1774" s="11" t="s">
        <v>939</v>
      </c>
      <c r="M1774" t="s">
        <v>403</v>
      </c>
      <c r="N1774" t="s">
        <v>194</v>
      </c>
      <c r="O1774" s="19">
        <v>565</v>
      </c>
      <c r="P1774" s="19">
        <v>0</v>
      </c>
      <c r="Q1774" s="19">
        <v>-565</v>
      </c>
      <c r="R1774" s="19">
        <v>0</v>
      </c>
      <c r="S1774" s="19">
        <v>0</v>
      </c>
      <c r="T1774" s="19">
        <v>0</v>
      </c>
      <c r="U1774" s="18">
        <f>Tabla1[[#This Row],[Comprometido]]/Tabla1[[#Totals],[Comprometido]]</f>
        <v>0</v>
      </c>
      <c r="V1774" s="19">
        <v>0</v>
      </c>
      <c r="W1774" s="20">
        <f>Tabla1[[#This Row],[Devengado]]/Tabla1[[#Totals],[Devengado]]</f>
        <v>0</v>
      </c>
      <c r="X1774" s="19">
        <v>0</v>
      </c>
      <c r="Y1774" s="19">
        <v>0</v>
      </c>
      <c r="Z1774" s="19">
        <v>0</v>
      </c>
    </row>
    <row r="1775" spans="1:26" hidden="1" x14ac:dyDescent="0.2">
      <c r="A1775" t="s">
        <v>23</v>
      </c>
      <c r="B1775" t="s">
        <v>24</v>
      </c>
      <c r="C1775" t="s">
        <v>44</v>
      </c>
      <c r="D1775" t="s">
        <v>45</v>
      </c>
      <c r="E1775" t="s">
        <v>496</v>
      </c>
      <c r="F1775" t="s">
        <v>497</v>
      </c>
      <c r="G1775" t="s">
        <v>498</v>
      </c>
      <c r="H1775" t="s">
        <v>499</v>
      </c>
      <c r="I1775" t="str">
        <f>MID(Tabla1[[#This Row],[Des.Proyecto]],16,50)</f>
        <v xml:space="preserve"> SOMOS QUITO</v>
      </c>
      <c r="J1775" t="s">
        <v>510</v>
      </c>
      <c r="K1775" t="s">
        <v>511</v>
      </c>
      <c r="L1775" s="11" t="s">
        <v>939</v>
      </c>
      <c r="M1775" t="s">
        <v>403</v>
      </c>
      <c r="N1775" t="s">
        <v>194</v>
      </c>
      <c r="O1775" s="19">
        <v>635</v>
      </c>
      <c r="P1775" s="19">
        <v>0</v>
      </c>
      <c r="Q1775" s="19">
        <v>2000</v>
      </c>
      <c r="R1775" s="19">
        <v>2635</v>
      </c>
      <c r="S1775" s="19">
        <v>0</v>
      </c>
      <c r="T1775" s="19">
        <v>1809.4</v>
      </c>
      <c r="U1775" s="18">
        <f>Tabla1[[#This Row],[Comprometido]]/Tabla1[[#Totals],[Comprometido]]</f>
        <v>8.6381201128548873E-5</v>
      </c>
      <c r="V1775" s="19">
        <v>1809.4</v>
      </c>
      <c r="W1775" s="20">
        <f>Tabla1[[#This Row],[Devengado]]/Tabla1[[#Totals],[Devengado]]</f>
        <v>2.1129889189110921E-4</v>
      </c>
      <c r="X1775" s="19">
        <v>825.6</v>
      </c>
      <c r="Y1775" s="19">
        <v>825.6</v>
      </c>
      <c r="Z1775" s="19">
        <v>825.6</v>
      </c>
    </row>
    <row r="1776" spans="1:26" hidden="1" x14ac:dyDescent="0.2">
      <c r="A1776" t="s">
        <v>23</v>
      </c>
      <c r="B1776" t="s">
        <v>24</v>
      </c>
      <c r="C1776" t="s">
        <v>29</v>
      </c>
      <c r="D1776" t="s">
        <v>30</v>
      </c>
      <c r="E1776" t="s">
        <v>496</v>
      </c>
      <c r="F1776" t="s">
        <v>497</v>
      </c>
      <c r="G1776" t="s">
        <v>498</v>
      </c>
      <c r="H1776" t="s">
        <v>499</v>
      </c>
      <c r="I1776" t="str">
        <f>MID(Tabla1[[#This Row],[Des.Proyecto]],16,50)</f>
        <v xml:space="preserve"> SOMOS QUITO</v>
      </c>
      <c r="J1776" t="s">
        <v>510</v>
      </c>
      <c r="K1776" t="s">
        <v>511</v>
      </c>
      <c r="L1776" s="11" t="s">
        <v>939</v>
      </c>
      <c r="M1776" t="s">
        <v>403</v>
      </c>
      <c r="N1776" t="s">
        <v>194</v>
      </c>
      <c r="O1776" s="19">
        <v>3570.56</v>
      </c>
      <c r="P1776" s="19">
        <v>0</v>
      </c>
      <c r="Q1776" s="19">
        <v>-3030.66</v>
      </c>
      <c r="R1776" s="19">
        <v>539.9</v>
      </c>
      <c r="S1776" s="19">
        <v>0</v>
      </c>
      <c r="T1776" s="19">
        <v>0</v>
      </c>
      <c r="U1776" s="18">
        <f>Tabla1[[#This Row],[Comprometido]]/Tabla1[[#Totals],[Comprometido]]</f>
        <v>0</v>
      </c>
      <c r="V1776" s="19">
        <v>0</v>
      </c>
      <c r="W1776" s="20">
        <f>Tabla1[[#This Row],[Devengado]]/Tabla1[[#Totals],[Devengado]]</f>
        <v>0</v>
      </c>
      <c r="X1776" s="19">
        <v>539.9</v>
      </c>
      <c r="Y1776" s="19">
        <v>539.9</v>
      </c>
      <c r="Z1776" s="19">
        <v>539.9</v>
      </c>
    </row>
    <row r="1777" spans="1:26" hidden="1" x14ac:dyDescent="0.2">
      <c r="A1777" t="s">
        <v>23</v>
      </c>
      <c r="B1777" t="s">
        <v>24</v>
      </c>
      <c r="C1777" t="s">
        <v>29</v>
      </c>
      <c r="D1777" t="s">
        <v>30</v>
      </c>
      <c r="E1777" t="s">
        <v>496</v>
      </c>
      <c r="F1777" t="s">
        <v>497</v>
      </c>
      <c r="G1777" t="s">
        <v>498</v>
      </c>
      <c r="H1777" t="s">
        <v>499</v>
      </c>
      <c r="I1777" t="str">
        <f>MID(Tabla1[[#This Row],[Des.Proyecto]],16,50)</f>
        <v xml:space="preserve"> SOMOS QUITO</v>
      </c>
      <c r="J1777" t="s">
        <v>494</v>
      </c>
      <c r="K1777" t="s">
        <v>495</v>
      </c>
      <c r="L1777" s="11" t="s">
        <v>939</v>
      </c>
      <c r="M1777" t="s">
        <v>403</v>
      </c>
      <c r="N1777" t="s">
        <v>194</v>
      </c>
      <c r="O1777" s="19">
        <v>2581.5</v>
      </c>
      <c r="P1777" s="19">
        <v>0</v>
      </c>
      <c r="Q1777" s="19">
        <v>-2581.5</v>
      </c>
      <c r="R1777" s="19">
        <v>0</v>
      </c>
      <c r="S1777" s="19">
        <v>0</v>
      </c>
      <c r="T1777" s="19">
        <v>0</v>
      </c>
      <c r="U1777" s="18">
        <f>Tabla1[[#This Row],[Comprometido]]/Tabla1[[#Totals],[Comprometido]]</f>
        <v>0</v>
      </c>
      <c r="V1777" s="19">
        <v>0</v>
      </c>
      <c r="W1777" s="20">
        <f>Tabla1[[#This Row],[Devengado]]/Tabla1[[#Totals],[Devengado]]</f>
        <v>0</v>
      </c>
      <c r="X1777" s="19">
        <v>0</v>
      </c>
      <c r="Y1777" s="19">
        <v>0</v>
      </c>
      <c r="Z1777" s="19">
        <v>0</v>
      </c>
    </row>
    <row r="1778" spans="1:26" hidden="1" x14ac:dyDescent="0.2">
      <c r="A1778" t="s">
        <v>23</v>
      </c>
      <c r="B1778" t="s">
        <v>24</v>
      </c>
      <c r="C1778" t="s">
        <v>42</v>
      </c>
      <c r="D1778" t="s">
        <v>43</v>
      </c>
      <c r="E1778" t="s">
        <v>496</v>
      </c>
      <c r="F1778" t="s">
        <v>497</v>
      </c>
      <c r="G1778" t="s">
        <v>498</v>
      </c>
      <c r="H1778" t="s">
        <v>499</v>
      </c>
      <c r="I1778" t="str">
        <f>MID(Tabla1[[#This Row],[Des.Proyecto]],16,50)</f>
        <v xml:space="preserve"> SOMOS QUITO</v>
      </c>
      <c r="J1778" t="s">
        <v>480</v>
      </c>
      <c r="K1778" t="s">
        <v>481</v>
      </c>
      <c r="L1778" s="11" t="s">
        <v>939</v>
      </c>
      <c r="M1778" t="s">
        <v>403</v>
      </c>
      <c r="N1778" t="s">
        <v>194</v>
      </c>
      <c r="O1778" s="19">
        <v>11275.15</v>
      </c>
      <c r="P1778" s="19">
        <v>0</v>
      </c>
      <c r="Q1778" s="19">
        <v>-10275.15</v>
      </c>
      <c r="R1778" s="19">
        <v>1000</v>
      </c>
      <c r="S1778" s="19">
        <v>0</v>
      </c>
      <c r="T1778" s="19">
        <v>0</v>
      </c>
      <c r="U1778" s="18">
        <f>Tabla1[[#This Row],[Comprometido]]/Tabla1[[#Totals],[Comprometido]]</f>
        <v>0</v>
      </c>
      <c r="V1778" s="19">
        <v>0</v>
      </c>
      <c r="W1778" s="20">
        <f>Tabla1[[#This Row],[Devengado]]/Tabla1[[#Totals],[Devengado]]</f>
        <v>0</v>
      </c>
      <c r="X1778" s="19">
        <v>1000</v>
      </c>
      <c r="Y1778" s="19">
        <v>1000</v>
      </c>
      <c r="Z1778" s="19">
        <v>1000</v>
      </c>
    </row>
    <row r="1779" spans="1:26" hidden="1" x14ac:dyDescent="0.2">
      <c r="A1779" t="s">
        <v>23</v>
      </c>
      <c r="B1779" t="s">
        <v>24</v>
      </c>
      <c r="C1779" t="s">
        <v>40</v>
      </c>
      <c r="D1779" t="s">
        <v>41</v>
      </c>
      <c r="E1779" t="s">
        <v>496</v>
      </c>
      <c r="F1779" t="s">
        <v>497</v>
      </c>
      <c r="G1779" t="s">
        <v>498</v>
      </c>
      <c r="H1779" t="s">
        <v>499</v>
      </c>
      <c r="I1779" t="str">
        <f>MID(Tabla1[[#This Row],[Des.Proyecto]],16,50)</f>
        <v xml:space="preserve"> SOMOS QUITO</v>
      </c>
      <c r="J1779" t="s">
        <v>480</v>
      </c>
      <c r="K1779" t="s">
        <v>481</v>
      </c>
      <c r="L1779" s="11" t="s">
        <v>939</v>
      </c>
      <c r="M1779" t="s">
        <v>403</v>
      </c>
      <c r="N1779" t="s">
        <v>194</v>
      </c>
      <c r="O1779" s="19">
        <v>2836.5</v>
      </c>
      <c r="P1779" s="19">
        <v>0</v>
      </c>
      <c r="Q1779" s="19">
        <v>-1336.5</v>
      </c>
      <c r="R1779" s="19">
        <v>1500</v>
      </c>
      <c r="S1779" s="19">
        <v>0</v>
      </c>
      <c r="T1779" s="19">
        <v>0</v>
      </c>
      <c r="U1779" s="18">
        <f>Tabla1[[#This Row],[Comprometido]]/Tabla1[[#Totals],[Comprometido]]</f>
        <v>0</v>
      </c>
      <c r="V1779" s="19">
        <v>0</v>
      </c>
      <c r="W1779" s="20">
        <f>Tabla1[[#This Row],[Devengado]]/Tabla1[[#Totals],[Devengado]]</f>
        <v>0</v>
      </c>
      <c r="X1779" s="19">
        <v>1500</v>
      </c>
      <c r="Y1779" s="19">
        <v>1500</v>
      </c>
      <c r="Z1779" s="19">
        <v>1500</v>
      </c>
    </row>
    <row r="1780" spans="1:26" hidden="1" x14ac:dyDescent="0.2">
      <c r="A1780" t="s">
        <v>23</v>
      </c>
      <c r="B1780" t="s">
        <v>24</v>
      </c>
      <c r="C1780" t="s">
        <v>44</v>
      </c>
      <c r="D1780" t="s">
        <v>45</v>
      </c>
      <c r="E1780" t="s">
        <v>496</v>
      </c>
      <c r="F1780" t="s">
        <v>497</v>
      </c>
      <c r="G1780" t="s">
        <v>498</v>
      </c>
      <c r="H1780" t="s">
        <v>499</v>
      </c>
      <c r="I1780" t="str">
        <f>MID(Tabla1[[#This Row],[Des.Proyecto]],16,50)</f>
        <v xml:space="preserve"> SOMOS QUITO</v>
      </c>
      <c r="J1780" t="s">
        <v>444</v>
      </c>
      <c r="K1780" t="s">
        <v>445</v>
      </c>
      <c r="L1780" s="11" t="s">
        <v>939</v>
      </c>
      <c r="M1780" t="s">
        <v>403</v>
      </c>
      <c r="N1780" t="s">
        <v>194</v>
      </c>
      <c r="O1780" s="19">
        <v>686.32</v>
      </c>
      <c r="P1780" s="19">
        <v>0</v>
      </c>
      <c r="Q1780" s="19">
        <v>1940</v>
      </c>
      <c r="R1780" s="19">
        <v>2626.32</v>
      </c>
      <c r="S1780" s="19">
        <v>0</v>
      </c>
      <c r="T1780" s="19">
        <v>2618.6999999999998</v>
      </c>
      <c r="U1780" s="18">
        <f>Tabla1[[#This Row],[Comprometido]]/Tabla1[[#Totals],[Comprometido]]</f>
        <v>1.2501738222357186E-4</v>
      </c>
      <c r="V1780" s="19">
        <v>2618.6999999999998</v>
      </c>
      <c r="W1780" s="20">
        <f>Tabla1[[#This Row],[Devengado]]/Tabla1[[#Totals],[Devengado]]</f>
        <v>3.0580767558043974E-4</v>
      </c>
      <c r="X1780" s="19">
        <v>7.62</v>
      </c>
      <c r="Y1780" s="19">
        <v>7.62</v>
      </c>
      <c r="Z1780" s="19">
        <v>7.62</v>
      </c>
    </row>
    <row r="1781" spans="1:26" hidden="1" x14ac:dyDescent="0.2">
      <c r="A1781" t="s">
        <v>23</v>
      </c>
      <c r="B1781" t="s">
        <v>24</v>
      </c>
      <c r="C1781" t="s">
        <v>42</v>
      </c>
      <c r="D1781" t="s">
        <v>43</v>
      </c>
      <c r="E1781" t="s">
        <v>496</v>
      </c>
      <c r="F1781" t="s">
        <v>497</v>
      </c>
      <c r="G1781" t="s">
        <v>498</v>
      </c>
      <c r="H1781" t="s">
        <v>499</v>
      </c>
      <c r="I1781" t="str">
        <f>MID(Tabla1[[#This Row],[Des.Proyecto]],16,50)</f>
        <v xml:space="preserve"> SOMOS QUITO</v>
      </c>
      <c r="J1781" t="s">
        <v>444</v>
      </c>
      <c r="K1781" t="s">
        <v>445</v>
      </c>
      <c r="L1781" s="11" t="s">
        <v>939</v>
      </c>
      <c r="M1781" t="s">
        <v>403</v>
      </c>
      <c r="N1781" t="s">
        <v>194</v>
      </c>
      <c r="O1781" s="19">
        <v>1059.9000000000001</v>
      </c>
      <c r="P1781" s="19">
        <v>0</v>
      </c>
      <c r="Q1781" s="19">
        <v>-359.9</v>
      </c>
      <c r="R1781" s="19">
        <v>700</v>
      </c>
      <c r="S1781" s="19">
        <v>0</v>
      </c>
      <c r="T1781" s="19">
        <v>0</v>
      </c>
      <c r="U1781" s="18">
        <f>Tabla1[[#This Row],[Comprometido]]/Tabla1[[#Totals],[Comprometido]]</f>
        <v>0</v>
      </c>
      <c r="V1781" s="19">
        <v>0</v>
      </c>
      <c r="W1781" s="20">
        <f>Tabla1[[#This Row],[Devengado]]/Tabla1[[#Totals],[Devengado]]</f>
        <v>0</v>
      </c>
      <c r="X1781" s="19">
        <v>700</v>
      </c>
      <c r="Y1781" s="19">
        <v>700</v>
      </c>
      <c r="Z1781" s="19">
        <v>700</v>
      </c>
    </row>
    <row r="1782" spans="1:26" hidden="1" x14ac:dyDescent="0.2">
      <c r="A1782" t="s">
        <v>23</v>
      </c>
      <c r="B1782" t="s">
        <v>24</v>
      </c>
      <c r="C1782" t="s">
        <v>72</v>
      </c>
      <c r="D1782" t="s">
        <v>73</v>
      </c>
      <c r="E1782" t="s">
        <v>496</v>
      </c>
      <c r="F1782" t="s">
        <v>497</v>
      </c>
      <c r="G1782" t="s">
        <v>512</v>
      </c>
      <c r="H1782" t="s">
        <v>513</v>
      </c>
      <c r="I1782" t="str">
        <f>MID(Tabla1[[#This Row],[Des.Proyecto]],16,50)</f>
        <v>SISTEMA DE PARTICIPACIÓN CIUDADANA</v>
      </c>
      <c r="J1782" t="s">
        <v>456</v>
      </c>
      <c r="K1782" t="s">
        <v>457</v>
      </c>
      <c r="L1782" s="11" t="s">
        <v>939</v>
      </c>
      <c r="M1782" t="s">
        <v>403</v>
      </c>
      <c r="N1782" t="s">
        <v>194</v>
      </c>
      <c r="O1782" s="19">
        <v>1998.27</v>
      </c>
      <c r="P1782" s="19">
        <v>0</v>
      </c>
      <c r="Q1782" s="19">
        <v>0</v>
      </c>
      <c r="R1782" s="19">
        <v>1998.27</v>
      </c>
      <c r="S1782" s="19">
        <v>0</v>
      </c>
      <c r="T1782" s="19">
        <v>0</v>
      </c>
      <c r="U1782" s="18">
        <f>Tabla1[[#This Row],[Comprometido]]/Tabla1[[#Totals],[Comprometido]]</f>
        <v>0</v>
      </c>
      <c r="V1782" s="19">
        <v>0</v>
      </c>
      <c r="W1782" s="20">
        <f>Tabla1[[#This Row],[Devengado]]/Tabla1[[#Totals],[Devengado]]</f>
        <v>0</v>
      </c>
      <c r="X1782" s="19">
        <v>1998.27</v>
      </c>
      <c r="Y1782" s="19">
        <v>1998.27</v>
      </c>
      <c r="Z1782" s="19">
        <v>1998.27</v>
      </c>
    </row>
    <row r="1783" spans="1:26" hidden="1" x14ac:dyDescent="0.2">
      <c r="A1783" t="s">
        <v>23</v>
      </c>
      <c r="B1783" t="s">
        <v>24</v>
      </c>
      <c r="C1783" t="s">
        <v>25</v>
      </c>
      <c r="D1783" t="s">
        <v>26</v>
      </c>
      <c r="E1783" t="s">
        <v>496</v>
      </c>
      <c r="F1783" t="s">
        <v>497</v>
      </c>
      <c r="G1783" t="s">
        <v>512</v>
      </c>
      <c r="H1783" t="s">
        <v>513</v>
      </c>
      <c r="I1783" t="str">
        <f>MID(Tabla1[[#This Row],[Des.Proyecto]],16,50)</f>
        <v>SISTEMA DE PARTICIPACIÓN CIUDADANA</v>
      </c>
      <c r="J1783" t="s">
        <v>456</v>
      </c>
      <c r="K1783" t="s">
        <v>457</v>
      </c>
      <c r="L1783" s="11" t="s">
        <v>939</v>
      </c>
      <c r="M1783" t="s">
        <v>403</v>
      </c>
      <c r="N1783" t="s">
        <v>194</v>
      </c>
      <c r="O1783" s="19">
        <v>2806.44</v>
      </c>
      <c r="P1783" s="19">
        <v>0</v>
      </c>
      <c r="Q1783" s="19">
        <v>0</v>
      </c>
      <c r="R1783" s="19">
        <v>2806.44</v>
      </c>
      <c r="S1783" s="19">
        <v>0</v>
      </c>
      <c r="T1783" s="19">
        <v>0</v>
      </c>
      <c r="U1783" s="18">
        <f>Tabla1[[#This Row],[Comprometido]]/Tabla1[[#Totals],[Comprometido]]</f>
        <v>0</v>
      </c>
      <c r="V1783" s="19">
        <v>0</v>
      </c>
      <c r="W1783" s="20">
        <f>Tabla1[[#This Row],[Devengado]]/Tabla1[[#Totals],[Devengado]]</f>
        <v>0</v>
      </c>
      <c r="X1783" s="19">
        <v>2806.44</v>
      </c>
      <c r="Y1783" s="19">
        <v>2806.44</v>
      </c>
      <c r="Z1783" s="19">
        <v>2806.44</v>
      </c>
    </row>
    <row r="1784" spans="1:26" hidden="1" x14ac:dyDescent="0.2">
      <c r="A1784" t="s">
        <v>23</v>
      </c>
      <c r="B1784" t="s">
        <v>24</v>
      </c>
      <c r="C1784" t="s">
        <v>86</v>
      </c>
      <c r="D1784" t="s">
        <v>87</v>
      </c>
      <c r="E1784" t="s">
        <v>496</v>
      </c>
      <c r="F1784" t="s">
        <v>497</v>
      </c>
      <c r="G1784" t="s">
        <v>512</v>
      </c>
      <c r="H1784" t="s">
        <v>513</v>
      </c>
      <c r="I1784" t="str">
        <f>MID(Tabla1[[#This Row],[Des.Proyecto]],16,50)</f>
        <v>SISTEMA DE PARTICIPACIÓN CIUDADANA</v>
      </c>
      <c r="J1784" t="s">
        <v>456</v>
      </c>
      <c r="K1784" t="s">
        <v>457</v>
      </c>
      <c r="L1784" s="11" t="s">
        <v>939</v>
      </c>
      <c r="M1784" t="s">
        <v>403</v>
      </c>
      <c r="N1784" t="s">
        <v>194</v>
      </c>
      <c r="O1784" s="19">
        <v>5224.54</v>
      </c>
      <c r="P1784" s="19">
        <v>0</v>
      </c>
      <c r="Q1784" s="19">
        <v>0</v>
      </c>
      <c r="R1784" s="19">
        <v>5224.54</v>
      </c>
      <c r="S1784" s="19">
        <v>0</v>
      </c>
      <c r="T1784" s="19">
        <v>0</v>
      </c>
      <c r="U1784" s="18">
        <f>Tabla1[[#This Row],[Comprometido]]/Tabla1[[#Totals],[Comprometido]]</f>
        <v>0</v>
      </c>
      <c r="V1784" s="19">
        <v>0</v>
      </c>
      <c r="W1784" s="20">
        <f>Tabla1[[#This Row],[Devengado]]/Tabla1[[#Totals],[Devengado]]</f>
        <v>0</v>
      </c>
      <c r="X1784" s="19">
        <v>5224.54</v>
      </c>
      <c r="Y1784" s="19">
        <v>5224.54</v>
      </c>
      <c r="Z1784" s="19">
        <v>5224.54</v>
      </c>
    </row>
    <row r="1785" spans="1:26" hidden="1" x14ac:dyDescent="0.2">
      <c r="A1785" t="s">
        <v>23</v>
      </c>
      <c r="B1785" t="s">
        <v>24</v>
      </c>
      <c r="C1785" t="s">
        <v>72</v>
      </c>
      <c r="D1785" t="s">
        <v>73</v>
      </c>
      <c r="E1785" t="s">
        <v>496</v>
      </c>
      <c r="F1785" t="s">
        <v>497</v>
      </c>
      <c r="G1785" t="s">
        <v>512</v>
      </c>
      <c r="H1785" t="s">
        <v>513</v>
      </c>
      <c r="I1785" t="str">
        <f>MID(Tabla1[[#This Row],[Des.Proyecto]],16,50)</f>
        <v>SISTEMA DE PARTICIPACIÓN CIUDADANA</v>
      </c>
      <c r="J1785" t="s">
        <v>401</v>
      </c>
      <c r="K1785" t="s">
        <v>402</v>
      </c>
      <c r="L1785" s="11" t="s">
        <v>939</v>
      </c>
      <c r="M1785" t="s">
        <v>403</v>
      </c>
      <c r="N1785" t="s">
        <v>194</v>
      </c>
      <c r="O1785" s="19">
        <v>3835.2</v>
      </c>
      <c r="P1785" s="19">
        <v>0</v>
      </c>
      <c r="Q1785" s="19">
        <v>0</v>
      </c>
      <c r="R1785" s="19">
        <v>3835.2</v>
      </c>
      <c r="S1785" s="19">
        <v>0</v>
      </c>
      <c r="T1785" s="19">
        <v>0</v>
      </c>
      <c r="U1785" s="18">
        <f>Tabla1[[#This Row],[Comprometido]]/Tabla1[[#Totals],[Comprometido]]</f>
        <v>0</v>
      </c>
      <c r="V1785" s="19">
        <v>0</v>
      </c>
      <c r="W1785" s="20">
        <f>Tabla1[[#This Row],[Devengado]]/Tabla1[[#Totals],[Devengado]]</f>
        <v>0</v>
      </c>
      <c r="X1785" s="19">
        <v>3835.2</v>
      </c>
      <c r="Y1785" s="19">
        <v>3835.2</v>
      </c>
      <c r="Z1785" s="19">
        <v>3835.2</v>
      </c>
    </row>
    <row r="1786" spans="1:26" hidden="1" x14ac:dyDescent="0.2">
      <c r="A1786" t="s">
        <v>23</v>
      </c>
      <c r="B1786" t="s">
        <v>24</v>
      </c>
      <c r="C1786" t="s">
        <v>44</v>
      </c>
      <c r="D1786" t="s">
        <v>45</v>
      </c>
      <c r="E1786" t="s">
        <v>496</v>
      </c>
      <c r="F1786" t="s">
        <v>497</v>
      </c>
      <c r="G1786" t="s">
        <v>512</v>
      </c>
      <c r="H1786" t="s">
        <v>513</v>
      </c>
      <c r="I1786" t="str">
        <f>MID(Tabla1[[#This Row],[Des.Proyecto]],16,50)</f>
        <v>SISTEMA DE PARTICIPACIÓN CIUDADANA</v>
      </c>
      <c r="J1786" t="s">
        <v>401</v>
      </c>
      <c r="K1786" t="s">
        <v>402</v>
      </c>
      <c r="L1786" s="11" t="s">
        <v>939</v>
      </c>
      <c r="M1786" t="s">
        <v>403</v>
      </c>
      <c r="N1786" t="s">
        <v>194</v>
      </c>
      <c r="O1786" s="19">
        <v>7920</v>
      </c>
      <c r="P1786" s="19">
        <v>0</v>
      </c>
      <c r="Q1786" s="19">
        <v>0</v>
      </c>
      <c r="R1786" s="19">
        <v>7920</v>
      </c>
      <c r="S1786" s="19">
        <v>0</v>
      </c>
      <c r="T1786" s="19">
        <v>0</v>
      </c>
      <c r="U1786" s="18">
        <f>Tabla1[[#This Row],[Comprometido]]/Tabla1[[#Totals],[Comprometido]]</f>
        <v>0</v>
      </c>
      <c r="V1786" s="19">
        <v>0</v>
      </c>
      <c r="W1786" s="20">
        <f>Tabla1[[#This Row],[Devengado]]/Tabla1[[#Totals],[Devengado]]</f>
        <v>0</v>
      </c>
      <c r="X1786" s="19">
        <v>7920</v>
      </c>
      <c r="Y1786" s="19">
        <v>7920</v>
      </c>
      <c r="Z1786" s="19">
        <v>7920</v>
      </c>
    </row>
    <row r="1787" spans="1:26" hidden="1" x14ac:dyDescent="0.2">
      <c r="A1787" t="s">
        <v>23</v>
      </c>
      <c r="B1787" t="s">
        <v>24</v>
      </c>
      <c r="C1787" t="s">
        <v>40</v>
      </c>
      <c r="D1787" t="s">
        <v>41</v>
      </c>
      <c r="E1787" t="s">
        <v>496</v>
      </c>
      <c r="F1787" t="s">
        <v>497</v>
      </c>
      <c r="G1787" t="s">
        <v>512</v>
      </c>
      <c r="H1787" t="s">
        <v>513</v>
      </c>
      <c r="I1787" t="str">
        <f>MID(Tabla1[[#This Row],[Des.Proyecto]],16,50)</f>
        <v>SISTEMA DE PARTICIPACIÓN CIUDADANA</v>
      </c>
      <c r="J1787" t="s">
        <v>401</v>
      </c>
      <c r="K1787" t="s">
        <v>402</v>
      </c>
      <c r="L1787" s="11" t="s">
        <v>939</v>
      </c>
      <c r="M1787" t="s">
        <v>403</v>
      </c>
      <c r="N1787" t="s">
        <v>194</v>
      </c>
      <c r="O1787" s="19">
        <v>8341.67</v>
      </c>
      <c r="P1787" s="19">
        <v>0</v>
      </c>
      <c r="Q1787" s="19">
        <v>758.33</v>
      </c>
      <c r="R1787" s="19">
        <v>9100</v>
      </c>
      <c r="S1787" s="19">
        <v>0</v>
      </c>
      <c r="T1787" s="19">
        <v>0</v>
      </c>
      <c r="U1787" s="18">
        <f>Tabla1[[#This Row],[Comprometido]]/Tabla1[[#Totals],[Comprometido]]</f>
        <v>0</v>
      </c>
      <c r="V1787" s="19">
        <v>0</v>
      </c>
      <c r="W1787" s="20">
        <f>Tabla1[[#This Row],[Devengado]]/Tabla1[[#Totals],[Devengado]]</f>
        <v>0</v>
      </c>
      <c r="X1787" s="19">
        <v>9100</v>
      </c>
      <c r="Y1787" s="19">
        <v>9100</v>
      </c>
      <c r="Z1787" s="19">
        <v>9100</v>
      </c>
    </row>
    <row r="1788" spans="1:26" hidden="1" x14ac:dyDescent="0.2">
      <c r="A1788" t="s">
        <v>23</v>
      </c>
      <c r="B1788" t="s">
        <v>24</v>
      </c>
      <c r="C1788" t="s">
        <v>103</v>
      </c>
      <c r="D1788" t="s">
        <v>104</v>
      </c>
      <c r="E1788" t="s">
        <v>496</v>
      </c>
      <c r="F1788" t="s">
        <v>497</v>
      </c>
      <c r="G1788" t="s">
        <v>512</v>
      </c>
      <c r="H1788" t="s">
        <v>513</v>
      </c>
      <c r="I1788" t="str">
        <f>MID(Tabla1[[#This Row],[Des.Proyecto]],16,50)</f>
        <v>SISTEMA DE PARTICIPACIÓN CIUDADANA</v>
      </c>
      <c r="J1788" t="s">
        <v>458</v>
      </c>
      <c r="K1788" t="s">
        <v>459</v>
      </c>
      <c r="L1788" s="11" t="s">
        <v>939</v>
      </c>
      <c r="M1788" t="s">
        <v>403</v>
      </c>
      <c r="N1788" t="s">
        <v>194</v>
      </c>
      <c r="O1788" s="19">
        <v>20000</v>
      </c>
      <c r="P1788" s="19">
        <v>0</v>
      </c>
      <c r="Q1788" s="19">
        <v>0</v>
      </c>
      <c r="R1788" s="19">
        <v>20000</v>
      </c>
      <c r="S1788" s="19">
        <v>0</v>
      </c>
      <c r="T1788" s="19">
        <v>0</v>
      </c>
      <c r="U1788" s="18">
        <f>Tabla1[[#This Row],[Comprometido]]/Tabla1[[#Totals],[Comprometido]]</f>
        <v>0</v>
      </c>
      <c r="V1788" s="19">
        <v>0</v>
      </c>
      <c r="W1788" s="20">
        <f>Tabla1[[#This Row],[Devengado]]/Tabla1[[#Totals],[Devengado]]</f>
        <v>0</v>
      </c>
      <c r="X1788" s="19">
        <v>20000</v>
      </c>
      <c r="Y1788" s="19">
        <v>20000</v>
      </c>
      <c r="Z1788" s="19">
        <v>20000</v>
      </c>
    </row>
    <row r="1789" spans="1:26" hidden="1" x14ac:dyDescent="0.2">
      <c r="A1789" t="s">
        <v>23</v>
      </c>
      <c r="B1789" t="s">
        <v>24</v>
      </c>
      <c r="C1789" t="s">
        <v>25</v>
      </c>
      <c r="D1789" t="s">
        <v>26</v>
      </c>
      <c r="E1789" t="s">
        <v>496</v>
      </c>
      <c r="F1789" t="s">
        <v>497</v>
      </c>
      <c r="G1789" t="s">
        <v>512</v>
      </c>
      <c r="H1789" t="s">
        <v>513</v>
      </c>
      <c r="I1789" t="str">
        <f>MID(Tabla1[[#This Row],[Des.Proyecto]],16,50)</f>
        <v>SISTEMA DE PARTICIPACIÓN CIUDADANA</v>
      </c>
      <c r="J1789" t="s">
        <v>484</v>
      </c>
      <c r="K1789" t="s">
        <v>485</v>
      </c>
      <c r="L1789" s="11" t="s">
        <v>939</v>
      </c>
      <c r="M1789" t="s">
        <v>403</v>
      </c>
      <c r="N1789" t="s">
        <v>194</v>
      </c>
      <c r="O1789" s="19">
        <v>1750</v>
      </c>
      <c r="P1789" s="19">
        <v>0</v>
      </c>
      <c r="Q1789" s="19">
        <v>0</v>
      </c>
      <c r="R1789" s="19">
        <v>1750</v>
      </c>
      <c r="S1789" s="19">
        <v>0</v>
      </c>
      <c r="T1789" s="19">
        <v>0</v>
      </c>
      <c r="U1789" s="18">
        <f>Tabla1[[#This Row],[Comprometido]]/Tabla1[[#Totals],[Comprometido]]</f>
        <v>0</v>
      </c>
      <c r="V1789" s="19">
        <v>0</v>
      </c>
      <c r="W1789" s="20">
        <f>Tabla1[[#This Row],[Devengado]]/Tabla1[[#Totals],[Devengado]]</f>
        <v>0</v>
      </c>
      <c r="X1789" s="19">
        <v>1750</v>
      </c>
      <c r="Y1789" s="19">
        <v>1750</v>
      </c>
      <c r="Z1789" s="19">
        <v>1750</v>
      </c>
    </row>
    <row r="1790" spans="1:26" hidden="1" x14ac:dyDescent="0.2">
      <c r="A1790" t="s">
        <v>23</v>
      </c>
      <c r="B1790" t="s">
        <v>24</v>
      </c>
      <c r="C1790" t="s">
        <v>42</v>
      </c>
      <c r="D1790" t="s">
        <v>43</v>
      </c>
      <c r="E1790" t="s">
        <v>496</v>
      </c>
      <c r="F1790" t="s">
        <v>497</v>
      </c>
      <c r="G1790" t="s">
        <v>512</v>
      </c>
      <c r="H1790" t="s">
        <v>513</v>
      </c>
      <c r="I1790" t="str">
        <f>MID(Tabla1[[#This Row],[Des.Proyecto]],16,50)</f>
        <v>SISTEMA DE PARTICIPACIÓN CIUDADANA</v>
      </c>
      <c r="J1790" t="s">
        <v>484</v>
      </c>
      <c r="K1790" t="s">
        <v>485</v>
      </c>
      <c r="L1790" s="11" t="s">
        <v>939</v>
      </c>
      <c r="M1790" t="s">
        <v>403</v>
      </c>
      <c r="N1790" t="s">
        <v>194</v>
      </c>
      <c r="O1790" s="19">
        <v>2869</v>
      </c>
      <c r="P1790" s="19">
        <v>0</v>
      </c>
      <c r="Q1790" s="19">
        <v>0</v>
      </c>
      <c r="R1790" s="19">
        <v>2869</v>
      </c>
      <c r="S1790" s="19">
        <v>2869</v>
      </c>
      <c r="T1790" s="19">
        <v>0</v>
      </c>
      <c r="U1790" s="18">
        <f>Tabla1[[#This Row],[Comprometido]]/Tabla1[[#Totals],[Comprometido]]</f>
        <v>0</v>
      </c>
      <c r="V1790" s="19">
        <v>0</v>
      </c>
      <c r="W1790" s="20">
        <f>Tabla1[[#This Row],[Devengado]]/Tabla1[[#Totals],[Devengado]]</f>
        <v>0</v>
      </c>
      <c r="X1790" s="19">
        <v>2869</v>
      </c>
      <c r="Y1790" s="19">
        <v>2869</v>
      </c>
      <c r="Z1790" s="19">
        <v>0</v>
      </c>
    </row>
    <row r="1791" spans="1:26" hidden="1" x14ac:dyDescent="0.2">
      <c r="A1791" t="s">
        <v>23</v>
      </c>
      <c r="B1791" t="s">
        <v>24</v>
      </c>
      <c r="C1791" t="s">
        <v>72</v>
      </c>
      <c r="D1791" t="s">
        <v>73</v>
      </c>
      <c r="E1791" t="s">
        <v>496</v>
      </c>
      <c r="F1791" t="s">
        <v>497</v>
      </c>
      <c r="G1791" t="s">
        <v>512</v>
      </c>
      <c r="H1791" t="s">
        <v>513</v>
      </c>
      <c r="I1791" t="str">
        <f>MID(Tabla1[[#This Row],[Des.Proyecto]],16,50)</f>
        <v>SISTEMA DE PARTICIPACIÓN CIUDADANA</v>
      </c>
      <c r="J1791" t="s">
        <v>484</v>
      </c>
      <c r="K1791" t="s">
        <v>485</v>
      </c>
      <c r="L1791" s="11" t="s">
        <v>939</v>
      </c>
      <c r="M1791" t="s">
        <v>403</v>
      </c>
      <c r="N1791" t="s">
        <v>194</v>
      </c>
      <c r="O1791" s="19">
        <v>2515.33</v>
      </c>
      <c r="P1791" s="19">
        <v>0</v>
      </c>
      <c r="Q1791" s="19">
        <v>0</v>
      </c>
      <c r="R1791" s="19">
        <v>2515.33</v>
      </c>
      <c r="S1791" s="19">
        <v>0</v>
      </c>
      <c r="T1791" s="19">
        <v>2513.25</v>
      </c>
      <c r="U1791" s="18">
        <f>Tabla1[[#This Row],[Comprometido]]/Tabla1[[#Totals],[Comprometido]]</f>
        <v>1.1998317328193071E-4</v>
      </c>
      <c r="V1791" s="19">
        <v>0</v>
      </c>
      <c r="W1791" s="20">
        <f>Tabla1[[#This Row],[Devengado]]/Tabla1[[#Totals],[Devengado]]</f>
        <v>0</v>
      </c>
      <c r="X1791" s="19">
        <v>2.08</v>
      </c>
      <c r="Y1791" s="19">
        <v>2515.33</v>
      </c>
      <c r="Z1791" s="19">
        <v>2.08</v>
      </c>
    </row>
    <row r="1792" spans="1:26" hidden="1" x14ac:dyDescent="0.2">
      <c r="A1792" t="s">
        <v>23</v>
      </c>
      <c r="B1792" t="s">
        <v>24</v>
      </c>
      <c r="C1792" t="s">
        <v>40</v>
      </c>
      <c r="D1792" t="s">
        <v>41</v>
      </c>
      <c r="E1792" t="s">
        <v>496</v>
      </c>
      <c r="F1792" t="s">
        <v>497</v>
      </c>
      <c r="G1792" t="s">
        <v>512</v>
      </c>
      <c r="H1792" t="s">
        <v>513</v>
      </c>
      <c r="I1792" t="str">
        <f>MID(Tabla1[[#This Row],[Des.Proyecto]],16,50)</f>
        <v>SISTEMA DE PARTICIPACIÓN CIUDADANA</v>
      </c>
      <c r="J1792" t="s">
        <v>484</v>
      </c>
      <c r="K1792" t="s">
        <v>485</v>
      </c>
      <c r="L1792" s="11" t="s">
        <v>939</v>
      </c>
      <c r="M1792" t="s">
        <v>403</v>
      </c>
      <c r="N1792" t="s">
        <v>194</v>
      </c>
      <c r="O1792" s="19">
        <v>4649.03</v>
      </c>
      <c r="P1792" s="19">
        <v>0</v>
      </c>
      <c r="Q1792" s="19">
        <v>-3149.03</v>
      </c>
      <c r="R1792" s="19">
        <v>1500</v>
      </c>
      <c r="S1792" s="19">
        <v>0</v>
      </c>
      <c r="T1792" s="19">
        <v>0</v>
      </c>
      <c r="U1792" s="18">
        <f>Tabla1[[#This Row],[Comprometido]]/Tabla1[[#Totals],[Comprometido]]</f>
        <v>0</v>
      </c>
      <c r="V1792" s="19">
        <v>0</v>
      </c>
      <c r="W1792" s="20">
        <f>Tabla1[[#This Row],[Devengado]]/Tabla1[[#Totals],[Devengado]]</f>
        <v>0</v>
      </c>
      <c r="X1792" s="19">
        <v>1500</v>
      </c>
      <c r="Y1792" s="19">
        <v>1500</v>
      </c>
      <c r="Z1792" s="19">
        <v>1500</v>
      </c>
    </row>
    <row r="1793" spans="1:26" hidden="1" x14ac:dyDescent="0.2">
      <c r="A1793" t="s">
        <v>23</v>
      </c>
      <c r="B1793" t="s">
        <v>24</v>
      </c>
      <c r="C1793" t="s">
        <v>86</v>
      </c>
      <c r="D1793" t="s">
        <v>87</v>
      </c>
      <c r="E1793" t="s">
        <v>496</v>
      </c>
      <c r="F1793" t="s">
        <v>497</v>
      </c>
      <c r="G1793" t="s">
        <v>512</v>
      </c>
      <c r="H1793" t="s">
        <v>513</v>
      </c>
      <c r="I1793" t="str">
        <f>MID(Tabla1[[#This Row],[Des.Proyecto]],16,50)</f>
        <v>SISTEMA DE PARTICIPACIÓN CIUDADANA</v>
      </c>
      <c r="J1793" t="s">
        <v>484</v>
      </c>
      <c r="K1793" t="s">
        <v>485</v>
      </c>
      <c r="L1793" s="11" t="s">
        <v>939</v>
      </c>
      <c r="M1793" t="s">
        <v>403</v>
      </c>
      <c r="N1793" t="s">
        <v>194</v>
      </c>
      <c r="O1793" s="19">
        <v>2000</v>
      </c>
      <c r="P1793" s="19">
        <v>0</v>
      </c>
      <c r="Q1793" s="19">
        <v>0</v>
      </c>
      <c r="R1793" s="19">
        <v>2000</v>
      </c>
      <c r="S1793" s="19">
        <v>0</v>
      </c>
      <c r="T1793" s="19">
        <v>0</v>
      </c>
      <c r="U1793" s="18">
        <f>Tabla1[[#This Row],[Comprometido]]/Tabla1[[#Totals],[Comprometido]]</f>
        <v>0</v>
      </c>
      <c r="V1793" s="19">
        <v>0</v>
      </c>
      <c r="W1793" s="20">
        <f>Tabla1[[#This Row],[Devengado]]/Tabla1[[#Totals],[Devengado]]</f>
        <v>0</v>
      </c>
      <c r="X1793" s="19">
        <v>2000</v>
      </c>
      <c r="Y1793" s="19">
        <v>2000</v>
      </c>
      <c r="Z1793" s="19">
        <v>2000</v>
      </c>
    </row>
    <row r="1794" spans="1:26" hidden="1" x14ac:dyDescent="0.2">
      <c r="A1794" t="s">
        <v>23</v>
      </c>
      <c r="B1794" t="s">
        <v>24</v>
      </c>
      <c r="C1794" t="s">
        <v>44</v>
      </c>
      <c r="D1794" t="s">
        <v>45</v>
      </c>
      <c r="E1794" t="s">
        <v>496</v>
      </c>
      <c r="F1794" t="s">
        <v>497</v>
      </c>
      <c r="G1794" t="s">
        <v>512</v>
      </c>
      <c r="H1794" t="s">
        <v>513</v>
      </c>
      <c r="I1794" t="str">
        <f>MID(Tabla1[[#This Row],[Des.Proyecto]],16,50)</f>
        <v>SISTEMA DE PARTICIPACIÓN CIUDADANA</v>
      </c>
      <c r="J1794" t="s">
        <v>484</v>
      </c>
      <c r="K1794" t="s">
        <v>485</v>
      </c>
      <c r="L1794" s="11" t="s">
        <v>939</v>
      </c>
      <c r="M1794" t="s">
        <v>403</v>
      </c>
      <c r="N1794" t="s">
        <v>194</v>
      </c>
      <c r="O1794" s="19">
        <v>3500</v>
      </c>
      <c r="P1794" s="19">
        <v>0</v>
      </c>
      <c r="Q1794" s="19">
        <v>0</v>
      </c>
      <c r="R1794" s="19">
        <v>3500</v>
      </c>
      <c r="S1794" s="19">
        <v>0</v>
      </c>
      <c r="T1794" s="19">
        <v>1800</v>
      </c>
      <c r="U1794" s="18">
        <f>Tabla1[[#This Row],[Comprometido]]/Tabla1[[#Totals],[Comprometido]]</f>
        <v>8.5932442816064974E-5</v>
      </c>
      <c r="V1794" s="19">
        <v>0</v>
      </c>
      <c r="W1794" s="20">
        <f>Tabla1[[#This Row],[Devengado]]/Tabla1[[#Totals],[Devengado]]</f>
        <v>0</v>
      </c>
      <c r="X1794" s="19">
        <v>1700</v>
      </c>
      <c r="Y1794" s="19">
        <v>3500</v>
      </c>
      <c r="Z1794" s="19">
        <v>1700</v>
      </c>
    </row>
    <row r="1795" spans="1:26" hidden="1" x14ac:dyDescent="0.2">
      <c r="A1795" t="s">
        <v>23</v>
      </c>
      <c r="B1795" t="s">
        <v>24</v>
      </c>
      <c r="C1795" t="s">
        <v>34</v>
      </c>
      <c r="D1795" t="s">
        <v>35</v>
      </c>
      <c r="E1795" t="s">
        <v>496</v>
      </c>
      <c r="F1795" t="s">
        <v>497</v>
      </c>
      <c r="G1795" t="s">
        <v>512</v>
      </c>
      <c r="H1795" t="s">
        <v>513</v>
      </c>
      <c r="I1795" t="str">
        <f>MID(Tabla1[[#This Row],[Des.Proyecto]],16,50)</f>
        <v>SISTEMA DE PARTICIPACIÓN CIUDADANA</v>
      </c>
      <c r="J1795" t="s">
        <v>484</v>
      </c>
      <c r="K1795" t="s">
        <v>485</v>
      </c>
      <c r="L1795" s="11" t="s">
        <v>939</v>
      </c>
      <c r="M1795" t="s">
        <v>403</v>
      </c>
      <c r="N1795" t="s">
        <v>194</v>
      </c>
      <c r="O1795" s="19">
        <v>5089.28</v>
      </c>
      <c r="P1795" s="19">
        <v>0</v>
      </c>
      <c r="Q1795" s="19">
        <v>0</v>
      </c>
      <c r="R1795" s="19">
        <v>5089.28</v>
      </c>
      <c r="S1795" s="19">
        <v>0</v>
      </c>
      <c r="T1795" s="19">
        <v>5087.25</v>
      </c>
      <c r="U1795" s="18">
        <f>Tabla1[[#This Row],[Comprometido]]/Tabla1[[#Totals],[Comprometido]]</f>
        <v>2.4286656650890362E-4</v>
      </c>
      <c r="V1795" s="19">
        <v>112.5</v>
      </c>
      <c r="W1795" s="20">
        <f>Tabla1[[#This Row],[Devengado]]/Tabla1[[#Totals],[Devengado]]</f>
        <v>1.3137573415358564E-5</v>
      </c>
      <c r="X1795" s="19">
        <v>2.0299999999999998</v>
      </c>
      <c r="Y1795" s="19">
        <v>4976.78</v>
      </c>
      <c r="Z1795" s="19">
        <v>2.0299999999999998</v>
      </c>
    </row>
    <row r="1796" spans="1:26" hidden="1" x14ac:dyDescent="0.2">
      <c r="A1796" t="s">
        <v>23</v>
      </c>
      <c r="B1796" t="s">
        <v>24</v>
      </c>
      <c r="C1796" t="s">
        <v>42</v>
      </c>
      <c r="D1796" t="s">
        <v>43</v>
      </c>
      <c r="E1796" t="s">
        <v>496</v>
      </c>
      <c r="F1796" t="s">
        <v>497</v>
      </c>
      <c r="G1796" t="s">
        <v>512</v>
      </c>
      <c r="H1796" t="s">
        <v>513</v>
      </c>
      <c r="I1796" t="str">
        <f>MID(Tabla1[[#This Row],[Des.Proyecto]],16,50)</f>
        <v>SISTEMA DE PARTICIPACIÓN CIUDADANA</v>
      </c>
      <c r="J1796" t="s">
        <v>514</v>
      </c>
      <c r="K1796" t="s">
        <v>515</v>
      </c>
      <c r="L1796" s="11" t="s">
        <v>939</v>
      </c>
      <c r="M1796" t="s">
        <v>403</v>
      </c>
      <c r="N1796" t="s">
        <v>194</v>
      </c>
      <c r="O1796" s="19">
        <v>4990</v>
      </c>
      <c r="P1796" s="19">
        <v>0</v>
      </c>
      <c r="Q1796" s="19">
        <v>0</v>
      </c>
      <c r="R1796" s="19">
        <v>4990</v>
      </c>
      <c r="S1796" s="19">
        <v>0</v>
      </c>
      <c r="T1796" s="19">
        <v>0</v>
      </c>
      <c r="U1796" s="18">
        <f>Tabla1[[#This Row],[Comprometido]]/Tabla1[[#Totals],[Comprometido]]</f>
        <v>0</v>
      </c>
      <c r="V1796" s="19">
        <v>0</v>
      </c>
      <c r="W1796" s="20">
        <f>Tabla1[[#This Row],[Devengado]]/Tabla1[[#Totals],[Devengado]]</f>
        <v>0</v>
      </c>
      <c r="X1796" s="19">
        <v>4990</v>
      </c>
      <c r="Y1796" s="19">
        <v>4990</v>
      </c>
      <c r="Z1796" s="19">
        <v>4990</v>
      </c>
    </row>
    <row r="1797" spans="1:26" hidden="1" x14ac:dyDescent="0.2">
      <c r="A1797" t="s">
        <v>23</v>
      </c>
      <c r="B1797" t="s">
        <v>24</v>
      </c>
      <c r="C1797" t="s">
        <v>101</v>
      </c>
      <c r="D1797" t="s">
        <v>102</v>
      </c>
      <c r="E1797" t="s">
        <v>496</v>
      </c>
      <c r="F1797" t="s">
        <v>497</v>
      </c>
      <c r="G1797" t="s">
        <v>512</v>
      </c>
      <c r="H1797" t="s">
        <v>513</v>
      </c>
      <c r="I1797" t="str">
        <f>MID(Tabla1[[#This Row],[Des.Proyecto]],16,50)</f>
        <v>SISTEMA DE PARTICIPACIÓN CIUDADANA</v>
      </c>
      <c r="J1797" t="s">
        <v>468</v>
      </c>
      <c r="K1797" t="s">
        <v>469</v>
      </c>
      <c r="L1797" s="11" t="s">
        <v>939</v>
      </c>
      <c r="M1797" t="s">
        <v>403</v>
      </c>
      <c r="N1797" t="s">
        <v>194</v>
      </c>
      <c r="O1797" s="19">
        <v>9000</v>
      </c>
      <c r="P1797" s="19">
        <v>0</v>
      </c>
      <c r="Q1797" s="19">
        <v>0</v>
      </c>
      <c r="R1797" s="19">
        <v>9000</v>
      </c>
      <c r="S1797" s="19">
        <v>6200</v>
      </c>
      <c r="T1797" s="19">
        <v>2700</v>
      </c>
      <c r="U1797" s="18">
        <f>Tabla1[[#This Row],[Comprometido]]/Tabla1[[#Totals],[Comprometido]]</f>
        <v>1.2889866422409745E-4</v>
      </c>
      <c r="V1797" s="19">
        <v>2700</v>
      </c>
      <c r="W1797" s="20">
        <f>Tabla1[[#This Row],[Devengado]]/Tabla1[[#Totals],[Devengado]]</f>
        <v>3.1530176196860554E-4</v>
      </c>
      <c r="X1797" s="19">
        <v>6300</v>
      </c>
      <c r="Y1797" s="19">
        <v>6300</v>
      </c>
      <c r="Z1797" s="19">
        <v>100</v>
      </c>
    </row>
    <row r="1798" spans="1:26" hidden="1" x14ac:dyDescent="0.2">
      <c r="A1798" t="s">
        <v>23</v>
      </c>
      <c r="B1798" t="s">
        <v>24</v>
      </c>
      <c r="C1798" t="s">
        <v>34</v>
      </c>
      <c r="D1798" t="s">
        <v>35</v>
      </c>
      <c r="E1798" t="s">
        <v>496</v>
      </c>
      <c r="F1798" t="s">
        <v>497</v>
      </c>
      <c r="G1798" t="s">
        <v>512</v>
      </c>
      <c r="H1798" t="s">
        <v>513</v>
      </c>
      <c r="I1798" t="str">
        <f>MID(Tabla1[[#This Row],[Des.Proyecto]],16,50)</f>
        <v>SISTEMA DE PARTICIPACIÓN CIUDADANA</v>
      </c>
      <c r="J1798" t="s">
        <v>468</v>
      </c>
      <c r="K1798" t="s">
        <v>469</v>
      </c>
      <c r="L1798" s="11" t="s">
        <v>939</v>
      </c>
      <c r="M1798" t="s">
        <v>403</v>
      </c>
      <c r="N1798" t="s">
        <v>194</v>
      </c>
      <c r="O1798" s="19">
        <v>3499.82</v>
      </c>
      <c r="P1798" s="19">
        <v>0</v>
      </c>
      <c r="Q1798" s="19">
        <v>0</v>
      </c>
      <c r="R1798" s="19">
        <v>3499.82</v>
      </c>
      <c r="S1798" s="19">
        <v>0</v>
      </c>
      <c r="T1798" s="19">
        <v>0</v>
      </c>
      <c r="U1798" s="18">
        <f>Tabla1[[#This Row],[Comprometido]]/Tabla1[[#Totals],[Comprometido]]</f>
        <v>0</v>
      </c>
      <c r="V1798" s="19">
        <v>0</v>
      </c>
      <c r="W1798" s="20">
        <f>Tabla1[[#This Row],[Devengado]]/Tabla1[[#Totals],[Devengado]]</f>
        <v>0</v>
      </c>
      <c r="X1798" s="19">
        <v>3499.82</v>
      </c>
      <c r="Y1798" s="19">
        <v>3499.82</v>
      </c>
      <c r="Z1798" s="19">
        <v>3499.82</v>
      </c>
    </row>
    <row r="1799" spans="1:26" hidden="1" x14ac:dyDescent="0.2">
      <c r="A1799" t="s">
        <v>23</v>
      </c>
      <c r="B1799" t="s">
        <v>24</v>
      </c>
      <c r="C1799" t="s">
        <v>25</v>
      </c>
      <c r="D1799" t="s">
        <v>26</v>
      </c>
      <c r="E1799" t="s">
        <v>496</v>
      </c>
      <c r="F1799" t="s">
        <v>497</v>
      </c>
      <c r="G1799" t="s">
        <v>512</v>
      </c>
      <c r="H1799" t="s">
        <v>513</v>
      </c>
      <c r="I1799" t="str">
        <f>MID(Tabla1[[#This Row],[Des.Proyecto]],16,50)</f>
        <v>SISTEMA DE PARTICIPACIÓN CIUDADANA</v>
      </c>
      <c r="J1799" t="s">
        <v>468</v>
      </c>
      <c r="K1799" t="s">
        <v>469</v>
      </c>
      <c r="L1799" s="11" t="s">
        <v>939</v>
      </c>
      <c r="M1799" t="s">
        <v>403</v>
      </c>
      <c r="N1799" t="s">
        <v>194</v>
      </c>
      <c r="O1799" s="19">
        <v>9399.57</v>
      </c>
      <c r="P1799" s="19">
        <v>0</v>
      </c>
      <c r="Q1799" s="19">
        <v>0</v>
      </c>
      <c r="R1799" s="19">
        <v>9399.57</v>
      </c>
      <c r="S1799" s="19">
        <v>0</v>
      </c>
      <c r="T1799" s="19">
        <v>0</v>
      </c>
      <c r="U1799" s="18">
        <f>Tabla1[[#This Row],[Comprometido]]/Tabla1[[#Totals],[Comprometido]]</f>
        <v>0</v>
      </c>
      <c r="V1799" s="19">
        <v>0</v>
      </c>
      <c r="W1799" s="20">
        <f>Tabla1[[#This Row],[Devengado]]/Tabla1[[#Totals],[Devengado]]</f>
        <v>0</v>
      </c>
      <c r="X1799" s="19">
        <v>9399.57</v>
      </c>
      <c r="Y1799" s="19">
        <v>9399.57</v>
      </c>
      <c r="Z1799" s="19">
        <v>9399.57</v>
      </c>
    </row>
    <row r="1800" spans="1:26" hidden="1" x14ac:dyDescent="0.2">
      <c r="A1800" t="s">
        <v>23</v>
      </c>
      <c r="B1800" t="s">
        <v>24</v>
      </c>
      <c r="C1800" t="s">
        <v>86</v>
      </c>
      <c r="D1800" t="s">
        <v>87</v>
      </c>
      <c r="E1800" t="s">
        <v>496</v>
      </c>
      <c r="F1800" t="s">
        <v>497</v>
      </c>
      <c r="G1800" t="s">
        <v>512</v>
      </c>
      <c r="H1800" t="s">
        <v>513</v>
      </c>
      <c r="I1800" t="str">
        <f>MID(Tabla1[[#This Row],[Des.Proyecto]],16,50)</f>
        <v>SISTEMA DE PARTICIPACIÓN CIUDADANA</v>
      </c>
      <c r="J1800" t="s">
        <v>474</v>
      </c>
      <c r="K1800" t="s">
        <v>475</v>
      </c>
      <c r="L1800" s="11" t="s">
        <v>939</v>
      </c>
      <c r="M1800" t="s">
        <v>403</v>
      </c>
      <c r="N1800" t="s">
        <v>194</v>
      </c>
      <c r="O1800" s="19">
        <v>10000</v>
      </c>
      <c r="P1800" s="19">
        <v>0</v>
      </c>
      <c r="Q1800" s="19">
        <v>0</v>
      </c>
      <c r="R1800" s="19">
        <v>10000</v>
      </c>
      <c r="S1800" s="19">
        <v>10000</v>
      </c>
      <c r="T1800" s="19">
        <v>0</v>
      </c>
      <c r="U1800" s="18">
        <f>Tabla1[[#This Row],[Comprometido]]/Tabla1[[#Totals],[Comprometido]]</f>
        <v>0</v>
      </c>
      <c r="V1800" s="19">
        <v>0</v>
      </c>
      <c r="W1800" s="20">
        <f>Tabla1[[#This Row],[Devengado]]/Tabla1[[#Totals],[Devengado]]</f>
        <v>0</v>
      </c>
      <c r="X1800" s="19">
        <v>10000</v>
      </c>
      <c r="Y1800" s="19">
        <v>10000</v>
      </c>
      <c r="Z1800" s="19">
        <v>0</v>
      </c>
    </row>
    <row r="1801" spans="1:26" hidden="1" x14ac:dyDescent="0.2">
      <c r="A1801" t="s">
        <v>23</v>
      </c>
      <c r="B1801" t="s">
        <v>24</v>
      </c>
      <c r="C1801" t="s">
        <v>25</v>
      </c>
      <c r="D1801" t="s">
        <v>26</v>
      </c>
      <c r="E1801" t="s">
        <v>496</v>
      </c>
      <c r="F1801" t="s">
        <v>497</v>
      </c>
      <c r="G1801" t="s">
        <v>512</v>
      </c>
      <c r="H1801" t="s">
        <v>513</v>
      </c>
      <c r="I1801" t="str">
        <f>MID(Tabla1[[#This Row],[Des.Proyecto]],16,50)</f>
        <v>SISTEMA DE PARTICIPACIÓN CIUDADANA</v>
      </c>
      <c r="J1801" t="s">
        <v>414</v>
      </c>
      <c r="K1801" t="s">
        <v>415</v>
      </c>
      <c r="L1801" s="11" t="s">
        <v>939</v>
      </c>
      <c r="M1801" t="s">
        <v>403</v>
      </c>
      <c r="N1801" t="s">
        <v>194</v>
      </c>
      <c r="O1801" s="19">
        <v>8680</v>
      </c>
      <c r="P1801" s="19">
        <v>0</v>
      </c>
      <c r="Q1801" s="19">
        <v>0</v>
      </c>
      <c r="R1801" s="19">
        <v>8680</v>
      </c>
      <c r="S1801" s="19">
        <v>0</v>
      </c>
      <c r="T1801" s="19">
        <v>7680</v>
      </c>
      <c r="U1801" s="18">
        <f>Tabla1[[#This Row],[Comprometido]]/Tabla1[[#Totals],[Comprometido]]</f>
        <v>3.6664508934854389E-4</v>
      </c>
      <c r="V1801" s="19">
        <v>0</v>
      </c>
      <c r="W1801" s="20">
        <f>Tabla1[[#This Row],[Devengado]]/Tabla1[[#Totals],[Devengado]]</f>
        <v>0</v>
      </c>
      <c r="X1801" s="19">
        <v>1000</v>
      </c>
      <c r="Y1801" s="19">
        <v>8680</v>
      </c>
      <c r="Z1801" s="19">
        <v>1000</v>
      </c>
    </row>
    <row r="1802" spans="1:26" hidden="1" x14ac:dyDescent="0.2">
      <c r="A1802" t="s">
        <v>23</v>
      </c>
      <c r="B1802" t="s">
        <v>24</v>
      </c>
      <c r="C1802" t="s">
        <v>86</v>
      </c>
      <c r="D1802" t="s">
        <v>87</v>
      </c>
      <c r="E1802" t="s">
        <v>496</v>
      </c>
      <c r="F1802" t="s">
        <v>497</v>
      </c>
      <c r="G1802" t="s">
        <v>512</v>
      </c>
      <c r="H1802" t="s">
        <v>513</v>
      </c>
      <c r="I1802" t="str">
        <f>MID(Tabla1[[#This Row],[Des.Proyecto]],16,50)</f>
        <v>SISTEMA DE PARTICIPACIÓN CIUDADANA</v>
      </c>
      <c r="J1802" t="s">
        <v>414</v>
      </c>
      <c r="K1802" t="s">
        <v>415</v>
      </c>
      <c r="L1802" s="11" t="s">
        <v>939</v>
      </c>
      <c r="M1802" t="s">
        <v>403</v>
      </c>
      <c r="N1802" t="s">
        <v>194</v>
      </c>
      <c r="O1802" s="19">
        <v>1705.2</v>
      </c>
      <c r="P1802" s="19">
        <v>0</v>
      </c>
      <c r="Q1802" s="19">
        <v>0</v>
      </c>
      <c r="R1802" s="19">
        <v>1705.2</v>
      </c>
      <c r="S1802" s="19">
        <v>0</v>
      </c>
      <c r="T1802" s="19">
        <v>0</v>
      </c>
      <c r="U1802" s="18">
        <f>Tabla1[[#This Row],[Comprometido]]/Tabla1[[#Totals],[Comprometido]]</f>
        <v>0</v>
      </c>
      <c r="V1802" s="19">
        <v>0</v>
      </c>
      <c r="W1802" s="20">
        <f>Tabla1[[#This Row],[Devengado]]/Tabla1[[#Totals],[Devengado]]</f>
        <v>0</v>
      </c>
      <c r="X1802" s="19">
        <v>1705.2</v>
      </c>
      <c r="Y1802" s="19">
        <v>1705.2</v>
      </c>
      <c r="Z1802" s="19">
        <v>1705.2</v>
      </c>
    </row>
    <row r="1803" spans="1:26" hidden="1" x14ac:dyDescent="0.2">
      <c r="A1803" t="s">
        <v>23</v>
      </c>
      <c r="B1803" t="s">
        <v>24</v>
      </c>
      <c r="C1803" t="s">
        <v>40</v>
      </c>
      <c r="D1803" t="s">
        <v>41</v>
      </c>
      <c r="E1803" t="s">
        <v>496</v>
      </c>
      <c r="F1803" t="s">
        <v>497</v>
      </c>
      <c r="G1803" t="s">
        <v>512</v>
      </c>
      <c r="H1803" t="s">
        <v>513</v>
      </c>
      <c r="I1803" t="str">
        <f>MID(Tabla1[[#This Row],[Des.Proyecto]],16,50)</f>
        <v>SISTEMA DE PARTICIPACIÓN CIUDADANA</v>
      </c>
      <c r="J1803" t="s">
        <v>414</v>
      </c>
      <c r="K1803" t="s">
        <v>415</v>
      </c>
      <c r="L1803" s="11" t="s">
        <v>939</v>
      </c>
      <c r="M1803" t="s">
        <v>403</v>
      </c>
      <c r="N1803" t="s">
        <v>194</v>
      </c>
      <c r="O1803" s="19">
        <v>1861.2</v>
      </c>
      <c r="P1803" s="19">
        <v>0</v>
      </c>
      <c r="Q1803" s="19">
        <v>138.80000000000001</v>
      </c>
      <c r="R1803" s="19">
        <v>2000</v>
      </c>
      <c r="S1803" s="19">
        <v>0</v>
      </c>
      <c r="T1803" s="19">
        <v>0</v>
      </c>
      <c r="U1803" s="18">
        <f>Tabla1[[#This Row],[Comprometido]]/Tabla1[[#Totals],[Comprometido]]</f>
        <v>0</v>
      </c>
      <c r="V1803" s="19">
        <v>0</v>
      </c>
      <c r="W1803" s="20">
        <f>Tabla1[[#This Row],[Devengado]]/Tabla1[[#Totals],[Devengado]]</f>
        <v>0</v>
      </c>
      <c r="X1803" s="19">
        <v>2000</v>
      </c>
      <c r="Y1803" s="19">
        <v>2000</v>
      </c>
      <c r="Z1803" s="19">
        <v>2000</v>
      </c>
    </row>
    <row r="1804" spans="1:26" hidden="1" x14ac:dyDescent="0.2">
      <c r="A1804" t="s">
        <v>23</v>
      </c>
      <c r="B1804" t="s">
        <v>24</v>
      </c>
      <c r="C1804" t="s">
        <v>34</v>
      </c>
      <c r="D1804" t="s">
        <v>35</v>
      </c>
      <c r="E1804" t="s">
        <v>496</v>
      </c>
      <c r="F1804" t="s">
        <v>497</v>
      </c>
      <c r="G1804" t="s">
        <v>512</v>
      </c>
      <c r="H1804" t="s">
        <v>513</v>
      </c>
      <c r="I1804" t="str">
        <f>MID(Tabla1[[#This Row],[Des.Proyecto]],16,50)</f>
        <v>SISTEMA DE PARTICIPACIÓN CIUDADANA</v>
      </c>
      <c r="J1804" t="s">
        <v>414</v>
      </c>
      <c r="K1804" t="s">
        <v>415</v>
      </c>
      <c r="L1804" s="11" t="s">
        <v>939</v>
      </c>
      <c r="M1804" t="s">
        <v>403</v>
      </c>
      <c r="N1804" t="s">
        <v>194</v>
      </c>
      <c r="O1804" s="19">
        <v>14898.8</v>
      </c>
      <c r="P1804" s="19">
        <v>0</v>
      </c>
      <c r="Q1804" s="19">
        <v>0</v>
      </c>
      <c r="R1804" s="19">
        <v>14898.8</v>
      </c>
      <c r="S1804" s="19">
        <v>0</v>
      </c>
      <c r="T1804" s="19">
        <v>14897.88</v>
      </c>
      <c r="U1804" s="18">
        <f>Tabla1[[#This Row],[Comprometido]]/Tabla1[[#Totals],[Comprometido]]</f>
        <v>7.1122845621144324E-4</v>
      </c>
      <c r="V1804" s="19">
        <v>0</v>
      </c>
      <c r="W1804" s="20">
        <f>Tabla1[[#This Row],[Devengado]]/Tabla1[[#Totals],[Devengado]]</f>
        <v>0</v>
      </c>
      <c r="X1804" s="19">
        <v>0.92</v>
      </c>
      <c r="Y1804" s="19">
        <v>14898.8</v>
      </c>
      <c r="Z1804" s="19">
        <v>0.92</v>
      </c>
    </row>
    <row r="1805" spans="1:26" hidden="1" x14ac:dyDescent="0.2">
      <c r="A1805" t="s">
        <v>23</v>
      </c>
      <c r="B1805" t="s">
        <v>24</v>
      </c>
      <c r="C1805" t="s">
        <v>42</v>
      </c>
      <c r="D1805" t="s">
        <v>43</v>
      </c>
      <c r="E1805" t="s">
        <v>496</v>
      </c>
      <c r="F1805" t="s">
        <v>497</v>
      </c>
      <c r="G1805" t="s">
        <v>512</v>
      </c>
      <c r="H1805" t="s">
        <v>513</v>
      </c>
      <c r="I1805" t="str">
        <f>MID(Tabla1[[#This Row],[Des.Proyecto]],16,50)</f>
        <v>SISTEMA DE PARTICIPACIÓN CIUDADANA</v>
      </c>
      <c r="J1805" t="s">
        <v>414</v>
      </c>
      <c r="K1805" t="s">
        <v>415</v>
      </c>
      <c r="L1805" s="11" t="s">
        <v>939</v>
      </c>
      <c r="M1805" t="s">
        <v>403</v>
      </c>
      <c r="N1805" t="s">
        <v>194</v>
      </c>
      <c r="O1805" s="19">
        <v>1470</v>
      </c>
      <c r="P1805" s="19">
        <v>0</v>
      </c>
      <c r="Q1805" s="19">
        <v>0</v>
      </c>
      <c r="R1805" s="19">
        <v>1470</v>
      </c>
      <c r="S1805" s="19">
        <v>0</v>
      </c>
      <c r="T1805" s="19">
        <v>0</v>
      </c>
      <c r="U1805" s="18">
        <f>Tabla1[[#This Row],[Comprometido]]/Tabla1[[#Totals],[Comprometido]]</f>
        <v>0</v>
      </c>
      <c r="V1805" s="19">
        <v>0</v>
      </c>
      <c r="W1805" s="20">
        <f>Tabla1[[#This Row],[Devengado]]/Tabla1[[#Totals],[Devengado]]</f>
        <v>0</v>
      </c>
      <c r="X1805" s="19">
        <v>1470</v>
      </c>
      <c r="Y1805" s="19">
        <v>1470</v>
      </c>
      <c r="Z1805" s="19">
        <v>1470</v>
      </c>
    </row>
    <row r="1806" spans="1:26" hidden="1" x14ac:dyDescent="0.2">
      <c r="A1806" t="s">
        <v>23</v>
      </c>
      <c r="B1806" t="s">
        <v>24</v>
      </c>
      <c r="C1806" t="s">
        <v>44</v>
      </c>
      <c r="D1806" t="s">
        <v>45</v>
      </c>
      <c r="E1806" t="s">
        <v>496</v>
      </c>
      <c r="F1806" t="s">
        <v>497</v>
      </c>
      <c r="G1806" t="s">
        <v>512</v>
      </c>
      <c r="H1806" t="s">
        <v>513</v>
      </c>
      <c r="I1806" t="str">
        <f>MID(Tabla1[[#This Row],[Des.Proyecto]],16,50)</f>
        <v>SISTEMA DE PARTICIPACIÓN CIUDADANA</v>
      </c>
      <c r="J1806" t="s">
        <v>414</v>
      </c>
      <c r="K1806" t="s">
        <v>415</v>
      </c>
      <c r="L1806" s="11" t="s">
        <v>939</v>
      </c>
      <c r="M1806" t="s">
        <v>403</v>
      </c>
      <c r="N1806" t="s">
        <v>194</v>
      </c>
      <c r="O1806" s="19">
        <v>4000</v>
      </c>
      <c r="P1806" s="19">
        <v>0</v>
      </c>
      <c r="Q1806" s="19">
        <v>0</v>
      </c>
      <c r="R1806" s="19">
        <v>4000</v>
      </c>
      <c r="S1806" s="19">
        <v>0</v>
      </c>
      <c r="T1806" s="19">
        <v>3400</v>
      </c>
      <c r="U1806" s="18">
        <f>Tabla1[[#This Row],[Comprometido]]/Tabla1[[#Totals],[Comprometido]]</f>
        <v>1.6231683643034493E-4</v>
      </c>
      <c r="V1806" s="19">
        <v>0</v>
      </c>
      <c r="W1806" s="20">
        <f>Tabla1[[#This Row],[Devengado]]/Tabla1[[#Totals],[Devengado]]</f>
        <v>0</v>
      </c>
      <c r="X1806" s="19">
        <v>600</v>
      </c>
      <c r="Y1806" s="19">
        <v>4000</v>
      </c>
      <c r="Z1806" s="19">
        <v>600</v>
      </c>
    </row>
    <row r="1807" spans="1:26" hidden="1" x14ac:dyDescent="0.2">
      <c r="A1807" t="s">
        <v>23</v>
      </c>
      <c r="B1807" t="s">
        <v>24</v>
      </c>
      <c r="C1807" t="s">
        <v>103</v>
      </c>
      <c r="D1807" t="s">
        <v>104</v>
      </c>
      <c r="E1807" t="s">
        <v>496</v>
      </c>
      <c r="F1807" t="s">
        <v>497</v>
      </c>
      <c r="G1807" t="s">
        <v>512</v>
      </c>
      <c r="H1807" t="s">
        <v>513</v>
      </c>
      <c r="I1807" t="str">
        <f>MID(Tabla1[[#This Row],[Des.Proyecto]],16,50)</f>
        <v>SISTEMA DE PARTICIPACIÓN CIUDADANA</v>
      </c>
      <c r="J1807" t="s">
        <v>476</v>
      </c>
      <c r="K1807" t="s">
        <v>477</v>
      </c>
      <c r="L1807" s="11" t="s">
        <v>939</v>
      </c>
      <c r="M1807" t="s">
        <v>403</v>
      </c>
      <c r="N1807" t="s">
        <v>194</v>
      </c>
      <c r="O1807" s="19">
        <v>13848.92</v>
      </c>
      <c r="P1807" s="19">
        <v>0</v>
      </c>
      <c r="Q1807" s="19">
        <v>0</v>
      </c>
      <c r="R1807" s="19">
        <v>13848.92</v>
      </c>
      <c r="S1807" s="19">
        <v>208.8</v>
      </c>
      <c r="T1807" s="19">
        <v>1740</v>
      </c>
      <c r="U1807" s="18">
        <f>Tabla1[[#This Row],[Comprometido]]/Tabla1[[#Totals],[Comprometido]]</f>
        <v>8.3068028055529469E-5</v>
      </c>
      <c r="V1807" s="19">
        <v>1740</v>
      </c>
      <c r="W1807" s="20">
        <f>Tabla1[[#This Row],[Devengado]]/Tabla1[[#Totals],[Devengado]]</f>
        <v>2.0319446882421246E-4</v>
      </c>
      <c r="X1807" s="19">
        <v>12108.92</v>
      </c>
      <c r="Y1807" s="19">
        <v>12108.92</v>
      </c>
      <c r="Z1807" s="19">
        <v>11900.12</v>
      </c>
    </row>
    <row r="1808" spans="1:26" hidden="1" x14ac:dyDescent="0.2">
      <c r="A1808" t="s">
        <v>23</v>
      </c>
      <c r="B1808" t="s">
        <v>24</v>
      </c>
      <c r="C1808" t="s">
        <v>103</v>
      </c>
      <c r="D1808" t="s">
        <v>104</v>
      </c>
      <c r="E1808" t="s">
        <v>496</v>
      </c>
      <c r="F1808" t="s">
        <v>497</v>
      </c>
      <c r="G1808" t="s">
        <v>512</v>
      </c>
      <c r="H1808" t="s">
        <v>513</v>
      </c>
      <c r="I1808" t="str">
        <f>MID(Tabla1[[#This Row],[Des.Proyecto]],16,50)</f>
        <v>SISTEMA DE PARTICIPACIÓN CIUDADANA</v>
      </c>
      <c r="J1808" t="s">
        <v>460</v>
      </c>
      <c r="K1808" t="s">
        <v>461</v>
      </c>
      <c r="L1808" s="11" t="s">
        <v>939</v>
      </c>
      <c r="M1808" t="s">
        <v>403</v>
      </c>
      <c r="N1808" t="s">
        <v>194</v>
      </c>
      <c r="O1808" s="19">
        <v>4361.71</v>
      </c>
      <c r="P1808" s="19">
        <v>0</v>
      </c>
      <c r="Q1808" s="19">
        <v>1938.29</v>
      </c>
      <c r="R1808" s="19">
        <v>6300</v>
      </c>
      <c r="S1808" s="19">
        <v>0</v>
      </c>
      <c r="T1808" s="19">
        <v>0</v>
      </c>
      <c r="U1808" s="18">
        <f>Tabla1[[#This Row],[Comprometido]]/Tabla1[[#Totals],[Comprometido]]</f>
        <v>0</v>
      </c>
      <c r="V1808" s="19">
        <v>0</v>
      </c>
      <c r="W1808" s="20">
        <f>Tabla1[[#This Row],[Devengado]]/Tabla1[[#Totals],[Devengado]]</f>
        <v>0</v>
      </c>
      <c r="X1808" s="19">
        <v>6300</v>
      </c>
      <c r="Y1808" s="19">
        <v>6300</v>
      </c>
      <c r="Z1808" s="19">
        <v>6300</v>
      </c>
    </row>
    <row r="1809" spans="1:26" hidden="1" x14ac:dyDescent="0.2">
      <c r="A1809" t="s">
        <v>23</v>
      </c>
      <c r="B1809" t="s">
        <v>24</v>
      </c>
      <c r="C1809" t="s">
        <v>44</v>
      </c>
      <c r="D1809" t="s">
        <v>45</v>
      </c>
      <c r="E1809" t="s">
        <v>496</v>
      </c>
      <c r="F1809" t="s">
        <v>497</v>
      </c>
      <c r="G1809" t="s">
        <v>512</v>
      </c>
      <c r="H1809" t="s">
        <v>513</v>
      </c>
      <c r="I1809" t="str">
        <f>MID(Tabla1[[#This Row],[Des.Proyecto]],16,50)</f>
        <v>SISTEMA DE PARTICIPACIÓN CIUDADANA</v>
      </c>
      <c r="J1809" t="s">
        <v>460</v>
      </c>
      <c r="K1809" t="s">
        <v>461</v>
      </c>
      <c r="L1809" s="11" t="s">
        <v>939</v>
      </c>
      <c r="M1809" t="s">
        <v>403</v>
      </c>
      <c r="N1809" t="s">
        <v>194</v>
      </c>
      <c r="O1809" s="19">
        <v>2080</v>
      </c>
      <c r="P1809" s="19">
        <v>0</v>
      </c>
      <c r="Q1809" s="19">
        <v>0</v>
      </c>
      <c r="R1809" s="19">
        <v>2080</v>
      </c>
      <c r="S1809" s="19">
        <v>0</v>
      </c>
      <c r="T1809" s="19">
        <v>0</v>
      </c>
      <c r="U1809" s="18">
        <f>Tabla1[[#This Row],[Comprometido]]/Tabla1[[#Totals],[Comprometido]]</f>
        <v>0</v>
      </c>
      <c r="V1809" s="19">
        <v>0</v>
      </c>
      <c r="W1809" s="20">
        <f>Tabla1[[#This Row],[Devengado]]/Tabla1[[#Totals],[Devengado]]</f>
        <v>0</v>
      </c>
      <c r="X1809" s="19">
        <v>2080</v>
      </c>
      <c r="Y1809" s="19">
        <v>2080</v>
      </c>
      <c r="Z1809" s="19">
        <v>2080</v>
      </c>
    </row>
    <row r="1810" spans="1:26" hidden="1" x14ac:dyDescent="0.2">
      <c r="A1810" t="s">
        <v>23</v>
      </c>
      <c r="B1810" t="s">
        <v>24</v>
      </c>
      <c r="C1810" t="s">
        <v>34</v>
      </c>
      <c r="D1810" t="s">
        <v>35</v>
      </c>
      <c r="E1810" t="s">
        <v>496</v>
      </c>
      <c r="F1810" t="s">
        <v>497</v>
      </c>
      <c r="G1810" t="s">
        <v>512</v>
      </c>
      <c r="H1810" t="s">
        <v>513</v>
      </c>
      <c r="I1810" t="str">
        <f>MID(Tabla1[[#This Row],[Des.Proyecto]],16,50)</f>
        <v>SISTEMA DE PARTICIPACIÓN CIUDADANA</v>
      </c>
      <c r="J1810" t="s">
        <v>460</v>
      </c>
      <c r="K1810" t="s">
        <v>461</v>
      </c>
      <c r="L1810" s="11" t="s">
        <v>939</v>
      </c>
      <c r="M1810" t="s">
        <v>403</v>
      </c>
      <c r="N1810" t="s">
        <v>194</v>
      </c>
      <c r="O1810" s="19">
        <v>1700</v>
      </c>
      <c r="P1810" s="19">
        <v>0</v>
      </c>
      <c r="Q1810" s="19">
        <v>0</v>
      </c>
      <c r="R1810" s="19">
        <v>1700</v>
      </c>
      <c r="S1810" s="19">
        <v>0</v>
      </c>
      <c r="T1810" s="19">
        <v>0</v>
      </c>
      <c r="U1810" s="18">
        <f>Tabla1[[#This Row],[Comprometido]]/Tabla1[[#Totals],[Comprometido]]</f>
        <v>0</v>
      </c>
      <c r="V1810" s="19">
        <v>0</v>
      </c>
      <c r="W1810" s="20">
        <f>Tabla1[[#This Row],[Devengado]]/Tabla1[[#Totals],[Devengado]]</f>
        <v>0</v>
      </c>
      <c r="X1810" s="19">
        <v>1700</v>
      </c>
      <c r="Y1810" s="19">
        <v>1700</v>
      </c>
      <c r="Z1810" s="19">
        <v>1700</v>
      </c>
    </row>
    <row r="1811" spans="1:26" hidden="1" x14ac:dyDescent="0.2">
      <c r="A1811" t="s">
        <v>23</v>
      </c>
      <c r="B1811" t="s">
        <v>24</v>
      </c>
      <c r="C1811" t="s">
        <v>42</v>
      </c>
      <c r="D1811" t="s">
        <v>43</v>
      </c>
      <c r="E1811" t="s">
        <v>496</v>
      </c>
      <c r="F1811" t="s">
        <v>497</v>
      </c>
      <c r="G1811" t="s">
        <v>512</v>
      </c>
      <c r="H1811" t="s">
        <v>513</v>
      </c>
      <c r="I1811" t="str">
        <f>MID(Tabla1[[#This Row],[Des.Proyecto]],16,50)</f>
        <v>SISTEMA DE PARTICIPACIÓN CIUDADANA</v>
      </c>
      <c r="J1811" t="s">
        <v>460</v>
      </c>
      <c r="K1811" t="s">
        <v>461</v>
      </c>
      <c r="L1811" s="11" t="s">
        <v>939</v>
      </c>
      <c r="M1811" t="s">
        <v>403</v>
      </c>
      <c r="N1811" t="s">
        <v>194</v>
      </c>
      <c r="O1811" s="19">
        <v>3559</v>
      </c>
      <c r="P1811" s="19">
        <v>0</v>
      </c>
      <c r="Q1811" s="19">
        <v>0</v>
      </c>
      <c r="R1811" s="19">
        <v>3559</v>
      </c>
      <c r="S1811" s="19">
        <v>0</v>
      </c>
      <c r="T1811" s="19">
        <v>0</v>
      </c>
      <c r="U1811" s="18">
        <f>Tabla1[[#This Row],[Comprometido]]/Tabla1[[#Totals],[Comprometido]]</f>
        <v>0</v>
      </c>
      <c r="V1811" s="19">
        <v>0</v>
      </c>
      <c r="W1811" s="20">
        <f>Tabla1[[#This Row],[Devengado]]/Tabla1[[#Totals],[Devengado]]</f>
        <v>0</v>
      </c>
      <c r="X1811" s="19">
        <v>3559</v>
      </c>
      <c r="Y1811" s="19">
        <v>3559</v>
      </c>
      <c r="Z1811" s="19">
        <v>3559</v>
      </c>
    </row>
    <row r="1812" spans="1:26" hidden="1" x14ac:dyDescent="0.2">
      <c r="A1812" t="s">
        <v>23</v>
      </c>
      <c r="B1812" t="s">
        <v>24</v>
      </c>
      <c r="C1812" t="s">
        <v>86</v>
      </c>
      <c r="D1812" t="s">
        <v>87</v>
      </c>
      <c r="E1812" t="s">
        <v>496</v>
      </c>
      <c r="F1812" t="s">
        <v>497</v>
      </c>
      <c r="G1812" t="s">
        <v>512</v>
      </c>
      <c r="H1812" t="s">
        <v>513</v>
      </c>
      <c r="I1812" t="str">
        <f>MID(Tabla1[[#This Row],[Des.Proyecto]],16,50)</f>
        <v>SISTEMA DE PARTICIPACIÓN CIUDADANA</v>
      </c>
      <c r="J1812" t="s">
        <v>460</v>
      </c>
      <c r="K1812" t="s">
        <v>461</v>
      </c>
      <c r="L1812" s="11" t="s">
        <v>939</v>
      </c>
      <c r="M1812" t="s">
        <v>403</v>
      </c>
      <c r="N1812" t="s">
        <v>194</v>
      </c>
      <c r="O1812" s="19">
        <v>4000</v>
      </c>
      <c r="P1812" s="19">
        <v>0</v>
      </c>
      <c r="Q1812" s="19">
        <v>0</v>
      </c>
      <c r="R1812" s="19">
        <v>4000</v>
      </c>
      <c r="S1812" s="19">
        <v>0</v>
      </c>
      <c r="T1812" s="19">
        <v>0</v>
      </c>
      <c r="U1812" s="18">
        <f>Tabla1[[#This Row],[Comprometido]]/Tabla1[[#Totals],[Comprometido]]</f>
        <v>0</v>
      </c>
      <c r="V1812" s="19">
        <v>0</v>
      </c>
      <c r="W1812" s="20">
        <f>Tabla1[[#This Row],[Devengado]]/Tabla1[[#Totals],[Devengado]]</f>
        <v>0</v>
      </c>
      <c r="X1812" s="19">
        <v>4000</v>
      </c>
      <c r="Y1812" s="19">
        <v>4000</v>
      </c>
      <c r="Z1812" s="19">
        <v>4000</v>
      </c>
    </row>
    <row r="1813" spans="1:26" hidden="1" x14ac:dyDescent="0.2">
      <c r="A1813" t="s">
        <v>23</v>
      </c>
      <c r="B1813" t="s">
        <v>24</v>
      </c>
      <c r="C1813" t="s">
        <v>25</v>
      </c>
      <c r="D1813" t="s">
        <v>26</v>
      </c>
      <c r="E1813" t="s">
        <v>496</v>
      </c>
      <c r="F1813" t="s">
        <v>497</v>
      </c>
      <c r="G1813" t="s">
        <v>512</v>
      </c>
      <c r="H1813" t="s">
        <v>513</v>
      </c>
      <c r="I1813" t="str">
        <f>MID(Tabla1[[#This Row],[Des.Proyecto]],16,50)</f>
        <v>SISTEMA DE PARTICIPACIÓN CIUDADANA</v>
      </c>
      <c r="J1813" t="s">
        <v>460</v>
      </c>
      <c r="K1813" t="s">
        <v>461</v>
      </c>
      <c r="L1813" s="11" t="s">
        <v>939</v>
      </c>
      <c r="M1813" t="s">
        <v>403</v>
      </c>
      <c r="N1813" t="s">
        <v>194</v>
      </c>
      <c r="O1813" s="19">
        <v>3475</v>
      </c>
      <c r="P1813" s="19">
        <v>0</v>
      </c>
      <c r="Q1813" s="19">
        <v>0</v>
      </c>
      <c r="R1813" s="19">
        <v>3475</v>
      </c>
      <c r="S1813" s="19">
        <v>0</v>
      </c>
      <c r="T1813" s="19">
        <v>0</v>
      </c>
      <c r="U1813" s="18">
        <f>Tabla1[[#This Row],[Comprometido]]/Tabla1[[#Totals],[Comprometido]]</f>
        <v>0</v>
      </c>
      <c r="V1813" s="19">
        <v>0</v>
      </c>
      <c r="W1813" s="20">
        <f>Tabla1[[#This Row],[Devengado]]/Tabla1[[#Totals],[Devengado]]</f>
        <v>0</v>
      </c>
      <c r="X1813" s="19">
        <v>3475</v>
      </c>
      <c r="Y1813" s="19">
        <v>3475</v>
      </c>
      <c r="Z1813" s="19">
        <v>3475</v>
      </c>
    </row>
    <row r="1814" spans="1:26" hidden="1" x14ac:dyDescent="0.2">
      <c r="A1814" t="s">
        <v>23</v>
      </c>
      <c r="B1814" t="s">
        <v>24</v>
      </c>
      <c r="C1814" t="s">
        <v>40</v>
      </c>
      <c r="D1814" t="s">
        <v>41</v>
      </c>
      <c r="E1814" t="s">
        <v>496</v>
      </c>
      <c r="F1814" t="s">
        <v>497</v>
      </c>
      <c r="G1814" t="s">
        <v>512</v>
      </c>
      <c r="H1814" t="s">
        <v>513</v>
      </c>
      <c r="I1814" t="str">
        <f>MID(Tabla1[[#This Row],[Des.Proyecto]],16,50)</f>
        <v>SISTEMA DE PARTICIPACIÓN CIUDADANA</v>
      </c>
      <c r="J1814" t="s">
        <v>460</v>
      </c>
      <c r="K1814" t="s">
        <v>461</v>
      </c>
      <c r="L1814" s="11" t="s">
        <v>939</v>
      </c>
      <c r="M1814" t="s">
        <v>403</v>
      </c>
      <c r="N1814" t="s">
        <v>194</v>
      </c>
      <c r="O1814" s="19">
        <v>1345.97</v>
      </c>
      <c r="P1814" s="19">
        <v>0</v>
      </c>
      <c r="Q1814" s="19">
        <v>654.03</v>
      </c>
      <c r="R1814" s="19">
        <v>2000</v>
      </c>
      <c r="S1814" s="19">
        <v>0</v>
      </c>
      <c r="T1814" s="19">
        <v>0</v>
      </c>
      <c r="U1814" s="18">
        <f>Tabla1[[#This Row],[Comprometido]]/Tabla1[[#Totals],[Comprometido]]</f>
        <v>0</v>
      </c>
      <c r="V1814" s="19">
        <v>0</v>
      </c>
      <c r="W1814" s="20">
        <f>Tabla1[[#This Row],[Devengado]]/Tabla1[[#Totals],[Devengado]]</f>
        <v>0</v>
      </c>
      <c r="X1814" s="19">
        <v>2000</v>
      </c>
      <c r="Y1814" s="19">
        <v>2000</v>
      </c>
      <c r="Z1814" s="19">
        <v>2000</v>
      </c>
    </row>
    <row r="1815" spans="1:26" hidden="1" x14ac:dyDescent="0.2">
      <c r="A1815" t="s">
        <v>23</v>
      </c>
      <c r="B1815" t="s">
        <v>24</v>
      </c>
      <c r="C1815" t="s">
        <v>72</v>
      </c>
      <c r="D1815" t="s">
        <v>73</v>
      </c>
      <c r="E1815" t="s">
        <v>496</v>
      </c>
      <c r="F1815" t="s">
        <v>497</v>
      </c>
      <c r="G1815" t="s">
        <v>512</v>
      </c>
      <c r="H1815" t="s">
        <v>513</v>
      </c>
      <c r="I1815" t="str">
        <f>MID(Tabla1[[#This Row],[Des.Proyecto]],16,50)</f>
        <v>SISTEMA DE PARTICIPACIÓN CIUDADANA</v>
      </c>
      <c r="J1815" t="s">
        <v>460</v>
      </c>
      <c r="K1815" t="s">
        <v>461</v>
      </c>
      <c r="L1815" s="11" t="s">
        <v>939</v>
      </c>
      <c r="M1815" t="s">
        <v>403</v>
      </c>
      <c r="N1815" t="s">
        <v>194</v>
      </c>
      <c r="O1815" s="19">
        <v>2318.3000000000002</v>
      </c>
      <c r="P1815" s="19">
        <v>0</v>
      </c>
      <c r="Q1815" s="19">
        <v>0</v>
      </c>
      <c r="R1815" s="19">
        <v>2318.3000000000002</v>
      </c>
      <c r="S1815" s="19">
        <v>0</v>
      </c>
      <c r="T1815" s="19">
        <v>0</v>
      </c>
      <c r="U1815" s="18">
        <f>Tabla1[[#This Row],[Comprometido]]/Tabla1[[#Totals],[Comprometido]]</f>
        <v>0</v>
      </c>
      <c r="V1815" s="19">
        <v>0</v>
      </c>
      <c r="W1815" s="20">
        <f>Tabla1[[#This Row],[Devengado]]/Tabla1[[#Totals],[Devengado]]</f>
        <v>0</v>
      </c>
      <c r="X1815" s="19">
        <v>2318.3000000000002</v>
      </c>
      <c r="Y1815" s="19">
        <v>2318.3000000000002</v>
      </c>
      <c r="Z1815" s="19">
        <v>2318.3000000000002</v>
      </c>
    </row>
    <row r="1816" spans="1:26" hidden="1" x14ac:dyDescent="0.2">
      <c r="A1816" t="s">
        <v>23</v>
      </c>
      <c r="B1816" t="s">
        <v>24</v>
      </c>
      <c r="C1816" t="s">
        <v>101</v>
      </c>
      <c r="D1816" t="s">
        <v>102</v>
      </c>
      <c r="E1816" t="s">
        <v>496</v>
      </c>
      <c r="F1816" t="s">
        <v>497</v>
      </c>
      <c r="G1816" t="s">
        <v>512</v>
      </c>
      <c r="H1816" t="s">
        <v>513</v>
      </c>
      <c r="I1816" t="str">
        <f>MID(Tabla1[[#This Row],[Des.Proyecto]],16,50)</f>
        <v>SISTEMA DE PARTICIPACIÓN CIUDADANA</v>
      </c>
      <c r="J1816" t="s">
        <v>460</v>
      </c>
      <c r="K1816" t="s">
        <v>461</v>
      </c>
      <c r="L1816" s="11" t="s">
        <v>939</v>
      </c>
      <c r="M1816" t="s">
        <v>403</v>
      </c>
      <c r="N1816" t="s">
        <v>194</v>
      </c>
      <c r="O1816" s="19">
        <v>1000</v>
      </c>
      <c r="P1816" s="19">
        <v>0</v>
      </c>
      <c r="Q1816" s="19">
        <v>0</v>
      </c>
      <c r="R1816" s="19">
        <v>1000</v>
      </c>
      <c r="S1816" s="19">
        <v>0</v>
      </c>
      <c r="T1816" s="19">
        <v>0</v>
      </c>
      <c r="U1816" s="18">
        <f>Tabla1[[#This Row],[Comprometido]]/Tabla1[[#Totals],[Comprometido]]</f>
        <v>0</v>
      </c>
      <c r="V1816" s="19">
        <v>0</v>
      </c>
      <c r="W1816" s="20">
        <f>Tabla1[[#This Row],[Devengado]]/Tabla1[[#Totals],[Devengado]]</f>
        <v>0</v>
      </c>
      <c r="X1816" s="19">
        <v>1000</v>
      </c>
      <c r="Y1816" s="19">
        <v>1000</v>
      </c>
      <c r="Z1816" s="19">
        <v>1000</v>
      </c>
    </row>
    <row r="1817" spans="1:26" hidden="1" x14ac:dyDescent="0.2">
      <c r="A1817" t="s">
        <v>23</v>
      </c>
      <c r="B1817" t="s">
        <v>24</v>
      </c>
      <c r="C1817" t="s">
        <v>29</v>
      </c>
      <c r="D1817" t="s">
        <v>30</v>
      </c>
      <c r="E1817" t="s">
        <v>496</v>
      </c>
      <c r="F1817" t="s">
        <v>497</v>
      </c>
      <c r="G1817" t="s">
        <v>512</v>
      </c>
      <c r="H1817" t="s">
        <v>513</v>
      </c>
      <c r="I1817" t="str">
        <f>MID(Tabla1[[#This Row],[Des.Proyecto]],16,50)</f>
        <v>SISTEMA DE PARTICIPACIÓN CIUDADANA</v>
      </c>
      <c r="J1817" t="s">
        <v>460</v>
      </c>
      <c r="K1817" t="s">
        <v>461</v>
      </c>
      <c r="L1817" s="11" t="s">
        <v>939</v>
      </c>
      <c r="M1817" t="s">
        <v>403</v>
      </c>
      <c r="N1817" t="s">
        <v>194</v>
      </c>
      <c r="O1817" s="19">
        <v>14134.92</v>
      </c>
      <c r="P1817" s="19">
        <v>0</v>
      </c>
      <c r="Q1817" s="19">
        <v>0</v>
      </c>
      <c r="R1817" s="19">
        <v>14134.92</v>
      </c>
      <c r="S1817" s="19">
        <v>0</v>
      </c>
      <c r="T1817" s="19">
        <v>0</v>
      </c>
      <c r="U1817" s="18">
        <f>Tabla1[[#This Row],[Comprometido]]/Tabla1[[#Totals],[Comprometido]]</f>
        <v>0</v>
      </c>
      <c r="V1817" s="19">
        <v>0</v>
      </c>
      <c r="W1817" s="20">
        <f>Tabla1[[#This Row],[Devengado]]/Tabla1[[#Totals],[Devengado]]</f>
        <v>0</v>
      </c>
      <c r="X1817" s="19">
        <v>14134.92</v>
      </c>
      <c r="Y1817" s="19">
        <v>14134.92</v>
      </c>
      <c r="Z1817" s="19">
        <v>14134.92</v>
      </c>
    </row>
    <row r="1818" spans="1:26" hidden="1" x14ac:dyDescent="0.2">
      <c r="A1818" t="s">
        <v>23</v>
      </c>
      <c r="B1818" t="s">
        <v>24</v>
      </c>
      <c r="C1818" t="s">
        <v>25</v>
      </c>
      <c r="D1818" t="s">
        <v>26</v>
      </c>
      <c r="E1818" t="s">
        <v>496</v>
      </c>
      <c r="F1818" t="s">
        <v>497</v>
      </c>
      <c r="G1818" t="s">
        <v>512</v>
      </c>
      <c r="H1818" t="s">
        <v>513</v>
      </c>
      <c r="I1818" t="str">
        <f>MID(Tabla1[[#This Row],[Des.Proyecto]],16,50)</f>
        <v>SISTEMA DE PARTICIPACIÓN CIUDADANA</v>
      </c>
      <c r="J1818" t="s">
        <v>422</v>
      </c>
      <c r="K1818" t="s">
        <v>423</v>
      </c>
      <c r="L1818" s="11" t="s">
        <v>939</v>
      </c>
      <c r="M1818" t="s">
        <v>403</v>
      </c>
      <c r="N1818" t="s">
        <v>194</v>
      </c>
      <c r="O1818" s="19">
        <v>284.69</v>
      </c>
      <c r="P1818" s="19">
        <v>0</v>
      </c>
      <c r="Q1818" s="19">
        <v>0</v>
      </c>
      <c r="R1818" s="19">
        <v>284.69</v>
      </c>
      <c r="S1818" s="19">
        <v>0</v>
      </c>
      <c r="T1818" s="19">
        <v>0</v>
      </c>
      <c r="U1818" s="18">
        <f>Tabla1[[#This Row],[Comprometido]]/Tabla1[[#Totals],[Comprometido]]</f>
        <v>0</v>
      </c>
      <c r="V1818" s="19">
        <v>0</v>
      </c>
      <c r="W1818" s="20">
        <f>Tabla1[[#This Row],[Devengado]]/Tabla1[[#Totals],[Devengado]]</f>
        <v>0</v>
      </c>
      <c r="X1818" s="19">
        <v>284.69</v>
      </c>
      <c r="Y1818" s="19">
        <v>284.69</v>
      </c>
      <c r="Z1818" s="19">
        <v>284.69</v>
      </c>
    </row>
    <row r="1819" spans="1:26" hidden="1" x14ac:dyDescent="0.2">
      <c r="A1819" t="s">
        <v>23</v>
      </c>
      <c r="B1819" t="s">
        <v>24</v>
      </c>
      <c r="C1819" t="s">
        <v>25</v>
      </c>
      <c r="D1819" t="s">
        <v>26</v>
      </c>
      <c r="E1819" t="s">
        <v>496</v>
      </c>
      <c r="F1819" t="s">
        <v>497</v>
      </c>
      <c r="G1819" t="s">
        <v>512</v>
      </c>
      <c r="H1819" t="s">
        <v>513</v>
      </c>
      <c r="I1819" t="str">
        <f>MID(Tabla1[[#This Row],[Des.Proyecto]],16,50)</f>
        <v>SISTEMA DE PARTICIPACIÓN CIUDADANA</v>
      </c>
      <c r="J1819" t="s">
        <v>426</v>
      </c>
      <c r="K1819" t="s">
        <v>427</v>
      </c>
      <c r="L1819" s="11" t="s">
        <v>939</v>
      </c>
      <c r="M1819" t="s">
        <v>403</v>
      </c>
      <c r="N1819" t="s">
        <v>194</v>
      </c>
      <c r="O1819" s="19">
        <v>1961.3</v>
      </c>
      <c r="P1819" s="19">
        <v>0</v>
      </c>
      <c r="Q1819" s="19">
        <v>0</v>
      </c>
      <c r="R1819" s="19">
        <v>1961.3</v>
      </c>
      <c r="S1819" s="19">
        <v>0</v>
      </c>
      <c r="T1819" s="19">
        <v>1959.7</v>
      </c>
      <c r="U1819" s="18">
        <f>Tabla1[[#This Row],[Comprometido]]/Tabla1[[#Totals],[Comprometido]]</f>
        <v>9.3556560103690286E-5</v>
      </c>
      <c r="V1819" s="19">
        <v>1959.7</v>
      </c>
      <c r="W1819" s="20">
        <f>Tabla1[[#This Row],[Devengado]]/Tabla1[[#Totals],[Devengado]]</f>
        <v>2.2885068997402825E-4</v>
      </c>
      <c r="X1819" s="19">
        <v>1.6</v>
      </c>
      <c r="Y1819" s="19">
        <v>1.6</v>
      </c>
      <c r="Z1819" s="19">
        <v>1.6</v>
      </c>
    </row>
    <row r="1820" spans="1:26" hidden="1" x14ac:dyDescent="0.2">
      <c r="A1820" t="s">
        <v>23</v>
      </c>
      <c r="B1820" t="s">
        <v>24</v>
      </c>
      <c r="C1820" t="s">
        <v>42</v>
      </c>
      <c r="D1820" t="s">
        <v>43</v>
      </c>
      <c r="E1820" t="s">
        <v>496</v>
      </c>
      <c r="F1820" t="s">
        <v>497</v>
      </c>
      <c r="G1820" t="s">
        <v>512</v>
      </c>
      <c r="H1820" t="s">
        <v>513</v>
      </c>
      <c r="I1820" t="str">
        <f>MID(Tabla1[[#This Row],[Des.Proyecto]],16,50)</f>
        <v>SISTEMA DE PARTICIPACIÓN CIUDADANA</v>
      </c>
      <c r="J1820" t="s">
        <v>426</v>
      </c>
      <c r="K1820" t="s">
        <v>427</v>
      </c>
      <c r="L1820" s="11" t="s">
        <v>939</v>
      </c>
      <c r="M1820" t="s">
        <v>403</v>
      </c>
      <c r="N1820" t="s">
        <v>194</v>
      </c>
      <c r="O1820" s="19">
        <v>998.38</v>
      </c>
      <c r="P1820" s="19">
        <v>0</v>
      </c>
      <c r="Q1820" s="19">
        <v>0</v>
      </c>
      <c r="R1820" s="19">
        <v>998.38</v>
      </c>
      <c r="S1820" s="19">
        <v>0</v>
      </c>
      <c r="T1820" s="19">
        <v>0</v>
      </c>
      <c r="U1820" s="18">
        <f>Tabla1[[#This Row],[Comprometido]]/Tabla1[[#Totals],[Comprometido]]</f>
        <v>0</v>
      </c>
      <c r="V1820" s="19">
        <v>0</v>
      </c>
      <c r="W1820" s="20">
        <f>Tabla1[[#This Row],[Devengado]]/Tabla1[[#Totals],[Devengado]]</f>
        <v>0</v>
      </c>
      <c r="X1820" s="19">
        <v>998.38</v>
      </c>
      <c r="Y1820" s="19">
        <v>998.38</v>
      </c>
      <c r="Z1820" s="19">
        <v>998.38</v>
      </c>
    </row>
    <row r="1821" spans="1:26" hidden="1" x14ac:dyDescent="0.2">
      <c r="A1821" t="s">
        <v>23</v>
      </c>
      <c r="B1821" t="s">
        <v>24</v>
      </c>
      <c r="C1821" t="s">
        <v>34</v>
      </c>
      <c r="D1821" t="s">
        <v>35</v>
      </c>
      <c r="E1821" t="s">
        <v>496</v>
      </c>
      <c r="F1821" t="s">
        <v>497</v>
      </c>
      <c r="G1821" t="s">
        <v>512</v>
      </c>
      <c r="H1821" t="s">
        <v>513</v>
      </c>
      <c r="I1821" t="str">
        <f>MID(Tabla1[[#This Row],[Des.Proyecto]],16,50)</f>
        <v>SISTEMA DE PARTICIPACIÓN CIUDADANA</v>
      </c>
      <c r="J1821" t="s">
        <v>426</v>
      </c>
      <c r="K1821" t="s">
        <v>427</v>
      </c>
      <c r="L1821" s="11" t="s">
        <v>939</v>
      </c>
      <c r="M1821" t="s">
        <v>403</v>
      </c>
      <c r="N1821" t="s">
        <v>194</v>
      </c>
      <c r="O1821" s="19">
        <v>3899.17</v>
      </c>
      <c r="P1821" s="19">
        <v>0</v>
      </c>
      <c r="Q1821" s="19">
        <v>0</v>
      </c>
      <c r="R1821" s="19">
        <v>3899.17</v>
      </c>
      <c r="S1821" s="19">
        <v>0</v>
      </c>
      <c r="T1821" s="19">
        <v>0</v>
      </c>
      <c r="U1821" s="18">
        <f>Tabla1[[#This Row],[Comprometido]]/Tabla1[[#Totals],[Comprometido]]</f>
        <v>0</v>
      </c>
      <c r="V1821" s="19">
        <v>0</v>
      </c>
      <c r="W1821" s="20">
        <f>Tabla1[[#This Row],[Devengado]]/Tabla1[[#Totals],[Devengado]]</f>
        <v>0</v>
      </c>
      <c r="X1821" s="19">
        <v>3899.17</v>
      </c>
      <c r="Y1821" s="19">
        <v>3899.17</v>
      </c>
      <c r="Z1821" s="19">
        <v>3899.17</v>
      </c>
    </row>
    <row r="1822" spans="1:26" hidden="1" x14ac:dyDescent="0.2">
      <c r="A1822" t="s">
        <v>23</v>
      </c>
      <c r="B1822" t="s">
        <v>24</v>
      </c>
      <c r="C1822" t="s">
        <v>44</v>
      </c>
      <c r="D1822" t="s">
        <v>45</v>
      </c>
      <c r="E1822" t="s">
        <v>496</v>
      </c>
      <c r="F1822" t="s">
        <v>497</v>
      </c>
      <c r="G1822" t="s">
        <v>512</v>
      </c>
      <c r="H1822" t="s">
        <v>513</v>
      </c>
      <c r="I1822" t="str">
        <f>MID(Tabla1[[#This Row],[Des.Proyecto]],16,50)</f>
        <v>SISTEMA DE PARTICIPACIÓN CIUDADANA</v>
      </c>
      <c r="J1822" t="s">
        <v>426</v>
      </c>
      <c r="K1822" t="s">
        <v>427</v>
      </c>
      <c r="L1822" s="11" t="s">
        <v>939</v>
      </c>
      <c r="M1822" t="s">
        <v>403</v>
      </c>
      <c r="N1822" t="s">
        <v>194</v>
      </c>
      <c r="O1822" s="19">
        <v>2500</v>
      </c>
      <c r="P1822" s="19">
        <v>0</v>
      </c>
      <c r="Q1822" s="19">
        <v>0</v>
      </c>
      <c r="R1822" s="19">
        <v>2500</v>
      </c>
      <c r="S1822" s="19">
        <v>0</v>
      </c>
      <c r="T1822" s="19">
        <v>0</v>
      </c>
      <c r="U1822" s="18">
        <f>Tabla1[[#This Row],[Comprometido]]/Tabla1[[#Totals],[Comprometido]]</f>
        <v>0</v>
      </c>
      <c r="V1822" s="19">
        <v>0</v>
      </c>
      <c r="W1822" s="20">
        <f>Tabla1[[#This Row],[Devengado]]/Tabla1[[#Totals],[Devengado]]</f>
        <v>0</v>
      </c>
      <c r="X1822" s="19">
        <v>2500</v>
      </c>
      <c r="Y1822" s="19">
        <v>2500</v>
      </c>
      <c r="Z1822" s="19">
        <v>2500</v>
      </c>
    </row>
    <row r="1823" spans="1:26" hidden="1" x14ac:dyDescent="0.2">
      <c r="A1823" t="s">
        <v>23</v>
      </c>
      <c r="B1823" t="s">
        <v>24</v>
      </c>
      <c r="C1823" t="s">
        <v>29</v>
      </c>
      <c r="D1823" t="s">
        <v>30</v>
      </c>
      <c r="E1823" t="s">
        <v>496</v>
      </c>
      <c r="F1823" t="s">
        <v>497</v>
      </c>
      <c r="G1823" t="s">
        <v>512</v>
      </c>
      <c r="H1823" t="s">
        <v>513</v>
      </c>
      <c r="I1823" t="str">
        <f>MID(Tabla1[[#This Row],[Des.Proyecto]],16,50)</f>
        <v>SISTEMA DE PARTICIPACIÓN CIUDADANA</v>
      </c>
      <c r="J1823" t="s">
        <v>426</v>
      </c>
      <c r="K1823" t="s">
        <v>427</v>
      </c>
      <c r="L1823" s="11" t="s">
        <v>939</v>
      </c>
      <c r="M1823" t="s">
        <v>403</v>
      </c>
      <c r="N1823" t="s">
        <v>194</v>
      </c>
      <c r="O1823" s="19">
        <v>6996.3</v>
      </c>
      <c r="P1823" s="19">
        <v>0</v>
      </c>
      <c r="Q1823" s="19">
        <v>0</v>
      </c>
      <c r="R1823" s="19">
        <v>6996.3</v>
      </c>
      <c r="S1823" s="19">
        <v>0</v>
      </c>
      <c r="T1823" s="19">
        <v>0</v>
      </c>
      <c r="U1823" s="18">
        <f>Tabla1[[#This Row],[Comprometido]]/Tabla1[[#Totals],[Comprometido]]</f>
        <v>0</v>
      </c>
      <c r="V1823" s="19">
        <v>0</v>
      </c>
      <c r="W1823" s="20">
        <f>Tabla1[[#This Row],[Devengado]]/Tabla1[[#Totals],[Devengado]]</f>
        <v>0</v>
      </c>
      <c r="X1823" s="19">
        <v>6996.3</v>
      </c>
      <c r="Y1823" s="19">
        <v>6996.3</v>
      </c>
      <c r="Z1823" s="19">
        <v>6996.3</v>
      </c>
    </row>
    <row r="1824" spans="1:26" hidden="1" x14ac:dyDescent="0.2">
      <c r="A1824" t="s">
        <v>23</v>
      </c>
      <c r="B1824" t="s">
        <v>24</v>
      </c>
      <c r="C1824" t="s">
        <v>86</v>
      </c>
      <c r="D1824" t="s">
        <v>87</v>
      </c>
      <c r="E1824" t="s">
        <v>496</v>
      </c>
      <c r="F1824" t="s">
        <v>497</v>
      </c>
      <c r="G1824" t="s">
        <v>512</v>
      </c>
      <c r="H1824" t="s">
        <v>513</v>
      </c>
      <c r="I1824" t="str">
        <f>MID(Tabla1[[#This Row],[Des.Proyecto]],16,50)</f>
        <v>SISTEMA DE PARTICIPACIÓN CIUDADANA</v>
      </c>
      <c r="J1824" t="s">
        <v>426</v>
      </c>
      <c r="K1824" t="s">
        <v>427</v>
      </c>
      <c r="L1824" s="11" t="s">
        <v>939</v>
      </c>
      <c r="M1824" t="s">
        <v>403</v>
      </c>
      <c r="N1824" t="s">
        <v>194</v>
      </c>
      <c r="O1824" s="19">
        <v>5000</v>
      </c>
      <c r="P1824" s="19">
        <v>0</v>
      </c>
      <c r="Q1824" s="19">
        <v>0</v>
      </c>
      <c r="R1824" s="19">
        <v>5000</v>
      </c>
      <c r="S1824" s="19">
        <v>5000</v>
      </c>
      <c r="T1824" s="19">
        <v>0</v>
      </c>
      <c r="U1824" s="18">
        <f>Tabla1[[#This Row],[Comprometido]]/Tabla1[[#Totals],[Comprometido]]</f>
        <v>0</v>
      </c>
      <c r="V1824" s="19">
        <v>0</v>
      </c>
      <c r="W1824" s="20">
        <f>Tabla1[[#This Row],[Devengado]]/Tabla1[[#Totals],[Devengado]]</f>
        <v>0</v>
      </c>
      <c r="X1824" s="19">
        <v>5000</v>
      </c>
      <c r="Y1824" s="19">
        <v>5000</v>
      </c>
      <c r="Z1824" s="19">
        <v>0</v>
      </c>
    </row>
    <row r="1825" spans="1:26" hidden="1" x14ac:dyDescent="0.2">
      <c r="A1825" t="s">
        <v>23</v>
      </c>
      <c r="B1825" t="s">
        <v>24</v>
      </c>
      <c r="C1825" t="s">
        <v>72</v>
      </c>
      <c r="D1825" t="s">
        <v>73</v>
      </c>
      <c r="E1825" t="s">
        <v>496</v>
      </c>
      <c r="F1825" t="s">
        <v>497</v>
      </c>
      <c r="G1825" t="s">
        <v>512</v>
      </c>
      <c r="H1825" t="s">
        <v>513</v>
      </c>
      <c r="I1825" t="str">
        <f>MID(Tabla1[[#This Row],[Des.Proyecto]],16,50)</f>
        <v>SISTEMA DE PARTICIPACIÓN CIUDADANA</v>
      </c>
      <c r="J1825" t="s">
        <v>426</v>
      </c>
      <c r="K1825" t="s">
        <v>427</v>
      </c>
      <c r="L1825" s="11" t="s">
        <v>939</v>
      </c>
      <c r="M1825" t="s">
        <v>403</v>
      </c>
      <c r="N1825" t="s">
        <v>194</v>
      </c>
      <c r="O1825" s="19">
        <v>2400</v>
      </c>
      <c r="P1825" s="19">
        <v>0</v>
      </c>
      <c r="Q1825" s="19">
        <v>0</v>
      </c>
      <c r="R1825" s="19">
        <v>2400</v>
      </c>
      <c r="S1825" s="19">
        <v>0</v>
      </c>
      <c r="T1825" s="19">
        <v>0</v>
      </c>
      <c r="U1825" s="18">
        <f>Tabla1[[#This Row],[Comprometido]]/Tabla1[[#Totals],[Comprometido]]</f>
        <v>0</v>
      </c>
      <c r="V1825" s="19">
        <v>0</v>
      </c>
      <c r="W1825" s="20">
        <f>Tabla1[[#This Row],[Devengado]]/Tabla1[[#Totals],[Devengado]]</f>
        <v>0</v>
      </c>
      <c r="X1825" s="19">
        <v>2400</v>
      </c>
      <c r="Y1825" s="19">
        <v>2400</v>
      </c>
      <c r="Z1825" s="19">
        <v>2400</v>
      </c>
    </row>
    <row r="1826" spans="1:26" hidden="1" x14ac:dyDescent="0.2">
      <c r="A1826" t="s">
        <v>23</v>
      </c>
      <c r="B1826" t="s">
        <v>24</v>
      </c>
      <c r="C1826" t="s">
        <v>40</v>
      </c>
      <c r="D1826" t="s">
        <v>41</v>
      </c>
      <c r="E1826" t="s">
        <v>496</v>
      </c>
      <c r="F1826" t="s">
        <v>497</v>
      </c>
      <c r="G1826" t="s">
        <v>512</v>
      </c>
      <c r="H1826" t="s">
        <v>513</v>
      </c>
      <c r="I1826" t="str">
        <f>MID(Tabla1[[#This Row],[Des.Proyecto]],16,50)</f>
        <v>SISTEMA DE PARTICIPACIÓN CIUDADANA</v>
      </c>
      <c r="J1826" t="s">
        <v>426</v>
      </c>
      <c r="K1826" t="s">
        <v>427</v>
      </c>
      <c r="L1826" s="11" t="s">
        <v>939</v>
      </c>
      <c r="M1826" t="s">
        <v>403</v>
      </c>
      <c r="N1826" t="s">
        <v>194</v>
      </c>
      <c r="O1826" s="19">
        <v>668.6</v>
      </c>
      <c r="P1826" s="19">
        <v>0</v>
      </c>
      <c r="Q1826" s="19">
        <v>-268.60000000000002</v>
      </c>
      <c r="R1826" s="19">
        <v>400</v>
      </c>
      <c r="S1826" s="19">
        <v>0</v>
      </c>
      <c r="T1826" s="19">
        <v>0</v>
      </c>
      <c r="U1826" s="18">
        <f>Tabla1[[#This Row],[Comprometido]]/Tabla1[[#Totals],[Comprometido]]</f>
        <v>0</v>
      </c>
      <c r="V1826" s="19">
        <v>0</v>
      </c>
      <c r="W1826" s="20">
        <f>Tabla1[[#This Row],[Devengado]]/Tabla1[[#Totals],[Devengado]]</f>
        <v>0</v>
      </c>
      <c r="X1826" s="19">
        <v>400</v>
      </c>
      <c r="Y1826" s="19">
        <v>400</v>
      </c>
      <c r="Z1826" s="19">
        <v>400</v>
      </c>
    </row>
    <row r="1827" spans="1:26" hidden="1" x14ac:dyDescent="0.2">
      <c r="A1827" t="s">
        <v>23</v>
      </c>
      <c r="B1827" t="s">
        <v>24</v>
      </c>
      <c r="C1827" t="s">
        <v>29</v>
      </c>
      <c r="D1827" t="s">
        <v>30</v>
      </c>
      <c r="E1827" t="s">
        <v>496</v>
      </c>
      <c r="F1827" t="s">
        <v>497</v>
      </c>
      <c r="G1827" t="s">
        <v>512</v>
      </c>
      <c r="H1827" t="s">
        <v>513</v>
      </c>
      <c r="I1827" t="str">
        <f>MID(Tabla1[[#This Row],[Des.Proyecto]],16,50)</f>
        <v>SISTEMA DE PARTICIPACIÓN CIUDADANA</v>
      </c>
      <c r="J1827" t="s">
        <v>494</v>
      </c>
      <c r="K1827" t="s">
        <v>495</v>
      </c>
      <c r="L1827" s="11" t="s">
        <v>939</v>
      </c>
      <c r="M1827" t="s">
        <v>403</v>
      </c>
      <c r="N1827" t="s">
        <v>194</v>
      </c>
      <c r="O1827" s="19">
        <v>984</v>
      </c>
      <c r="P1827" s="19">
        <v>0</v>
      </c>
      <c r="Q1827" s="19">
        <v>0</v>
      </c>
      <c r="R1827" s="19">
        <v>984</v>
      </c>
      <c r="S1827" s="19">
        <v>0</v>
      </c>
      <c r="T1827" s="19">
        <v>0</v>
      </c>
      <c r="U1827" s="18">
        <f>Tabla1[[#This Row],[Comprometido]]/Tabla1[[#Totals],[Comprometido]]</f>
        <v>0</v>
      </c>
      <c r="V1827" s="19">
        <v>0</v>
      </c>
      <c r="W1827" s="20">
        <f>Tabla1[[#This Row],[Devengado]]/Tabla1[[#Totals],[Devengado]]</f>
        <v>0</v>
      </c>
      <c r="X1827" s="19">
        <v>984</v>
      </c>
      <c r="Y1827" s="19">
        <v>984</v>
      </c>
      <c r="Z1827" s="19">
        <v>984</v>
      </c>
    </row>
    <row r="1828" spans="1:26" hidden="1" x14ac:dyDescent="0.2">
      <c r="A1828" t="s">
        <v>23</v>
      </c>
      <c r="B1828" t="s">
        <v>24</v>
      </c>
      <c r="C1828" t="s">
        <v>44</v>
      </c>
      <c r="D1828" t="s">
        <v>45</v>
      </c>
      <c r="E1828" t="s">
        <v>496</v>
      </c>
      <c r="F1828" t="s">
        <v>497</v>
      </c>
      <c r="G1828" t="s">
        <v>516</v>
      </c>
      <c r="H1828" t="s">
        <v>517</v>
      </c>
      <c r="I1828" t="str">
        <f>MID(Tabla1[[#This Row],[Des.Proyecto]],16,50)</f>
        <v>VOLUNTARIADO QUITO ACCIÓN</v>
      </c>
      <c r="J1828" t="s">
        <v>456</v>
      </c>
      <c r="K1828" t="s">
        <v>457</v>
      </c>
      <c r="L1828" s="11" t="s">
        <v>939</v>
      </c>
      <c r="M1828" t="s">
        <v>403</v>
      </c>
      <c r="N1828" t="s">
        <v>194</v>
      </c>
      <c r="O1828" s="19">
        <v>2000</v>
      </c>
      <c r="P1828" s="19">
        <v>0</v>
      </c>
      <c r="Q1828" s="19">
        <v>0</v>
      </c>
      <c r="R1828" s="19">
        <v>2000</v>
      </c>
      <c r="S1828" s="19">
        <v>2000</v>
      </c>
      <c r="T1828" s="19">
        <v>0</v>
      </c>
      <c r="U1828" s="18">
        <f>Tabla1[[#This Row],[Comprometido]]/Tabla1[[#Totals],[Comprometido]]</f>
        <v>0</v>
      </c>
      <c r="V1828" s="19">
        <v>0</v>
      </c>
      <c r="W1828" s="20">
        <f>Tabla1[[#This Row],[Devengado]]/Tabla1[[#Totals],[Devengado]]</f>
        <v>0</v>
      </c>
      <c r="X1828" s="19">
        <v>2000</v>
      </c>
      <c r="Y1828" s="19">
        <v>2000</v>
      </c>
      <c r="Z1828" s="19">
        <v>0</v>
      </c>
    </row>
    <row r="1829" spans="1:26" hidden="1" x14ac:dyDescent="0.2">
      <c r="A1829" t="s">
        <v>23</v>
      </c>
      <c r="B1829" t="s">
        <v>24</v>
      </c>
      <c r="C1829" t="s">
        <v>29</v>
      </c>
      <c r="D1829" t="s">
        <v>30</v>
      </c>
      <c r="E1829" t="s">
        <v>496</v>
      </c>
      <c r="F1829" t="s">
        <v>497</v>
      </c>
      <c r="G1829" t="s">
        <v>516</v>
      </c>
      <c r="H1829" t="s">
        <v>517</v>
      </c>
      <c r="I1829" t="str">
        <f>MID(Tabla1[[#This Row],[Des.Proyecto]],16,50)</f>
        <v>VOLUNTARIADO QUITO ACCIÓN</v>
      </c>
      <c r="J1829" t="s">
        <v>401</v>
      </c>
      <c r="K1829" t="s">
        <v>402</v>
      </c>
      <c r="L1829" s="11" t="s">
        <v>939</v>
      </c>
      <c r="M1829" t="s">
        <v>403</v>
      </c>
      <c r="N1829" t="s">
        <v>194</v>
      </c>
      <c r="O1829" s="19">
        <v>1871.21</v>
      </c>
      <c r="P1829" s="19">
        <v>0</v>
      </c>
      <c r="Q1829" s="19">
        <v>0</v>
      </c>
      <c r="R1829" s="19">
        <v>1871.21</v>
      </c>
      <c r="S1829" s="19">
        <v>0</v>
      </c>
      <c r="T1829" s="19">
        <v>0</v>
      </c>
      <c r="U1829" s="18">
        <f>Tabla1[[#This Row],[Comprometido]]/Tabla1[[#Totals],[Comprometido]]</f>
        <v>0</v>
      </c>
      <c r="V1829" s="19">
        <v>0</v>
      </c>
      <c r="W1829" s="20">
        <f>Tabla1[[#This Row],[Devengado]]/Tabla1[[#Totals],[Devengado]]</f>
        <v>0</v>
      </c>
      <c r="X1829" s="19">
        <v>1871.21</v>
      </c>
      <c r="Y1829" s="19">
        <v>1871.21</v>
      </c>
      <c r="Z1829" s="19">
        <v>1871.21</v>
      </c>
    </row>
    <row r="1830" spans="1:26" hidden="1" x14ac:dyDescent="0.2">
      <c r="A1830" t="s">
        <v>23</v>
      </c>
      <c r="B1830" t="s">
        <v>24</v>
      </c>
      <c r="C1830" t="s">
        <v>101</v>
      </c>
      <c r="D1830" t="s">
        <v>102</v>
      </c>
      <c r="E1830" t="s">
        <v>496</v>
      </c>
      <c r="F1830" t="s">
        <v>497</v>
      </c>
      <c r="G1830" t="s">
        <v>516</v>
      </c>
      <c r="H1830" t="s">
        <v>517</v>
      </c>
      <c r="I1830" t="str">
        <f>MID(Tabla1[[#This Row],[Des.Proyecto]],16,50)</f>
        <v>VOLUNTARIADO QUITO ACCIÓN</v>
      </c>
      <c r="J1830" t="s">
        <v>401</v>
      </c>
      <c r="K1830" t="s">
        <v>402</v>
      </c>
      <c r="L1830" s="11" t="s">
        <v>939</v>
      </c>
      <c r="M1830" t="s">
        <v>403</v>
      </c>
      <c r="N1830" t="s">
        <v>194</v>
      </c>
      <c r="O1830" s="19">
        <v>10000</v>
      </c>
      <c r="P1830" s="19">
        <v>0</v>
      </c>
      <c r="Q1830" s="19">
        <v>0</v>
      </c>
      <c r="R1830" s="19">
        <v>10000</v>
      </c>
      <c r="S1830" s="19">
        <v>0</v>
      </c>
      <c r="T1830" s="19">
        <v>0</v>
      </c>
      <c r="U1830" s="18">
        <f>Tabla1[[#This Row],[Comprometido]]/Tabla1[[#Totals],[Comprometido]]</f>
        <v>0</v>
      </c>
      <c r="V1830" s="19">
        <v>0</v>
      </c>
      <c r="W1830" s="20">
        <f>Tabla1[[#This Row],[Devengado]]/Tabla1[[#Totals],[Devengado]]</f>
        <v>0</v>
      </c>
      <c r="X1830" s="19">
        <v>10000</v>
      </c>
      <c r="Y1830" s="19">
        <v>10000</v>
      </c>
      <c r="Z1830" s="19">
        <v>10000</v>
      </c>
    </row>
    <row r="1831" spans="1:26" hidden="1" x14ac:dyDescent="0.2">
      <c r="A1831" t="s">
        <v>23</v>
      </c>
      <c r="B1831" t="s">
        <v>24</v>
      </c>
      <c r="C1831" t="s">
        <v>72</v>
      </c>
      <c r="D1831" t="s">
        <v>73</v>
      </c>
      <c r="E1831" t="s">
        <v>496</v>
      </c>
      <c r="F1831" t="s">
        <v>497</v>
      </c>
      <c r="G1831" t="s">
        <v>516</v>
      </c>
      <c r="H1831" t="s">
        <v>517</v>
      </c>
      <c r="I1831" t="str">
        <f>MID(Tabla1[[#This Row],[Des.Proyecto]],16,50)</f>
        <v>VOLUNTARIADO QUITO ACCIÓN</v>
      </c>
      <c r="J1831" t="s">
        <v>401</v>
      </c>
      <c r="K1831" t="s">
        <v>402</v>
      </c>
      <c r="L1831" s="11" t="s">
        <v>939</v>
      </c>
      <c r="M1831" t="s">
        <v>403</v>
      </c>
      <c r="N1831" t="s">
        <v>194</v>
      </c>
      <c r="O1831" s="19">
        <v>3623.8</v>
      </c>
      <c r="P1831" s="19">
        <v>0</v>
      </c>
      <c r="Q1831" s="19">
        <v>0</v>
      </c>
      <c r="R1831" s="19">
        <v>3623.8</v>
      </c>
      <c r="S1831" s="19">
        <v>0</v>
      </c>
      <c r="T1831" s="19">
        <v>0</v>
      </c>
      <c r="U1831" s="18">
        <f>Tabla1[[#This Row],[Comprometido]]/Tabla1[[#Totals],[Comprometido]]</f>
        <v>0</v>
      </c>
      <c r="V1831" s="19">
        <v>0</v>
      </c>
      <c r="W1831" s="20">
        <f>Tabla1[[#This Row],[Devengado]]/Tabla1[[#Totals],[Devengado]]</f>
        <v>0</v>
      </c>
      <c r="X1831" s="19">
        <v>3623.8</v>
      </c>
      <c r="Y1831" s="19">
        <v>3623.8</v>
      </c>
      <c r="Z1831" s="19">
        <v>3623.8</v>
      </c>
    </row>
    <row r="1832" spans="1:26" hidden="1" x14ac:dyDescent="0.2">
      <c r="A1832" t="s">
        <v>23</v>
      </c>
      <c r="B1832" t="s">
        <v>24</v>
      </c>
      <c r="C1832" t="s">
        <v>44</v>
      </c>
      <c r="D1832" t="s">
        <v>45</v>
      </c>
      <c r="E1832" t="s">
        <v>496</v>
      </c>
      <c r="F1832" t="s">
        <v>497</v>
      </c>
      <c r="G1832" t="s">
        <v>516</v>
      </c>
      <c r="H1832" t="s">
        <v>517</v>
      </c>
      <c r="I1832" t="str">
        <f>MID(Tabla1[[#This Row],[Des.Proyecto]],16,50)</f>
        <v>VOLUNTARIADO QUITO ACCIÓN</v>
      </c>
      <c r="J1832" t="s">
        <v>401</v>
      </c>
      <c r="K1832" t="s">
        <v>402</v>
      </c>
      <c r="L1832" s="11" t="s">
        <v>939</v>
      </c>
      <c r="M1832" t="s">
        <v>403</v>
      </c>
      <c r="N1832" t="s">
        <v>194</v>
      </c>
      <c r="O1832" s="19">
        <v>11383.75</v>
      </c>
      <c r="P1832" s="19">
        <v>0</v>
      </c>
      <c r="Q1832" s="19">
        <v>0</v>
      </c>
      <c r="R1832" s="19">
        <v>11383.75</v>
      </c>
      <c r="S1832" s="19">
        <v>0</v>
      </c>
      <c r="T1832" s="19">
        <v>3700</v>
      </c>
      <c r="U1832" s="18">
        <f>Tabla1[[#This Row],[Comprometido]]/Tabla1[[#Totals],[Comprometido]]</f>
        <v>1.7663891023302243E-4</v>
      </c>
      <c r="V1832" s="19">
        <v>3700</v>
      </c>
      <c r="W1832" s="20">
        <f>Tabla1[[#This Row],[Devengado]]/Tabla1[[#Totals],[Devengado]]</f>
        <v>4.3208019232734833E-4</v>
      </c>
      <c r="X1832" s="19">
        <v>7683.75</v>
      </c>
      <c r="Y1832" s="19">
        <v>7683.75</v>
      </c>
      <c r="Z1832" s="19">
        <v>7683.75</v>
      </c>
    </row>
    <row r="1833" spans="1:26" hidden="1" x14ac:dyDescent="0.2">
      <c r="A1833" t="s">
        <v>23</v>
      </c>
      <c r="B1833" t="s">
        <v>24</v>
      </c>
      <c r="C1833" t="s">
        <v>103</v>
      </c>
      <c r="D1833" t="s">
        <v>104</v>
      </c>
      <c r="E1833" t="s">
        <v>496</v>
      </c>
      <c r="F1833" t="s">
        <v>497</v>
      </c>
      <c r="G1833" t="s">
        <v>516</v>
      </c>
      <c r="H1833" t="s">
        <v>517</v>
      </c>
      <c r="I1833" t="str">
        <f>MID(Tabla1[[#This Row],[Des.Proyecto]],16,50)</f>
        <v>VOLUNTARIADO QUITO ACCIÓN</v>
      </c>
      <c r="J1833" t="s">
        <v>401</v>
      </c>
      <c r="K1833" t="s">
        <v>402</v>
      </c>
      <c r="L1833" s="11" t="s">
        <v>939</v>
      </c>
      <c r="M1833" t="s">
        <v>403</v>
      </c>
      <c r="N1833" t="s">
        <v>194</v>
      </c>
      <c r="O1833" s="19">
        <v>11297.36</v>
      </c>
      <c r="P1833" s="19">
        <v>0</v>
      </c>
      <c r="Q1833" s="19">
        <v>0</v>
      </c>
      <c r="R1833" s="19">
        <v>11297.36</v>
      </c>
      <c r="S1833" s="19">
        <v>0</v>
      </c>
      <c r="T1833" s="19">
        <v>0</v>
      </c>
      <c r="U1833" s="18">
        <f>Tabla1[[#This Row],[Comprometido]]/Tabla1[[#Totals],[Comprometido]]</f>
        <v>0</v>
      </c>
      <c r="V1833" s="19">
        <v>0</v>
      </c>
      <c r="W1833" s="20">
        <f>Tabla1[[#This Row],[Devengado]]/Tabla1[[#Totals],[Devengado]]</f>
        <v>0</v>
      </c>
      <c r="X1833" s="19">
        <v>11297.36</v>
      </c>
      <c r="Y1833" s="19">
        <v>11297.36</v>
      </c>
      <c r="Z1833" s="19">
        <v>11297.36</v>
      </c>
    </row>
    <row r="1834" spans="1:26" hidden="1" x14ac:dyDescent="0.2">
      <c r="A1834" t="s">
        <v>23</v>
      </c>
      <c r="B1834" t="s">
        <v>24</v>
      </c>
      <c r="C1834" t="s">
        <v>40</v>
      </c>
      <c r="D1834" t="s">
        <v>41</v>
      </c>
      <c r="E1834" t="s">
        <v>496</v>
      </c>
      <c r="F1834" t="s">
        <v>497</v>
      </c>
      <c r="G1834" t="s">
        <v>516</v>
      </c>
      <c r="H1834" t="s">
        <v>517</v>
      </c>
      <c r="I1834" t="str">
        <f>MID(Tabla1[[#This Row],[Des.Proyecto]],16,50)</f>
        <v>VOLUNTARIADO QUITO ACCIÓN</v>
      </c>
      <c r="J1834" t="s">
        <v>401</v>
      </c>
      <c r="K1834" t="s">
        <v>402</v>
      </c>
      <c r="L1834" s="11" t="s">
        <v>939</v>
      </c>
      <c r="M1834" t="s">
        <v>403</v>
      </c>
      <c r="N1834" t="s">
        <v>194</v>
      </c>
      <c r="O1834" s="19">
        <v>7166.67</v>
      </c>
      <c r="P1834" s="19">
        <v>0</v>
      </c>
      <c r="Q1834" s="19">
        <v>961.46</v>
      </c>
      <c r="R1834" s="19">
        <v>8128.13</v>
      </c>
      <c r="S1834" s="19">
        <v>0</v>
      </c>
      <c r="T1834" s="19">
        <v>0</v>
      </c>
      <c r="U1834" s="18">
        <f>Tabla1[[#This Row],[Comprometido]]/Tabla1[[#Totals],[Comprometido]]</f>
        <v>0</v>
      </c>
      <c r="V1834" s="19">
        <v>0</v>
      </c>
      <c r="W1834" s="20">
        <f>Tabla1[[#This Row],[Devengado]]/Tabla1[[#Totals],[Devengado]]</f>
        <v>0</v>
      </c>
      <c r="X1834" s="19">
        <v>8128.13</v>
      </c>
      <c r="Y1834" s="19">
        <v>8128.13</v>
      </c>
      <c r="Z1834" s="19">
        <v>8128.13</v>
      </c>
    </row>
    <row r="1835" spans="1:26" hidden="1" x14ac:dyDescent="0.2">
      <c r="A1835" t="s">
        <v>23</v>
      </c>
      <c r="B1835" t="s">
        <v>24</v>
      </c>
      <c r="C1835" t="s">
        <v>72</v>
      </c>
      <c r="D1835" t="s">
        <v>73</v>
      </c>
      <c r="E1835" t="s">
        <v>496</v>
      </c>
      <c r="F1835" t="s">
        <v>497</v>
      </c>
      <c r="G1835" t="s">
        <v>516</v>
      </c>
      <c r="H1835" t="s">
        <v>517</v>
      </c>
      <c r="I1835" t="str">
        <f>MID(Tabla1[[#This Row],[Des.Proyecto]],16,50)</f>
        <v>VOLUNTARIADO QUITO ACCIÓN</v>
      </c>
      <c r="J1835" t="s">
        <v>484</v>
      </c>
      <c r="K1835" t="s">
        <v>485</v>
      </c>
      <c r="L1835" s="11" t="s">
        <v>939</v>
      </c>
      <c r="M1835" t="s">
        <v>403</v>
      </c>
      <c r="N1835" t="s">
        <v>194</v>
      </c>
      <c r="O1835" s="19">
        <v>1998</v>
      </c>
      <c r="P1835" s="19">
        <v>0</v>
      </c>
      <c r="Q1835" s="19">
        <v>0</v>
      </c>
      <c r="R1835" s="19">
        <v>1998</v>
      </c>
      <c r="S1835" s="19">
        <v>0</v>
      </c>
      <c r="T1835" s="19">
        <v>1998</v>
      </c>
      <c r="U1835" s="18">
        <f>Tabla1[[#This Row],[Comprometido]]/Tabla1[[#Totals],[Comprometido]]</f>
        <v>9.5385011525832124E-5</v>
      </c>
      <c r="V1835" s="19">
        <v>0</v>
      </c>
      <c r="W1835" s="20">
        <f>Tabla1[[#This Row],[Devengado]]/Tabla1[[#Totals],[Devengado]]</f>
        <v>0</v>
      </c>
      <c r="X1835" s="19">
        <v>0</v>
      </c>
      <c r="Y1835" s="19">
        <v>1998</v>
      </c>
      <c r="Z1835" s="19">
        <v>0</v>
      </c>
    </row>
    <row r="1836" spans="1:26" hidden="1" x14ac:dyDescent="0.2">
      <c r="A1836" t="s">
        <v>23</v>
      </c>
      <c r="B1836" t="s">
        <v>24</v>
      </c>
      <c r="C1836" t="s">
        <v>44</v>
      </c>
      <c r="D1836" t="s">
        <v>45</v>
      </c>
      <c r="E1836" t="s">
        <v>496</v>
      </c>
      <c r="F1836" t="s">
        <v>497</v>
      </c>
      <c r="G1836" t="s">
        <v>516</v>
      </c>
      <c r="H1836" t="s">
        <v>517</v>
      </c>
      <c r="I1836" t="str">
        <f>MID(Tabla1[[#This Row],[Des.Proyecto]],16,50)</f>
        <v>VOLUNTARIADO QUITO ACCIÓN</v>
      </c>
      <c r="J1836" t="s">
        <v>484</v>
      </c>
      <c r="K1836" t="s">
        <v>485</v>
      </c>
      <c r="L1836" s="11" t="s">
        <v>939</v>
      </c>
      <c r="M1836" t="s">
        <v>403</v>
      </c>
      <c r="N1836" t="s">
        <v>194</v>
      </c>
      <c r="O1836" s="19">
        <v>1000</v>
      </c>
      <c r="P1836" s="19">
        <v>0</v>
      </c>
      <c r="Q1836" s="19">
        <v>0</v>
      </c>
      <c r="R1836" s="19">
        <v>1000</v>
      </c>
      <c r="S1836" s="19">
        <v>0</v>
      </c>
      <c r="T1836" s="19">
        <v>0</v>
      </c>
      <c r="U1836" s="18">
        <f>Tabla1[[#This Row],[Comprometido]]/Tabla1[[#Totals],[Comprometido]]</f>
        <v>0</v>
      </c>
      <c r="V1836" s="19">
        <v>0</v>
      </c>
      <c r="W1836" s="20">
        <f>Tabla1[[#This Row],[Devengado]]/Tabla1[[#Totals],[Devengado]]</f>
        <v>0</v>
      </c>
      <c r="X1836" s="19">
        <v>1000</v>
      </c>
      <c r="Y1836" s="19">
        <v>1000</v>
      </c>
      <c r="Z1836" s="19">
        <v>1000</v>
      </c>
    </row>
    <row r="1837" spans="1:26" hidden="1" x14ac:dyDescent="0.2">
      <c r="A1837" t="s">
        <v>23</v>
      </c>
      <c r="B1837" t="s">
        <v>24</v>
      </c>
      <c r="C1837" t="s">
        <v>40</v>
      </c>
      <c r="D1837" t="s">
        <v>41</v>
      </c>
      <c r="E1837" t="s">
        <v>496</v>
      </c>
      <c r="F1837" t="s">
        <v>497</v>
      </c>
      <c r="G1837" t="s">
        <v>516</v>
      </c>
      <c r="H1837" t="s">
        <v>517</v>
      </c>
      <c r="I1837" t="str">
        <f>MID(Tabla1[[#This Row],[Des.Proyecto]],16,50)</f>
        <v>VOLUNTARIADO QUITO ACCIÓN</v>
      </c>
      <c r="J1837" t="s">
        <v>484</v>
      </c>
      <c r="K1837" t="s">
        <v>485</v>
      </c>
      <c r="L1837" s="11" t="s">
        <v>939</v>
      </c>
      <c r="M1837" t="s">
        <v>403</v>
      </c>
      <c r="N1837" t="s">
        <v>194</v>
      </c>
      <c r="O1837" s="19">
        <v>1000</v>
      </c>
      <c r="P1837" s="19">
        <v>0</v>
      </c>
      <c r="Q1837" s="19">
        <v>0</v>
      </c>
      <c r="R1837" s="19">
        <v>1000</v>
      </c>
      <c r="S1837" s="19">
        <v>0</v>
      </c>
      <c r="T1837" s="19">
        <v>0</v>
      </c>
      <c r="U1837" s="18">
        <f>Tabla1[[#This Row],[Comprometido]]/Tabla1[[#Totals],[Comprometido]]</f>
        <v>0</v>
      </c>
      <c r="V1837" s="19">
        <v>0</v>
      </c>
      <c r="W1837" s="20">
        <f>Tabla1[[#This Row],[Devengado]]/Tabla1[[#Totals],[Devengado]]</f>
        <v>0</v>
      </c>
      <c r="X1837" s="19">
        <v>1000</v>
      </c>
      <c r="Y1837" s="19">
        <v>1000</v>
      </c>
      <c r="Z1837" s="19">
        <v>1000</v>
      </c>
    </row>
    <row r="1838" spans="1:26" hidden="1" x14ac:dyDescent="0.2">
      <c r="A1838" t="s">
        <v>23</v>
      </c>
      <c r="B1838" t="s">
        <v>24</v>
      </c>
      <c r="C1838" t="s">
        <v>42</v>
      </c>
      <c r="D1838" t="s">
        <v>43</v>
      </c>
      <c r="E1838" t="s">
        <v>496</v>
      </c>
      <c r="F1838" t="s">
        <v>497</v>
      </c>
      <c r="G1838" t="s">
        <v>516</v>
      </c>
      <c r="H1838" t="s">
        <v>517</v>
      </c>
      <c r="I1838" t="str">
        <f>MID(Tabla1[[#This Row],[Des.Proyecto]],16,50)</f>
        <v>VOLUNTARIADO QUITO ACCIÓN</v>
      </c>
      <c r="J1838" t="s">
        <v>484</v>
      </c>
      <c r="K1838" t="s">
        <v>485</v>
      </c>
      <c r="L1838" s="11" t="s">
        <v>939</v>
      </c>
      <c r="M1838" t="s">
        <v>403</v>
      </c>
      <c r="N1838" t="s">
        <v>194</v>
      </c>
      <c r="O1838" s="19">
        <v>999</v>
      </c>
      <c r="P1838" s="19">
        <v>0</v>
      </c>
      <c r="Q1838" s="19">
        <v>0</v>
      </c>
      <c r="R1838" s="19">
        <v>999</v>
      </c>
      <c r="S1838" s="19">
        <v>999</v>
      </c>
      <c r="T1838" s="19">
        <v>0</v>
      </c>
      <c r="U1838" s="18">
        <f>Tabla1[[#This Row],[Comprometido]]/Tabla1[[#Totals],[Comprometido]]</f>
        <v>0</v>
      </c>
      <c r="V1838" s="19">
        <v>0</v>
      </c>
      <c r="W1838" s="20">
        <f>Tabla1[[#This Row],[Devengado]]/Tabla1[[#Totals],[Devengado]]</f>
        <v>0</v>
      </c>
      <c r="X1838" s="19">
        <v>999</v>
      </c>
      <c r="Y1838" s="19">
        <v>999</v>
      </c>
      <c r="Z1838" s="19">
        <v>0</v>
      </c>
    </row>
    <row r="1839" spans="1:26" hidden="1" x14ac:dyDescent="0.2">
      <c r="A1839" t="s">
        <v>23</v>
      </c>
      <c r="B1839" t="s">
        <v>24</v>
      </c>
      <c r="C1839" t="s">
        <v>25</v>
      </c>
      <c r="D1839" t="s">
        <v>26</v>
      </c>
      <c r="E1839" t="s">
        <v>496</v>
      </c>
      <c r="F1839" t="s">
        <v>497</v>
      </c>
      <c r="G1839" t="s">
        <v>516</v>
      </c>
      <c r="H1839" t="s">
        <v>517</v>
      </c>
      <c r="I1839" t="str">
        <f>MID(Tabla1[[#This Row],[Des.Proyecto]],16,50)</f>
        <v>VOLUNTARIADO QUITO ACCIÓN</v>
      </c>
      <c r="J1839" t="s">
        <v>484</v>
      </c>
      <c r="K1839" t="s">
        <v>485</v>
      </c>
      <c r="L1839" s="11" t="s">
        <v>939</v>
      </c>
      <c r="M1839" t="s">
        <v>403</v>
      </c>
      <c r="N1839" t="s">
        <v>194</v>
      </c>
      <c r="O1839" s="19">
        <v>3300</v>
      </c>
      <c r="P1839" s="19">
        <v>0</v>
      </c>
      <c r="Q1839" s="19">
        <v>0</v>
      </c>
      <c r="R1839" s="19">
        <v>3300</v>
      </c>
      <c r="S1839" s="19">
        <v>1.5</v>
      </c>
      <c r="T1839" s="19">
        <v>3298.5</v>
      </c>
      <c r="U1839" s="18">
        <f>Tabla1[[#This Row],[Comprometido]]/Tabla1[[#Totals],[Comprometido]]</f>
        <v>1.5747120146043905E-4</v>
      </c>
      <c r="V1839" s="19">
        <v>0</v>
      </c>
      <c r="W1839" s="20">
        <f>Tabla1[[#This Row],[Devengado]]/Tabla1[[#Totals],[Devengado]]</f>
        <v>0</v>
      </c>
      <c r="X1839" s="19">
        <v>1.5</v>
      </c>
      <c r="Y1839" s="19">
        <v>3300</v>
      </c>
      <c r="Z1839" s="19">
        <v>0</v>
      </c>
    </row>
    <row r="1840" spans="1:26" hidden="1" x14ac:dyDescent="0.2">
      <c r="A1840" t="s">
        <v>23</v>
      </c>
      <c r="B1840" t="s">
        <v>24</v>
      </c>
      <c r="C1840" t="s">
        <v>29</v>
      </c>
      <c r="D1840" t="s">
        <v>30</v>
      </c>
      <c r="E1840" t="s">
        <v>496</v>
      </c>
      <c r="F1840" t="s">
        <v>497</v>
      </c>
      <c r="G1840" t="s">
        <v>516</v>
      </c>
      <c r="H1840" t="s">
        <v>517</v>
      </c>
      <c r="I1840" t="str">
        <f>MID(Tabla1[[#This Row],[Des.Proyecto]],16,50)</f>
        <v>VOLUNTARIADO QUITO ACCIÓN</v>
      </c>
      <c r="J1840" t="s">
        <v>484</v>
      </c>
      <c r="K1840" t="s">
        <v>485</v>
      </c>
      <c r="L1840" s="11" t="s">
        <v>939</v>
      </c>
      <c r="M1840" t="s">
        <v>403</v>
      </c>
      <c r="N1840" t="s">
        <v>194</v>
      </c>
      <c r="O1840" s="19">
        <v>1496.25</v>
      </c>
      <c r="P1840" s="19">
        <v>0</v>
      </c>
      <c r="Q1840" s="19">
        <v>0</v>
      </c>
      <c r="R1840" s="19">
        <v>1496.25</v>
      </c>
      <c r="S1840" s="19">
        <v>0</v>
      </c>
      <c r="T1840" s="19">
        <v>0</v>
      </c>
      <c r="U1840" s="18">
        <f>Tabla1[[#This Row],[Comprometido]]/Tabla1[[#Totals],[Comprometido]]</f>
        <v>0</v>
      </c>
      <c r="V1840" s="19">
        <v>0</v>
      </c>
      <c r="W1840" s="20">
        <f>Tabla1[[#This Row],[Devengado]]/Tabla1[[#Totals],[Devengado]]</f>
        <v>0</v>
      </c>
      <c r="X1840" s="19">
        <v>1496.25</v>
      </c>
      <c r="Y1840" s="19">
        <v>1496.25</v>
      </c>
      <c r="Z1840" s="19">
        <v>1496.25</v>
      </c>
    </row>
    <row r="1841" spans="1:26" hidden="1" x14ac:dyDescent="0.2">
      <c r="A1841" t="s">
        <v>23</v>
      </c>
      <c r="B1841" t="s">
        <v>24</v>
      </c>
      <c r="C1841" t="s">
        <v>86</v>
      </c>
      <c r="D1841" t="s">
        <v>87</v>
      </c>
      <c r="E1841" t="s">
        <v>496</v>
      </c>
      <c r="F1841" t="s">
        <v>497</v>
      </c>
      <c r="G1841" t="s">
        <v>516</v>
      </c>
      <c r="H1841" t="s">
        <v>517</v>
      </c>
      <c r="I1841" t="str">
        <f>MID(Tabla1[[#This Row],[Des.Proyecto]],16,50)</f>
        <v>VOLUNTARIADO QUITO ACCIÓN</v>
      </c>
      <c r="J1841" t="s">
        <v>484</v>
      </c>
      <c r="K1841" t="s">
        <v>485</v>
      </c>
      <c r="L1841" s="11" t="s">
        <v>939</v>
      </c>
      <c r="M1841" t="s">
        <v>403</v>
      </c>
      <c r="N1841" t="s">
        <v>194</v>
      </c>
      <c r="O1841" s="19">
        <v>1000</v>
      </c>
      <c r="P1841" s="19">
        <v>0</v>
      </c>
      <c r="Q1841" s="19">
        <v>2000</v>
      </c>
      <c r="R1841" s="19">
        <v>3000</v>
      </c>
      <c r="S1841" s="19">
        <v>0</v>
      </c>
      <c r="T1841" s="19">
        <v>3000</v>
      </c>
      <c r="U1841" s="18">
        <f>Tabla1[[#This Row],[Comprometido]]/Tabla1[[#Totals],[Comprometido]]</f>
        <v>1.4322073802677495E-4</v>
      </c>
      <c r="V1841" s="19">
        <v>0</v>
      </c>
      <c r="W1841" s="20">
        <f>Tabla1[[#This Row],[Devengado]]/Tabla1[[#Totals],[Devengado]]</f>
        <v>0</v>
      </c>
      <c r="X1841" s="19">
        <v>0</v>
      </c>
      <c r="Y1841" s="19">
        <v>3000</v>
      </c>
      <c r="Z1841" s="19">
        <v>0</v>
      </c>
    </row>
    <row r="1842" spans="1:26" hidden="1" x14ac:dyDescent="0.2">
      <c r="A1842" t="s">
        <v>23</v>
      </c>
      <c r="B1842" t="s">
        <v>24</v>
      </c>
      <c r="C1842" t="s">
        <v>34</v>
      </c>
      <c r="D1842" t="s">
        <v>35</v>
      </c>
      <c r="E1842" t="s">
        <v>496</v>
      </c>
      <c r="F1842" t="s">
        <v>497</v>
      </c>
      <c r="G1842" t="s">
        <v>516</v>
      </c>
      <c r="H1842" t="s">
        <v>517</v>
      </c>
      <c r="I1842" t="str">
        <f>MID(Tabla1[[#This Row],[Des.Proyecto]],16,50)</f>
        <v>VOLUNTARIADO QUITO ACCIÓN</v>
      </c>
      <c r="J1842" t="s">
        <v>484</v>
      </c>
      <c r="K1842" t="s">
        <v>485</v>
      </c>
      <c r="L1842" s="11" t="s">
        <v>939</v>
      </c>
      <c r="M1842" t="s">
        <v>403</v>
      </c>
      <c r="N1842" t="s">
        <v>194</v>
      </c>
      <c r="O1842" s="19">
        <v>1785.71</v>
      </c>
      <c r="P1842" s="19">
        <v>0</v>
      </c>
      <c r="Q1842" s="19">
        <v>0</v>
      </c>
      <c r="R1842" s="19">
        <v>1785.71</v>
      </c>
      <c r="S1842" s="19">
        <v>0</v>
      </c>
      <c r="T1842" s="19">
        <v>1784.25</v>
      </c>
      <c r="U1842" s="18">
        <f>Tabla1[[#This Row],[Comprometido]]/Tabla1[[#Totals],[Comprometido]]</f>
        <v>8.5180533941424407E-5</v>
      </c>
      <c r="V1842" s="19">
        <v>135</v>
      </c>
      <c r="W1842" s="20">
        <f>Tabla1[[#This Row],[Devengado]]/Tabla1[[#Totals],[Devengado]]</f>
        <v>1.5765088098430277E-5</v>
      </c>
      <c r="X1842" s="19">
        <v>1.46</v>
      </c>
      <c r="Y1842" s="19">
        <v>1650.71</v>
      </c>
      <c r="Z1842" s="19">
        <v>1.46</v>
      </c>
    </row>
    <row r="1843" spans="1:26" hidden="1" x14ac:dyDescent="0.2">
      <c r="A1843" t="s">
        <v>23</v>
      </c>
      <c r="B1843" t="s">
        <v>24</v>
      </c>
      <c r="C1843" t="s">
        <v>103</v>
      </c>
      <c r="D1843" t="s">
        <v>104</v>
      </c>
      <c r="E1843" t="s">
        <v>496</v>
      </c>
      <c r="F1843" t="s">
        <v>497</v>
      </c>
      <c r="G1843" t="s">
        <v>516</v>
      </c>
      <c r="H1843" t="s">
        <v>517</v>
      </c>
      <c r="I1843" t="str">
        <f>MID(Tabla1[[#This Row],[Des.Proyecto]],16,50)</f>
        <v>VOLUNTARIADO QUITO ACCIÓN</v>
      </c>
      <c r="J1843" t="s">
        <v>468</v>
      </c>
      <c r="K1843" t="s">
        <v>469</v>
      </c>
      <c r="L1843" s="11" t="s">
        <v>939</v>
      </c>
      <c r="M1843" t="s">
        <v>403</v>
      </c>
      <c r="N1843" t="s">
        <v>194</v>
      </c>
      <c r="O1843" s="19">
        <v>5000</v>
      </c>
      <c r="P1843" s="19">
        <v>0</v>
      </c>
      <c r="Q1843" s="19">
        <v>0</v>
      </c>
      <c r="R1843" s="19">
        <v>5000</v>
      </c>
      <c r="S1843" s="19">
        <v>0</v>
      </c>
      <c r="T1843" s="19">
        <v>0</v>
      </c>
      <c r="U1843" s="18">
        <f>Tabla1[[#This Row],[Comprometido]]/Tabla1[[#Totals],[Comprometido]]</f>
        <v>0</v>
      </c>
      <c r="V1843" s="19">
        <v>0</v>
      </c>
      <c r="W1843" s="20">
        <f>Tabla1[[#This Row],[Devengado]]/Tabla1[[#Totals],[Devengado]]</f>
        <v>0</v>
      </c>
      <c r="X1843" s="19">
        <v>5000</v>
      </c>
      <c r="Y1843" s="19">
        <v>5000</v>
      </c>
      <c r="Z1843" s="19">
        <v>5000</v>
      </c>
    </row>
    <row r="1844" spans="1:26" hidden="1" x14ac:dyDescent="0.2">
      <c r="A1844" t="s">
        <v>23</v>
      </c>
      <c r="B1844" t="s">
        <v>24</v>
      </c>
      <c r="C1844" t="s">
        <v>42</v>
      </c>
      <c r="D1844" t="s">
        <v>43</v>
      </c>
      <c r="E1844" t="s">
        <v>496</v>
      </c>
      <c r="F1844" t="s">
        <v>497</v>
      </c>
      <c r="G1844" t="s">
        <v>516</v>
      </c>
      <c r="H1844" t="s">
        <v>517</v>
      </c>
      <c r="I1844" t="str">
        <f>MID(Tabla1[[#This Row],[Des.Proyecto]],16,50)</f>
        <v>VOLUNTARIADO QUITO ACCIÓN</v>
      </c>
      <c r="J1844" t="s">
        <v>468</v>
      </c>
      <c r="K1844" t="s">
        <v>469</v>
      </c>
      <c r="L1844" s="11" t="s">
        <v>939</v>
      </c>
      <c r="M1844" t="s">
        <v>403</v>
      </c>
      <c r="N1844" t="s">
        <v>194</v>
      </c>
      <c r="O1844" s="19">
        <v>2862</v>
      </c>
      <c r="P1844" s="19">
        <v>0</v>
      </c>
      <c r="Q1844" s="19">
        <v>-862</v>
      </c>
      <c r="R1844" s="19">
        <v>2000</v>
      </c>
      <c r="S1844" s="19">
        <v>0</v>
      </c>
      <c r="T1844" s="19">
        <v>0</v>
      </c>
      <c r="U1844" s="18">
        <f>Tabla1[[#This Row],[Comprometido]]/Tabla1[[#Totals],[Comprometido]]</f>
        <v>0</v>
      </c>
      <c r="V1844" s="19">
        <v>0</v>
      </c>
      <c r="W1844" s="20">
        <f>Tabla1[[#This Row],[Devengado]]/Tabla1[[#Totals],[Devengado]]</f>
        <v>0</v>
      </c>
      <c r="X1844" s="19">
        <v>2000</v>
      </c>
      <c r="Y1844" s="19">
        <v>2000</v>
      </c>
      <c r="Z1844" s="19">
        <v>2000</v>
      </c>
    </row>
    <row r="1845" spans="1:26" hidden="1" x14ac:dyDescent="0.2">
      <c r="A1845" t="s">
        <v>23</v>
      </c>
      <c r="B1845" t="s">
        <v>24</v>
      </c>
      <c r="C1845" t="s">
        <v>34</v>
      </c>
      <c r="D1845" t="s">
        <v>35</v>
      </c>
      <c r="E1845" t="s">
        <v>496</v>
      </c>
      <c r="F1845" t="s">
        <v>497</v>
      </c>
      <c r="G1845" t="s">
        <v>516</v>
      </c>
      <c r="H1845" t="s">
        <v>517</v>
      </c>
      <c r="I1845" t="str">
        <f>MID(Tabla1[[#This Row],[Des.Proyecto]],16,50)</f>
        <v>VOLUNTARIADO QUITO ACCIÓN</v>
      </c>
      <c r="J1845" t="s">
        <v>468</v>
      </c>
      <c r="K1845" t="s">
        <v>469</v>
      </c>
      <c r="L1845" s="11" t="s">
        <v>939</v>
      </c>
      <c r="M1845" t="s">
        <v>403</v>
      </c>
      <c r="N1845" t="s">
        <v>194</v>
      </c>
      <c r="O1845" s="19">
        <v>5999.85</v>
      </c>
      <c r="P1845" s="19">
        <v>0</v>
      </c>
      <c r="Q1845" s="19">
        <v>0</v>
      </c>
      <c r="R1845" s="19">
        <v>5999.85</v>
      </c>
      <c r="S1845" s="19">
        <v>0</v>
      </c>
      <c r="T1845" s="19">
        <v>0</v>
      </c>
      <c r="U1845" s="18">
        <f>Tabla1[[#This Row],[Comprometido]]/Tabla1[[#Totals],[Comprometido]]</f>
        <v>0</v>
      </c>
      <c r="V1845" s="19">
        <v>0</v>
      </c>
      <c r="W1845" s="20">
        <f>Tabla1[[#This Row],[Devengado]]/Tabla1[[#Totals],[Devengado]]</f>
        <v>0</v>
      </c>
      <c r="X1845" s="19">
        <v>5999.85</v>
      </c>
      <c r="Y1845" s="19">
        <v>5999.85</v>
      </c>
      <c r="Z1845" s="19">
        <v>5999.85</v>
      </c>
    </row>
    <row r="1846" spans="1:26" hidden="1" x14ac:dyDescent="0.2">
      <c r="A1846" t="s">
        <v>23</v>
      </c>
      <c r="B1846" t="s">
        <v>24</v>
      </c>
      <c r="C1846" t="s">
        <v>25</v>
      </c>
      <c r="D1846" t="s">
        <v>26</v>
      </c>
      <c r="E1846" t="s">
        <v>496</v>
      </c>
      <c r="F1846" t="s">
        <v>497</v>
      </c>
      <c r="G1846" t="s">
        <v>516</v>
      </c>
      <c r="H1846" t="s">
        <v>517</v>
      </c>
      <c r="I1846" t="str">
        <f>MID(Tabla1[[#This Row],[Des.Proyecto]],16,50)</f>
        <v>VOLUNTARIADO QUITO ACCIÓN</v>
      </c>
      <c r="J1846" t="s">
        <v>468</v>
      </c>
      <c r="K1846" t="s">
        <v>469</v>
      </c>
      <c r="L1846" s="11" t="s">
        <v>939</v>
      </c>
      <c r="M1846" t="s">
        <v>403</v>
      </c>
      <c r="N1846" t="s">
        <v>194</v>
      </c>
      <c r="O1846" s="19">
        <v>8227.61</v>
      </c>
      <c r="P1846" s="19">
        <v>0</v>
      </c>
      <c r="Q1846" s="19">
        <v>-1600</v>
      </c>
      <c r="R1846" s="19">
        <v>6627.61</v>
      </c>
      <c r="S1846" s="19">
        <v>206</v>
      </c>
      <c r="T1846" s="19">
        <v>944</v>
      </c>
      <c r="U1846" s="18">
        <f>Tabla1[[#This Row],[Comprometido]]/Tabla1[[#Totals],[Comprometido]]</f>
        <v>4.5066792232425182E-5</v>
      </c>
      <c r="V1846" s="19">
        <v>944</v>
      </c>
      <c r="W1846" s="20">
        <f>Tabla1[[#This Row],[Devengado]]/Tabla1[[#Totals],[Devengado]]</f>
        <v>1.1023883825865319E-4</v>
      </c>
      <c r="X1846" s="19">
        <v>5683.61</v>
      </c>
      <c r="Y1846" s="19">
        <v>5683.61</v>
      </c>
      <c r="Z1846" s="19">
        <v>5477.61</v>
      </c>
    </row>
    <row r="1847" spans="1:26" hidden="1" x14ac:dyDescent="0.2">
      <c r="A1847" t="s">
        <v>23</v>
      </c>
      <c r="B1847" t="s">
        <v>24</v>
      </c>
      <c r="C1847" t="s">
        <v>25</v>
      </c>
      <c r="D1847" t="s">
        <v>26</v>
      </c>
      <c r="E1847" t="s">
        <v>496</v>
      </c>
      <c r="F1847" t="s">
        <v>497</v>
      </c>
      <c r="G1847" t="s">
        <v>516</v>
      </c>
      <c r="H1847" t="s">
        <v>517</v>
      </c>
      <c r="I1847" t="str">
        <f>MID(Tabla1[[#This Row],[Des.Proyecto]],16,50)</f>
        <v>VOLUNTARIADO QUITO ACCIÓN</v>
      </c>
      <c r="J1847" t="s">
        <v>414</v>
      </c>
      <c r="K1847" t="s">
        <v>415</v>
      </c>
      <c r="L1847" s="11" t="s">
        <v>939</v>
      </c>
      <c r="M1847" t="s">
        <v>403</v>
      </c>
      <c r="N1847" t="s">
        <v>194</v>
      </c>
      <c r="O1847" s="19">
        <v>2000</v>
      </c>
      <c r="P1847" s="19">
        <v>0</v>
      </c>
      <c r="Q1847" s="19">
        <v>0</v>
      </c>
      <c r="R1847" s="19">
        <v>2000</v>
      </c>
      <c r="S1847" s="19">
        <v>0</v>
      </c>
      <c r="T1847" s="19">
        <v>2000</v>
      </c>
      <c r="U1847" s="18">
        <f>Tabla1[[#This Row],[Comprometido]]/Tabla1[[#Totals],[Comprometido]]</f>
        <v>9.5480492017849966E-5</v>
      </c>
      <c r="V1847" s="19">
        <v>0</v>
      </c>
      <c r="W1847" s="20">
        <f>Tabla1[[#This Row],[Devengado]]/Tabla1[[#Totals],[Devengado]]</f>
        <v>0</v>
      </c>
      <c r="X1847" s="19">
        <v>0</v>
      </c>
      <c r="Y1847" s="19">
        <v>2000</v>
      </c>
      <c r="Z1847" s="19">
        <v>0</v>
      </c>
    </row>
    <row r="1848" spans="1:26" hidden="1" x14ac:dyDescent="0.2">
      <c r="A1848" t="s">
        <v>23</v>
      </c>
      <c r="B1848" t="s">
        <v>24</v>
      </c>
      <c r="C1848" t="s">
        <v>86</v>
      </c>
      <c r="D1848" t="s">
        <v>87</v>
      </c>
      <c r="E1848" t="s">
        <v>496</v>
      </c>
      <c r="F1848" t="s">
        <v>497</v>
      </c>
      <c r="G1848" t="s">
        <v>516</v>
      </c>
      <c r="H1848" t="s">
        <v>517</v>
      </c>
      <c r="I1848" t="str">
        <f>MID(Tabla1[[#This Row],[Des.Proyecto]],16,50)</f>
        <v>VOLUNTARIADO QUITO ACCIÓN</v>
      </c>
      <c r="J1848" t="s">
        <v>414</v>
      </c>
      <c r="K1848" t="s">
        <v>415</v>
      </c>
      <c r="L1848" s="11" t="s">
        <v>939</v>
      </c>
      <c r="M1848" t="s">
        <v>403</v>
      </c>
      <c r="N1848" t="s">
        <v>194</v>
      </c>
      <c r="O1848" s="19">
        <v>3000</v>
      </c>
      <c r="P1848" s="19">
        <v>0</v>
      </c>
      <c r="Q1848" s="19">
        <v>0</v>
      </c>
      <c r="R1848" s="19">
        <v>3000</v>
      </c>
      <c r="S1848" s="19">
        <v>0</v>
      </c>
      <c r="T1848" s="19">
        <v>0</v>
      </c>
      <c r="U1848" s="18">
        <f>Tabla1[[#This Row],[Comprometido]]/Tabla1[[#Totals],[Comprometido]]</f>
        <v>0</v>
      </c>
      <c r="V1848" s="19">
        <v>0</v>
      </c>
      <c r="W1848" s="20">
        <f>Tabla1[[#This Row],[Devengado]]/Tabla1[[#Totals],[Devengado]]</f>
        <v>0</v>
      </c>
      <c r="X1848" s="19">
        <v>3000</v>
      </c>
      <c r="Y1848" s="19">
        <v>3000</v>
      </c>
      <c r="Z1848" s="19">
        <v>3000</v>
      </c>
    </row>
    <row r="1849" spans="1:26" hidden="1" x14ac:dyDescent="0.2">
      <c r="A1849" t="s">
        <v>23</v>
      </c>
      <c r="B1849" t="s">
        <v>24</v>
      </c>
      <c r="C1849" t="s">
        <v>29</v>
      </c>
      <c r="D1849" t="s">
        <v>30</v>
      </c>
      <c r="E1849" t="s">
        <v>496</v>
      </c>
      <c r="F1849" t="s">
        <v>497</v>
      </c>
      <c r="G1849" t="s">
        <v>516</v>
      </c>
      <c r="H1849" t="s">
        <v>517</v>
      </c>
      <c r="I1849" t="str">
        <f>MID(Tabla1[[#This Row],[Des.Proyecto]],16,50)</f>
        <v>VOLUNTARIADO QUITO ACCIÓN</v>
      </c>
      <c r="J1849" t="s">
        <v>414</v>
      </c>
      <c r="K1849" t="s">
        <v>415</v>
      </c>
      <c r="L1849" s="11" t="s">
        <v>939</v>
      </c>
      <c r="M1849" t="s">
        <v>403</v>
      </c>
      <c r="N1849" t="s">
        <v>194</v>
      </c>
      <c r="O1849" s="19">
        <v>1396.08</v>
      </c>
      <c r="P1849" s="19">
        <v>0</v>
      </c>
      <c r="Q1849" s="19">
        <v>0</v>
      </c>
      <c r="R1849" s="19">
        <v>1396.08</v>
      </c>
      <c r="S1849" s="19">
        <v>0</v>
      </c>
      <c r="T1849" s="19">
        <v>0</v>
      </c>
      <c r="U1849" s="18">
        <f>Tabla1[[#This Row],[Comprometido]]/Tabla1[[#Totals],[Comprometido]]</f>
        <v>0</v>
      </c>
      <c r="V1849" s="19">
        <v>0</v>
      </c>
      <c r="W1849" s="20">
        <f>Tabla1[[#This Row],[Devengado]]/Tabla1[[#Totals],[Devengado]]</f>
        <v>0</v>
      </c>
      <c r="X1849" s="19">
        <v>1396.08</v>
      </c>
      <c r="Y1849" s="19">
        <v>1396.08</v>
      </c>
      <c r="Z1849" s="19">
        <v>1396.08</v>
      </c>
    </row>
    <row r="1850" spans="1:26" hidden="1" x14ac:dyDescent="0.2">
      <c r="A1850" t="s">
        <v>23</v>
      </c>
      <c r="B1850" t="s">
        <v>24</v>
      </c>
      <c r="C1850" t="s">
        <v>42</v>
      </c>
      <c r="D1850" t="s">
        <v>43</v>
      </c>
      <c r="E1850" t="s">
        <v>496</v>
      </c>
      <c r="F1850" t="s">
        <v>497</v>
      </c>
      <c r="G1850" t="s">
        <v>516</v>
      </c>
      <c r="H1850" t="s">
        <v>517</v>
      </c>
      <c r="I1850" t="str">
        <f>MID(Tabla1[[#This Row],[Des.Proyecto]],16,50)</f>
        <v>VOLUNTARIADO QUITO ACCIÓN</v>
      </c>
      <c r="J1850" t="s">
        <v>414</v>
      </c>
      <c r="K1850" t="s">
        <v>415</v>
      </c>
      <c r="L1850" s="11" t="s">
        <v>939</v>
      </c>
      <c r="M1850" t="s">
        <v>403</v>
      </c>
      <c r="N1850" t="s">
        <v>194</v>
      </c>
      <c r="O1850" s="19">
        <v>910</v>
      </c>
      <c r="P1850" s="19">
        <v>0</v>
      </c>
      <c r="Q1850" s="19">
        <v>0</v>
      </c>
      <c r="R1850" s="19">
        <v>910</v>
      </c>
      <c r="S1850" s="19">
        <v>0</v>
      </c>
      <c r="T1850" s="19">
        <v>0</v>
      </c>
      <c r="U1850" s="18">
        <f>Tabla1[[#This Row],[Comprometido]]/Tabla1[[#Totals],[Comprometido]]</f>
        <v>0</v>
      </c>
      <c r="V1850" s="19">
        <v>0</v>
      </c>
      <c r="W1850" s="20">
        <f>Tabla1[[#This Row],[Devengado]]/Tabla1[[#Totals],[Devengado]]</f>
        <v>0</v>
      </c>
      <c r="X1850" s="19">
        <v>910</v>
      </c>
      <c r="Y1850" s="19">
        <v>910</v>
      </c>
      <c r="Z1850" s="19">
        <v>910</v>
      </c>
    </row>
    <row r="1851" spans="1:26" hidden="1" x14ac:dyDescent="0.2">
      <c r="A1851" t="s">
        <v>23</v>
      </c>
      <c r="B1851" t="s">
        <v>24</v>
      </c>
      <c r="C1851" t="s">
        <v>44</v>
      </c>
      <c r="D1851" t="s">
        <v>45</v>
      </c>
      <c r="E1851" t="s">
        <v>496</v>
      </c>
      <c r="F1851" t="s">
        <v>497</v>
      </c>
      <c r="G1851" t="s">
        <v>516</v>
      </c>
      <c r="H1851" t="s">
        <v>517</v>
      </c>
      <c r="I1851" t="str">
        <f>MID(Tabla1[[#This Row],[Des.Proyecto]],16,50)</f>
        <v>VOLUNTARIADO QUITO ACCIÓN</v>
      </c>
      <c r="J1851" t="s">
        <v>414</v>
      </c>
      <c r="K1851" t="s">
        <v>415</v>
      </c>
      <c r="L1851" s="11" t="s">
        <v>939</v>
      </c>
      <c r="M1851" t="s">
        <v>403</v>
      </c>
      <c r="N1851" t="s">
        <v>194</v>
      </c>
      <c r="O1851" s="19">
        <v>1000</v>
      </c>
      <c r="P1851" s="19">
        <v>0</v>
      </c>
      <c r="Q1851" s="19">
        <v>0</v>
      </c>
      <c r="R1851" s="19">
        <v>1000</v>
      </c>
      <c r="S1851" s="19">
        <v>0</v>
      </c>
      <c r="T1851" s="19">
        <v>0</v>
      </c>
      <c r="U1851" s="18">
        <f>Tabla1[[#This Row],[Comprometido]]/Tabla1[[#Totals],[Comprometido]]</f>
        <v>0</v>
      </c>
      <c r="V1851" s="19">
        <v>0</v>
      </c>
      <c r="W1851" s="20">
        <f>Tabla1[[#This Row],[Devengado]]/Tabla1[[#Totals],[Devengado]]</f>
        <v>0</v>
      </c>
      <c r="X1851" s="19">
        <v>1000</v>
      </c>
      <c r="Y1851" s="19">
        <v>1000</v>
      </c>
      <c r="Z1851" s="19">
        <v>1000</v>
      </c>
    </row>
    <row r="1852" spans="1:26" hidden="1" x14ac:dyDescent="0.2">
      <c r="A1852" t="s">
        <v>23</v>
      </c>
      <c r="B1852" t="s">
        <v>24</v>
      </c>
      <c r="C1852" t="s">
        <v>34</v>
      </c>
      <c r="D1852" t="s">
        <v>35</v>
      </c>
      <c r="E1852" t="s">
        <v>496</v>
      </c>
      <c r="F1852" t="s">
        <v>497</v>
      </c>
      <c r="G1852" t="s">
        <v>516</v>
      </c>
      <c r="H1852" t="s">
        <v>517</v>
      </c>
      <c r="I1852" t="str">
        <f>MID(Tabla1[[#This Row],[Des.Proyecto]],16,50)</f>
        <v>VOLUNTARIADO QUITO ACCIÓN</v>
      </c>
      <c r="J1852" t="s">
        <v>414</v>
      </c>
      <c r="K1852" t="s">
        <v>415</v>
      </c>
      <c r="L1852" s="11" t="s">
        <v>939</v>
      </c>
      <c r="M1852" t="s">
        <v>403</v>
      </c>
      <c r="N1852" t="s">
        <v>194</v>
      </c>
      <c r="O1852" s="19">
        <v>1500</v>
      </c>
      <c r="P1852" s="19">
        <v>0</v>
      </c>
      <c r="Q1852" s="19">
        <v>0</v>
      </c>
      <c r="R1852" s="19">
        <v>1500</v>
      </c>
      <c r="S1852" s="19">
        <v>0</v>
      </c>
      <c r="T1852" s="19">
        <v>0</v>
      </c>
      <c r="U1852" s="18">
        <f>Tabla1[[#This Row],[Comprometido]]/Tabla1[[#Totals],[Comprometido]]</f>
        <v>0</v>
      </c>
      <c r="V1852" s="19">
        <v>0</v>
      </c>
      <c r="W1852" s="20">
        <f>Tabla1[[#This Row],[Devengado]]/Tabla1[[#Totals],[Devengado]]</f>
        <v>0</v>
      </c>
      <c r="X1852" s="19">
        <v>1500</v>
      </c>
      <c r="Y1852" s="19">
        <v>1500</v>
      </c>
      <c r="Z1852" s="19">
        <v>1500</v>
      </c>
    </row>
    <row r="1853" spans="1:26" hidden="1" x14ac:dyDescent="0.2">
      <c r="A1853" t="s">
        <v>23</v>
      </c>
      <c r="B1853" t="s">
        <v>24</v>
      </c>
      <c r="C1853" t="s">
        <v>72</v>
      </c>
      <c r="D1853" t="s">
        <v>73</v>
      </c>
      <c r="E1853" t="s">
        <v>496</v>
      </c>
      <c r="F1853" t="s">
        <v>497</v>
      </c>
      <c r="G1853" t="s">
        <v>516</v>
      </c>
      <c r="H1853" t="s">
        <v>517</v>
      </c>
      <c r="I1853" t="str">
        <f>MID(Tabla1[[#This Row],[Des.Proyecto]],16,50)</f>
        <v>VOLUNTARIADO QUITO ACCIÓN</v>
      </c>
      <c r="J1853" t="s">
        <v>414</v>
      </c>
      <c r="K1853" t="s">
        <v>415</v>
      </c>
      <c r="L1853" s="11" t="s">
        <v>939</v>
      </c>
      <c r="M1853" t="s">
        <v>403</v>
      </c>
      <c r="N1853" t="s">
        <v>194</v>
      </c>
      <c r="O1853" s="19">
        <v>950</v>
      </c>
      <c r="P1853" s="19">
        <v>0</v>
      </c>
      <c r="Q1853" s="19">
        <v>0</v>
      </c>
      <c r="R1853" s="19">
        <v>950</v>
      </c>
      <c r="S1853" s="19">
        <v>0</v>
      </c>
      <c r="T1853" s="19">
        <v>0</v>
      </c>
      <c r="U1853" s="18">
        <f>Tabla1[[#This Row],[Comprometido]]/Tabla1[[#Totals],[Comprometido]]</f>
        <v>0</v>
      </c>
      <c r="V1853" s="19">
        <v>0</v>
      </c>
      <c r="W1853" s="20">
        <f>Tabla1[[#This Row],[Devengado]]/Tabla1[[#Totals],[Devengado]]</f>
        <v>0</v>
      </c>
      <c r="X1853" s="19">
        <v>950</v>
      </c>
      <c r="Y1853" s="19">
        <v>950</v>
      </c>
      <c r="Z1853" s="19">
        <v>950</v>
      </c>
    </row>
    <row r="1854" spans="1:26" hidden="1" x14ac:dyDescent="0.2">
      <c r="A1854" t="s">
        <v>23</v>
      </c>
      <c r="B1854" t="s">
        <v>24</v>
      </c>
      <c r="C1854" t="s">
        <v>40</v>
      </c>
      <c r="D1854" t="s">
        <v>41</v>
      </c>
      <c r="E1854" t="s">
        <v>496</v>
      </c>
      <c r="F1854" t="s">
        <v>497</v>
      </c>
      <c r="G1854" t="s">
        <v>516</v>
      </c>
      <c r="H1854" t="s">
        <v>517</v>
      </c>
      <c r="I1854" t="str">
        <f>MID(Tabla1[[#This Row],[Des.Proyecto]],16,50)</f>
        <v>VOLUNTARIADO QUITO ACCIÓN</v>
      </c>
      <c r="J1854" t="s">
        <v>414</v>
      </c>
      <c r="K1854" t="s">
        <v>415</v>
      </c>
      <c r="L1854" s="11" t="s">
        <v>939</v>
      </c>
      <c r="M1854" t="s">
        <v>403</v>
      </c>
      <c r="N1854" t="s">
        <v>194</v>
      </c>
      <c r="O1854" s="19">
        <v>1870.6</v>
      </c>
      <c r="P1854" s="19">
        <v>0</v>
      </c>
      <c r="Q1854" s="19">
        <v>0</v>
      </c>
      <c r="R1854" s="19">
        <v>1870.6</v>
      </c>
      <c r="S1854" s="19">
        <v>0</v>
      </c>
      <c r="T1854" s="19">
        <v>0</v>
      </c>
      <c r="U1854" s="18">
        <f>Tabla1[[#This Row],[Comprometido]]/Tabla1[[#Totals],[Comprometido]]</f>
        <v>0</v>
      </c>
      <c r="V1854" s="19">
        <v>0</v>
      </c>
      <c r="W1854" s="20">
        <f>Tabla1[[#This Row],[Devengado]]/Tabla1[[#Totals],[Devengado]]</f>
        <v>0</v>
      </c>
      <c r="X1854" s="19">
        <v>1870.6</v>
      </c>
      <c r="Y1854" s="19">
        <v>1870.6</v>
      </c>
      <c r="Z1854" s="19">
        <v>1870.6</v>
      </c>
    </row>
    <row r="1855" spans="1:26" hidden="1" x14ac:dyDescent="0.2">
      <c r="A1855" t="s">
        <v>23</v>
      </c>
      <c r="B1855" t="s">
        <v>24</v>
      </c>
      <c r="C1855" t="s">
        <v>86</v>
      </c>
      <c r="D1855" t="s">
        <v>87</v>
      </c>
      <c r="E1855" t="s">
        <v>496</v>
      </c>
      <c r="F1855" t="s">
        <v>497</v>
      </c>
      <c r="G1855" t="s">
        <v>516</v>
      </c>
      <c r="H1855" t="s">
        <v>517</v>
      </c>
      <c r="I1855" t="str">
        <f>MID(Tabla1[[#This Row],[Des.Proyecto]],16,50)</f>
        <v>VOLUNTARIADO QUITO ACCIÓN</v>
      </c>
      <c r="J1855" t="s">
        <v>460</v>
      </c>
      <c r="K1855" t="s">
        <v>461</v>
      </c>
      <c r="L1855" s="11" t="s">
        <v>939</v>
      </c>
      <c r="M1855" t="s">
        <v>403</v>
      </c>
      <c r="N1855" t="s">
        <v>194</v>
      </c>
      <c r="O1855" s="19">
        <v>5300</v>
      </c>
      <c r="P1855" s="19">
        <v>0</v>
      </c>
      <c r="Q1855" s="19">
        <v>-5300</v>
      </c>
      <c r="R1855" s="19">
        <v>0</v>
      </c>
      <c r="S1855" s="19">
        <v>0</v>
      </c>
      <c r="T1855" s="19">
        <v>0</v>
      </c>
      <c r="U1855" s="18">
        <f>Tabla1[[#This Row],[Comprometido]]/Tabla1[[#Totals],[Comprometido]]</f>
        <v>0</v>
      </c>
      <c r="V1855" s="19">
        <v>0</v>
      </c>
      <c r="W1855" s="20">
        <f>Tabla1[[#This Row],[Devengado]]/Tabla1[[#Totals],[Devengado]]</f>
        <v>0</v>
      </c>
      <c r="X1855" s="19">
        <v>0</v>
      </c>
      <c r="Y1855" s="19">
        <v>0</v>
      </c>
      <c r="Z1855" s="19">
        <v>0</v>
      </c>
    </row>
    <row r="1856" spans="1:26" hidden="1" x14ac:dyDescent="0.2">
      <c r="A1856" t="s">
        <v>23</v>
      </c>
      <c r="B1856" t="s">
        <v>24</v>
      </c>
      <c r="C1856" t="s">
        <v>103</v>
      </c>
      <c r="D1856" t="s">
        <v>104</v>
      </c>
      <c r="E1856" t="s">
        <v>496</v>
      </c>
      <c r="F1856" t="s">
        <v>497</v>
      </c>
      <c r="G1856" t="s">
        <v>516</v>
      </c>
      <c r="H1856" t="s">
        <v>517</v>
      </c>
      <c r="I1856" t="str">
        <f>MID(Tabla1[[#This Row],[Des.Proyecto]],16,50)</f>
        <v>VOLUNTARIADO QUITO ACCIÓN</v>
      </c>
      <c r="J1856" t="s">
        <v>460</v>
      </c>
      <c r="K1856" t="s">
        <v>461</v>
      </c>
      <c r="L1856" s="11" t="s">
        <v>939</v>
      </c>
      <c r="M1856" t="s">
        <v>403</v>
      </c>
      <c r="N1856" t="s">
        <v>194</v>
      </c>
      <c r="O1856" s="19">
        <v>3115.51</v>
      </c>
      <c r="P1856" s="19">
        <v>0</v>
      </c>
      <c r="Q1856" s="19">
        <v>-3115.51</v>
      </c>
      <c r="R1856" s="19">
        <v>0</v>
      </c>
      <c r="S1856" s="19">
        <v>0</v>
      </c>
      <c r="T1856" s="19">
        <v>0</v>
      </c>
      <c r="U1856" s="18">
        <f>Tabla1[[#This Row],[Comprometido]]/Tabla1[[#Totals],[Comprometido]]</f>
        <v>0</v>
      </c>
      <c r="V1856" s="19">
        <v>0</v>
      </c>
      <c r="W1856" s="20">
        <f>Tabla1[[#This Row],[Devengado]]/Tabla1[[#Totals],[Devengado]]</f>
        <v>0</v>
      </c>
      <c r="X1856" s="19">
        <v>0</v>
      </c>
      <c r="Y1856" s="19">
        <v>0</v>
      </c>
      <c r="Z1856" s="19">
        <v>0</v>
      </c>
    </row>
    <row r="1857" spans="1:26" hidden="1" x14ac:dyDescent="0.2">
      <c r="A1857" t="s">
        <v>23</v>
      </c>
      <c r="B1857" t="s">
        <v>24</v>
      </c>
      <c r="C1857" t="s">
        <v>44</v>
      </c>
      <c r="D1857" t="s">
        <v>45</v>
      </c>
      <c r="E1857" t="s">
        <v>496</v>
      </c>
      <c r="F1857" t="s">
        <v>497</v>
      </c>
      <c r="G1857" t="s">
        <v>516</v>
      </c>
      <c r="H1857" t="s">
        <v>517</v>
      </c>
      <c r="I1857" t="str">
        <f>MID(Tabla1[[#This Row],[Des.Proyecto]],16,50)</f>
        <v>VOLUNTARIADO QUITO ACCIÓN</v>
      </c>
      <c r="J1857" t="s">
        <v>460</v>
      </c>
      <c r="K1857" t="s">
        <v>461</v>
      </c>
      <c r="L1857" s="11" t="s">
        <v>939</v>
      </c>
      <c r="M1857" t="s">
        <v>403</v>
      </c>
      <c r="N1857" t="s">
        <v>194</v>
      </c>
      <c r="O1857" s="19">
        <v>2700</v>
      </c>
      <c r="P1857" s="19">
        <v>0</v>
      </c>
      <c r="Q1857" s="19">
        <v>0</v>
      </c>
      <c r="R1857" s="19">
        <v>2700</v>
      </c>
      <c r="S1857" s="19">
        <v>0</v>
      </c>
      <c r="T1857" s="19">
        <v>0</v>
      </c>
      <c r="U1857" s="18">
        <f>Tabla1[[#This Row],[Comprometido]]/Tabla1[[#Totals],[Comprometido]]</f>
        <v>0</v>
      </c>
      <c r="V1857" s="19">
        <v>0</v>
      </c>
      <c r="W1857" s="20">
        <f>Tabla1[[#This Row],[Devengado]]/Tabla1[[#Totals],[Devengado]]</f>
        <v>0</v>
      </c>
      <c r="X1857" s="19">
        <v>2700</v>
      </c>
      <c r="Y1857" s="19">
        <v>2700</v>
      </c>
      <c r="Z1857" s="19">
        <v>2700</v>
      </c>
    </row>
    <row r="1858" spans="1:26" hidden="1" x14ac:dyDescent="0.2">
      <c r="A1858" t="s">
        <v>23</v>
      </c>
      <c r="B1858" t="s">
        <v>24</v>
      </c>
      <c r="C1858" t="s">
        <v>25</v>
      </c>
      <c r="D1858" t="s">
        <v>26</v>
      </c>
      <c r="E1858" t="s">
        <v>496</v>
      </c>
      <c r="F1858" t="s">
        <v>497</v>
      </c>
      <c r="G1858" t="s">
        <v>516</v>
      </c>
      <c r="H1858" t="s">
        <v>517</v>
      </c>
      <c r="I1858" t="str">
        <f>MID(Tabla1[[#This Row],[Des.Proyecto]],16,50)</f>
        <v>VOLUNTARIADO QUITO ACCIÓN</v>
      </c>
      <c r="J1858" t="s">
        <v>460</v>
      </c>
      <c r="K1858" t="s">
        <v>461</v>
      </c>
      <c r="L1858" s="11" t="s">
        <v>939</v>
      </c>
      <c r="M1858" t="s">
        <v>403</v>
      </c>
      <c r="N1858" t="s">
        <v>194</v>
      </c>
      <c r="O1858" s="19">
        <v>1400</v>
      </c>
      <c r="P1858" s="19">
        <v>0</v>
      </c>
      <c r="Q1858" s="19">
        <v>1600</v>
      </c>
      <c r="R1858" s="19">
        <v>3000</v>
      </c>
      <c r="S1858" s="19">
        <v>0</v>
      </c>
      <c r="T1858" s="19">
        <v>0</v>
      </c>
      <c r="U1858" s="18">
        <f>Tabla1[[#This Row],[Comprometido]]/Tabla1[[#Totals],[Comprometido]]</f>
        <v>0</v>
      </c>
      <c r="V1858" s="19">
        <v>0</v>
      </c>
      <c r="W1858" s="20">
        <f>Tabla1[[#This Row],[Devengado]]/Tabla1[[#Totals],[Devengado]]</f>
        <v>0</v>
      </c>
      <c r="X1858" s="19">
        <v>3000</v>
      </c>
      <c r="Y1858" s="19">
        <v>3000</v>
      </c>
      <c r="Z1858" s="19">
        <v>3000</v>
      </c>
    </row>
    <row r="1859" spans="1:26" hidden="1" x14ac:dyDescent="0.2">
      <c r="A1859" t="s">
        <v>23</v>
      </c>
      <c r="B1859" t="s">
        <v>24</v>
      </c>
      <c r="C1859" t="s">
        <v>72</v>
      </c>
      <c r="D1859" t="s">
        <v>73</v>
      </c>
      <c r="E1859" t="s">
        <v>496</v>
      </c>
      <c r="F1859" t="s">
        <v>497</v>
      </c>
      <c r="G1859" t="s">
        <v>516</v>
      </c>
      <c r="H1859" t="s">
        <v>517</v>
      </c>
      <c r="I1859" t="str">
        <f>MID(Tabla1[[#This Row],[Des.Proyecto]],16,50)</f>
        <v>VOLUNTARIADO QUITO ACCIÓN</v>
      </c>
      <c r="J1859" t="s">
        <v>460</v>
      </c>
      <c r="K1859" t="s">
        <v>461</v>
      </c>
      <c r="L1859" s="11" t="s">
        <v>939</v>
      </c>
      <c r="M1859" t="s">
        <v>403</v>
      </c>
      <c r="N1859" t="s">
        <v>194</v>
      </c>
      <c r="O1859" s="19">
        <v>2028.6</v>
      </c>
      <c r="P1859" s="19">
        <v>0</v>
      </c>
      <c r="Q1859" s="19">
        <v>0</v>
      </c>
      <c r="R1859" s="19">
        <v>2028.6</v>
      </c>
      <c r="S1859" s="19">
        <v>0</v>
      </c>
      <c r="T1859" s="19">
        <v>0</v>
      </c>
      <c r="U1859" s="18">
        <f>Tabla1[[#This Row],[Comprometido]]/Tabla1[[#Totals],[Comprometido]]</f>
        <v>0</v>
      </c>
      <c r="V1859" s="19">
        <v>0</v>
      </c>
      <c r="W1859" s="20">
        <f>Tabla1[[#This Row],[Devengado]]/Tabla1[[#Totals],[Devengado]]</f>
        <v>0</v>
      </c>
      <c r="X1859" s="19">
        <v>2028.6</v>
      </c>
      <c r="Y1859" s="19">
        <v>2028.6</v>
      </c>
      <c r="Z1859" s="19">
        <v>2028.6</v>
      </c>
    </row>
    <row r="1860" spans="1:26" hidden="1" x14ac:dyDescent="0.2">
      <c r="A1860" t="s">
        <v>23</v>
      </c>
      <c r="B1860" t="s">
        <v>24</v>
      </c>
      <c r="C1860" t="s">
        <v>42</v>
      </c>
      <c r="D1860" t="s">
        <v>43</v>
      </c>
      <c r="E1860" t="s">
        <v>496</v>
      </c>
      <c r="F1860" t="s">
        <v>497</v>
      </c>
      <c r="G1860" t="s">
        <v>516</v>
      </c>
      <c r="H1860" t="s">
        <v>517</v>
      </c>
      <c r="I1860" t="str">
        <f>MID(Tabla1[[#This Row],[Des.Proyecto]],16,50)</f>
        <v>VOLUNTARIADO QUITO ACCIÓN</v>
      </c>
      <c r="J1860" t="s">
        <v>460</v>
      </c>
      <c r="K1860" t="s">
        <v>461</v>
      </c>
      <c r="L1860" s="11" t="s">
        <v>939</v>
      </c>
      <c r="M1860" t="s">
        <v>403</v>
      </c>
      <c r="N1860" t="s">
        <v>194</v>
      </c>
      <c r="O1860" s="19">
        <v>0</v>
      </c>
      <c r="P1860" s="19">
        <v>0</v>
      </c>
      <c r="Q1860" s="19">
        <v>2819.35</v>
      </c>
      <c r="R1860" s="19">
        <v>2819.35</v>
      </c>
      <c r="S1860" s="19">
        <v>0</v>
      </c>
      <c r="T1860" s="19">
        <v>0</v>
      </c>
      <c r="U1860" s="18">
        <f>Tabla1[[#This Row],[Comprometido]]/Tabla1[[#Totals],[Comprometido]]</f>
        <v>0</v>
      </c>
      <c r="V1860" s="19">
        <v>0</v>
      </c>
      <c r="W1860" s="20">
        <f>Tabla1[[#This Row],[Devengado]]/Tabla1[[#Totals],[Devengado]]</f>
        <v>0</v>
      </c>
      <c r="X1860" s="19">
        <v>2819.35</v>
      </c>
      <c r="Y1860" s="19">
        <v>2819.35</v>
      </c>
      <c r="Z1860" s="19">
        <v>2819.35</v>
      </c>
    </row>
    <row r="1861" spans="1:26" hidden="1" x14ac:dyDescent="0.2">
      <c r="A1861" t="s">
        <v>23</v>
      </c>
      <c r="B1861" t="s">
        <v>24</v>
      </c>
      <c r="C1861" t="s">
        <v>34</v>
      </c>
      <c r="D1861" t="s">
        <v>35</v>
      </c>
      <c r="E1861" t="s">
        <v>496</v>
      </c>
      <c r="F1861" t="s">
        <v>497</v>
      </c>
      <c r="G1861" t="s">
        <v>516</v>
      </c>
      <c r="H1861" t="s">
        <v>517</v>
      </c>
      <c r="I1861" t="str">
        <f>MID(Tabla1[[#This Row],[Des.Proyecto]],16,50)</f>
        <v>VOLUNTARIADO QUITO ACCIÓN</v>
      </c>
      <c r="J1861" t="s">
        <v>460</v>
      </c>
      <c r="K1861" t="s">
        <v>461</v>
      </c>
      <c r="L1861" s="11" t="s">
        <v>939</v>
      </c>
      <c r="M1861" t="s">
        <v>403</v>
      </c>
      <c r="N1861" t="s">
        <v>194</v>
      </c>
      <c r="O1861" s="19">
        <v>1266</v>
      </c>
      <c r="P1861" s="19">
        <v>0</v>
      </c>
      <c r="Q1861" s="19">
        <v>0</v>
      </c>
      <c r="R1861" s="19">
        <v>1266</v>
      </c>
      <c r="S1861" s="19">
        <v>1146.5999999999999</v>
      </c>
      <c r="T1861" s="19">
        <v>0</v>
      </c>
      <c r="U1861" s="18">
        <f>Tabla1[[#This Row],[Comprometido]]/Tabla1[[#Totals],[Comprometido]]</f>
        <v>0</v>
      </c>
      <c r="V1861" s="19">
        <v>0</v>
      </c>
      <c r="W1861" s="20">
        <f>Tabla1[[#This Row],[Devengado]]/Tabla1[[#Totals],[Devengado]]</f>
        <v>0</v>
      </c>
      <c r="X1861" s="19">
        <v>1266</v>
      </c>
      <c r="Y1861" s="19">
        <v>1266</v>
      </c>
      <c r="Z1861" s="19">
        <v>119.4</v>
      </c>
    </row>
    <row r="1862" spans="1:26" hidden="1" x14ac:dyDescent="0.2">
      <c r="A1862" t="s">
        <v>23</v>
      </c>
      <c r="B1862" t="s">
        <v>24</v>
      </c>
      <c r="C1862" t="s">
        <v>40</v>
      </c>
      <c r="D1862" t="s">
        <v>41</v>
      </c>
      <c r="E1862" t="s">
        <v>496</v>
      </c>
      <c r="F1862" t="s">
        <v>497</v>
      </c>
      <c r="G1862" t="s">
        <v>516</v>
      </c>
      <c r="H1862" t="s">
        <v>517</v>
      </c>
      <c r="I1862" t="str">
        <f>MID(Tabla1[[#This Row],[Des.Proyecto]],16,50)</f>
        <v>VOLUNTARIADO QUITO ACCIÓN</v>
      </c>
      <c r="J1862" t="s">
        <v>460</v>
      </c>
      <c r="K1862" t="s">
        <v>461</v>
      </c>
      <c r="L1862" s="11" t="s">
        <v>939</v>
      </c>
      <c r="M1862" t="s">
        <v>403</v>
      </c>
      <c r="N1862" t="s">
        <v>194</v>
      </c>
      <c r="O1862" s="19">
        <v>1001.27</v>
      </c>
      <c r="P1862" s="19">
        <v>0</v>
      </c>
      <c r="Q1862" s="19">
        <v>0</v>
      </c>
      <c r="R1862" s="19">
        <v>1001.27</v>
      </c>
      <c r="S1862" s="19">
        <v>0</v>
      </c>
      <c r="T1862" s="19">
        <v>0</v>
      </c>
      <c r="U1862" s="18">
        <f>Tabla1[[#This Row],[Comprometido]]/Tabla1[[#Totals],[Comprometido]]</f>
        <v>0</v>
      </c>
      <c r="V1862" s="19">
        <v>0</v>
      </c>
      <c r="W1862" s="20">
        <f>Tabla1[[#This Row],[Devengado]]/Tabla1[[#Totals],[Devengado]]</f>
        <v>0</v>
      </c>
      <c r="X1862" s="19">
        <v>1001.27</v>
      </c>
      <c r="Y1862" s="19">
        <v>1001.27</v>
      </c>
      <c r="Z1862" s="19">
        <v>1001.27</v>
      </c>
    </row>
    <row r="1863" spans="1:26" hidden="1" x14ac:dyDescent="0.2">
      <c r="A1863" t="s">
        <v>23</v>
      </c>
      <c r="B1863" t="s">
        <v>24</v>
      </c>
      <c r="C1863" t="s">
        <v>29</v>
      </c>
      <c r="D1863" t="s">
        <v>30</v>
      </c>
      <c r="E1863" t="s">
        <v>496</v>
      </c>
      <c r="F1863" t="s">
        <v>497</v>
      </c>
      <c r="G1863" t="s">
        <v>516</v>
      </c>
      <c r="H1863" t="s">
        <v>517</v>
      </c>
      <c r="I1863" t="str">
        <f>MID(Tabla1[[#This Row],[Des.Proyecto]],16,50)</f>
        <v>VOLUNTARIADO QUITO ACCIÓN</v>
      </c>
      <c r="J1863" t="s">
        <v>460</v>
      </c>
      <c r="K1863" t="s">
        <v>461</v>
      </c>
      <c r="L1863" s="11" t="s">
        <v>939</v>
      </c>
      <c r="M1863" t="s">
        <v>403</v>
      </c>
      <c r="N1863" t="s">
        <v>194</v>
      </c>
      <c r="O1863" s="19">
        <v>2031.42</v>
      </c>
      <c r="P1863" s="19">
        <v>0</v>
      </c>
      <c r="Q1863" s="19">
        <v>-2031.42</v>
      </c>
      <c r="R1863" s="19">
        <v>0</v>
      </c>
      <c r="S1863" s="19">
        <v>0</v>
      </c>
      <c r="T1863" s="19">
        <v>0</v>
      </c>
      <c r="U1863" s="18">
        <f>Tabla1[[#This Row],[Comprometido]]/Tabla1[[#Totals],[Comprometido]]</f>
        <v>0</v>
      </c>
      <c r="V1863" s="19">
        <v>0</v>
      </c>
      <c r="W1863" s="20">
        <f>Tabla1[[#This Row],[Devengado]]/Tabla1[[#Totals],[Devengado]]</f>
        <v>0</v>
      </c>
      <c r="X1863" s="19">
        <v>0</v>
      </c>
      <c r="Y1863" s="19">
        <v>0</v>
      </c>
      <c r="Z1863" s="19">
        <v>0</v>
      </c>
    </row>
    <row r="1864" spans="1:26" hidden="1" x14ac:dyDescent="0.2">
      <c r="A1864" t="s">
        <v>23</v>
      </c>
      <c r="B1864" t="s">
        <v>24</v>
      </c>
      <c r="C1864" t="s">
        <v>25</v>
      </c>
      <c r="D1864" t="s">
        <v>26</v>
      </c>
      <c r="E1864" t="s">
        <v>496</v>
      </c>
      <c r="F1864" t="s">
        <v>497</v>
      </c>
      <c r="G1864" t="s">
        <v>516</v>
      </c>
      <c r="H1864" t="s">
        <v>517</v>
      </c>
      <c r="I1864" t="str">
        <f>MID(Tabla1[[#This Row],[Des.Proyecto]],16,50)</f>
        <v>VOLUNTARIADO QUITO ACCIÓN</v>
      </c>
      <c r="J1864" t="s">
        <v>422</v>
      </c>
      <c r="K1864" t="s">
        <v>423</v>
      </c>
      <c r="L1864" s="11" t="s">
        <v>939</v>
      </c>
      <c r="M1864" t="s">
        <v>403</v>
      </c>
      <c r="N1864" t="s">
        <v>194</v>
      </c>
      <c r="O1864" s="19">
        <v>272.39</v>
      </c>
      <c r="P1864" s="19">
        <v>0</v>
      </c>
      <c r="Q1864" s="19">
        <v>0</v>
      </c>
      <c r="R1864" s="19">
        <v>272.39</v>
      </c>
      <c r="S1864" s="19">
        <v>105.89</v>
      </c>
      <c r="T1864" s="19">
        <v>166.39</v>
      </c>
      <c r="U1864" s="18">
        <f>Tabla1[[#This Row],[Comprometido]]/Tabla1[[#Totals],[Comprometido]]</f>
        <v>7.9434995334250277E-6</v>
      </c>
      <c r="V1864" s="19">
        <v>166.39</v>
      </c>
      <c r="W1864" s="20">
        <f>Tabla1[[#This Row],[Devengado]]/Tabla1[[#Totals],[Devengado]]</f>
        <v>1.9430763027391212E-5</v>
      </c>
      <c r="X1864" s="19">
        <v>106</v>
      </c>
      <c r="Y1864" s="19">
        <v>106</v>
      </c>
      <c r="Z1864" s="19">
        <v>0.11</v>
      </c>
    </row>
    <row r="1865" spans="1:26" hidden="1" x14ac:dyDescent="0.2">
      <c r="A1865" t="s">
        <v>23</v>
      </c>
      <c r="B1865" t="s">
        <v>24</v>
      </c>
      <c r="C1865" t="s">
        <v>72</v>
      </c>
      <c r="D1865" t="s">
        <v>73</v>
      </c>
      <c r="E1865" t="s">
        <v>496</v>
      </c>
      <c r="F1865" t="s">
        <v>497</v>
      </c>
      <c r="G1865" t="s">
        <v>516</v>
      </c>
      <c r="H1865" t="s">
        <v>517</v>
      </c>
      <c r="I1865" t="str">
        <f>MID(Tabla1[[#This Row],[Des.Proyecto]],16,50)</f>
        <v>VOLUNTARIADO QUITO ACCIÓN</v>
      </c>
      <c r="J1865" t="s">
        <v>422</v>
      </c>
      <c r="K1865" t="s">
        <v>423</v>
      </c>
      <c r="L1865" s="11" t="s">
        <v>939</v>
      </c>
      <c r="M1865" t="s">
        <v>403</v>
      </c>
      <c r="N1865" t="s">
        <v>194</v>
      </c>
      <c r="O1865" s="19">
        <v>372.86</v>
      </c>
      <c r="P1865" s="19">
        <v>0</v>
      </c>
      <c r="Q1865" s="19">
        <v>0</v>
      </c>
      <c r="R1865" s="19">
        <v>372.86</v>
      </c>
      <c r="S1865" s="19">
        <v>0</v>
      </c>
      <c r="T1865" s="19">
        <v>0</v>
      </c>
      <c r="U1865" s="18">
        <f>Tabla1[[#This Row],[Comprometido]]/Tabla1[[#Totals],[Comprometido]]</f>
        <v>0</v>
      </c>
      <c r="V1865" s="19">
        <v>0</v>
      </c>
      <c r="W1865" s="20">
        <f>Tabla1[[#This Row],[Devengado]]/Tabla1[[#Totals],[Devengado]]</f>
        <v>0</v>
      </c>
      <c r="X1865" s="19">
        <v>372.86</v>
      </c>
      <c r="Y1865" s="19">
        <v>372.86</v>
      </c>
      <c r="Z1865" s="19">
        <v>372.86</v>
      </c>
    </row>
    <row r="1866" spans="1:26" hidden="1" x14ac:dyDescent="0.2">
      <c r="A1866" t="s">
        <v>23</v>
      </c>
      <c r="B1866" t="s">
        <v>24</v>
      </c>
      <c r="C1866" t="s">
        <v>40</v>
      </c>
      <c r="D1866" t="s">
        <v>41</v>
      </c>
      <c r="E1866" t="s">
        <v>496</v>
      </c>
      <c r="F1866" t="s">
        <v>497</v>
      </c>
      <c r="G1866" t="s">
        <v>516</v>
      </c>
      <c r="H1866" t="s">
        <v>517</v>
      </c>
      <c r="I1866" t="str">
        <f>MID(Tabla1[[#This Row],[Des.Proyecto]],16,50)</f>
        <v>VOLUNTARIADO QUITO ACCIÓN</v>
      </c>
      <c r="J1866" t="s">
        <v>426</v>
      </c>
      <c r="K1866" t="s">
        <v>427</v>
      </c>
      <c r="L1866" s="11" t="s">
        <v>939</v>
      </c>
      <c r="M1866" t="s">
        <v>403</v>
      </c>
      <c r="N1866" t="s">
        <v>194</v>
      </c>
      <c r="O1866" s="19">
        <v>2857.85</v>
      </c>
      <c r="P1866" s="19">
        <v>0</v>
      </c>
      <c r="Q1866" s="19">
        <v>142.15</v>
      </c>
      <c r="R1866" s="19">
        <v>3000</v>
      </c>
      <c r="S1866" s="19">
        <v>0</v>
      </c>
      <c r="T1866" s="19">
        <v>0</v>
      </c>
      <c r="U1866" s="18">
        <f>Tabla1[[#This Row],[Comprometido]]/Tabla1[[#Totals],[Comprometido]]</f>
        <v>0</v>
      </c>
      <c r="V1866" s="19">
        <v>0</v>
      </c>
      <c r="W1866" s="20">
        <f>Tabla1[[#This Row],[Devengado]]/Tabla1[[#Totals],[Devengado]]</f>
        <v>0</v>
      </c>
      <c r="X1866" s="19">
        <v>3000</v>
      </c>
      <c r="Y1866" s="19">
        <v>3000</v>
      </c>
      <c r="Z1866" s="19">
        <v>3000</v>
      </c>
    </row>
    <row r="1867" spans="1:26" hidden="1" x14ac:dyDescent="0.2">
      <c r="A1867" t="s">
        <v>23</v>
      </c>
      <c r="B1867" t="s">
        <v>24</v>
      </c>
      <c r="C1867" t="s">
        <v>25</v>
      </c>
      <c r="D1867" t="s">
        <v>26</v>
      </c>
      <c r="E1867" t="s">
        <v>496</v>
      </c>
      <c r="F1867" t="s">
        <v>497</v>
      </c>
      <c r="G1867" t="s">
        <v>516</v>
      </c>
      <c r="H1867" t="s">
        <v>517</v>
      </c>
      <c r="I1867" t="str">
        <f>MID(Tabla1[[#This Row],[Des.Proyecto]],16,50)</f>
        <v>VOLUNTARIADO QUITO ACCIÓN</v>
      </c>
      <c r="J1867" t="s">
        <v>426</v>
      </c>
      <c r="K1867" t="s">
        <v>427</v>
      </c>
      <c r="L1867" s="11" t="s">
        <v>939</v>
      </c>
      <c r="M1867" t="s">
        <v>403</v>
      </c>
      <c r="N1867" t="s">
        <v>194</v>
      </c>
      <c r="O1867" s="19">
        <v>4800</v>
      </c>
      <c r="P1867" s="19">
        <v>0</v>
      </c>
      <c r="Q1867" s="19">
        <v>0</v>
      </c>
      <c r="R1867" s="19">
        <v>4800</v>
      </c>
      <c r="S1867" s="19">
        <v>0</v>
      </c>
      <c r="T1867" s="19">
        <v>4611.3500000000004</v>
      </c>
      <c r="U1867" s="18">
        <f>Tabla1[[#This Row],[Comprometido]]/Tabla1[[#Totals],[Comprometido]]</f>
        <v>2.2014698343325625E-4</v>
      </c>
      <c r="V1867" s="19">
        <v>4611.3500000000004</v>
      </c>
      <c r="W1867" s="20">
        <f>Tabla1[[#This Row],[Devengado]]/Tabla1[[#Totals],[Devengado]]</f>
        <v>5.3850621483478864E-4</v>
      </c>
      <c r="X1867" s="19">
        <v>188.65</v>
      </c>
      <c r="Y1867" s="19">
        <v>188.65</v>
      </c>
      <c r="Z1867" s="19">
        <v>188.65</v>
      </c>
    </row>
    <row r="1868" spans="1:26" hidden="1" x14ac:dyDescent="0.2">
      <c r="A1868" t="s">
        <v>23</v>
      </c>
      <c r="B1868" t="s">
        <v>24</v>
      </c>
      <c r="C1868" t="s">
        <v>34</v>
      </c>
      <c r="D1868" t="s">
        <v>35</v>
      </c>
      <c r="E1868" t="s">
        <v>496</v>
      </c>
      <c r="F1868" t="s">
        <v>497</v>
      </c>
      <c r="G1868" t="s">
        <v>516</v>
      </c>
      <c r="H1868" t="s">
        <v>517</v>
      </c>
      <c r="I1868" t="str">
        <f>MID(Tabla1[[#This Row],[Des.Proyecto]],16,50)</f>
        <v>VOLUNTARIADO QUITO ACCIÓN</v>
      </c>
      <c r="J1868" t="s">
        <v>426</v>
      </c>
      <c r="K1868" t="s">
        <v>427</v>
      </c>
      <c r="L1868" s="11" t="s">
        <v>939</v>
      </c>
      <c r="M1868" t="s">
        <v>403</v>
      </c>
      <c r="N1868" t="s">
        <v>194</v>
      </c>
      <c r="O1868" s="19">
        <v>2999.61</v>
      </c>
      <c r="P1868" s="19">
        <v>0</v>
      </c>
      <c r="Q1868" s="19">
        <v>0</v>
      </c>
      <c r="R1868" s="19">
        <v>2999.61</v>
      </c>
      <c r="S1868" s="19">
        <v>0</v>
      </c>
      <c r="T1868" s="19">
        <v>0</v>
      </c>
      <c r="U1868" s="18">
        <f>Tabla1[[#This Row],[Comprometido]]/Tabla1[[#Totals],[Comprometido]]</f>
        <v>0</v>
      </c>
      <c r="V1868" s="19">
        <v>0</v>
      </c>
      <c r="W1868" s="20">
        <f>Tabla1[[#This Row],[Devengado]]/Tabla1[[#Totals],[Devengado]]</f>
        <v>0</v>
      </c>
      <c r="X1868" s="19">
        <v>2999.61</v>
      </c>
      <c r="Y1868" s="19">
        <v>2999.61</v>
      </c>
      <c r="Z1868" s="19">
        <v>2999.61</v>
      </c>
    </row>
    <row r="1869" spans="1:26" hidden="1" x14ac:dyDescent="0.2">
      <c r="A1869" t="s">
        <v>23</v>
      </c>
      <c r="B1869" t="s">
        <v>24</v>
      </c>
      <c r="C1869" t="s">
        <v>86</v>
      </c>
      <c r="D1869" t="s">
        <v>87</v>
      </c>
      <c r="E1869" t="s">
        <v>496</v>
      </c>
      <c r="F1869" t="s">
        <v>497</v>
      </c>
      <c r="G1869" t="s">
        <v>516</v>
      </c>
      <c r="H1869" t="s">
        <v>517</v>
      </c>
      <c r="I1869" t="str">
        <f>MID(Tabla1[[#This Row],[Des.Proyecto]],16,50)</f>
        <v>VOLUNTARIADO QUITO ACCIÓN</v>
      </c>
      <c r="J1869" t="s">
        <v>426</v>
      </c>
      <c r="K1869" t="s">
        <v>427</v>
      </c>
      <c r="L1869" s="11" t="s">
        <v>939</v>
      </c>
      <c r="M1869" t="s">
        <v>403</v>
      </c>
      <c r="N1869" t="s">
        <v>194</v>
      </c>
      <c r="O1869" s="19">
        <v>5073.24</v>
      </c>
      <c r="P1869" s="19">
        <v>0</v>
      </c>
      <c r="Q1869" s="19">
        <v>0</v>
      </c>
      <c r="R1869" s="19">
        <v>5073.24</v>
      </c>
      <c r="S1869" s="19">
        <v>5073.24</v>
      </c>
      <c r="T1869" s="19">
        <v>0</v>
      </c>
      <c r="U1869" s="18">
        <f>Tabla1[[#This Row],[Comprometido]]/Tabla1[[#Totals],[Comprometido]]</f>
        <v>0</v>
      </c>
      <c r="V1869" s="19">
        <v>0</v>
      </c>
      <c r="W1869" s="20">
        <f>Tabla1[[#This Row],[Devengado]]/Tabla1[[#Totals],[Devengado]]</f>
        <v>0</v>
      </c>
      <c r="X1869" s="19">
        <v>5073.24</v>
      </c>
      <c r="Y1869" s="19">
        <v>5073.24</v>
      </c>
      <c r="Z1869" s="19">
        <v>0</v>
      </c>
    </row>
    <row r="1870" spans="1:26" hidden="1" x14ac:dyDescent="0.2">
      <c r="A1870" t="s">
        <v>23</v>
      </c>
      <c r="B1870" t="s">
        <v>24</v>
      </c>
      <c r="C1870" t="s">
        <v>72</v>
      </c>
      <c r="D1870" t="s">
        <v>73</v>
      </c>
      <c r="E1870" t="s">
        <v>496</v>
      </c>
      <c r="F1870" t="s">
        <v>497</v>
      </c>
      <c r="G1870" t="s">
        <v>516</v>
      </c>
      <c r="H1870" t="s">
        <v>517</v>
      </c>
      <c r="I1870" t="str">
        <f>MID(Tabla1[[#This Row],[Des.Proyecto]],16,50)</f>
        <v>VOLUNTARIADO QUITO ACCIÓN</v>
      </c>
      <c r="J1870" t="s">
        <v>426</v>
      </c>
      <c r="K1870" t="s">
        <v>427</v>
      </c>
      <c r="L1870" s="11" t="s">
        <v>939</v>
      </c>
      <c r="M1870" t="s">
        <v>403</v>
      </c>
      <c r="N1870" t="s">
        <v>194</v>
      </c>
      <c r="O1870" s="19">
        <v>2000</v>
      </c>
      <c r="P1870" s="19">
        <v>0</v>
      </c>
      <c r="Q1870" s="19">
        <v>0</v>
      </c>
      <c r="R1870" s="19">
        <v>2000</v>
      </c>
      <c r="S1870" s="19">
        <v>0</v>
      </c>
      <c r="T1870" s="19">
        <v>0</v>
      </c>
      <c r="U1870" s="18">
        <f>Tabla1[[#This Row],[Comprometido]]/Tabla1[[#Totals],[Comprometido]]</f>
        <v>0</v>
      </c>
      <c r="V1870" s="19">
        <v>0</v>
      </c>
      <c r="W1870" s="20">
        <f>Tabla1[[#This Row],[Devengado]]/Tabla1[[#Totals],[Devengado]]</f>
        <v>0</v>
      </c>
      <c r="X1870" s="19">
        <v>2000</v>
      </c>
      <c r="Y1870" s="19">
        <v>2000</v>
      </c>
      <c r="Z1870" s="19">
        <v>2000</v>
      </c>
    </row>
    <row r="1871" spans="1:26" hidden="1" x14ac:dyDescent="0.2">
      <c r="A1871" t="s">
        <v>23</v>
      </c>
      <c r="B1871" t="s">
        <v>24</v>
      </c>
      <c r="C1871" t="s">
        <v>103</v>
      </c>
      <c r="D1871" t="s">
        <v>104</v>
      </c>
      <c r="E1871" t="s">
        <v>496</v>
      </c>
      <c r="F1871" t="s">
        <v>497</v>
      </c>
      <c r="G1871" t="s">
        <v>516</v>
      </c>
      <c r="H1871" t="s">
        <v>517</v>
      </c>
      <c r="I1871" t="str">
        <f>MID(Tabla1[[#This Row],[Des.Proyecto]],16,50)</f>
        <v>VOLUNTARIADO QUITO ACCIÓN</v>
      </c>
      <c r="J1871" t="s">
        <v>426</v>
      </c>
      <c r="K1871" t="s">
        <v>427</v>
      </c>
      <c r="L1871" s="11" t="s">
        <v>939</v>
      </c>
      <c r="M1871" t="s">
        <v>403</v>
      </c>
      <c r="N1871" t="s">
        <v>194</v>
      </c>
      <c r="O1871" s="19">
        <v>7134.99</v>
      </c>
      <c r="P1871" s="19">
        <v>0</v>
      </c>
      <c r="Q1871" s="19">
        <v>0</v>
      </c>
      <c r="R1871" s="19">
        <v>7134.99</v>
      </c>
      <c r="S1871" s="19">
        <v>299.57</v>
      </c>
      <c r="T1871" s="19">
        <v>5000.43</v>
      </c>
      <c r="U1871" s="18">
        <f>Tabla1[[#This Row],[Comprometido]]/Tabla1[[#Totals],[Comprometido]]</f>
        <v>2.3872175835040876E-4</v>
      </c>
      <c r="V1871" s="19">
        <v>5000.43</v>
      </c>
      <c r="W1871" s="20">
        <f>Tabla1[[#This Row],[Devengado]]/Tabla1[[#Totals],[Devengado]]</f>
        <v>5.839423665187683E-4</v>
      </c>
      <c r="X1871" s="19">
        <v>2134.56</v>
      </c>
      <c r="Y1871" s="19">
        <v>2134.56</v>
      </c>
      <c r="Z1871" s="19">
        <v>1834.99</v>
      </c>
    </row>
    <row r="1872" spans="1:26" hidden="1" x14ac:dyDescent="0.2">
      <c r="A1872" t="s">
        <v>23</v>
      </c>
      <c r="B1872" t="s">
        <v>24</v>
      </c>
      <c r="C1872" t="s">
        <v>29</v>
      </c>
      <c r="D1872" t="s">
        <v>30</v>
      </c>
      <c r="E1872" t="s">
        <v>496</v>
      </c>
      <c r="F1872" t="s">
        <v>497</v>
      </c>
      <c r="G1872" t="s">
        <v>516</v>
      </c>
      <c r="H1872" t="s">
        <v>517</v>
      </c>
      <c r="I1872" t="str">
        <f>MID(Tabla1[[#This Row],[Des.Proyecto]],16,50)</f>
        <v>VOLUNTARIADO QUITO ACCIÓN</v>
      </c>
      <c r="J1872" t="s">
        <v>426</v>
      </c>
      <c r="K1872" t="s">
        <v>427</v>
      </c>
      <c r="L1872" s="11" t="s">
        <v>939</v>
      </c>
      <c r="M1872" t="s">
        <v>403</v>
      </c>
      <c r="N1872" t="s">
        <v>194</v>
      </c>
      <c r="O1872" s="19">
        <v>2770.95</v>
      </c>
      <c r="P1872" s="19">
        <v>0</v>
      </c>
      <c r="Q1872" s="19">
        <v>1031.42</v>
      </c>
      <c r="R1872" s="19">
        <v>3802.37</v>
      </c>
      <c r="S1872" s="19">
        <v>0</v>
      </c>
      <c r="T1872" s="19">
        <v>0</v>
      </c>
      <c r="U1872" s="18">
        <f>Tabla1[[#This Row],[Comprometido]]/Tabla1[[#Totals],[Comprometido]]</f>
        <v>0</v>
      </c>
      <c r="V1872" s="19">
        <v>0</v>
      </c>
      <c r="W1872" s="20">
        <f>Tabla1[[#This Row],[Devengado]]/Tabla1[[#Totals],[Devengado]]</f>
        <v>0</v>
      </c>
      <c r="X1872" s="19">
        <v>3802.37</v>
      </c>
      <c r="Y1872" s="19">
        <v>3802.37</v>
      </c>
      <c r="Z1872" s="19">
        <v>3802.37</v>
      </c>
    </row>
    <row r="1873" spans="1:26" hidden="1" x14ac:dyDescent="0.2">
      <c r="A1873" t="s">
        <v>23</v>
      </c>
      <c r="B1873" t="s">
        <v>24</v>
      </c>
      <c r="C1873" t="s">
        <v>42</v>
      </c>
      <c r="D1873" t="s">
        <v>43</v>
      </c>
      <c r="E1873" t="s">
        <v>496</v>
      </c>
      <c r="F1873" t="s">
        <v>497</v>
      </c>
      <c r="G1873" t="s">
        <v>516</v>
      </c>
      <c r="H1873" t="s">
        <v>517</v>
      </c>
      <c r="I1873" t="str">
        <f>MID(Tabla1[[#This Row],[Des.Proyecto]],16,50)</f>
        <v>VOLUNTARIADO QUITO ACCIÓN</v>
      </c>
      <c r="J1873" t="s">
        <v>426</v>
      </c>
      <c r="K1873" t="s">
        <v>427</v>
      </c>
      <c r="L1873" s="11" t="s">
        <v>939</v>
      </c>
      <c r="M1873" t="s">
        <v>403</v>
      </c>
      <c r="N1873" t="s">
        <v>194</v>
      </c>
      <c r="O1873" s="19">
        <v>2957.35</v>
      </c>
      <c r="P1873" s="19">
        <v>0</v>
      </c>
      <c r="Q1873" s="19">
        <v>-1957.35</v>
      </c>
      <c r="R1873" s="19">
        <v>1000</v>
      </c>
      <c r="S1873" s="19">
        <v>0</v>
      </c>
      <c r="T1873" s="19">
        <v>0</v>
      </c>
      <c r="U1873" s="18">
        <f>Tabla1[[#This Row],[Comprometido]]/Tabla1[[#Totals],[Comprometido]]</f>
        <v>0</v>
      </c>
      <c r="V1873" s="19">
        <v>0</v>
      </c>
      <c r="W1873" s="20">
        <f>Tabla1[[#This Row],[Devengado]]/Tabla1[[#Totals],[Devengado]]</f>
        <v>0</v>
      </c>
      <c r="X1873" s="19">
        <v>1000</v>
      </c>
      <c r="Y1873" s="19">
        <v>1000</v>
      </c>
      <c r="Z1873" s="19">
        <v>1000</v>
      </c>
    </row>
    <row r="1874" spans="1:26" hidden="1" x14ac:dyDescent="0.2">
      <c r="A1874" t="s">
        <v>23</v>
      </c>
      <c r="B1874" t="s">
        <v>24</v>
      </c>
      <c r="C1874" t="s">
        <v>44</v>
      </c>
      <c r="D1874" t="s">
        <v>45</v>
      </c>
      <c r="E1874" t="s">
        <v>496</v>
      </c>
      <c r="F1874" t="s">
        <v>497</v>
      </c>
      <c r="G1874" t="s">
        <v>516</v>
      </c>
      <c r="H1874" t="s">
        <v>517</v>
      </c>
      <c r="I1874" t="str">
        <f>MID(Tabla1[[#This Row],[Des.Proyecto]],16,50)</f>
        <v>VOLUNTARIADO QUITO ACCIÓN</v>
      </c>
      <c r="J1874" t="s">
        <v>426</v>
      </c>
      <c r="K1874" t="s">
        <v>427</v>
      </c>
      <c r="L1874" s="11" t="s">
        <v>939</v>
      </c>
      <c r="M1874" t="s">
        <v>403</v>
      </c>
      <c r="N1874" t="s">
        <v>194</v>
      </c>
      <c r="O1874" s="19">
        <v>1965</v>
      </c>
      <c r="P1874" s="19">
        <v>0</v>
      </c>
      <c r="Q1874" s="19">
        <v>0</v>
      </c>
      <c r="R1874" s="19">
        <v>1965</v>
      </c>
      <c r="S1874" s="19">
        <v>0</v>
      </c>
      <c r="T1874" s="19">
        <v>0</v>
      </c>
      <c r="U1874" s="18">
        <f>Tabla1[[#This Row],[Comprometido]]/Tabla1[[#Totals],[Comprometido]]</f>
        <v>0</v>
      </c>
      <c r="V1874" s="19">
        <v>0</v>
      </c>
      <c r="W1874" s="20">
        <f>Tabla1[[#This Row],[Devengado]]/Tabla1[[#Totals],[Devengado]]</f>
        <v>0</v>
      </c>
      <c r="X1874" s="19">
        <v>1965</v>
      </c>
      <c r="Y1874" s="19">
        <v>1965</v>
      </c>
      <c r="Z1874" s="19">
        <v>1965</v>
      </c>
    </row>
    <row r="1875" spans="1:26" hidden="1" x14ac:dyDescent="0.2">
      <c r="A1875" t="s">
        <v>23</v>
      </c>
      <c r="B1875" t="s">
        <v>24</v>
      </c>
      <c r="C1875" t="s">
        <v>72</v>
      </c>
      <c r="D1875" t="s">
        <v>73</v>
      </c>
      <c r="E1875" t="s">
        <v>496</v>
      </c>
      <c r="F1875" t="s">
        <v>497</v>
      </c>
      <c r="G1875" t="s">
        <v>516</v>
      </c>
      <c r="H1875" t="s">
        <v>517</v>
      </c>
      <c r="I1875" t="str">
        <f>MID(Tabla1[[#This Row],[Des.Proyecto]],16,50)</f>
        <v>VOLUNTARIADO QUITO ACCIÓN</v>
      </c>
      <c r="J1875" t="s">
        <v>492</v>
      </c>
      <c r="K1875" t="s">
        <v>493</v>
      </c>
      <c r="L1875" s="11" t="s">
        <v>939</v>
      </c>
      <c r="M1875" t="s">
        <v>403</v>
      </c>
      <c r="N1875" t="s">
        <v>194</v>
      </c>
      <c r="O1875" s="19">
        <v>797</v>
      </c>
      <c r="P1875" s="19">
        <v>0</v>
      </c>
      <c r="Q1875" s="19">
        <v>0</v>
      </c>
      <c r="R1875" s="19">
        <v>797</v>
      </c>
      <c r="S1875" s="19">
        <v>0</v>
      </c>
      <c r="T1875" s="19">
        <v>0</v>
      </c>
      <c r="U1875" s="18">
        <f>Tabla1[[#This Row],[Comprometido]]/Tabla1[[#Totals],[Comprometido]]</f>
        <v>0</v>
      </c>
      <c r="V1875" s="19">
        <v>0</v>
      </c>
      <c r="W1875" s="20">
        <f>Tabla1[[#This Row],[Devengado]]/Tabla1[[#Totals],[Devengado]]</f>
        <v>0</v>
      </c>
      <c r="X1875" s="19">
        <v>797</v>
      </c>
      <c r="Y1875" s="19">
        <v>797</v>
      </c>
      <c r="Z1875" s="19">
        <v>797</v>
      </c>
    </row>
    <row r="1876" spans="1:26" hidden="1" x14ac:dyDescent="0.2">
      <c r="A1876" t="s">
        <v>23</v>
      </c>
      <c r="B1876" t="s">
        <v>24</v>
      </c>
      <c r="C1876" t="s">
        <v>86</v>
      </c>
      <c r="D1876" t="s">
        <v>87</v>
      </c>
      <c r="E1876" t="s">
        <v>496</v>
      </c>
      <c r="F1876" t="s">
        <v>497</v>
      </c>
      <c r="G1876" t="s">
        <v>516</v>
      </c>
      <c r="H1876" t="s">
        <v>517</v>
      </c>
      <c r="I1876" t="str">
        <f>MID(Tabla1[[#This Row],[Des.Proyecto]],16,50)</f>
        <v>VOLUNTARIADO QUITO ACCIÓN</v>
      </c>
      <c r="J1876" t="s">
        <v>494</v>
      </c>
      <c r="K1876" t="s">
        <v>495</v>
      </c>
      <c r="L1876" s="11" t="s">
        <v>939</v>
      </c>
      <c r="M1876" t="s">
        <v>403</v>
      </c>
      <c r="N1876" t="s">
        <v>194</v>
      </c>
      <c r="O1876" s="19">
        <v>0</v>
      </c>
      <c r="P1876" s="19">
        <v>0</v>
      </c>
      <c r="Q1876" s="19">
        <v>3300</v>
      </c>
      <c r="R1876" s="19">
        <v>3300</v>
      </c>
      <c r="S1876" s="19">
        <v>3300</v>
      </c>
      <c r="T1876" s="19">
        <v>0</v>
      </c>
      <c r="U1876" s="18">
        <f>Tabla1[[#This Row],[Comprometido]]/Tabla1[[#Totals],[Comprometido]]</f>
        <v>0</v>
      </c>
      <c r="V1876" s="19">
        <v>0</v>
      </c>
      <c r="W1876" s="20">
        <f>Tabla1[[#This Row],[Devengado]]/Tabla1[[#Totals],[Devengado]]</f>
        <v>0</v>
      </c>
      <c r="X1876" s="19">
        <v>3300</v>
      </c>
      <c r="Y1876" s="19">
        <v>3300</v>
      </c>
      <c r="Z1876" s="19">
        <v>0</v>
      </c>
    </row>
    <row r="1877" spans="1:26" hidden="1" x14ac:dyDescent="0.2">
      <c r="A1877" t="s">
        <v>23</v>
      </c>
      <c r="B1877" t="s">
        <v>24</v>
      </c>
      <c r="C1877" t="s">
        <v>44</v>
      </c>
      <c r="D1877" t="s">
        <v>45</v>
      </c>
      <c r="E1877" t="s">
        <v>496</v>
      </c>
      <c r="F1877" t="s">
        <v>497</v>
      </c>
      <c r="G1877" t="s">
        <v>518</v>
      </c>
      <c r="H1877" t="s">
        <v>519</v>
      </c>
      <c r="I1877" t="str">
        <f>MID(Tabla1[[#This Row],[Des.Proyecto]],16,50)</f>
        <v>COLONIAS VACACIONALES</v>
      </c>
      <c r="J1877" t="s">
        <v>456</v>
      </c>
      <c r="K1877" t="s">
        <v>457</v>
      </c>
      <c r="L1877" s="11" t="s">
        <v>939</v>
      </c>
      <c r="M1877" t="s">
        <v>403</v>
      </c>
      <c r="N1877" t="s">
        <v>194</v>
      </c>
      <c r="O1877" s="19">
        <v>5992.7</v>
      </c>
      <c r="P1877" s="19">
        <v>0</v>
      </c>
      <c r="Q1877" s="19">
        <v>0</v>
      </c>
      <c r="R1877" s="19">
        <v>5992.7</v>
      </c>
      <c r="S1877" s="19">
        <v>5992.7</v>
      </c>
      <c r="T1877" s="19">
        <v>0</v>
      </c>
      <c r="U1877" s="18">
        <f>Tabla1[[#This Row],[Comprometido]]/Tabla1[[#Totals],[Comprometido]]</f>
        <v>0</v>
      </c>
      <c r="V1877" s="19">
        <v>0</v>
      </c>
      <c r="W1877" s="20">
        <f>Tabla1[[#This Row],[Devengado]]/Tabla1[[#Totals],[Devengado]]</f>
        <v>0</v>
      </c>
      <c r="X1877" s="19">
        <v>5992.7</v>
      </c>
      <c r="Y1877" s="19">
        <v>5992.7</v>
      </c>
      <c r="Z1877" s="19">
        <v>0</v>
      </c>
    </row>
    <row r="1878" spans="1:26" hidden="1" x14ac:dyDescent="0.2">
      <c r="A1878" t="s">
        <v>23</v>
      </c>
      <c r="B1878" t="s">
        <v>24</v>
      </c>
      <c r="C1878" t="s">
        <v>40</v>
      </c>
      <c r="D1878" t="s">
        <v>41</v>
      </c>
      <c r="E1878" t="s">
        <v>496</v>
      </c>
      <c r="F1878" t="s">
        <v>497</v>
      </c>
      <c r="G1878" t="s">
        <v>518</v>
      </c>
      <c r="H1878" t="s">
        <v>519</v>
      </c>
      <c r="I1878" t="str">
        <f>MID(Tabla1[[#This Row],[Des.Proyecto]],16,50)</f>
        <v>COLONIAS VACACIONALES</v>
      </c>
      <c r="J1878" t="s">
        <v>456</v>
      </c>
      <c r="K1878" t="s">
        <v>457</v>
      </c>
      <c r="L1878" s="11" t="s">
        <v>939</v>
      </c>
      <c r="M1878" t="s">
        <v>403</v>
      </c>
      <c r="N1878" t="s">
        <v>194</v>
      </c>
      <c r="O1878" s="19">
        <v>0</v>
      </c>
      <c r="P1878" s="19">
        <v>0</v>
      </c>
      <c r="Q1878" s="19">
        <v>4200</v>
      </c>
      <c r="R1878" s="19">
        <v>4200</v>
      </c>
      <c r="S1878" s="19">
        <v>0</v>
      </c>
      <c r="T1878" s="19">
        <v>0</v>
      </c>
      <c r="U1878" s="18">
        <f>Tabla1[[#This Row],[Comprometido]]/Tabla1[[#Totals],[Comprometido]]</f>
        <v>0</v>
      </c>
      <c r="V1878" s="19">
        <v>0</v>
      </c>
      <c r="W1878" s="20">
        <f>Tabla1[[#This Row],[Devengado]]/Tabla1[[#Totals],[Devengado]]</f>
        <v>0</v>
      </c>
      <c r="X1878" s="19">
        <v>4200</v>
      </c>
      <c r="Y1878" s="19">
        <v>4200</v>
      </c>
      <c r="Z1878" s="19">
        <v>4200</v>
      </c>
    </row>
    <row r="1879" spans="1:26" hidden="1" x14ac:dyDescent="0.2">
      <c r="A1879" t="s">
        <v>23</v>
      </c>
      <c r="B1879" t="s">
        <v>24</v>
      </c>
      <c r="C1879" t="s">
        <v>42</v>
      </c>
      <c r="D1879" t="s">
        <v>43</v>
      </c>
      <c r="E1879" t="s">
        <v>496</v>
      </c>
      <c r="F1879" t="s">
        <v>497</v>
      </c>
      <c r="G1879" t="s">
        <v>518</v>
      </c>
      <c r="H1879" t="s">
        <v>519</v>
      </c>
      <c r="I1879" t="str">
        <f>MID(Tabla1[[#This Row],[Des.Proyecto]],16,50)</f>
        <v>COLONIAS VACACIONALES</v>
      </c>
      <c r="J1879" t="s">
        <v>456</v>
      </c>
      <c r="K1879" t="s">
        <v>457</v>
      </c>
      <c r="L1879" s="11" t="s">
        <v>939</v>
      </c>
      <c r="M1879" t="s">
        <v>403</v>
      </c>
      <c r="N1879" t="s">
        <v>194</v>
      </c>
      <c r="O1879" s="19">
        <v>490</v>
      </c>
      <c r="P1879" s="19">
        <v>0</v>
      </c>
      <c r="Q1879" s="19">
        <v>-490</v>
      </c>
      <c r="R1879" s="19">
        <v>0</v>
      </c>
      <c r="S1879" s="19">
        <v>0</v>
      </c>
      <c r="T1879" s="19">
        <v>0</v>
      </c>
      <c r="U1879" s="18">
        <f>Tabla1[[#This Row],[Comprometido]]/Tabla1[[#Totals],[Comprometido]]</f>
        <v>0</v>
      </c>
      <c r="V1879" s="19">
        <v>0</v>
      </c>
      <c r="W1879" s="20">
        <f>Tabla1[[#This Row],[Devengado]]/Tabla1[[#Totals],[Devengado]]</f>
        <v>0</v>
      </c>
      <c r="X1879" s="19">
        <v>0</v>
      </c>
      <c r="Y1879" s="19">
        <v>0</v>
      </c>
      <c r="Z1879" s="19">
        <v>0</v>
      </c>
    </row>
    <row r="1880" spans="1:26" hidden="1" x14ac:dyDescent="0.2">
      <c r="A1880" t="s">
        <v>23</v>
      </c>
      <c r="B1880" t="s">
        <v>24</v>
      </c>
      <c r="C1880" t="s">
        <v>44</v>
      </c>
      <c r="D1880" t="s">
        <v>45</v>
      </c>
      <c r="E1880" t="s">
        <v>496</v>
      </c>
      <c r="F1880" t="s">
        <v>497</v>
      </c>
      <c r="G1880" t="s">
        <v>518</v>
      </c>
      <c r="H1880" t="s">
        <v>519</v>
      </c>
      <c r="I1880" t="str">
        <f>MID(Tabla1[[#This Row],[Des.Proyecto]],16,50)</f>
        <v>COLONIAS VACACIONALES</v>
      </c>
      <c r="J1880" t="s">
        <v>401</v>
      </c>
      <c r="K1880" t="s">
        <v>402</v>
      </c>
      <c r="L1880" s="11" t="s">
        <v>939</v>
      </c>
      <c r="M1880" t="s">
        <v>403</v>
      </c>
      <c r="N1880" t="s">
        <v>194</v>
      </c>
      <c r="O1880" s="19">
        <v>7450</v>
      </c>
      <c r="P1880" s="19">
        <v>0</v>
      </c>
      <c r="Q1880" s="19">
        <v>0</v>
      </c>
      <c r="R1880" s="19">
        <v>7450</v>
      </c>
      <c r="S1880" s="19">
        <v>0</v>
      </c>
      <c r="T1880" s="19">
        <v>0</v>
      </c>
      <c r="U1880" s="18">
        <f>Tabla1[[#This Row],[Comprometido]]/Tabla1[[#Totals],[Comprometido]]</f>
        <v>0</v>
      </c>
      <c r="V1880" s="19">
        <v>0</v>
      </c>
      <c r="W1880" s="20">
        <f>Tabla1[[#This Row],[Devengado]]/Tabla1[[#Totals],[Devengado]]</f>
        <v>0</v>
      </c>
      <c r="X1880" s="19">
        <v>7450</v>
      </c>
      <c r="Y1880" s="19">
        <v>7450</v>
      </c>
      <c r="Z1880" s="19">
        <v>7450</v>
      </c>
    </row>
    <row r="1881" spans="1:26" hidden="1" x14ac:dyDescent="0.2">
      <c r="A1881" t="s">
        <v>23</v>
      </c>
      <c r="B1881" t="s">
        <v>24</v>
      </c>
      <c r="C1881" t="s">
        <v>40</v>
      </c>
      <c r="D1881" t="s">
        <v>41</v>
      </c>
      <c r="E1881" t="s">
        <v>496</v>
      </c>
      <c r="F1881" t="s">
        <v>497</v>
      </c>
      <c r="G1881" t="s">
        <v>518</v>
      </c>
      <c r="H1881" t="s">
        <v>519</v>
      </c>
      <c r="I1881" t="str">
        <f>MID(Tabla1[[#This Row],[Des.Proyecto]],16,50)</f>
        <v>COLONIAS VACACIONALES</v>
      </c>
      <c r="J1881" t="s">
        <v>401</v>
      </c>
      <c r="K1881" t="s">
        <v>402</v>
      </c>
      <c r="L1881" s="11" t="s">
        <v>939</v>
      </c>
      <c r="M1881" t="s">
        <v>403</v>
      </c>
      <c r="N1881" t="s">
        <v>194</v>
      </c>
      <c r="O1881" s="19">
        <v>3230</v>
      </c>
      <c r="P1881" s="19">
        <v>0</v>
      </c>
      <c r="Q1881" s="19">
        <v>0</v>
      </c>
      <c r="R1881" s="19">
        <v>3230</v>
      </c>
      <c r="S1881" s="19">
        <v>0</v>
      </c>
      <c r="T1881" s="19">
        <v>0</v>
      </c>
      <c r="U1881" s="18">
        <f>Tabla1[[#This Row],[Comprometido]]/Tabla1[[#Totals],[Comprometido]]</f>
        <v>0</v>
      </c>
      <c r="V1881" s="19">
        <v>0</v>
      </c>
      <c r="W1881" s="20">
        <f>Tabla1[[#This Row],[Devengado]]/Tabla1[[#Totals],[Devengado]]</f>
        <v>0</v>
      </c>
      <c r="X1881" s="19">
        <v>3230</v>
      </c>
      <c r="Y1881" s="19">
        <v>3230</v>
      </c>
      <c r="Z1881" s="19">
        <v>3230</v>
      </c>
    </row>
    <row r="1882" spans="1:26" hidden="1" x14ac:dyDescent="0.2">
      <c r="A1882" t="s">
        <v>23</v>
      </c>
      <c r="B1882" t="s">
        <v>24</v>
      </c>
      <c r="C1882" t="s">
        <v>72</v>
      </c>
      <c r="D1882" t="s">
        <v>73</v>
      </c>
      <c r="E1882" t="s">
        <v>496</v>
      </c>
      <c r="F1882" t="s">
        <v>497</v>
      </c>
      <c r="G1882" t="s">
        <v>518</v>
      </c>
      <c r="H1882" t="s">
        <v>519</v>
      </c>
      <c r="I1882" t="str">
        <f>MID(Tabla1[[#This Row],[Des.Proyecto]],16,50)</f>
        <v>COLONIAS VACACIONALES</v>
      </c>
      <c r="J1882" t="s">
        <v>401</v>
      </c>
      <c r="K1882" t="s">
        <v>402</v>
      </c>
      <c r="L1882" s="11" t="s">
        <v>939</v>
      </c>
      <c r="M1882" t="s">
        <v>403</v>
      </c>
      <c r="N1882" t="s">
        <v>194</v>
      </c>
      <c r="O1882" s="19">
        <v>5600</v>
      </c>
      <c r="P1882" s="19">
        <v>0</v>
      </c>
      <c r="Q1882" s="19">
        <v>0</v>
      </c>
      <c r="R1882" s="19">
        <v>5600</v>
      </c>
      <c r="S1882" s="19">
        <v>0</v>
      </c>
      <c r="T1882" s="19">
        <v>0</v>
      </c>
      <c r="U1882" s="18">
        <f>Tabla1[[#This Row],[Comprometido]]/Tabla1[[#Totals],[Comprometido]]</f>
        <v>0</v>
      </c>
      <c r="V1882" s="19">
        <v>0</v>
      </c>
      <c r="W1882" s="20">
        <f>Tabla1[[#This Row],[Devengado]]/Tabla1[[#Totals],[Devengado]]</f>
        <v>0</v>
      </c>
      <c r="X1882" s="19">
        <v>5600</v>
      </c>
      <c r="Y1882" s="19">
        <v>5600</v>
      </c>
      <c r="Z1882" s="19">
        <v>5600</v>
      </c>
    </row>
    <row r="1883" spans="1:26" hidden="1" x14ac:dyDescent="0.2">
      <c r="A1883" t="s">
        <v>23</v>
      </c>
      <c r="B1883" t="s">
        <v>24</v>
      </c>
      <c r="C1883" t="s">
        <v>103</v>
      </c>
      <c r="D1883" t="s">
        <v>104</v>
      </c>
      <c r="E1883" t="s">
        <v>496</v>
      </c>
      <c r="F1883" t="s">
        <v>497</v>
      </c>
      <c r="G1883" t="s">
        <v>518</v>
      </c>
      <c r="H1883" t="s">
        <v>519</v>
      </c>
      <c r="I1883" t="str">
        <f>MID(Tabla1[[#This Row],[Des.Proyecto]],16,50)</f>
        <v>COLONIAS VACACIONALES</v>
      </c>
      <c r="J1883" t="s">
        <v>401</v>
      </c>
      <c r="K1883" t="s">
        <v>402</v>
      </c>
      <c r="L1883" s="11" t="s">
        <v>939</v>
      </c>
      <c r="M1883" t="s">
        <v>403</v>
      </c>
      <c r="N1883" t="s">
        <v>194</v>
      </c>
      <c r="O1883" s="19">
        <v>5602.64</v>
      </c>
      <c r="P1883" s="19">
        <v>0</v>
      </c>
      <c r="Q1883" s="19">
        <v>0</v>
      </c>
      <c r="R1883" s="19">
        <v>5602.64</v>
      </c>
      <c r="S1883" s="19">
        <v>0</v>
      </c>
      <c r="T1883" s="19">
        <v>0</v>
      </c>
      <c r="U1883" s="18">
        <f>Tabla1[[#This Row],[Comprometido]]/Tabla1[[#Totals],[Comprometido]]</f>
        <v>0</v>
      </c>
      <c r="V1883" s="19">
        <v>0</v>
      </c>
      <c r="W1883" s="20">
        <f>Tabla1[[#This Row],[Devengado]]/Tabla1[[#Totals],[Devengado]]</f>
        <v>0</v>
      </c>
      <c r="X1883" s="19">
        <v>5602.64</v>
      </c>
      <c r="Y1883" s="19">
        <v>5602.64</v>
      </c>
      <c r="Z1883" s="19">
        <v>5602.64</v>
      </c>
    </row>
    <row r="1884" spans="1:26" hidden="1" x14ac:dyDescent="0.2">
      <c r="A1884" t="s">
        <v>23</v>
      </c>
      <c r="B1884" t="s">
        <v>24</v>
      </c>
      <c r="C1884" t="s">
        <v>29</v>
      </c>
      <c r="D1884" t="s">
        <v>30</v>
      </c>
      <c r="E1884" t="s">
        <v>496</v>
      </c>
      <c r="F1884" t="s">
        <v>497</v>
      </c>
      <c r="G1884" t="s">
        <v>518</v>
      </c>
      <c r="H1884" t="s">
        <v>519</v>
      </c>
      <c r="I1884" t="str">
        <f>MID(Tabla1[[#This Row],[Des.Proyecto]],16,50)</f>
        <v>COLONIAS VACACIONALES</v>
      </c>
      <c r="J1884" t="s">
        <v>401</v>
      </c>
      <c r="K1884" t="s">
        <v>402</v>
      </c>
      <c r="L1884" s="11" t="s">
        <v>939</v>
      </c>
      <c r="M1884" t="s">
        <v>403</v>
      </c>
      <c r="N1884" t="s">
        <v>194</v>
      </c>
      <c r="O1884" s="19">
        <v>1873.38</v>
      </c>
      <c r="P1884" s="19">
        <v>0</v>
      </c>
      <c r="Q1884" s="19">
        <v>0</v>
      </c>
      <c r="R1884" s="19">
        <v>1873.38</v>
      </c>
      <c r="S1884" s="19">
        <v>0</v>
      </c>
      <c r="T1884" s="19">
        <v>0</v>
      </c>
      <c r="U1884" s="18">
        <f>Tabla1[[#This Row],[Comprometido]]/Tabla1[[#Totals],[Comprometido]]</f>
        <v>0</v>
      </c>
      <c r="V1884" s="19">
        <v>0</v>
      </c>
      <c r="W1884" s="20">
        <f>Tabla1[[#This Row],[Devengado]]/Tabla1[[#Totals],[Devengado]]</f>
        <v>0</v>
      </c>
      <c r="X1884" s="19">
        <v>1873.38</v>
      </c>
      <c r="Y1884" s="19">
        <v>1873.38</v>
      </c>
      <c r="Z1884" s="19">
        <v>1873.38</v>
      </c>
    </row>
    <row r="1885" spans="1:26" hidden="1" x14ac:dyDescent="0.2">
      <c r="A1885" t="s">
        <v>23</v>
      </c>
      <c r="B1885" t="s">
        <v>24</v>
      </c>
      <c r="C1885" t="s">
        <v>103</v>
      </c>
      <c r="D1885" t="s">
        <v>104</v>
      </c>
      <c r="E1885" t="s">
        <v>496</v>
      </c>
      <c r="F1885" t="s">
        <v>497</v>
      </c>
      <c r="G1885" t="s">
        <v>518</v>
      </c>
      <c r="H1885" t="s">
        <v>519</v>
      </c>
      <c r="I1885" t="str">
        <f>MID(Tabla1[[#This Row],[Des.Proyecto]],16,50)</f>
        <v>COLONIAS VACACIONALES</v>
      </c>
      <c r="J1885" t="s">
        <v>484</v>
      </c>
      <c r="K1885" t="s">
        <v>485</v>
      </c>
      <c r="L1885" s="11" t="s">
        <v>939</v>
      </c>
      <c r="M1885" t="s">
        <v>403</v>
      </c>
      <c r="N1885" t="s">
        <v>194</v>
      </c>
      <c r="O1885" s="19">
        <v>6000</v>
      </c>
      <c r="P1885" s="19">
        <v>0</v>
      </c>
      <c r="Q1885" s="19">
        <v>0</v>
      </c>
      <c r="R1885" s="19">
        <v>6000</v>
      </c>
      <c r="S1885" s="19">
        <v>0</v>
      </c>
      <c r="T1885" s="19">
        <v>0</v>
      </c>
      <c r="U1885" s="18">
        <f>Tabla1[[#This Row],[Comprometido]]/Tabla1[[#Totals],[Comprometido]]</f>
        <v>0</v>
      </c>
      <c r="V1885" s="19">
        <v>0</v>
      </c>
      <c r="W1885" s="20">
        <f>Tabla1[[#This Row],[Devengado]]/Tabla1[[#Totals],[Devengado]]</f>
        <v>0</v>
      </c>
      <c r="X1885" s="19">
        <v>6000</v>
      </c>
      <c r="Y1885" s="19">
        <v>6000</v>
      </c>
      <c r="Z1885" s="19">
        <v>6000</v>
      </c>
    </row>
    <row r="1886" spans="1:26" hidden="1" x14ac:dyDescent="0.2">
      <c r="A1886" t="s">
        <v>23</v>
      </c>
      <c r="B1886" t="s">
        <v>24</v>
      </c>
      <c r="C1886" t="s">
        <v>72</v>
      </c>
      <c r="D1886" t="s">
        <v>73</v>
      </c>
      <c r="E1886" t="s">
        <v>496</v>
      </c>
      <c r="F1886" t="s">
        <v>497</v>
      </c>
      <c r="G1886" t="s">
        <v>518</v>
      </c>
      <c r="H1886" t="s">
        <v>519</v>
      </c>
      <c r="I1886" t="str">
        <f>MID(Tabla1[[#This Row],[Des.Proyecto]],16,50)</f>
        <v>COLONIAS VACACIONALES</v>
      </c>
      <c r="J1886" t="s">
        <v>484</v>
      </c>
      <c r="K1886" t="s">
        <v>485</v>
      </c>
      <c r="L1886" s="11" t="s">
        <v>939</v>
      </c>
      <c r="M1886" t="s">
        <v>403</v>
      </c>
      <c r="N1886" t="s">
        <v>194</v>
      </c>
      <c r="O1886" s="19">
        <v>15700</v>
      </c>
      <c r="P1886" s="19">
        <v>0</v>
      </c>
      <c r="Q1886" s="19">
        <v>0</v>
      </c>
      <c r="R1886" s="19">
        <v>15700</v>
      </c>
      <c r="S1886" s="19">
        <v>0</v>
      </c>
      <c r="T1886" s="19">
        <v>15700</v>
      </c>
      <c r="U1886" s="18">
        <f>Tabla1[[#This Row],[Comprometido]]/Tabla1[[#Totals],[Comprometido]]</f>
        <v>7.4952186234012222E-4</v>
      </c>
      <c r="V1886" s="19">
        <v>0</v>
      </c>
      <c r="W1886" s="20">
        <f>Tabla1[[#This Row],[Devengado]]/Tabla1[[#Totals],[Devengado]]</f>
        <v>0</v>
      </c>
      <c r="X1886" s="19">
        <v>0</v>
      </c>
      <c r="Y1886" s="19">
        <v>15700</v>
      </c>
      <c r="Z1886" s="19">
        <v>0</v>
      </c>
    </row>
    <row r="1887" spans="1:26" hidden="1" x14ac:dyDescent="0.2">
      <c r="A1887" t="s">
        <v>23</v>
      </c>
      <c r="B1887" t="s">
        <v>24</v>
      </c>
      <c r="C1887" t="s">
        <v>40</v>
      </c>
      <c r="D1887" t="s">
        <v>41</v>
      </c>
      <c r="E1887" t="s">
        <v>496</v>
      </c>
      <c r="F1887" t="s">
        <v>497</v>
      </c>
      <c r="G1887" t="s">
        <v>518</v>
      </c>
      <c r="H1887" t="s">
        <v>519</v>
      </c>
      <c r="I1887" t="str">
        <f>MID(Tabla1[[#This Row],[Des.Proyecto]],16,50)</f>
        <v>COLONIAS VACACIONALES</v>
      </c>
      <c r="J1887" t="s">
        <v>484</v>
      </c>
      <c r="K1887" t="s">
        <v>485</v>
      </c>
      <c r="L1887" s="11" t="s">
        <v>939</v>
      </c>
      <c r="M1887" t="s">
        <v>403</v>
      </c>
      <c r="N1887" t="s">
        <v>194</v>
      </c>
      <c r="O1887" s="19">
        <v>18200</v>
      </c>
      <c r="P1887" s="19">
        <v>0</v>
      </c>
      <c r="Q1887" s="19">
        <v>-8300</v>
      </c>
      <c r="R1887" s="19">
        <v>9900</v>
      </c>
      <c r="S1887" s="19">
        <v>0</v>
      </c>
      <c r="T1887" s="19">
        <v>9900</v>
      </c>
      <c r="U1887" s="18">
        <f>Tabla1[[#This Row],[Comprometido]]/Tabla1[[#Totals],[Comprometido]]</f>
        <v>4.7262843548835735E-4</v>
      </c>
      <c r="V1887" s="19">
        <v>0</v>
      </c>
      <c r="W1887" s="20">
        <f>Tabla1[[#This Row],[Devengado]]/Tabla1[[#Totals],[Devengado]]</f>
        <v>0</v>
      </c>
      <c r="X1887" s="19">
        <v>0</v>
      </c>
      <c r="Y1887" s="19">
        <v>9900</v>
      </c>
      <c r="Z1887" s="19">
        <v>0</v>
      </c>
    </row>
    <row r="1888" spans="1:26" hidden="1" x14ac:dyDescent="0.2">
      <c r="A1888" t="s">
        <v>23</v>
      </c>
      <c r="B1888" t="s">
        <v>24</v>
      </c>
      <c r="C1888" t="s">
        <v>29</v>
      </c>
      <c r="D1888" t="s">
        <v>30</v>
      </c>
      <c r="E1888" t="s">
        <v>496</v>
      </c>
      <c r="F1888" t="s">
        <v>497</v>
      </c>
      <c r="G1888" t="s">
        <v>518</v>
      </c>
      <c r="H1888" t="s">
        <v>519</v>
      </c>
      <c r="I1888" t="str">
        <f>MID(Tabla1[[#This Row],[Des.Proyecto]],16,50)</f>
        <v>COLONIAS VACACIONALES</v>
      </c>
      <c r="J1888" t="s">
        <v>484</v>
      </c>
      <c r="K1888" t="s">
        <v>485</v>
      </c>
      <c r="L1888" s="11" t="s">
        <v>939</v>
      </c>
      <c r="M1888" t="s">
        <v>403</v>
      </c>
      <c r="N1888" t="s">
        <v>194</v>
      </c>
      <c r="O1888" s="19">
        <v>17500</v>
      </c>
      <c r="P1888" s="19">
        <v>0</v>
      </c>
      <c r="Q1888" s="19">
        <v>0</v>
      </c>
      <c r="R1888" s="19">
        <v>17500</v>
      </c>
      <c r="S1888" s="19">
        <v>0</v>
      </c>
      <c r="T1888" s="19">
        <v>0</v>
      </c>
      <c r="U1888" s="18">
        <f>Tabla1[[#This Row],[Comprometido]]/Tabla1[[#Totals],[Comprometido]]</f>
        <v>0</v>
      </c>
      <c r="V1888" s="19">
        <v>0</v>
      </c>
      <c r="W1888" s="20">
        <f>Tabla1[[#This Row],[Devengado]]/Tabla1[[#Totals],[Devengado]]</f>
        <v>0</v>
      </c>
      <c r="X1888" s="19">
        <v>17500</v>
      </c>
      <c r="Y1888" s="19">
        <v>17500</v>
      </c>
      <c r="Z1888" s="19">
        <v>17500</v>
      </c>
    </row>
    <row r="1889" spans="1:26" hidden="1" x14ac:dyDescent="0.2">
      <c r="A1889" t="s">
        <v>23</v>
      </c>
      <c r="B1889" t="s">
        <v>24</v>
      </c>
      <c r="C1889" t="s">
        <v>44</v>
      </c>
      <c r="D1889" t="s">
        <v>45</v>
      </c>
      <c r="E1889" t="s">
        <v>496</v>
      </c>
      <c r="F1889" t="s">
        <v>497</v>
      </c>
      <c r="G1889" t="s">
        <v>518</v>
      </c>
      <c r="H1889" t="s">
        <v>519</v>
      </c>
      <c r="I1889" t="str">
        <f>MID(Tabla1[[#This Row],[Des.Proyecto]],16,50)</f>
        <v>COLONIAS VACACIONALES</v>
      </c>
      <c r="J1889" t="s">
        <v>484</v>
      </c>
      <c r="K1889" t="s">
        <v>485</v>
      </c>
      <c r="L1889" s="11" t="s">
        <v>939</v>
      </c>
      <c r="M1889" t="s">
        <v>403</v>
      </c>
      <c r="N1889" t="s">
        <v>194</v>
      </c>
      <c r="O1889" s="19">
        <v>10837.5</v>
      </c>
      <c r="P1889" s="19">
        <v>0</v>
      </c>
      <c r="Q1889" s="19">
        <v>0</v>
      </c>
      <c r="R1889" s="19">
        <v>10837.5</v>
      </c>
      <c r="S1889" s="19">
        <v>0</v>
      </c>
      <c r="T1889" s="19">
        <v>0</v>
      </c>
      <c r="U1889" s="18">
        <f>Tabla1[[#This Row],[Comprometido]]/Tabla1[[#Totals],[Comprometido]]</f>
        <v>0</v>
      </c>
      <c r="V1889" s="19">
        <v>0</v>
      </c>
      <c r="W1889" s="20">
        <f>Tabla1[[#This Row],[Devengado]]/Tabla1[[#Totals],[Devengado]]</f>
        <v>0</v>
      </c>
      <c r="X1889" s="19">
        <v>10837.5</v>
      </c>
      <c r="Y1889" s="19">
        <v>10837.5</v>
      </c>
      <c r="Z1889" s="19">
        <v>10837.5</v>
      </c>
    </row>
    <row r="1890" spans="1:26" hidden="1" x14ac:dyDescent="0.2">
      <c r="A1890" t="s">
        <v>23</v>
      </c>
      <c r="B1890" t="s">
        <v>24</v>
      </c>
      <c r="C1890" t="s">
        <v>34</v>
      </c>
      <c r="D1890" t="s">
        <v>35</v>
      </c>
      <c r="E1890" t="s">
        <v>496</v>
      </c>
      <c r="F1890" t="s">
        <v>497</v>
      </c>
      <c r="G1890" t="s">
        <v>518</v>
      </c>
      <c r="H1890" t="s">
        <v>519</v>
      </c>
      <c r="I1890" t="str">
        <f>MID(Tabla1[[#This Row],[Des.Proyecto]],16,50)</f>
        <v>COLONIAS VACACIONALES</v>
      </c>
      <c r="J1890" t="s">
        <v>484</v>
      </c>
      <c r="K1890" t="s">
        <v>485</v>
      </c>
      <c r="L1890" s="11" t="s">
        <v>939</v>
      </c>
      <c r="M1890" t="s">
        <v>403</v>
      </c>
      <c r="N1890" t="s">
        <v>194</v>
      </c>
      <c r="O1890" s="19">
        <v>15937.5</v>
      </c>
      <c r="P1890" s="19">
        <v>0</v>
      </c>
      <c r="Q1890" s="19">
        <v>0</v>
      </c>
      <c r="R1890" s="19">
        <v>15937.5</v>
      </c>
      <c r="S1890" s="19">
        <v>0</v>
      </c>
      <c r="T1890" s="19">
        <v>15937.5</v>
      </c>
      <c r="U1890" s="18">
        <f>Tabla1[[#This Row],[Comprometido]]/Tabla1[[#Totals],[Comprometido]]</f>
        <v>7.6086017076724196E-4</v>
      </c>
      <c r="V1890" s="19">
        <v>567</v>
      </c>
      <c r="W1890" s="20">
        <f>Tabla1[[#This Row],[Devengado]]/Tabla1[[#Totals],[Devengado]]</f>
        <v>6.6213370013407159E-5</v>
      </c>
      <c r="X1890" s="19">
        <v>0</v>
      </c>
      <c r="Y1890" s="19">
        <v>15370.5</v>
      </c>
      <c r="Z1890" s="19">
        <v>0</v>
      </c>
    </row>
    <row r="1891" spans="1:26" hidden="1" x14ac:dyDescent="0.2">
      <c r="A1891" t="s">
        <v>23</v>
      </c>
      <c r="B1891" t="s">
        <v>24</v>
      </c>
      <c r="C1891" t="s">
        <v>25</v>
      </c>
      <c r="D1891" t="s">
        <v>26</v>
      </c>
      <c r="E1891" t="s">
        <v>496</v>
      </c>
      <c r="F1891" t="s">
        <v>497</v>
      </c>
      <c r="G1891" t="s">
        <v>518</v>
      </c>
      <c r="H1891" t="s">
        <v>519</v>
      </c>
      <c r="I1891" t="str">
        <f>MID(Tabla1[[#This Row],[Des.Proyecto]],16,50)</f>
        <v>COLONIAS VACACIONALES</v>
      </c>
      <c r="J1891" t="s">
        <v>484</v>
      </c>
      <c r="K1891" t="s">
        <v>485</v>
      </c>
      <c r="L1891" s="11" t="s">
        <v>939</v>
      </c>
      <c r="M1891" t="s">
        <v>403</v>
      </c>
      <c r="N1891" t="s">
        <v>194</v>
      </c>
      <c r="O1891" s="19">
        <v>13999</v>
      </c>
      <c r="P1891" s="19">
        <v>0</v>
      </c>
      <c r="Q1891" s="19">
        <v>-699</v>
      </c>
      <c r="R1891" s="19">
        <v>13300</v>
      </c>
      <c r="S1891" s="19">
        <v>0</v>
      </c>
      <c r="T1891" s="19">
        <v>5862.5</v>
      </c>
      <c r="U1891" s="18">
        <f>Tabla1[[#This Row],[Comprometido]]/Tabla1[[#Totals],[Comprometido]]</f>
        <v>2.798771922273227E-4</v>
      </c>
      <c r="V1891" s="19">
        <v>5862.5</v>
      </c>
      <c r="W1891" s="20">
        <f>Tabla1[[#This Row],[Devengado]]/Tabla1[[#Totals],[Devengado]]</f>
        <v>6.846135479781296E-4</v>
      </c>
      <c r="X1891" s="19">
        <v>7437.5</v>
      </c>
      <c r="Y1891" s="19">
        <v>7437.5</v>
      </c>
      <c r="Z1891" s="19">
        <v>7437.5</v>
      </c>
    </row>
    <row r="1892" spans="1:26" hidden="1" x14ac:dyDescent="0.2">
      <c r="A1892" t="s">
        <v>23</v>
      </c>
      <c r="B1892" t="s">
        <v>24</v>
      </c>
      <c r="C1892" t="s">
        <v>86</v>
      </c>
      <c r="D1892" t="s">
        <v>87</v>
      </c>
      <c r="E1892" t="s">
        <v>496</v>
      </c>
      <c r="F1892" t="s">
        <v>497</v>
      </c>
      <c r="G1892" t="s">
        <v>518</v>
      </c>
      <c r="H1892" t="s">
        <v>519</v>
      </c>
      <c r="I1892" t="str">
        <f>MID(Tabla1[[#This Row],[Des.Proyecto]],16,50)</f>
        <v>COLONIAS VACACIONALES</v>
      </c>
      <c r="J1892" t="s">
        <v>484</v>
      </c>
      <c r="K1892" t="s">
        <v>485</v>
      </c>
      <c r="L1892" s="11" t="s">
        <v>939</v>
      </c>
      <c r="M1892" t="s">
        <v>403</v>
      </c>
      <c r="N1892" t="s">
        <v>194</v>
      </c>
      <c r="O1892" s="19">
        <v>12000</v>
      </c>
      <c r="P1892" s="19">
        <v>0</v>
      </c>
      <c r="Q1892" s="19">
        <v>0</v>
      </c>
      <c r="R1892" s="19">
        <v>12000</v>
      </c>
      <c r="S1892" s="19">
        <v>0</v>
      </c>
      <c r="T1892" s="19">
        <v>0</v>
      </c>
      <c r="U1892" s="18">
        <f>Tabla1[[#This Row],[Comprometido]]/Tabla1[[#Totals],[Comprometido]]</f>
        <v>0</v>
      </c>
      <c r="V1892" s="19">
        <v>0</v>
      </c>
      <c r="W1892" s="20">
        <f>Tabla1[[#This Row],[Devengado]]/Tabla1[[#Totals],[Devengado]]</f>
        <v>0</v>
      </c>
      <c r="X1892" s="19">
        <v>12000</v>
      </c>
      <c r="Y1892" s="19">
        <v>12000</v>
      </c>
      <c r="Z1892" s="19">
        <v>12000</v>
      </c>
    </row>
    <row r="1893" spans="1:26" hidden="1" x14ac:dyDescent="0.2">
      <c r="A1893" t="s">
        <v>23</v>
      </c>
      <c r="B1893" t="s">
        <v>24</v>
      </c>
      <c r="C1893" t="s">
        <v>42</v>
      </c>
      <c r="D1893" t="s">
        <v>43</v>
      </c>
      <c r="E1893" t="s">
        <v>496</v>
      </c>
      <c r="F1893" t="s">
        <v>497</v>
      </c>
      <c r="G1893" t="s">
        <v>518</v>
      </c>
      <c r="H1893" t="s">
        <v>519</v>
      </c>
      <c r="I1893" t="str">
        <f>MID(Tabla1[[#This Row],[Des.Proyecto]],16,50)</f>
        <v>COLONIAS VACACIONALES</v>
      </c>
      <c r="J1893" t="s">
        <v>484</v>
      </c>
      <c r="K1893" t="s">
        <v>485</v>
      </c>
      <c r="L1893" s="11" t="s">
        <v>939</v>
      </c>
      <c r="M1893" t="s">
        <v>403</v>
      </c>
      <c r="N1893" t="s">
        <v>194</v>
      </c>
      <c r="O1893" s="19">
        <v>11403</v>
      </c>
      <c r="P1893" s="19">
        <v>0</v>
      </c>
      <c r="Q1893" s="19">
        <v>4347</v>
      </c>
      <c r="R1893" s="19">
        <v>15750</v>
      </c>
      <c r="S1893" s="19">
        <v>15750</v>
      </c>
      <c r="T1893" s="19">
        <v>0</v>
      </c>
      <c r="U1893" s="18">
        <f>Tabla1[[#This Row],[Comprometido]]/Tabla1[[#Totals],[Comprometido]]</f>
        <v>0</v>
      </c>
      <c r="V1893" s="19">
        <v>0</v>
      </c>
      <c r="W1893" s="20">
        <f>Tabla1[[#This Row],[Devengado]]/Tabla1[[#Totals],[Devengado]]</f>
        <v>0</v>
      </c>
      <c r="X1893" s="19">
        <v>15750</v>
      </c>
      <c r="Y1893" s="19">
        <v>15750</v>
      </c>
      <c r="Z1893" s="19">
        <v>0</v>
      </c>
    </row>
    <row r="1894" spans="1:26" hidden="1" x14ac:dyDescent="0.2">
      <c r="A1894" t="s">
        <v>23</v>
      </c>
      <c r="B1894" t="s">
        <v>24</v>
      </c>
      <c r="C1894" t="s">
        <v>34</v>
      </c>
      <c r="D1894" t="s">
        <v>35</v>
      </c>
      <c r="E1894" t="s">
        <v>496</v>
      </c>
      <c r="F1894" t="s">
        <v>497</v>
      </c>
      <c r="G1894" t="s">
        <v>518</v>
      </c>
      <c r="H1894" t="s">
        <v>519</v>
      </c>
      <c r="I1894" t="str">
        <f>MID(Tabla1[[#This Row],[Des.Proyecto]],16,50)</f>
        <v>COLONIAS VACACIONALES</v>
      </c>
      <c r="J1894" t="s">
        <v>468</v>
      </c>
      <c r="K1894" t="s">
        <v>469</v>
      </c>
      <c r="L1894" s="11" t="s">
        <v>939</v>
      </c>
      <c r="M1894" t="s">
        <v>403</v>
      </c>
      <c r="N1894" t="s">
        <v>194</v>
      </c>
      <c r="O1894" s="19">
        <v>1799.87</v>
      </c>
      <c r="P1894" s="19">
        <v>0</v>
      </c>
      <c r="Q1894" s="19">
        <v>0</v>
      </c>
      <c r="R1894" s="19">
        <v>1799.87</v>
      </c>
      <c r="S1894" s="19">
        <v>0</v>
      </c>
      <c r="T1894" s="19">
        <v>0</v>
      </c>
      <c r="U1894" s="18">
        <f>Tabla1[[#This Row],[Comprometido]]/Tabla1[[#Totals],[Comprometido]]</f>
        <v>0</v>
      </c>
      <c r="V1894" s="19">
        <v>0</v>
      </c>
      <c r="W1894" s="20">
        <f>Tabla1[[#This Row],[Devengado]]/Tabla1[[#Totals],[Devengado]]</f>
        <v>0</v>
      </c>
      <c r="X1894" s="19">
        <v>1799.87</v>
      </c>
      <c r="Y1894" s="19">
        <v>1799.87</v>
      </c>
      <c r="Z1894" s="19">
        <v>1799.87</v>
      </c>
    </row>
    <row r="1895" spans="1:26" hidden="1" x14ac:dyDescent="0.2">
      <c r="A1895" t="s">
        <v>23</v>
      </c>
      <c r="B1895" t="s">
        <v>24</v>
      </c>
      <c r="C1895" t="s">
        <v>25</v>
      </c>
      <c r="D1895" t="s">
        <v>26</v>
      </c>
      <c r="E1895" t="s">
        <v>496</v>
      </c>
      <c r="F1895" t="s">
        <v>497</v>
      </c>
      <c r="G1895" t="s">
        <v>518</v>
      </c>
      <c r="H1895" t="s">
        <v>519</v>
      </c>
      <c r="I1895" t="str">
        <f>MID(Tabla1[[#This Row],[Des.Proyecto]],16,50)</f>
        <v>COLONIAS VACACIONALES</v>
      </c>
      <c r="J1895" t="s">
        <v>468</v>
      </c>
      <c r="K1895" t="s">
        <v>469</v>
      </c>
      <c r="L1895" s="11" t="s">
        <v>939</v>
      </c>
      <c r="M1895" t="s">
        <v>403</v>
      </c>
      <c r="N1895" t="s">
        <v>194</v>
      </c>
      <c r="O1895" s="19">
        <v>9020</v>
      </c>
      <c r="P1895" s="19">
        <v>0</v>
      </c>
      <c r="Q1895" s="19">
        <v>-770</v>
      </c>
      <c r="R1895" s="19">
        <v>8250</v>
      </c>
      <c r="S1895" s="19">
        <v>20</v>
      </c>
      <c r="T1895" s="19">
        <v>2380</v>
      </c>
      <c r="U1895" s="18">
        <f>Tabla1[[#This Row],[Comprometido]]/Tabla1[[#Totals],[Comprometido]]</f>
        <v>1.1362178550124146E-4</v>
      </c>
      <c r="V1895" s="19">
        <v>2380</v>
      </c>
      <c r="W1895" s="20">
        <f>Tabla1[[#This Row],[Devengado]]/Tabla1[[#Totals],[Devengado]]</f>
        <v>2.7793266425380782E-4</v>
      </c>
      <c r="X1895" s="19">
        <v>5870</v>
      </c>
      <c r="Y1895" s="19">
        <v>5870</v>
      </c>
      <c r="Z1895" s="19">
        <v>5850</v>
      </c>
    </row>
    <row r="1896" spans="1:26" hidden="1" x14ac:dyDescent="0.2">
      <c r="A1896" t="s">
        <v>23</v>
      </c>
      <c r="B1896" t="s">
        <v>24</v>
      </c>
      <c r="C1896" t="s">
        <v>44</v>
      </c>
      <c r="D1896" t="s">
        <v>45</v>
      </c>
      <c r="E1896" t="s">
        <v>496</v>
      </c>
      <c r="F1896" t="s">
        <v>497</v>
      </c>
      <c r="G1896" t="s">
        <v>518</v>
      </c>
      <c r="H1896" t="s">
        <v>519</v>
      </c>
      <c r="I1896" t="str">
        <f>MID(Tabla1[[#This Row],[Des.Proyecto]],16,50)</f>
        <v>COLONIAS VACACIONALES</v>
      </c>
      <c r="J1896" t="s">
        <v>414</v>
      </c>
      <c r="K1896" t="s">
        <v>415</v>
      </c>
      <c r="L1896" s="11" t="s">
        <v>939</v>
      </c>
      <c r="M1896" t="s">
        <v>403</v>
      </c>
      <c r="N1896" t="s">
        <v>194</v>
      </c>
      <c r="O1896" s="19">
        <v>8199.0499999999993</v>
      </c>
      <c r="P1896" s="19">
        <v>0</v>
      </c>
      <c r="Q1896" s="19">
        <v>0</v>
      </c>
      <c r="R1896" s="19">
        <v>8199.0499999999993</v>
      </c>
      <c r="S1896" s="19">
        <v>0</v>
      </c>
      <c r="T1896" s="19">
        <v>0</v>
      </c>
      <c r="U1896" s="18">
        <f>Tabla1[[#This Row],[Comprometido]]/Tabla1[[#Totals],[Comprometido]]</f>
        <v>0</v>
      </c>
      <c r="V1896" s="19">
        <v>0</v>
      </c>
      <c r="W1896" s="20">
        <f>Tabla1[[#This Row],[Devengado]]/Tabla1[[#Totals],[Devengado]]</f>
        <v>0</v>
      </c>
      <c r="X1896" s="19">
        <v>8199.0499999999993</v>
      </c>
      <c r="Y1896" s="19">
        <v>8199.0499999999993</v>
      </c>
      <c r="Z1896" s="19">
        <v>8199.0499999999993</v>
      </c>
    </row>
    <row r="1897" spans="1:26" hidden="1" x14ac:dyDescent="0.2">
      <c r="A1897" t="s">
        <v>23</v>
      </c>
      <c r="B1897" t="s">
        <v>24</v>
      </c>
      <c r="C1897" t="s">
        <v>42</v>
      </c>
      <c r="D1897" t="s">
        <v>43</v>
      </c>
      <c r="E1897" t="s">
        <v>496</v>
      </c>
      <c r="F1897" t="s">
        <v>497</v>
      </c>
      <c r="G1897" t="s">
        <v>518</v>
      </c>
      <c r="H1897" t="s">
        <v>519</v>
      </c>
      <c r="I1897" t="str">
        <f>MID(Tabla1[[#This Row],[Des.Proyecto]],16,50)</f>
        <v>COLONIAS VACACIONALES</v>
      </c>
      <c r="J1897" t="s">
        <v>414</v>
      </c>
      <c r="K1897" t="s">
        <v>415</v>
      </c>
      <c r="L1897" s="11" t="s">
        <v>939</v>
      </c>
      <c r="M1897" t="s">
        <v>403</v>
      </c>
      <c r="N1897" t="s">
        <v>194</v>
      </c>
      <c r="O1897" s="19">
        <v>3290</v>
      </c>
      <c r="P1897" s="19">
        <v>0</v>
      </c>
      <c r="Q1897" s="19">
        <v>0</v>
      </c>
      <c r="R1897" s="19">
        <v>3290</v>
      </c>
      <c r="S1897" s="19">
        <v>0</v>
      </c>
      <c r="T1897" s="19">
        <v>0</v>
      </c>
      <c r="U1897" s="18">
        <f>Tabla1[[#This Row],[Comprometido]]/Tabla1[[#Totals],[Comprometido]]</f>
        <v>0</v>
      </c>
      <c r="V1897" s="19">
        <v>0</v>
      </c>
      <c r="W1897" s="20">
        <f>Tabla1[[#This Row],[Devengado]]/Tabla1[[#Totals],[Devengado]]</f>
        <v>0</v>
      </c>
      <c r="X1897" s="19">
        <v>3290</v>
      </c>
      <c r="Y1897" s="19">
        <v>3290</v>
      </c>
      <c r="Z1897" s="19">
        <v>3290</v>
      </c>
    </row>
    <row r="1898" spans="1:26" hidden="1" x14ac:dyDescent="0.2">
      <c r="A1898" t="s">
        <v>23</v>
      </c>
      <c r="B1898" t="s">
        <v>24</v>
      </c>
      <c r="C1898" t="s">
        <v>86</v>
      </c>
      <c r="D1898" t="s">
        <v>87</v>
      </c>
      <c r="E1898" t="s">
        <v>496</v>
      </c>
      <c r="F1898" t="s">
        <v>497</v>
      </c>
      <c r="G1898" t="s">
        <v>518</v>
      </c>
      <c r="H1898" t="s">
        <v>519</v>
      </c>
      <c r="I1898" t="str">
        <f>MID(Tabla1[[#This Row],[Des.Proyecto]],16,50)</f>
        <v>COLONIAS VACACIONALES</v>
      </c>
      <c r="J1898" t="s">
        <v>414</v>
      </c>
      <c r="K1898" t="s">
        <v>415</v>
      </c>
      <c r="L1898" s="11" t="s">
        <v>939</v>
      </c>
      <c r="M1898" t="s">
        <v>403</v>
      </c>
      <c r="N1898" t="s">
        <v>194</v>
      </c>
      <c r="O1898" s="19">
        <v>4680</v>
      </c>
      <c r="P1898" s="19">
        <v>0</v>
      </c>
      <c r="Q1898" s="19">
        <v>0</v>
      </c>
      <c r="R1898" s="19">
        <v>4680</v>
      </c>
      <c r="S1898" s="19">
        <v>0</v>
      </c>
      <c r="T1898" s="19">
        <v>0</v>
      </c>
      <c r="U1898" s="18">
        <f>Tabla1[[#This Row],[Comprometido]]/Tabla1[[#Totals],[Comprometido]]</f>
        <v>0</v>
      </c>
      <c r="V1898" s="19">
        <v>0</v>
      </c>
      <c r="W1898" s="20">
        <f>Tabla1[[#This Row],[Devengado]]/Tabla1[[#Totals],[Devengado]]</f>
        <v>0</v>
      </c>
      <c r="X1898" s="19">
        <v>4680</v>
      </c>
      <c r="Y1898" s="19">
        <v>4680</v>
      </c>
      <c r="Z1898" s="19">
        <v>4680</v>
      </c>
    </row>
    <row r="1899" spans="1:26" hidden="1" x14ac:dyDescent="0.2">
      <c r="A1899" t="s">
        <v>23</v>
      </c>
      <c r="B1899" t="s">
        <v>24</v>
      </c>
      <c r="C1899" t="s">
        <v>34</v>
      </c>
      <c r="D1899" t="s">
        <v>35</v>
      </c>
      <c r="E1899" t="s">
        <v>496</v>
      </c>
      <c r="F1899" t="s">
        <v>497</v>
      </c>
      <c r="G1899" t="s">
        <v>518</v>
      </c>
      <c r="H1899" t="s">
        <v>519</v>
      </c>
      <c r="I1899" t="str">
        <f>MID(Tabla1[[#This Row],[Des.Proyecto]],16,50)</f>
        <v>COLONIAS VACACIONALES</v>
      </c>
      <c r="J1899" t="s">
        <v>414</v>
      </c>
      <c r="K1899" t="s">
        <v>415</v>
      </c>
      <c r="L1899" s="11" t="s">
        <v>939</v>
      </c>
      <c r="M1899" t="s">
        <v>403</v>
      </c>
      <c r="N1899" t="s">
        <v>194</v>
      </c>
      <c r="O1899" s="19">
        <v>8395</v>
      </c>
      <c r="P1899" s="19">
        <v>0</v>
      </c>
      <c r="Q1899" s="19">
        <v>0</v>
      </c>
      <c r="R1899" s="19">
        <v>8395</v>
      </c>
      <c r="S1899" s="19">
        <v>0</v>
      </c>
      <c r="T1899" s="19">
        <v>0</v>
      </c>
      <c r="U1899" s="18">
        <f>Tabla1[[#This Row],[Comprometido]]/Tabla1[[#Totals],[Comprometido]]</f>
        <v>0</v>
      </c>
      <c r="V1899" s="19">
        <v>0</v>
      </c>
      <c r="W1899" s="20">
        <f>Tabla1[[#This Row],[Devengado]]/Tabla1[[#Totals],[Devengado]]</f>
        <v>0</v>
      </c>
      <c r="X1899" s="19">
        <v>8395</v>
      </c>
      <c r="Y1899" s="19">
        <v>8395</v>
      </c>
      <c r="Z1899" s="19">
        <v>8395</v>
      </c>
    </row>
    <row r="1900" spans="1:26" hidden="1" x14ac:dyDescent="0.2">
      <c r="A1900" t="s">
        <v>23</v>
      </c>
      <c r="B1900" t="s">
        <v>24</v>
      </c>
      <c r="C1900" t="s">
        <v>72</v>
      </c>
      <c r="D1900" t="s">
        <v>73</v>
      </c>
      <c r="E1900" t="s">
        <v>496</v>
      </c>
      <c r="F1900" t="s">
        <v>497</v>
      </c>
      <c r="G1900" t="s">
        <v>518</v>
      </c>
      <c r="H1900" t="s">
        <v>519</v>
      </c>
      <c r="I1900" t="str">
        <f>MID(Tabla1[[#This Row],[Des.Proyecto]],16,50)</f>
        <v>COLONIAS VACACIONALES</v>
      </c>
      <c r="J1900" t="s">
        <v>414</v>
      </c>
      <c r="K1900" t="s">
        <v>415</v>
      </c>
      <c r="L1900" s="11" t="s">
        <v>939</v>
      </c>
      <c r="M1900" t="s">
        <v>403</v>
      </c>
      <c r="N1900" t="s">
        <v>194</v>
      </c>
      <c r="O1900" s="19">
        <v>7600</v>
      </c>
      <c r="P1900" s="19">
        <v>0</v>
      </c>
      <c r="Q1900" s="19">
        <v>0</v>
      </c>
      <c r="R1900" s="19">
        <v>7600</v>
      </c>
      <c r="S1900" s="19">
        <v>0</v>
      </c>
      <c r="T1900" s="19">
        <v>0</v>
      </c>
      <c r="U1900" s="18">
        <f>Tabla1[[#This Row],[Comprometido]]/Tabla1[[#Totals],[Comprometido]]</f>
        <v>0</v>
      </c>
      <c r="V1900" s="19">
        <v>0</v>
      </c>
      <c r="W1900" s="20">
        <f>Tabla1[[#This Row],[Devengado]]/Tabla1[[#Totals],[Devengado]]</f>
        <v>0</v>
      </c>
      <c r="X1900" s="19">
        <v>7600</v>
      </c>
      <c r="Y1900" s="19">
        <v>7600</v>
      </c>
      <c r="Z1900" s="19">
        <v>7600</v>
      </c>
    </row>
    <row r="1901" spans="1:26" hidden="1" x14ac:dyDescent="0.2">
      <c r="A1901" t="s">
        <v>23</v>
      </c>
      <c r="B1901" t="s">
        <v>24</v>
      </c>
      <c r="C1901" t="s">
        <v>25</v>
      </c>
      <c r="D1901" t="s">
        <v>26</v>
      </c>
      <c r="E1901" t="s">
        <v>496</v>
      </c>
      <c r="F1901" t="s">
        <v>497</v>
      </c>
      <c r="G1901" t="s">
        <v>518</v>
      </c>
      <c r="H1901" t="s">
        <v>519</v>
      </c>
      <c r="I1901" t="str">
        <f>MID(Tabla1[[#This Row],[Des.Proyecto]],16,50)</f>
        <v>COLONIAS VACACIONALES</v>
      </c>
      <c r="J1901" t="s">
        <v>414</v>
      </c>
      <c r="K1901" t="s">
        <v>415</v>
      </c>
      <c r="L1901" s="11" t="s">
        <v>939</v>
      </c>
      <c r="M1901" t="s">
        <v>403</v>
      </c>
      <c r="N1901" t="s">
        <v>194</v>
      </c>
      <c r="O1901" s="19">
        <v>6670</v>
      </c>
      <c r="P1901" s="19">
        <v>0</v>
      </c>
      <c r="Q1901" s="19">
        <v>260</v>
      </c>
      <c r="R1901" s="19">
        <v>6930</v>
      </c>
      <c r="S1901" s="19">
        <v>0</v>
      </c>
      <c r="T1901" s="19">
        <v>2900</v>
      </c>
      <c r="U1901" s="18">
        <f>Tabla1[[#This Row],[Comprometido]]/Tabla1[[#Totals],[Comprometido]]</f>
        <v>1.3844671342588244E-4</v>
      </c>
      <c r="V1901" s="19">
        <v>2900</v>
      </c>
      <c r="W1901" s="20">
        <f>Tabla1[[#This Row],[Devengado]]/Tabla1[[#Totals],[Devengado]]</f>
        <v>3.3865744804035408E-4</v>
      </c>
      <c r="X1901" s="19">
        <v>4030</v>
      </c>
      <c r="Y1901" s="19">
        <v>4030</v>
      </c>
      <c r="Z1901" s="19">
        <v>4030</v>
      </c>
    </row>
    <row r="1902" spans="1:26" hidden="1" x14ac:dyDescent="0.2">
      <c r="A1902" t="s">
        <v>23</v>
      </c>
      <c r="B1902" t="s">
        <v>24</v>
      </c>
      <c r="C1902" t="s">
        <v>40</v>
      </c>
      <c r="D1902" t="s">
        <v>41</v>
      </c>
      <c r="E1902" t="s">
        <v>496</v>
      </c>
      <c r="F1902" t="s">
        <v>497</v>
      </c>
      <c r="G1902" t="s">
        <v>518</v>
      </c>
      <c r="H1902" t="s">
        <v>519</v>
      </c>
      <c r="I1902" t="str">
        <f>MID(Tabla1[[#This Row],[Des.Proyecto]],16,50)</f>
        <v>COLONIAS VACACIONALES</v>
      </c>
      <c r="J1902" t="s">
        <v>414</v>
      </c>
      <c r="K1902" t="s">
        <v>415</v>
      </c>
      <c r="L1902" s="11" t="s">
        <v>939</v>
      </c>
      <c r="M1902" t="s">
        <v>403</v>
      </c>
      <c r="N1902" t="s">
        <v>194</v>
      </c>
      <c r="O1902" s="19">
        <v>4624.8</v>
      </c>
      <c r="P1902" s="19">
        <v>0</v>
      </c>
      <c r="Q1902" s="19">
        <v>-1124.8</v>
      </c>
      <c r="R1902" s="19">
        <v>3500</v>
      </c>
      <c r="S1902" s="19">
        <v>0</v>
      </c>
      <c r="T1902" s="19">
        <v>0</v>
      </c>
      <c r="U1902" s="18">
        <f>Tabla1[[#This Row],[Comprometido]]/Tabla1[[#Totals],[Comprometido]]</f>
        <v>0</v>
      </c>
      <c r="V1902" s="19">
        <v>0</v>
      </c>
      <c r="W1902" s="20">
        <f>Tabla1[[#This Row],[Devengado]]/Tabla1[[#Totals],[Devengado]]</f>
        <v>0</v>
      </c>
      <c r="X1902" s="19">
        <v>3500</v>
      </c>
      <c r="Y1902" s="19">
        <v>3500</v>
      </c>
      <c r="Z1902" s="19">
        <v>3500</v>
      </c>
    </row>
    <row r="1903" spans="1:26" hidden="1" x14ac:dyDescent="0.2">
      <c r="A1903" t="s">
        <v>23</v>
      </c>
      <c r="B1903" t="s">
        <v>24</v>
      </c>
      <c r="C1903" t="s">
        <v>29</v>
      </c>
      <c r="D1903" t="s">
        <v>30</v>
      </c>
      <c r="E1903" t="s">
        <v>496</v>
      </c>
      <c r="F1903" t="s">
        <v>497</v>
      </c>
      <c r="G1903" t="s">
        <v>518</v>
      </c>
      <c r="H1903" t="s">
        <v>519</v>
      </c>
      <c r="I1903" t="str">
        <f>MID(Tabla1[[#This Row],[Des.Proyecto]],16,50)</f>
        <v>COLONIAS VACACIONALES</v>
      </c>
      <c r="J1903" t="s">
        <v>414</v>
      </c>
      <c r="K1903" t="s">
        <v>415</v>
      </c>
      <c r="L1903" s="11" t="s">
        <v>939</v>
      </c>
      <c r="M1903" t="s">
        <v>403</v>
      </c>
      <c r="N1903" t="s">
        <v>194</v>
      </c>
      <c r="O1903" s="19">
        <v>8273.2000000000007</v>
      </c>
      <c r="P1903" s="19">
        <v>0</v>
      </c>
      <c r="Q1903" s="19">
        <v>0</v>
      </c>
      <c r="R1903" s="19">
        <v>8273.2000000000007</v>
      </c>
      <c r="S1903" s="19">
        <v>0</v>
      </c>
      <c r="T1903" s="19">
        <v>0</v>
      </c>
      <c r="U1903" s="18">
        <f>Tabla1[[#This Row],[Comprometido]]/Tabla1[[#Totals],[Comprometido]]</f>
        <v>0</v>
      </c>
      <c r="V1903" s="19">
        <v>0</v>
      </c>
      <c r="W1903" s="20">
        <f>Tabla1[[#This Row],[Devengado]]/Tabla1[[#Totals],[Devengado]]</f>
        <v>0</v>
      </c>
      <c r="X1903" s="19">
        <v>8273.2000000000007</v>
      </c>
      <c r="Y1903" s="19">
        <v>8273.2000000000007</v>
      </c>
      <c r="Z1903" s="19">
        <v>8273.2000000000007</v>
      </c>
    </row>
    <row r="1904" spans="1:26" hidden="1" x14ac:dyDescent="0.2">
      <c r="A1904" t="s">
        <v>23</v>
      </c>
      <c r="B1904" t="s">
        <v>24</v>
      </c>
      <c r="C1904" t="s">
        <v>44</v>
      </c>
      <c r="D1904" t="s">
        <v>45</v>
      </c>
      <c r="E1904" t="s">
        <v>496</v>
      </c>
      <c r="F1904" t="s">
        <v>497</v>
      </c>
      <c r="G1904" t="s">
        <v>518</v>
      </c>
      <c r="H1904" t="s">
        <v>519</v>
      </c>
      <c r="I1904" t="str">
        <f>MID(Tabla1[[#This Row],[Des.Proyecto]],16,50)</f>
        <v>COLONIAS VACACIONALES</v>
      </c>
      <c r="J1904" t="s">
        <v>460</v>
      </c>
      <c r="K1904" t="s">
        <v>461</v>
      </c>
      <c r="L1904" s="11" t="s">
        <v>939</v>
      </c>
      <c r="M1904" t="s">
        <v>403</v>
      </c>
      <c r="N1904" t="s">
        <v>194</v>
      </c>
      <c r="O1904" s="19">
        <v>2500</v>
      </c>
      <c r="P1904" s="19">
        <v>0</v>
      </c>
      <c r="Q1904" s="19">
        <v>0</v>
      </c>
      <c r="R1904" s="19">
        <v>2500</v>
      </c>
      <c r="S1904" s="19">
        <v>0</v>
      </c>
      <c r="T1904" s="19">
        <v>0</v>
      </c>
      <c r="U1904" s="18">
        <f>Tabla1[[#This Row],[Comprometido]]/Tabla1[[#Totals],[Comprometido]]</f>
        <v>0</v>
      </c>
      <c r="V1904" s="19">
        <v>0</v>
      </c>
      <c r="W1904" s="20">
        <f>Tabla1[[#This Row],[Devengado]]/Tabla1[[#Totals],[Devengado]]</f>
        <v>0</v>
      </c>
      <c r="X1904" s="19">
        <v>2500</v>
      </c>
      <c r="Y1904" s="19">
        <v>2500</v>
      </c>
      <c r="Z1904" s="19">
        <v>2500</v>
      </c>
    </row>
    <row r="1905" spans="1:26" hidden="1" x14ac:dyDescent="0.2">
      <c r="A1905" t="s">
        <v>23</v>
      </c>
      <c r="B1905" t="s">
        <v>24</v>
      </c>
      <c r="C1905" t="s">
        <v>34</v>
      </c>
      <c r="D1905" t="s">
        <v>35</v>
      </c>
      <c r="E1905" t="s">
        <v>496</v>
      </c>
      <c r="F1905" t="s">
        <v>497</v>
      </c>
      <c r="G1905" t="s">
        <v>518</v>
      </c>
      <c r="H1905" t="s">
        <v>519</v>
      </c>
      <c r="I1905" t="str">
        <f>MID(Tabla1[[#This Row],[Des.Proyecto]],16,50)</f>
        <v>COLONIAS VACACIONALES</v>
      </c>
      <c r="J1905" t="s">
        <v>460</v>
      </c>
      <c r="K1905" t="s">
        <v>461</v>
      </c>
      <c r="L1905" s="11" t="s">
        <v>939</v>
      </c>
      <c r="M1905" t="s">
        <v>403</v>
      </c>
      <c r="N1905" t="s">
        <v>194</v>
      </c>
      <c r="O1905" s="19">
        <v>217.66</v>
      </c>
      <c r="P1905" s="19">
        <v>0</v>
      </c>
      <c r="Q1905" s="19">
        <v>0</v>
      </c>
      <c r="R1905" s="19">
        <v>217.66</v>
      </c>
      <c r="S1905" s="19">
        <v>191.1</v>
      </c>
      <c r="T1905" s="19">
        <v>0</v>
      </c>
      <c r="U1905" s="18">
        <f>Tabla1[[#This Row],[Comprometido]]/Tabla1[[#Totals],[Comprometido]]</f>
        <v>0</v>
      </c>
      <c r="V1905" s="19">
        <v>0</v>
      </c>
      <c r="W1905" s="20">
        <f>Tabla1[[#This Row],[Devengado]]/Tabla1[[#Totals],[Devengado]]</f>
        <v>0</v>
      </c>
      <c r="X1905" s="19">
        <v>217.66</v>
      </c>
      <c r="Y1905" s="19">
        <v>217.66</v>
      </c>
      <c r="Z1905" s="19">
        <v>26.56</v>
      </c>
    </row>
    <row r="1906" spans="1:26" hidden="1" x14ac:dyDescent="0.2">
      <c r="A1906" t="s">
        <v>23</v>
      </c>
      <c r="B1906" t="s">
        <v>24</v>
      </c>
      <c r="C1906" t="s">
        <v>103</v>
      </c>
      <c r="D1906" t="s">
        <v>104</v>
      </c>
      <c r="E1906" t="s">
        <v>496</v>
      </c>
      <c r="F1906" t="s">
        <v>497</v>
      </c>
      <c r="G1906" t="s">
        <v>518</v>
      </c>
      <c r="H1906" t="s">
        <v>519</v>
      </c>
      <c r="I1906" t="str">
        <f>MID(Tabla1[[#This Row],[Des.Proyecto]],16,50)</f>
        <v>COLONIAS VACACIONALES</v>
      </c>
      <c r="J1906" t="s">
        <v>460</v>
      </c>
      <c r="K1906" t="s">
        <v>461</v>
      </c>
      <c r="L1906" s="11" t="s">
        <v>939</v>
      </c>
      <c r="M1906" t="s">
        <v>403</v>
      </c>
      <c r="N1906" t="s">
        <v>194</v>
      </c>
      <c r="O1906" s="19">
        <v>3115.51</v>
      </c>
      <c r="P1906" s="19">
        <v>0</v>
      </c>
      <c r="Q1906" s="19">
        <v>-3115.51</v>
      </c>
      <c r="R1906" s="19">
        <v>0</v>
      </c>
      <c r="S1906" s="19">
        <v>0</v>
      </c>
      <c r="T1906" s="19">
        <v>0</v>
      </c>
      <c r="U1906" s="18">
        <f>Tabla1[[#This Row],[Comprometido]]/Tabla1[[#Totals],[Comprometido]]</f>
        <v>0</v>
      </c>
      <c r="V1906" s="19">
        <v>0</v>
      </c>
      <c r="W1906" s="20">
        <f>Tabla1[[#This Row],[Devengado]]/Tabla1[[#Totals],[Devengado]]</f>
        <v>0</v>
      </c>
      <c r="X1906" s="19">
        <v>0</v>
      </c>
      <c r="Y1906" s="19">
        <v>0</v>
      </c>
      <c r="Z1906" s="19">
        <v>0</v>
      </c>
    </row>
    <row r="1907" spans="1:26" hidden="1" x14ac:dyDescent="0.2">
      <c r="A1907" t="s">
        <v>23</v>
      </c>
      <c r="B1907" t="s">
        <v>24</v>
      </c>
      <c r="C1907" t="s">
        <v>34</v>
      </c>
      <c r="D1907" t="s">
        <v>35</v>
      </c>
      <c r="E1907" t="s">
        <v>496</v>
      </c>
      <c r="F1907" t="s">
        <v>497</v>
      </c>
      <c r="G1907" t="s">
        <v>518</v>
      </c>
      <c r="H1907" t="s">
        <v>519</v>
      </c>
      <c r="I1907" t="str">
        <f>MID(Tabla1[[#This Row],[Des.Proyecto]],16,50)</f>
        <v>COLONIAS VACACIONALES</v>
      </c>
      <c r="J1907" t="s">
        <v>520</v>
      </c>
      <c r="K1907" t="s">
        <v>521</v>
      </c>
      <c r="L1907" s="11" t="s">
        <v>939</v>
      </c>
      <c r="M1907" t="s">
        <v>403</v>
      </c>
      <c r="N1907" t="s">
        <v>194</v>
      </c>
      <c r="O1907" s="19">
        <v>5802.74</v>
      </c>
      <c r="P1907" s="19">
        <v>0</v>
      </c>
      <c r="Q1907" s="19">
        <v>0</v>
      </c>
      <c r="R1907" s="19">
        <v>5802.74</v>
      </c>
      <c r="S1907" s="19">
        <v>0</v>
      </c>
      <c r="T1907" s="19">
        <v>5800.52</v>
      </c>
      <c r="U1907" s="18">
        <f>Tabla1[[#This Row],[Comprometido]]/Tabla1[[#Totals],[Comprometido]]</f>
        <v>2.7691825177968957E-4</v>
      </c>
      <c r="V1907" s="19">
        <v>1892</v>
      </c>
      <c r="W1907" s="20">
        <f>Tabla1[[#This Row],[Devengado]]/Tabla1[[#Totals],[Devengado]]</f>
        <v>2.2094479023874135E-4</v>
      </c>
      <c r="X1907" s="19">
        <v>2.2200000000000002</v>
      </c>
      <c r="Y1907" s="19">
        <v>3910.74</v>
      </c>
      <c r="Z1907" s="19">
        <v>2.2200000000000002</v>
      </c>
    </row>
    <row r="1908" spans="1:26" hidden="1" x14ac:dyDescent="0.2">
      <c r="A1908" t="s">
        <v>23</v>
      </c>
      <c r="B1908" t="s">
        <v>24</v>
      </c>
      <c r="C1908" t="s">
        <v>86</v>
      </c>
      <c r="D1908" t="s">
        <v>87</v>
      </c>
      <c r="E1908" t="s">
        <v>496</v>
      </c>
      <c r="F1908" t="s">
        <v>497</v>
      </c>
      <c r="G1908" t="s">
        <v>518</v>
      </c>
      <c r="H1908" t="s">
        <v>519</v>
      </c>
      <c r="I1908" t="str">
        <f>MID(Tabla1[[#This Row],[Des.Proyecto]],16,50)</f>
        <v>COLONIAS VACACIONALES</v>
      </c>
      <c r="J1908" t="s">
        <v>422</v>
      </c>
      <c r="K1908" t="s">
        <v>423</v>
      </c>
      <c r="L1908" s="11" t="s">
        <v>939</v>
      </c>
      <c r="M1908" t="s">
        <v>403</v>
      </c>
      <c r="N1908" t="s">
        <v>194</v>
      </c>
      <c r="O1908" s="19">
        <v>4275.46</v>
      </c>
      <c r="P1908" s="19">
        <v>0</v>
      </c>
      <c r="Q1908" s="19">
        <v>0</v>
      </c>
      <c r="R1908" s="19">
        <v>4275.46</v>
      </c>
      <c r="S1908" s="19">
        <v>0</v>
      </c>
      <c r="T1908" s="19">
        <v>0</v>
      </c>
      <c r="U1908" s="18">
        <f>Tabla1[[#This Row],[Comprometido]]/Tabla1[[#Totals],[Comprometido]]</f>
        <v>0</v>
      </c>
      <c r="V1908" s="19">
        <v>0</v>
      </c>
      <c r="W1908" s="20">
        <f>Tabla1[[#This Row],[Devengado]]/Tabla1[[#Totals],[Devengado]]</f>
        <v>0</v>
      </c>
      <c r="X1908" s="19">
        <v>4275.46</v>
      </c>
      <c r="Y1908" s="19">
        <v>4275.46</v>
      </c>
      <c r="Z1908" s="19">
        <v>4275.46</v>
      </c>
    </row>
    <row r="1909" spans="1:26" hidden="1" x14ac:dyDescent="0.2">
      <c r="A1909" t="s">
        <v>23</v>
      </c>
      <c r="B1909" t="s">
        <v>24</v>
      </c>
      <c r="C1909" t="s">
        <v>25</v>
      </c>
      <c r="D1909" t="s">
        <v>26</v>
      </c>
      <c r="E1909" t="s">
        <v>496</v>
      </c>
      <c r="F1909" t="s">
        <v>497</v>
      </c>
      <c r="G1909" t="s">
        <v>518</v>
      </c>
      <c r="H1909" t="s">
        <v>519</v>
      </c>
      <c r="I1909" t="str">
        <f>MID(Tabla1[[#This Row],[Des.Proyecto]],16,50)</f>
        <v>COLONIAS VACACIONALES</v>
      </c>
      <c r="J1909" t="s">
        <v>422</v>
      </c>
      <c r="K1909" t="s">
        <v>423</v>
      </c>
      <c r="L1909" s="11" t="s">
        <v>939</v>
      </c>
      <c r="M1909" t="s">
        <v>403</v>
      </c>
      <c r="N1909" t="s">
        <v>194</v>
      </c>
      <c r="O1909" s="19">
        <v>1889.15</v>
      </c>
      <c r="P1909" s="19">
        <v>0</v>
      </c>
      <c r="Q1909" s="19">
        <v>-4.1500000000000004</v>
      </c>
      <c r="R1909" s="19">
        <v>1885</v>
      </c>
      <c r="S1909" s="19">
        <v>345.24</v>
      </c>
      <c r="T1909" s="19">
        <v>1486.84</v>
      </c>
      <c r="U1909" s="18">
        <f>Tabla1[[#This Row],[Comprometido]]/Tabla1[[#Totals],[Comprometido]]</f>
        <v>7.0982107375910022E-5</v>
      </c>
      <c r="V1909" s="19">
        <v>1486.84</v>
      </c>
      <c r="W1909" s="20">
        <f>Tabla1[[#This Row],[Devengado]]/Tabla1[[#Totals],[Devengado]]</f>
        <v>1.7363084139459313E-4</v>
      </c>
      <c r="X1909" s="19">
        <v>398.16</v>
      </c>
      <c r="Y1909" s="19">
        <v>398.16</v>
      </c>
      <c r="Z1909" s="19">
        <v>52.92</v>
      </c>
    </row>
    <row r="1910" spans="1:26" hidden="1" x14ac:dyDescent="0.2">
      <c r="A1910" t="s">
        <v>23</v>
      </c>
      <c r="B1910" t="s">
        <v>24</v>
      </c>
      <c r="C1910" t="s">
        <v>72</v>
      </c>
      <c r="D1910" t="s">
        <v>73</v>
      </c>
      <c r="E1910" t="s">
        <v>496</v>
      </c>
      <c r="F1910" t="s">
        <v>497</v>
      </c>
      <c r="G1910" t="s">
        <v>518</v>
      </c>
      <c r="H1910" t="s">
        <v>519</v>
      </c>
      <c r="I1910" t="str">
        <f>MID(Tabla1[[#This Row],[Des.Proyecto]],16,50)</f>
        <v>COLONIAS VACACIONALES</v>
      </c>
      <c r="J1910" t="s">
        <v>422</v>
      </c>
      <c r="K1910" t="s">
        <v>423</v>
      </c>
      <c r="L1910" s="11" t="s">
        <v>939</v>
      </c>
      <c r="M1910" t="s">
        <v>403</v>
      </c>
      <c r="N1910" t="s">
        <v>194</v>
      </c>
      <c r="O1910" s="19">
        <v>984.57</v>
      </c>
      <c r="P1910" s="19">
        <v>0</v>
      </c>
      <c r="Q1910" s="19">
        <v>0</v>
      </c>
      <c r="R1910" s="19">
        <v>984.57</v>
      </c>
      <c r="S1910" s="19">
        <v>0</v>
      </c>
      <c r="T1910" s="19">
        <v>0</v>
      </c>
      <c r="U1910" s="18">
        <f>Tabla1[[#This Row],[Comprometido]]/Tabla1[[#Totals],[Comprometido]]</f>
        <v>0</v>
      </c>
      <c r="V1910" s="19">
        <v>0</v>
      </c>
      <c r="W1910" s="20">
        <f>Tabla1[[#This Row],[Devengado]]/Tabla1[[#Totals],[Devengado]]</f>
        <v>0</v>
      </c>
      <c r="X1910" s="19">
        <v>984.57</v>
      </c>
      <c r="Y1910" s="19">
        <v>984.57</v>
      </c>
      <c r="Z1910" s="19">
        <v>984.57</v>
      </c>
    </row>
    <row r="1911" spans="1:26" hidden="1" x14ac:dyDescent="0.2">
      <c r="A1911" t="s">
        <v>23</v>
      </c>
      <c r="B1911" t="s">
        <v>24</v>
      </c>
      <c r="C1911" t="s">
        <v>34</v>
      </c>
      <c r="D1911" t="s">
        <v>35</v>
      </c>
      <c r="E1911" t="s">
        <v>496</v>
      </c>
      <c r="F1911" t="s">
        <v>497</v>
      </c>
      <c r="G1911" t="s">
        <v>518</v>
      </c>
      <c r="H1911" t="s">
        <v>519</v>
      </c>
      <c r="I1911" t="str">
        <f>MID(Tabla1[[#This Row],[Des.Proyecto]],16,50)</f>
        <v>COLONIAS VACACIONALES</v>
      </c>
      <c r="J1911" t="s">
        <v>422</v>
      </c>
      <c r="K1911" t="s">
        <v>423</v>
      </c>
      <c r="L1911" s="11" t="s">
        <v>939</v>
      </c>
      <c r="M1911" t="s">
        <v>403</v>
      </c>
      <c r="N1911" t="s">
        <v>194</v>
      </c>
      <c r="O1911" s="19">
        <v>990.2</v>
      </c>
      <c r="P1911" s="19">
        <v>0</v>
      </c>
      <c r="Q1911" s="19">
        <v>0</v>
      </c>
      <c r="R1911" s="19">
        <v>990.2</v>
      </c>
      <c r="S1911" s="19">
        <v>0</v>
      </c>
      <c r="T1911" s="19">
        <v>0</v>
      </c>
      <c r="U1911" s="18">
        <f>Tabla1[[#This Row],[Comprometido]]/Tabla1[[#Totals],[Comprometido]]</f>
        <v>0</v>
      </c>
      <c r="V1911" s="19">
        <v>0</v>
      </c>
      <c r="W1911" s="20">
        <f>Tabla1[[#This Row],[Devengado]]/Tabla1[[#Totals],[Devengado]]</f>
        <v>0</v>
      </c>
      <c r="X1911" s="19">
        <v>990.2</v>
      </c>
      <c r="Y1911" s="19">
        <v>990.2</v>
      </c>
      <c r="Z1911" s="19">
        <v>990.2</v>
      </c>
    </row>
    <row r="1912" spans="1:26" hidden="1" x14ac:dyDescent="0.2">
      <c r="A1912" t="s">
        <v>23</v>
      </c>
      <c r="B1912" t="s">
        <v>24</v>
      </c>
      <c r="C1912" t="s">
        <v>44</v>
      </c>
      <c r="D1912" t="s">
        <v>45</v>
      </c>
      <c r="E1912" t="s">
        <v>496</v>
      </c>
      <c r="F1912" t="s">
        <v>497</v>
      </c>
      <c r="G1912" t="s">
        <v>518</v>
      </c>
      <c r="H1912" t="s">
        <v>519</v>
      </c>
      <c r="I1912" t="str">
        <f>MID(Tabla1[[#This Row],[Des.Proyecto]],16,50)</f>
        <v>COLONIAS VACACIONALES</v>
      </c>
      <c r="J1912" t="s">
        <v>492</v>
      </c>
      <c r="K1912" t="s">
        <v>493</v>
      </c>
      <c r="L1912" s="11" t="s">
        <v>939</v>
      </c>
      <c r="M1912" t="s">
        <v>403</v>
      </c>
      <c r="N1912" t="s">
        <v>194</v>
      </c>
      <c r="O1912" s="19">
        <v>4972</v>
      </c>
      <c r="P1912" s="19">
        <v>0</v>
      </c>
      <c r="Q1912" s="19">
        <v>0</v>
      </c>
      <c r="R1912" s="19">
        <v>4972</v>
      </c>
      <c r="S1912" s="19">
        <v>0</v>
      </c>
      <c r="T1912" s="19">
        <v>4968</v>
      </c>
      <c r="U1912" s="18">
        <f>Tabla1[[#This Row],[Comprometido]]/Tabla1[[#Totals],[Comprometido]]</f>
        <v>2.3717354217233931E-4</v>
      </c>
      <c r="V1912" s="19">
        <v>4968</v>
      </c>
      <c r="W1912" s="20">
        <f>Tabla1[[#This Row],[Devengado]]/Tabla1[[#Totals],[Devengado]]</f>
        <v>5.8015524202223424E-4</v>
      </c>
      <c r="X1912" s="19">
        <v>4</v>
      </c>
      <c r="Y1912" s="19">
        <v>4</v>
      </c>
      <c r="Z1912" s="19">
        <v>4</v>
      </c>
    </row>
    <row r="1913" spans="1:26" hidden="1" x14ac:dyDescent="0.2">
      <c r="A1913" t="s">
        <v>23</v>
      </c>
      <c r="B1913" t="s">
        <v>24</v>
      </c>
      <c r="C1913" t="s">
        <v>34</v>
      </c>
      <c r="D1913" t="s">
        <v>35</v>
      </c>
      <c r="E1913" t="s">
        <v>496</v>
      </c>
      <c r="F1913" t="s">
        <v>497</v>
      </c>
      <c r="G1913" t="s">
        <v>518</v>
      </c>
      <c r="H1913" t="s">
        <v>519</v>
      </c>
      <c r="I1913" t="str">
        <f>MID(Tabla1[[#This Row],[Des.Proyecto]],16,50)</f>
        <v>COLONIAS VACACIONALES</v>
      </c>
      <c r="J1913" t="s">
        <v>492</v>
      </c>
      <c r="K1913" t="s">
        <v>493</v>
      </c>
      <c r="L1913" s="11" t="s">
        <v>939</v>
      </c>
      <c r="M1913" t="s">
        <v>403</v>
      </c>
      <c r="N1913" t="s">
        <v>194</v>
      </c>
      <c r="O1913" s="19">
        <v>3040</v>
      </c>
      <c r="P1913" s="19">
        <v>0</v>
      </c>
      <c r="Q1913" s="19">
        <v>0</v>
      </c>
      <c r="R1913" s="19">
        <v>3040</v>
      </c>
      <c r="S1913" s="19">
        <v>0</v>
      </c>
      <c r="T1913" s="19">
        <v>0</v>
      </c>
      <c r="U1913" s="18">
        <f>Tabla1[[#This Row],[Comprometido]]/Tabla1[[#Totals],[Comprometido]]</f>
        <v>0</v>
      </c>
      <c r="V1913" s="19">
        <v>0</v>
      </c>
      <c r="W1913" s="20">
        <f>Tabla1[[#This Row],[Devengado]]/Tabla1[[#Totals],[Devengado]]</f>
        <v>0</v>
      </c>
      <c r="X1913" s="19">
        <v>3040</v>
      </c>
      <c r="Y1913" s="19">
        <v>3040</v>
      </c>
      <c r="Z1913" s="19">
        <v>3040</v>
      </c>
    </row>
    <row r="1914" spans="1:26" hidden="1" x14ac:dyDescent="0.2">
      <c r="A1914" t="s">
        <v>23</v>
      </c>
      <c r="B1914" t="s">
        <v>24</v>
      </c>
      <c r="C1914" t="s">
        <v>40</v>
      </c>
      <c r="D1914" t="s">
        <v>41</v>
      </c>
      <c r="E1914" t="s">
        <v>496</v>
      </c>
      <c r="F1914" t="s">
        <v>497</v>
      </c>
      <c r="G1914" t="s">
        <v>518</v>
      </c>
      <c r="H1914" t="s">
        <v>519</v>
      </c>
      <c r="I1914" t="str">
        <f>MID(Tabla1[[#This Row],[Des.Proyecto]],16,50)</f>
        <v>COLONIAS VACACIONALES</v>
      </c>
      <c r="J1914" t="s">
        <v>492</v>
      </c>
      <c r="K1914" t="s">
        <v>493</v>
      </c>
      <c r="L1914" s="11" t="s">
        <v>939</v>
      </c>
      <c r="M1914" t="s">
        <v>403</v>
      </c>
      <c r="N1914" t="s">
        <v>194</v>
      </c>
      <c r="O1914" s="19">
        <v>1182.3399999999999</v>
      </c>
      <c r="P1914" s="19">
        <v>0</v>
      </c>
      <c r="Q1914" s="19">
        <v>1087.6600000000001</v>
      </c>
      <c r="R1914" s="19">
        <v>2270</v>
      </c>
      <c r="S1914" s="19">
        <v>0</v>
      </c>
      <c r="T1914" s="19">
        <v>0</v>
      </c>
      <c r="U1914" s="18">
        <f>Tabla1[[#This Row],[Comprometido]]/Tabla1[[#Totals],[Comprometido]]</f>
        <v>0</v>
      </c>
      <c r="V1914" s="19">
        <v>0</v>
      </c>
      <c r="W1914" s="20">
        <f>Tabla1[[#This Row],[Devengado]]/Tabla1[[#Totals],[Devengado]]</f>
        <v>0</v>
      </c>
      <c r="X1914" s="19">
        <v>2270</v>
      </c>
      <c r="Y1914" s="19">
        <v>2270</v>
      </c>
      <c r="Z1914" s="19">
        <v>2270</v>
      </c>
    </row>
    <row r="1915" spans="1:26" hidden="1" x14ac:dyDescent="0.2">
      <c r="A1915" t="s">
        <v>23</v>
      </c>
      <c r="B1915" t="s">
        <v>24</v>
      </c>
      <c r="C1915" t="s">
        <v>72</v>
      </c>
      <c r="D1915" t="s">
        <v>73</v>
      </c>
      <c r="E1915" t="s">
        <v>496</v>
      </c>
      <c r="F1915" t="s">
        <v>497</v>
      </c>
      <c r="G1915" t="s">
        <v>518</v>
      </c>
      <c r="H1915" t="s">
        <v>519</v>
      </c>
      <c r="I1915" t="str">
        <f>MID(Tabla1[[#This Row],[Des.Proyecto]],16,50)</f>
        <v>COLONIAS VACACIONALES</v>
      </c>
      <c r="J1915" t="s">
        <v>492</v>
      </c>
      <c r="K1915" t="s">
        <v>493</v>
      </c>
      <c r="L1915" s="11" t="s">
        <v>939</v>
      </c>
      <c r="M1915" t="s">
        <v>403</v>
      </c>
      <c r="N1915" t="s">
        <v>194</v>
      </c>
      <c r="O1915" s="19">
        <v>3594.2</v>
      </c>
      <c r="P1915" s="19">
        <v>0</v>
      </c>
      <c r="Q1915" s="19">
        <v>0</v>
      </c>
      <c r="R1915" s="19">
        <v>3594.2</v>
      </c>
      <c r="S1915" s="19">
        <v>0</v>
      </c>
      <c r="T1915" s="19">
        <v>0</v>
      </c>
      <c r="U1915" s="18">
        <f>Tabla1[[#This Row],[Comprometido]]/Tabla1[[#Totals],[Comprometido]]</f>
        <v>0</v>
      </c>
      <c r="V1915" s="19">
        <v>0</v>
      </c>
      <c r="W1915" s="20">
        <f>Tabla1[[#This Row],[Devengado]]/Tabla1[[#Totals],[Devengado]]</f>
        <v>0</v>
      </c>
      <c r="X1915" s="19">
        <v>3594.2</v>
      </c>
      <c r="Y1915" s="19">
        <v>3594.2</v>
      </c>
      <c r="Z1915" s="19">
        <v>3594.2</v>
      </c>
    </row>
    <row r="1916" spans="1:26" hidden="1" x14ac:dyDescent="0.2">
      <c r="A1916" t="s">
        <v>23</v>
      </c>
      <c r="B1916" t="s">
        <v>24</v>
      </c>
      <c r="C1916" t="s">
        <v>86</v>
      </c>
      <c r="D1916" t="s">
        <v>87</v>
      </c>
      <c r="E1916" t="s">
        <v>496</v>
      </c>
      <c r="F1916" t="s">
        <v>497</v>
      </c>
      <c r="G1916" t="s">
        <v>518</v>
      </c>
      <c r="H1916" t="s">
        <v>519</v>
      </c>
      <c r="I1916" t="str">
        <f>MID(Tabla1[[#This Row],[Des.Proyecto]],16,50)</f>
        <v>COLONIAS VACACIONALES</v>
      </c>
      <c r="J1916" t="s">
        <v>492</v>
      </c>
      <c r="K1916" t="s">
        <v>493</v>
      </c>
      <c r="L1916" s="11" t="s">
        <v>939</v>
      </c>
      <c r="M1916" t="s">
        <v>403</v>
      </c>
      <c r="N1916" t="s">
        <v>194</v>
      </c>
      <c r="O1916" s="19">
        <v>2665.68</v>
      </c>
      <c r="P1916" s="19">
        <v>0</v>
      </c>
      <c r="Q1916" s="19">
        <v>0</v>
      </c>
      <c r="R1916" s="19">
        <v>2665.68</v>
      </c>
      <c r="S1916" s="19">
        <v>0</v>
      </c>
      <c r="T1916" s="19">
        <v>0</v>
      </c>
      <c r="U1916" s="18">
        <f>Tabla1[[#This Row],[Comprometido]]/Tabla1[[#Totals],[Comprometido]]</f>
        <v>0</v>
      </c>
      <c r="V1916" s="19">
        <v>0</v>
      </c>
      <c r="W1916" s="20">
        <f>Tabla1[[#This Row],[Devengado]]/Tabla1[[#Totals],[Devengado]]</f>
        <v>0</v>
      </c>
      <c r="X1916" s="19">
        <v>2665.68</v>
      </c>
      <c r="Y1916" s="19">
        <v>2665.68</v>
      </c>
      <c r="Z1916" s="19">
        <v>2665.68</v>
      </c>
    </row>
    <row r="1917" spans="1:26" hidden="1" x14ac:dyDescent="0.2">
      <c r="A1917" t="s">
        <v>23</v>
      </c>
      <c r="B1917" t="s">
        <v>24</v>
      </c>
      <c r="C1917" t="s">
        <v>29</v>
      </c>
      <c r="D1917" t="s">
        <v>30</v>
      </c>
      <c r="E1917" t="s">
        <v>496</v>
      </c>
      <c r="F1917" t="s">
        <v>497</v>
      </c>
      <c r="G1917" t="s">
        <v>518</v>
      </c>
      <c r="H1917" t="s">
        <v>519</v>
      </c>
      <c r="I1917" t="str">
        <f>MID(Tabla1[[#This Row],[Des.Proyecto]],16,50)</f>
        <v>COLONIAS VACACIONALES</v>
      </c>
      <c r="J1917" t="s">
        <v>492</v>
      </c>
      <c r="K1917" t="s">
        <v>493</v>
      </c>
      <c r="L1917" s="11" t="s">
        <v>939</v>
      </c>
      <c r="M1917" t="s">
        <v>403</v>
      </c>
      <c r="N1917" t="s">
        <v>194</v>
      </c>
      <c r="O1917" s="19">
        <v>593.41</v>
      </c>
      <c r="P1917" s="19">
        <v>0</v>
      </c>
      <c r="Q1917" s="19">
        <v>0</v>
      </c>
      <c r="R1917" s="19">
        <v>593.41</v>
      </c>
      <c r="S1917" s="19">
        <v>0</v>
      </c>
      <c r="T1917" s="19">
        <v>0</v>
      </c>
      <c r="U1917" s="18">
        <f>Tabla1[[#This Row],[Comprometido]]/Tabla1[[#Totals],[Comprometido]]</f>
        <v>0</v>
      </c>
      <c r="V1917" s="19">
        <v>0</v>
      </c>
      <c r="W1917" s="20">
        <f>Tabla1[[#This Row],[Devengado]]/Tabla1[[#Totals],[Devengado]]</f>
        <v>0</v>
      </c>
      <c r="X1917" s="19">
        <v>593.41</v>
      </c>
      <c r="Y1917" s="19">
        <v>593.41</v>
      </c>
      <c r="Z1917" s="19">
        <v>593.41</v>
      </c>
    </row>
    <row r="1918" spans="1:26" hidden="1" x14ac:dyDescent="0.2">
      <c r="A1918" t="s">
        <v>23</v>
      </c>
      <c r="B1918" t="s">
        <v>24</v>
      </c>
      <c r="C1918" t="s">
        <v>42</v>
      </c>
      <c r="D1918" t="s">
        <v>43</v>
      </c>
      <c r="E1918" t="s">
        <v>496</v>
      </c>
      <c r="F1918" t="s">
        <v>497</v>
      </c>
      <c r="G1918" t="s">
        <v>518</v>
      </c>
      <c r="H1918" t="s">
        <v>519</v>
      </c>
      <c r="I1918" t="str">
        <f>MID(Tabla1[[#This Row],[Des.Proyecto]],16,50)</f>
        <v>COLONIAS VACACIONALES</v>
      </c>
      <c r="J1918" t="s">
        <v>492</v>
      </c>
      <c r="K1918" t="s">
        <v>493</v>
      </c>
      <c r="L1918" s="11" t="s">
        <v>939</v>
      </c>
      <c r="M1918" t="s">
        <v>403</v>
      </c>
      <c r="N1918" t="s">
        <v>194</v>
      </c>
      <c r="O1918" s="19">
        <v>1088</v>
      </c>
      <c r="P1918" s="19">
        <v>0</v>
      </c>
      <c r="Q1918" s="19">
        <v>-497</v>
      </c>
      <c r="R1918" s="19">
        <v>591</v>
      </c>
      <c r="S1918" s="19">
        <v>0</v>
      </c>
      <c r="T1918" s="19">
        <v>0</v>
      </c>
      <c r="U1918" s="18">
        <f>Tabla1[[#This Row],[Comprometido]]/Tabla1[[#Totals],[Comprometido]]</f>
        <v>0</v>
      </c>
      <c r="V1918" s="19">
        <v>0</v>
      </c>
      <c r="W1918" s="20">
        <f>Tabla1[[#This Row],[Devengado]]/Tabla1[[#Totals],[Devengado]]</f>
        <v>0</v>
      </c>
      <c r="X1918" s="19">
        <v>591</v>
      </c>
      <c r="Y1918" s="19">
        <v>591</v>
      </c>
      <c r="Z1918" s="19">
        <v>591</v>
      </c>
    </row>
    <row r="1919" spans="1:26" hidden="1" x14ac:dyDescent="0.2">
      <c r="A1919" t="s">
        <v>23</v>
      </c>
      <c r="B1919" t="s">
        <v>24</v>
      </c>
      <c r="C1919" t="s">
        <v>25</v>
      </c>
      <c r="D1919" t="s">
        <v>26</v>
      </c>
      <c r="E1919" t="s">
        <v>496</v>
      </c>
      <c r="F1919" t="s">
        <v>497</v>
      </c>
      <c r="G1919" t="s">
        <v>518</v>
      </c>
      <c r="H1919" t="s">
        <v>519</v>
      </c>
      <c r="I1919" t="str">
        <f>MID(Tabla1[[#This Row],[Des.Proyecto]],16,50)</f>
        <v>COLONIAS VACACIONALES</v>
      </c>
      <c r="J1919" t="s">
        <v>492</v>
      </c>
      <c r="K1919" t="s">
        <v>493</v>
      </c>
      <c r="L1919" s="11" t="s">
        <v>939</v>
      </c>
      <c r="M1919" t="s">
        <v>403</v>
      </c>
      <c r="N1919" t="s">
        <v>194</v>
      </c>
      <c r="O1919" s="19">
        <v>2632.25</v>
      </c>
      <c r="P1919" s="19">
        <v>0</v>
      </c>
      <c r="Q1919" s="19">
        <v>67.75</v>
      </c>
      <c r="R1919" s="19">
        <v>2700</v>
      </c>
      <c r="S1919" s="19">
        <v>1.25</v>
      </c>
      <c r="T1919" s="19">
        <v>2692.75</v>
      </c>
      <c r="U1919" s="18">
        <f>Tabla1[[#This Row],[Comprometido]]/Tabla1[[#Totals],[Comprometido]]</f>
        <v>1.2855254744053275E-4</v>
      </c>
      <c r="V1919" s="19">
        <v>2692.75</v>
      </c>
      <c r="W1919" s="20">
        <f>Tabla1[[#This Row],[Devengado]]/Tabla1[[#Totals],[Devengado]]</f>
        <v>3.1445511834850466E-4</v>
      </c>
      <c r="X1919" s="19">
        <v>7.25</v>
      </c>
      <c r="Y1919" s="19">
        <v>7.25</v>
      </c>
      <c r="Z1919" s="19">
        <v>6</v>
      </c>
    </row>
    <row r="1920" spans="1:26" hidden="1" x14ac:dyDescent="0.2">
      <c r="A1920" t="s">
        <v>23</v>
      </c>
      <c r="B1920" t="s">
        <v>24</v>
      </c>
      <c r="C1920" t="s">
        <v>86</v>
      </c>
      <c r="D1920" t="s">
        <v>87</v>
      </c>
      <c r="E1920" t="s">
        <v>496</v>
      </c>
      <c r="F1920" t="s">
        <v>497</v>
      </c>
      <c r="G1920" t="s">
        <v>518</v>
      </c>
      <c r="H1920" t="s">
        <v>519</v>
      </c>
      <c r="I1920" t="str">
        <f>MID(Tabla1[[#This Row],[Des.Proyecto]],16,50)</f>
        <v>COLONIAS VACACIONALES</v>
      </c>
      <c r="J1920" t="s">
        <v>494</v>
      </c>
      <c r="K1920" t="s">
        <v>495</v>
      </c>
      <c r="L1920" s="11" t="s">
        <v>939</v>
      </c>
      <c r="M1920" t="s">
        <v>403</v>
      </c>
      <c r="N1920" t="s">
        <v>194</v>
      </c>
      <c r="O1920" s="19">
        <v>4075.88</v>
      </c>
      <c r="P1920" s="19">
        <v>0</v>
      </c>
      <c r="Q1920" s="19">
        <v>0</v>
      </c>
      <c r="R1920" s="19">
        <v>4075.88</v>
      </c>
      <c r="S1920" s="19">
        <v>0</v>
      </c>
      <c r="T1920" s="19">
        <v>0</v>
      </c>
      <c r="U1920" s="18">
        <f>Tabla1[[#This Row],[Comprometido]]/Tabla1[[#Totals],[Comprometido]]</f>
        <v>0</v>
      </c>
      <c r="V1920" s="19">
        <v>0</v>
      </c>
      <c r="W1920" s="20">
        <f>Tabla1[[#This Row],[Devengado]]/Tabla1[[#Totals],[Devengado]]</f>
        <v>0</v>
      </c>
      <c r="X1920" s="19">
        <v>4075.88</v>
      </c>
      <c r="Y1920" s="19">
        <v>4075.88</v>
      </c>
      <c r="Z1920" s="19">
        <v>4075.88</v>
      </c>
    </row>
    <row r="1921" spans="1:26" hidden="1" x14ac:dyDescent="0.2">
      <c r="A1921" t="s">
        <v>23</v>
      </c>
      <c r="B1921" t="s">
        <v>24</v>
      </c>
      <c r="C1921" t="s">
        <v>72</v>
      </c>
      <c r="D1921" t="s">
        <v>73</v>
      </c>
      <c r="E1921" t="s">
        <v>496</v>
      </c>
      <c r="F1921" t="s">
        <v>497</v>
      </c>
      <c r="G1921" t="s">
        <v>518</v>
      </c>
      <c r="H1921" t="s">
        <v>519</v>
      </c>
      <c r="I1921" t="str">
        <f>MID(Tabla1[[#This Row],[Des.Proyecto]],16,50)</f>
        <v>COLONIAS VACACIONALES</v>
      </c>
      <c r="J1921" t="s">
        <v>494</v>
      </c>
      <c r="K1921" t="s">
        <v>495</v>
      </c>
      <c r="L1921" s="11" t="s">
        <v>939</v>
      </c>
      <c r="M1921" t="s">
        <v>403</v>
      </c>
      <c r="N1921" t="s">
        <v>194</v>
      </c>
      <c r="O1921" s="19">
        <v>10242.94</v>
      </c>
      <c r="P1921" s="19">
        <v>0</v>
      </c>
      <c r="Q1921" s="19">
        <v>0</v>
      </c>
      <c r="R1921" s="19">
        <v>10242.94</v>
      </c>
      <c r="S1921" s="19">
        <v>0</v>
      </c>
      <c r="T1921" s="19">
        <v>10241.4</v>
      </c>
      <c r="U1921" s="18">
        <f>Tabla1[[#This Row],[Comprometido]]/Tabla1[[#Totals],[Comprometido]]</f>
        <v>4.8892695547580426E-4</v>
      </c>
      <c r="V1921" s="19">
        <v>0</v>
      </c>
      <c r="W1921" s="20">
        <f>Tabla1[[#This Row],[Devengado]]/Tabla1[[#Totals],[Devengado]]</f>
        <v>0</v>
      </c>
      <c r="X1921" s="19">
        <v>1.54</v>
      </c>
      <c r="Y1921" s="19">
        <v>10242.94</v>
      </c>
      <c r="Z1921" s="19">
        <v>1.54</v>
      </c>
    </row>
    <row r="1922" spans="1:26" hidden="1" x14ac:dyDescent="0.2">
      <c r="A1922" t="s">
        <v>23</v>
      </c>
      <c r="B1922" t="s">
        <v>24</v>
      </c>
      <c r="C1922" t="s">
        <v>29</v>
      </c>
      <c r="D1922" t="s">
        <v>30</v>
      </c>
      <c r="E1922" t="s">
        <v>496</v>
      </c>
      <c r="F1922" t="s">
        <v>497</v>
      </c>
      <c r="G1922" t="s">
        <v>518</v>
      </c>
      <c r="H1922" t="s">
        <v>519</v>
      </c>
      <c r="I1922" t="str">
        <f>MID(Tabla1[[#This Row],[Des.Proyecto]],16,50)</f>
        <v>COLONIAS VACACIONALES</v>
      </c>
      <c r="J1922" t="s">
        <v>494</v>
      </c>
      <c r="K1922" t="s">
        <v>495</v>
      </c>
      <c r="L1922" s="11" t="s">
        <v>939</v>
      </c>
      <c r="M1922" t="s">
        <v>403</v>
      </c>
      <c r="N1922" t="s">
        <v>194</v>
      </c>
      <c r="O1922" s="19">
        <v>2616</v>
      </c>
      <c r="P1922" s="19">
        <v>0</v>
      </c>
      <c r="Q1922" s="19">
        <v>1000</v>
      </c>
      <c r="R1922" s="19">
        <v>3616</v>
      </c>
      <c r="S1922" s="19">
        <v>0</v>
      </c>
      <c r="T1922" s="19">
        <v>0</v>
      </c>
      <c r="U1922" s="18">
        <f>Tabla1[[#This Row],[Comprometido]]/Tabla1[[#Totals],[Comprometido]]</f>
        <v>0</v>
      </c>
      <c r="V1922" s="19">
        <v>0</v>
      </c>
      <c r="W1922" s="20">
        <f>Tabla1[[#This Row],[Devengado]]/Tabla1[[#Totals],[Devengado]]</f>
        <v>0</v>
      </c>
      <c r="X1922" s="19">
        <v>3616</v>
      </c>
      <c r="Y1922" s="19">
        <v>3616</v>
      </c>
      <c r="Z1922" s="19">
        <v>3616</v>
      </c>
    </row>
    <row r="1923" spans="1:26" hidden="1" x14ac:dyDescent="0.2">
      <c r="A1923" t="s">
        <v>23</v>
      </c>
      <c r="B1923" t="s">
        <v>24</v>
      </c>
      <c r="C1923" t="s">
        <v>40</v>
      </c>
      <c r="D1923" t="s">
        <v>41</v>
      </c>
      <c r="E1923" t="s">
        <v>496</v>
      </c>
      <c r="F1923" t="s">
        <v>497</v>
      </c>
      <c r="G1923" t="s">
        <v>518</v>
      </c>
      <c r="H1923" t="s">
        <v>519</v>
      </c>
      <c r="I1923" t="str">
        <f>MID(Tabla1[[#This Row],[Des.Proyecto]],16,50)</f>
        <v>COLONIAS VACACIONALES</v>
      </c>
      <c r="J1923" t="s">
        <v>494</v>
      </c>
      <c r="K1923" t="s">
        <v>495</v>
      </c>
      <c r="L1923" s="11" t="s">
        <v>939</v>
      </c>
      <c r="M1923" t="s">
        <v>403</v>
      </c>
      <c r="N1923" t="s">
        <v>194</v>
      </c>
      <c r="O1923" s="19">
        <v>2000</v>
      </c>
      <c r="P1923" s="19">
        <v>0</v>
      </c>
      <c r="Q1923" s="19">
        <v>4900</v>
      </c>
      <c r="R1923" s="19">
        <v>6900</v>
      </c>
      <c r="S1923" s="19">
        <v>0</v>
      </c>
      <c r="T1923" s="19">
        <v>0</v>
      </c>
      <c r="U1923" s="18">
        <f>Tabla1[[#This Row],[Comprometido]]/Tabla1[[#Totals],[Comprometido]]</f>
        <v>0</v>
      </c>
      <c r="V1923" s="19">
        <v>0</v>
      </c>
      <c r="W1923" s="20">
        <f>Tabla1[[#This Row],[Devengado]]/Tabla1[[#Totals],[Devengado]]</f>
        <v>0</v>
      </c>
      <c r="X1923" s="19">
        <v>6900</v>
      </c>
      <c r="Y1923" s="19">
        <v>6900</v>
      </c>
      <c r="Z1923" s="19">
        <v>6900</v>
      </c>
    </row>
    <row r="1924" spans="1:26" hidden="1" x14ac:dyDescent="0.2">
      <c r="A1924" t="s">
        <v>23</v>
      </c>
      <c r="B1924" t="s">
        <v>24</v>
      </c>
      <c r="C1924" t="s">
        <v>42</v>
      </c>
      <c r="D1924" t="s">
        <v>43</v>
      </c>
      <c r="E1924" t="s">
        <v>496</v>
      </c>
      <c r="F1924" t="s">
        <v>497</v>
      </c>
      <c r="G1924" t="s">
        <v>518</v>
      </c>
      <c r="H1924" t="s">
        <v>519</v>
      </c>
      <c r="I1924" t="str">
        <f>MID(Tabla1[[#This Row],[Des.Proyecto]],16,50)</f>
        <v>COLONIAS VACACIONALES</v>
      </c>
      <c r="J1924" t="s">
        <v>494</v>
      </c>
      <c r="K1924" t="s">
        <v>495</v>
      </c>
      <c r="L1924" s="11" t="s">
        <v>939</v>
      </c>
      <c r="M1924" t="s">
        <v>403</v>
      </c>
      <c r="N1924" t="s">
        <v>194</v>
      </c>
      <c r="O1924" s="19">
        <v>3360</v>
      </c>
      <c r="P1924" s="19">
        <v>0</v>
      </c>
      <c r="Q1924" s="19">
        <v>-3360</v>
      </c>
      <c r="R1924" s="19">
        <v>0</v>
      </c>
      <c r="S1924" s="19">
        <v>0</v>
      </c>
      <c r="T1924" s="19">
        <v>0</v>
      </c>
      <c r="U1924" s="18">
        <f>Tabla1[[#This Row],[Comprometido]]/Tabla1[[#Totals],[Comprometido]]</f>
        <v>0</v>
      </c>
      <c r="V1924" s="19">
        <v>0</v>
      </c>
      <c r="W1924" s="20">
        <f>Tabla1[[#This Row],[Devengado]]/Tabla1[[#Totals],[Devengado]]</f>
        <v>0</v>
      </c>
      <c r="X1924" s="19">
        <v>0</v>
      </c>
      <c r="Y1924" s="19">
        <v>0</v>
      </c>
      <c r="Z1924" s="19">
        <v>0</v>
      </c>
    </row>
    <row r="1925" spans="1:26" hidden="1" x14ac:dyDescent="0.2">
      <c r="A1925" t="s">
        <v>23</v>
      </c>
      <c r="B1925" t="s">
        <v>24</v>
      </c>
      <c r="C1925" t="s">
        <v>103</v>
      </c>
      <c r="D1925" t="s">
        <v>104</v>
      </c>
      <c r="E1925" t="s">
        <v>496</v>
      </c>
      <c r="F1925" t="s">
        <v>497</v>
      </c>
      <c r="G1925" t="s">
        <v>518</v>
      </c>
      <c r="H1925" t="s">
        <v>519</v>
      </c>
      <c r="I1925" t="str">
        <f>MID(Tabla1[[#This Row],[Des.Proyecto]],16,50)</f>
        <v>COLONIAS VACACIONALES</v>
      </c>
      <c r="J1925" t="s">
        <v>494</v>
      </c>
      <c r="K1925" t="s">
        <v>495</v>
      </c>
      <c r="L1925" s="11" t="s">
        <v>939</v>
      </c>
      <c r="M1925" t="s">
        <v>403</v>
      </c>
      <c r="N1925" t="s">
        <v>194</v>
      </c>
      <c r="O1925" s="19">
        <v>0</v>
      </c>
      <c r="P1925" s="19">
        <v>0</v>
      </c>
      <c r="Q1925" s="19">
        <v>6231.02</v>
      </c>
      <c r="R1925" s="19">
        <v>6231.02</v>
      </c>
      <c r="S1925" s="19">
        <v>2.5</v>
      </c>
      <c r="T1925" s="19">
        <v>2397.5</v>
      </c>
      <c r="U1925" s="18">
        <f>Tabla1[[#This Row],[Comprometido]]/Tabla1[[#Totals],[Comprometido]]</f>
        <v>1.1445723980639765E-4</v>
      </c>
      <c r="V1925" s="19">
        <v>2397.5</v>
      </c>
      <c r="W1925" s="20">
        <f>Tabla1[[#This Row],[Devengado]]/Tabla1[[#Totals],[Devengado]]</f>
        <v>2.7997628678508584E-4</v>
      </c>
      <c r="X1925" s="19">
        <v>3833.52</v>
      </c>
      <c r="Y1925" s="19">
        <v>3833.52</v>
      </c>
      <c r="Z1925" s="19">
        <v>3831.02</v>
      </c>
    </row>
    <row r="1926" spans="1:26" hidden="1" x14ac:dyDescent="0.2">
      <c r="A1926" t="s">
        <v>23</v>
      </c>
      <c r="B1926" t="s">
        <v>24</v>
      </c>
      <c r="C1926" t="s">
        <v>25</v>
      </c>
      <c r="D1926" t="s">
        <v>26</v>
      </c>
      <c r="E1926" t="s">
        <v>496</v>
      </c>
      <c r="F1926" t="s">
        <v>497</v>
      </c>
      <c r="G1926" t="s">
        <v>518</v>
      </c>
      <c r="H1926" t="s">
        <v>519</v>
      </c>
      <c r="I1926" t="str">
        <f>MID(Tabla1[[#This Row],[Des.Proyecto]],16,50)</f>
        <v>COLONIAS VACACIONALES</v>
      </c>
      <c r="J1926" t="s">
        <v>494</v>
      </c>
      <c r="K1926" t="s">
        <v>495</v>
      </c>
      <c r="L1926" s="11" t="s">
        <v>939</v>
      </c>
      <c r="M1926" t="s">
        <v>403</v>
      </c>
      <c r="N1926" t="s">
        <v>194</v>
      </c>
      <c r="O1926" s="19">
        <v>0</v>
      </c>
      <c r="P1926" s="19">
        <v>0</v>
      </c>
      <c r="Q1926" s="19">
        <v>8935</v>
      </c>
      <c r="R1926" s="19">
        <v>8935</v>
      </c>
      <c r="S1926" s="19">
        <v>1.7</v>
      </c>
      <c r="T1926" s="19">
        <v>2888.1</v>
      </c>
      <c r="U1926" s="18">
        <f>Tabla1[[#This Row],[Comprometido]]/Tabla1[[#Totals],[Comprometido]]</f>
        <v>1.3787860449837624E-4</v>
      </c>
      <c r="V1926" s="19">
        <v>2888.1</v>
      </c>
      <c r="W1926" s="20">
        <f>Tabla1[[#This Row],[Devengado]]/Tabla1[[#Totals],[Devengado]]</f>
        <v>3.3726778471908505E-4</v>
      </c>
      <c r="X1926" s="19">
        <v>6046.9</v>
      </c>
      <c r="Y1926" s="19">
        <v>6046.9</v>
      </c>
      <c r="Z1926" s="19">
        <v>6045.2</v>
      </c>
    </row>
    <row r="1927" spans="1:26" hidden="1" x14ac:dyDescent="0.2">
      <c r="A1927" t="s">
        <v>23</v>
      </c>
      <c r="B1927" t="s">
        <v>24</v>
      </c>
      <c r="C1927" t="s">
        <v>103</v>
      </c>
      <c r="D1927" t="s">
        <v>104</v>
      </c>
      <c r="E1927" t="s">
        <v>496</v>
      </c>
      <c r="F1927" t="s">
        <v>497</v>
      </c>
      <c r="G1927" t="s">
        <v>522</v>
      </c>
      <c r="H1927" t="s">
        <v>523</v>
      </c>
      <c r="I1927" t="str">
        <f>MID(Tabla1[[#This Row],[Des.Proyecto]],16,50)</f>
        <v>FORTALECIMIENTO A PARROQUIAS RURALES Y C</v>
      </c>
      <c r="J1927" t="s">
        <v>500</v>
      </c>
      <c r="K1927" t="s">
        <v>501</v>
      </c>
      <c r="L1927" s="11" t="s">
        <v>939</v>
      </c>
      <c r="M1927" t="s">
        <v>403</v>
      </c>
      <c r="N1927" t="s">
        <v>194</v>
      </c>
      <c r="O1927" s="19">
        <v>3000</v>
      </c>
      <c r="P1927" s="19">
        <v>0</v>
      </c>
      <c r="Q1927" s="19">
        <v>0</v>
      </c>
      <c r="R1927" s="19">
        <v>3000</v>
      </c>
      <c r="S1927" s="19">
        <v>0</v>
      </c>
      <c r="T1927" s="19">
        <v>0</v>
      </c>
      <c r="U1927" s="18">
        <f>Tabla1[[#This Row],[Comprometido]]/Tabla1[[#Totals],[Comprometido]]</f>
        <v>0</v>
      </c>
      <c r="V1927" s="19">
        <v>0</v>
      </c>
      <c r="W1927" s="20">
        <f>Tabla1[[#This Row],[Devengado]]/Tabla1[[#Totals],[Devengado]]</f>
        <v>0</v>
      </c>
      <c r="X1927" s="19">
        <v>3000</v>
      </c>
      <c r="Y1927" s="19">
        <v>3000</v>
      </c>
      <c r="Z1927" s="19">
        <v>3000</v>
      </c>
    </row>
    <row r="1928" spans="1:26" hidden="1" x14ac:dyDescent="0.2">
      <c r="A1928" t="s">
        <v>23</v>
      </c>
      <c r="B1928" t="s">
        <v>24</v>
      </c>
      <c r="C1928" t="s">
        <v>103</v>
      </c>
      <c r="D1928" t="s">
        <v>104</v>
      </c>
      <c r="E1928" t="s">
        <v>496</v>
      </c>
      <c r="F1928" t="s">
        <v>497</v>
      </c>
      <c r="G1928" t="s">
        <v>522</v>
      </c>
      <c r="H1928" t="s">
        <v>523</v>
      </c>
      <c r="I1928" t="str">
        <f>MID(Tabla1[[#This Row],[Des.Proyecto]],16,50)</f>
        <v>FORTALECIMIENTO A PARROQUIAS RURALES Y C</v>
      </c>
      <c r="J1928" t="s">
        <v>401</v>
      </c>
      <c r="K1928" t="s">
        <v>402</v>
      </c>
      <c r="L1928" s="11" t="s">
        <v>939</v>
      </c>
      <c r="M1928" t="s">
        <v>403</v>
      </c>
      <c r="N1928" t="s">
        <v>194</v>
      </c>
      <c r="O1928" s="19">
        <v>21000</v>
      </c>
      <c r="P1928" s="19">
        <v>0</v>
      </c>
      <c r="Q1928" s="19">
        <v>0</v>
      </c>
      <c r="R1928" s="19">
        <v>21000</v>
      </c>
      <c r="S1928" s="19">
        <v>0</v>
      </c>
      <c r="T1928" s="19">
        <v>0</v>
      </c>
      <c r="U1928" s="18">
        <f>Tabla1[[#This Row],[Comprometido]]/Tabla1[[#Totals],[Comprometido]]</f>
        <v>0</v>
      </c>
      <c r="V1928" s="19">
        <v>0</v>
      </c>
      <c r="W1928" s="20">
        <f>Tabla1[[#This Row],[Devengado]]/Tabla1[[#Totals],[Devengado]]</f>
        <v>0</v>
      </c>
      <c r="X1928" s="19">
        <v>21000</v>
      </c>
      <c r="Y1928" s="19">
        <v>21000</v>
      </c>
      <c r="Z1928" s="19">
        <v>21000</v>
      </c>
    </row>
    <row r="1929" spans="1:26" hidden="1" x14ac:dyDescent="0.2">
      <c r="A1929" t="s">
        <v>23</v>
      </c>
      <c r="B1929" t="s">
        <v>24</v>
      </c>
      <c r="C1929" t="s">
        <v>103</v>
      </c>
      <c r="D1929" t="s">
        <v>104</v>
      </c>
      <c r="E1929" t="s">
        <v>496</v>
      </c>
      <c r="F1929" t="s">
        <v>497</v>
      </c>
      <c r="G1929" t="s">
        <v>522</v>
      </c>
      <c r="H1929" t="s">
        <v>523</v>
      </c>
      <c r="I1929" t="str">
        <f>MID(Tabla1[[#This Row],[Des.Proyecto]],16,50)</f>
        <v>FORTALECIMIENTO A PARROQUIAS RURALES Y C</v>
      </c>
      <c r="J1929" t="s">
        <v>484</v>
      </c>
      <c r="K1929" t="s">
        <v>485</v>
      </c>
      <c r="L1929" s="11" t="s">
        <v>939</v>
      </c>
      <c r="M1929" t="s">
        <v>403</v>
      </c>
      <c r="N1929" t="s">
        <v>194</v>
      </c>
      <c r="O1929" s="19">
        <v>6000</v>
      </c>
      <c r="P1929" s="19">
        <v>0</v>
      </c>
      <c r="Q1929" s="19">
        <v>0</v>
      </c>
      <c r="R1929" s="19">
        <v>6000</v>
      </c>
      <c r="S1929" s="19">
        <v>800</v>
      </c>
      <c r="T1929" s="19">
        <v>0</v>
      </c>
      <c r="U1929" s="18">
        <f>Tabla1[[#This Row],[Comprometido]]/Tabla1[[#Totals],[Comprometido]]</f>
        <v>0</v>
      </c>
      <c r="V1929" s="19">
        <v>0</v>
      </c>
      <c r="W1929" s="20">
        <f>Tabla1[[#This Row],[Devengado]]/Tabla1[[#Totals],[Devengado]]</f>
        <v>0</v>
      </c>
      <c r="X1929" s="19">
        <v>6000</v>
      </c>
      <c r="Y1929" s="19">
        <v>6000</v>
      </c>
      <c r="Z1929" s="19">
        <v>5200</v>
      </c>
    </row>
    <row r="1930" spans="1:26" hidden="1" x14ac:dyDescent="0.2">
      <c r="A1930" t="s">
        <v>23</v>
      </c>
      <c r="B1930" t="s">
        <v>24</v>
      </c>
      <c r="C1930" t="s">
        <v>103</v>
      </c>
      <c r="D1930" t="s">
        <v>104</v>
      </c>
      <c r="E1930" t="s">
        <v>496</v>
      </c>
      <c r="F1930" t="s">
        <v>497</v>
      </c>
      <c r="G1930" t="s">
        <v>522</v>
      </c>
      <c r="H1930" t="s">
        <v>523</v>
      </c>
      <c r="I1930" t="str">
        <f>MID(Tabla1[[#This Row],[Des.Proyecto]],16,50)</f>
        <v>FORTALECIMIENTO A PARROQUIAS RURALES Y C</v>
      </c>
      <c r="J1930" t="s">
        <v>468</v>
      </c>
      <c r="K1930" t="s">
        <v>469</v>
      </c>
      <c r="L1930" s="11" t="s">
        <v>939</v>
      </c>
      <c r="M1930" t="s">
        <v>403</v>
      </c>
      <c r="N1930" t="s">
        <v>194</v>
      </c>
      <c r="O1930" s="19">
        <v>8000</v>
      </c>
      <c r="P1930" s="19">
        <v>0</v>
      </c>
      <c r="Q1930" s="19">
        <v>0</v>
      </c>
      <c r="R1930" s="19">
        <v>8000</v>
      </c>
      <c r="S1930" s="19">
        <v>1805</v>
      </c>
      <c r="T1930" s="19">
        <v>5200</v>
      </c>
      <c r="U1930" s="18">
        <f>Tabla1[[#This Row],[Comprometido]]/Tabla1[[#Totals],[Comprometido]]</f>
        <v>2.4824927924640993E-4</v>
      </c>
      <c r="V1930" s="19">
        <v>5200</v>
      </c>
      <c r="W1930" s="20">
        <f>Tabla1[[#This Row],[Devengado]]/Tabla1[[#Totals],[Devengado]]</f>
        <v>6.0724783786546255E-4</v>
      </c>
      <c r="X1930" s="19">
        <v>2800</v>
      </c>
      <c r="Y1930" s="19">
        <v>2800</v>
      </c>
      <c r="Z1930" s="19">
        <v>995</v>
      </c>
    </row>
    <row r="1931" spans="1:26" hidden="1" x14ac:dyDescent="0.2">
      <c r="A1931" t="s">
        <v>23</v>
      </c>
      <c r="B1931" t="s">
        <v>24</v>
      </c>
      <c r="C1931" t="s">
        <v>103</v>
      </c>
      <c r="D1931" t="s">
        <v>104</v>
      </c>
      <c r="E1931" t="s">
        <v>496</v>
      </c>
      <c r="F1931" t="s">
        <v>497</v>
      </c>
      <c r="G1931" t="s">
        <v>522</v>
      </c>
      <c r="H1931" t="s">
        <v>523</v>
      </c>
      <c r="I1931" t="str">
        <f>MID(Tabla1[[#This Row],[Des.Proyecto]],16,50)</f>
        <v>FORTALECIMIENTO A PARROQUIAS RURALES Y C</v>
      </c>
      <c r="J1931" t="s">
        <v>414</v>
      </c>
      <c r="K1931" t="s">
        <v>415</v>
      </c>
      <c r="L1931" s="11" t="s">
        <v>939</v>
      </c>
      <c r="M1931" t="s">
        <v>403</v>
      </c>
      <c r="N1931" t="s">
        <v>194</v>
      </c>
      <c r="O1931" s="19">
        <v>2000</v>
      </c>
      <c r="P1931" s="19">
        <v>0</v>
      </c>
      <c r="Q1931" s="19">
        <v>0</v>
      </c>
      <c r="R1931" s="19">
        <v>2000</v>
      </c>
      <c r="S1931" s="19">
        <v>640</v>
      </c>
      <c r="T1931" s="19">
        <v>1360</v>
      </c>
      <c r="U1931" s="18">
        <f>Tabla1[[#This Row],[Comprometido]]/Tabla1[[#Totals],[Comprometido]]</f>
        <v>6.4926734572137975E-5</v>
      </c>
      <c r="V1931" s="19">
        <v>1360</v>
      </c>
      <c r="W1931" s="20">
        <f>Tabla1[[#This Row],[Devengado]]/Tabla1[[#Totals],[Devengado]]</f>
        <v>1.588186652878902E-4</v>
      </c>
      <c r="X1931" s="19">
        <v>640</v>
      </c>
      <c r="Y1931" s="19">
        <v>640</v>
      </c>
      <c r="Z1931" s="19">
        <v>0</v>
      </c>
    </row>
    <row r="1932" spans="1:26" hidden="1" x14ac:dyDescent="0.2">
      <c r="A1932" t="s">
        <v>23</v>
      </c>
      <c r="B1932" t="s">
        <v>24</v>
      </c>
      <c r="C1932" t="s">
        <v>103</v>
      </c>
      <c r="D1932" t="s">
        <v>104</v>
      </c>
      <c r="E1932" t="s">
        <v>496</v>
      </c>
      <c r="F1932" t="s">
        <v>497</v>
      </c>
      <c r="G1932" t="s">
        <v>522</v>
      </c>
      <c r="H1932" t="s">
        <v>523</v>
      </c>
      <c r="I1932" t="str">
        <f>MID(Tabla1[[#This Row],[Des.Proyecto]],16,50)</f>
        <v>FORTALECIMIENTO A PARROQUIAS RURALES Y C</v>
      </c>
      <c r="J1932" t="s">
        <v>460</v>
      </c>
      <c r="K1932" t="s">
        <v>461</v>
      </c>
      <c r="L1932" s="11" t="s">
        <v>939</v>
      </c>
      <c r="M1932" t="s">
        <v>403</v>
      </c>
      <c r="N1932" t="s">
        <v>194</v>
      </c>
      <c r="O1932" s="19">
        <v>10000</v>
      </c>
      <c r="P1932" s="19">
        <v>0</v>
      </c>
      <c r="Q1932" s="19">
        <v>0</v>
      </c>
      <c r="R1932" s="19">
        <v>10000</v>
      </c>
      <c r="S1932" s="19">
        <v>0</v>
      </c>
      <c r="T1932" s="19">
        <v>0</v>
      </c>
      <c r="U1932" s="18">
        <f>Tabla1[[#This Row],[Comprometido]]/Tabla1[[#Totals],[Comprometido]]</f>
        <v>0</v>
      </c>
      <c r="V1932" s="19">
        <v>0</v>
      </c>
      <c r="W1932" s="20">
        <f>Tabla1[[#This Row],[Devengado]]/Tabla1[[#Totals],[Devengado]]</f>
        <v>0</v>
      </c>
      <c r="X1932" s="19">
        <v>10000</v>
      </c>
      <c r="Y1932" s="19">
        <v>10000</v>
      </c>
      <c r="Z1932" s="19">
        <v>10000</v>
      </c>
    </row>
    <row r="1933" spans="1:26" hidden="1" x14ac:dyDescent="0.2">
      <c r="A1933" t="s">
        <v>23</v>
      </c>
      <c r="B1933" t="s">
        <v>24</v>
      </c>
      <c r="C1933" t="s">
        <v>103</v>
      </c>
      <c r="D1933" t="s">
        <v>104</v>
      </c>
      <c r="E1933" t="s">
        <v>496</v>
      </c>
      <c r="F1933" t="s">
        <v>497</v>
      </c>
      <c r="G1933" t="s">
        <v>524</v>
      </c>
      <c r="H1933" t="s">
        <v>525</v>
      </c>
      <c r="I1933" t="str">
        <f>MID(Tabla1[[#This Row],[Des.Proyecto]],16,50)</f>
        <v>MEGAMINGAS EN BARRIOS DEL DMQ</v>
      </c>
      <c r="J1933" t="s">
        <v>478</v>
      </c>
      <c r="K1933" t="s">
        <v>479</v>
      </c>
      <c r="L1933" s="11" t="s">
        <v>939</v>
      </c>
      <c r="M1933" t="s">
        <v>403</v>
      </c>
      <c r="N1933" t="s">
        <v>194</v>
      </c>
      <c r="O1933" s="19">
        <v>3175</v>
      </c>
      <c r="P1933" s="19">
        <v>0</v>
      </c>
      <c r="Q1933" s="19">
        <v>0</v>
      </c>
      <c r="R1933" s="19">
        <v>3175</v>
      </c>
      <c r="S1933" s="19">
        <v>0</v>
      </c>
      <c r="T1933" s="19">
        <v>0</v>
      </c>
      <c r="U1933" s="18">
        <f>Tabla1[[#This Row],[Comprometido]]/Tabla1[[#Totals],[Comprometido]]</f>
        <v>0</v>
      </c>
      <c r="V1933" s="19">
        <v>0</v>
      </c>
      <c r="W1933" s="20">
        <f>Tabla1[[#This Row],[Devengado]]/Tabla1[[#Totals],[Devengado]]</f>
        <v>0</v>
      </c>
      <c r="X1933" s="19">
        <v>3175</v>
      </c>
      <c r="Y1933" s="19">
        <v>3175</v>
      </c>
      <c r="Z1933" s="19">
        <v>3175</v>
      </c>
    </row>
    <row r="1934" spans="1:26" hidden="1" x14ac:dyDescent="0.2">
      <c r="A1934" t="s">
        <v>23</v>
      </c>
      <c r="B1934" t="s">
        <v>24</v>
      </c>
      <c r="C1934" t="s">
        <v>103</v>
      </c>
      <c r="D1934" t="s">
        <v>104</v>
      </c>
      <c r="E1934" t="s">
        <v>496</v>
      </c>
      <c r="F1934" t="s">
        <v>497</v>
      </c>
      <c r="G1934" t="s">
        <v>524</v>
      </c>
      <c r="H1934" t="s">
        <v>525</v>
      </c>
      <c r="I1934" t="str">
        <f>MID(Tabla1[[#This Row],[Des.Proyecto]],16,50)</f>
        <v>MEGAMINGAS EN BARRIOS DEL DMQ</v>
      </c>
      <c r="J1934" t="s">
        <v>426</v>
      </c>
      <c r="K1934" t="s">
        <v>427</v>
      </c>
      <c r="L1934" s="11" t="s">
        <v>939</v>
      </c>
      <c r="M1934" t="s">
        <v>403</v>
      </c>
      <c r="N1934" t="s">
        <v>194</v>
      </c>
      <c r="O1934" s="19">
        <v>1825</v>
      </c>
      <c r="P1934" s="19">
        <v>0</v>
      </c>
      <c r="Q1934" s="19">
        <v>0</v>
      </c>
      <c r="R1934" s="19">
        <v>1825</v>
      </c>
      <c r="S1934" s="19">
        <v>0.7</v>
      </c>
      <c r="T1934" s="19">
        <v>999.3</v>
      </c>
      <c r="U1934" s="18">
        <f>Tabla1[[#This Row],[Comprometido]]/Tabla1[[#Totals],[Comprometido]]</f>
        <v>4.7706827836718731E-5</v>
      </c>
      <c r="V1934" s="19">
        <v>999.3</v>
      </c>
      <c r="W1934" s="20">
        <f>Tabla1[[#This Row],[Devengado]]/Tabla1[[#Totals],[Devengado]]</f>
        <v>1.1669668545749167E-4</v>
      </c>
      <c r="X1934" s="19">
        <v>825.7</v>
      </c>
      <c r="Y1934" s="19">
        <v>825.7</v>
      </c>
      <c r="Z1934" s="19">
        <v>825</v>
      </c>
    </row>
    <row r="1935" spans="1:26" hidden="1" x14ac:dyDescent="0.2">
      <c r="A1935" t="s">
        <v>23</v>
      </c>
      <c r="B1935" t="s">
        <v>24</v>
      </c>
      <c r="C1935" t="s">
        <v>34</v>
      </c>
      <c r="D1935" t="s">
        <v>35</v>
      </c>
      <c r="E1935" t="s">
        <v>526</v>
      </c>
      <c r="F1935" t="s">
        <v>527</v>
      </c>
      <c r="G1935" t="s">
        <v>528</v>
      </c>
      <c r="H1935" t="s">
        <v>529</v>
      </c>
      <c r="I1935" t="str">
        <f>MID(Tabla1[[#This Row],[Des.Proyecto]],16,50)</f>
        <v>AGENDA CULTURAL METROPOLITANA</v>
      </c>
      <c r="J1935" t="s">
        <v>401</v>
      </c>
      <c r="K1935" t="s">
        <v>402</v>
      </c>
      <c r="L1935" s="11" t="s">
        <v>939</v>
      </c>
      <c r="M1935" t="s">
        <v>403</v>
      </c>
      <c r="N1935" t="s">
        <v>194</v>
      </c>
      <c r="O1935" s="19">
        <v>25000</v>
      </c>
      <c r="P1935" s="19">
        <v>0</v>
      </c>
      <c r="Q1935" s="19">
        <v>0</v>
      </c>
      <c r="R1935" s="19">
        <v>25000</v>
      </c>
      <c r="S1935" s="19">
        <v>0</v>
      </c>
      <c r="T1935" s="19">
        <v>0</v>
      </c>
      <c r="U1935" s="18">
        <f>Tabla1[[#This Row],[Comprometido]]/Tabla1[[#Totals],[Comprometido]]</f>
        <v>0</v>
      </c>
      <c r="V1935" s="19">
        <v>0</v>
      </c>
      <c r="W1935" s="20">
        <f>Tabla1[[#This Row],[Devengado]]/Tabla1[[#Totals],[Devengado]]</f>
        <v>0</v>
      </c>
      <c r="X1935" s="19">
        <v>25000</v>
      </c>
      <c r="Y1935" s="19">
        <v>25000</v>
      </c>
      <c r="Z1935" s="19">
        <v>25000</v>
      </c>
    </row>
    <row r="1936" spans="1:26" hidden="1" x14ac:dyDescent="0.2">
      <c r="A1936" t="s">
        <v>23</v>
      </c>
      <c r="B1936" t="s">
        <v>24</v>
      </c>
      <c r="C1936" t="s">
        <v>72</v>
      </c>
      <c r="D1936" t="s">
        <v>73</v>
      </c>
      <c r="E1936" t="s">
        <v>526</v>
      </c>
      <c r="F1936" t="s">
        <v>527</v>
      </c>
      <c r="G1936" t="s">
        <v>528</v>
      </c>
      <c r="H1936" t="s">
        <v>529</v>
      </c>
      <c r="I1936" t="str">
        <f>MID(Tabla1[[#This Row],[Des.Proyecto]],16,50)</f>
        <v>AGENDA CULTURAL METROPOLITANA</v>
      </c>
      <c r="J1936" t="s">
        <v>401</v>
      </c>
      <c r="K1936" t="s">
        <v>402</v>
      </c>
      <c r="L1936" s="11" t="s">
        <v>939</v>
      </c>
      <c r="M1936" t="s">
        <v>403</v>
      </c>
      <c r="N1936" t="s">
        <v>194</v>
      </c>
      <c r="O1936" s="19">
        <v>18426.16</v>
      </c>
      <c r="P1936" s="19">
        <v>0</v>
      </c>
      <c r="Q1936" s="19">
        <v>0</v>
      </c>
      <c r="R1936" s="19">
        <v>18426.16</v>
      </c>
      <c r="S1936" s="19">
        <v>0</v>
      </c>
      <c r="T1936" s="19">
        <v>0</v>
      </c>
      <c r="U1936" s="18">
        <f>Tabla1[[#This Row],[Comprometido]]/Tabla1[[#Totals],[Comprometido]]</f>
        <v>0</v>
      </c>
      <c r="V1936" s="19">
        <v>0</v>
      </c>
      <c r="W1936" s="20">
        <f>Tabla1[[#This Row],[Devengado]]/Tabla1[[#Totals],[Devengado]]</f>
        <v>0</v>
      </c>
      <c r="X1936" s="19">
        <v>18426.16</v>
      </c>
      <c r="Y1936" s="19">
        <v>18426.16</v>
      </c>
      <c r="Z1936" s="19">
        <v>18426.16</v>
      </c>
    </row>
    <row r="1937" spans="1:26" hidden="1" x14ac:dyDescent="0.2">
      <c r="A1937" t="s">
        <v>62</v>
      </c>
      <c r="B1937" t="s">
        <v>110</v>
      </c>
      <c r="C1937" t="s">
        <v>111</v>
      </c>
      <c r="D1937" t="s">
        <v>112</v>
      </c>
      <c r="E1937" t="s">
        <v>526</v>
      </c>
      <c r="F1937" t="s">
        <v>527</v>
      </c>
      <c r="G1937" t="s">
        <v>528</v>
      </c>
      <c r="H1937" t="s">
        <v>529</v>
      </c>
      <c r="I1937" t="str">
        <f>MID(Tabla1[[#This Row],[Des.Proyecto]],16,50)</f>
        <v>AGENDA CULTURAL METROPOLITANA</v>
      </c>
      <c r="J1937" t="s">
        <v>401</v>
      </c>
      <c r="K1937" t="s">
        <v>402</v>
      </c>
      <c r="L1937" s="11" t="s">
        <v>939</v>
      </c>
      <c r="M1937" t="s">
        <v>403</v>
      </c>
      <c r="N1937" t="s">
        <v>194</v>
      </c>
      <c r="O1937" s="19">
        <v>2761935.68</v>
      </c>
      <c r="P1937" s="19">
        <v>0</v>
      </c>
      <c r="Q1937" s="19">
        <v>125000</v>
      </c>
      <c r="R1937" s="19">
        <v>2886935.68</v>
      </c>
      <c r="S1937" s="19">
        <v>0</v>
      </c>
      <c r="T1937" s="19">
        <v>1348212.94</v>
      </c>
      <c r="U1937" s="18">
        <f>Tabla1[[#This Row],[Comprometido]]/Tabla1[[#Totals],[Comprometido]]</f>
        <v>6.4364017428016021E-2</v>
      </c>
      <c r="V1937" s="19">
        <v>1348212.94</v>
      </c>
      <c r="W1937" s="20">
        <f>Tabla1[[#This Row],[Devengado]]/Tabla1[[#Totals],[Devengado]]</f>
        <v>0.15744219092254585</v>
      </c>
      <c r="X1937" s="19">
        <v>1538722.74</v>
      </c>
      <c r="Y1937" s="19">
        <v>1538722.74</v>
      </c>
      <c r="Z1937" s="19">
        <v>1538722.74</v>
      </c>
    </row>
    <row r="1938" spans="1:26" hidden="1" x14ac:dyDescent="0.2">
      <c r="A1938" t="s">
        <v>23</v>
      </c>
      <c r="B1938" t="s">
        <v>24</v>
      </c>
      <c r="C1938" t="s">
        <v>29</v>
      </c>
      <c r="D1938" t="s">
        <v>30</v>
      </c>
      <c r="E1938" t="s">
        <v>526</v>
      </c>
      <c r="F1938" t="s">
        <v>527</v>
      </c>
      <c r="G1938" t="s">
        <v>528</v>
      </c>
      <c r="H1938" t="s">
        <v>529</v>
      </c>
      <c r="I1938" t="str">
        <f>MID(Tabla1[[#This Row],[Des.Proyecto]],16,50)</f>
        <v>AGENDA CULTURAL METROPOLITANA</v>
      </c>
      <c r="J1938" t="s">
        <v>401</v>
      </c>
      <c r="K1938" t="s">
        <v>402</v>
      </c>
      <c r="L1938" s="11" t="s">
        <v>939</v>
      </c>
      <c r="M1938" t="s">
        <v>403</v>
      </c>
      <c r="N1938" t="s">
        <v>194</v>
      </c>
      <c r="O1938" s="19">
        <v>12689.53</v>
      </c>
      <c r="P1938" s="19">
        <v>0</v>
      </c>
      <c r="Q1938" s="19">
        <v>9484.7199999999993</v>
      </c>
      <c r="R1938" s="19">
        <v>22174.25</v>
      </c>
      <c r="S1938" s="19">
        <v>0</v>
      </c>
      <c r="T1938" s="19">
        <v>0</v>
      </c>
      <c r="U1938" s="18">
        <f>Tabla1[[#This Row],[Comprometido]]/Tabla1[[#Totals],[Comprometido]]</f>
        <v>0</v>
      </c>
      <c r="V1938" s="19">
        <v>0</v>
      </c>
      <c r="W1938" s="20">
        <f>Tabla1[[#This Row],[Devengado]]/Tabla1[[#Totals],[Devengado]]</f>
        <v>0</v>
      </c>
      <c r="X1938" s="19">
        <v>22174.25</v>
      </c>
      <c r="Y1938" s="19">
        <v>22174.25</v>
      </c>
      <c r="Z1938" s="19">
        <v>22174.25</v>
      </c>
    </row>
    <row r="1939" spans="1:26" hidden="1" x14ac:dyDescent="0.2">
      <c r="A1939" t="s">
        <v>23</v>
      </c>
      <c r="B1939" t="s">
        <v>24</v>
      </c>
      <c r="C1939" t="s">
        <v>42</v>
      </c>
      <c r="D1939" t="s">
        <v>43</v>
      </c>
      <c r="E1939" t="s">
        <v>526</v>
      </c>
      <c r="F1939" t="s">
        <v>527</v>
      </c>
      <c r="G1939" t="s">
        <v>528</v>
      </c>
      <c r="H1939" t="s">
        <v>529</v>
      </c>
      <c r="I1939" t="str">
        <f>MID(Tabla1[[#This Row],[Des.Proyecto]],16,50)</f>
        <v>AGENDA CULTURAL METROPOLITANA</v>
      </c>
      <c r="J1939" t="s">
        <v>401</v>
      </c>
      <c r="K1939" t="s">
        <v>402</v>
      </c>
      <c r="L1939" s="11" t="s">
        <v>939</v>
      </c>
      <c r="M1939" t="s">
        <v>403</v>
      </c>
      <c r="N1939" t="s">
        <v>194</v>
      </c>
      <c r="O1939" s="19">
        <v>27000</v>
      </c>
      <c r="P1939" s="19">
        <v>0</v>
      </c>
      <c r="Q1939" s="19">
        <v>0</v>
      </c>
      <c r="R1939" s="19">
        <v>27000</v>
      </c>
      <c r="S1939" s="19">
        <v>0</v>
      </c>
      <c r="T1939" s="19">
        <v>27000</v>
      </c>
      <c r="U1939" s="18">
        <f>Tabla1[[#This Row],[Comprometido]]/Tabla1[[#Totals],[Comprometido]]</f>
        <v>1.2889866422409746E-3</v>
      </c>
      <c r="V1939" s="19">
        <v>950</v>
      </c>
      <c r="W1939" s="20">
        <f>Tabla1[[#This Row],[Devengado]]/Tabla1[[#Totals],[Devengado]]</f>
        <v>1.1093950884080565E-4</v>
      </c>
      <c r="X1939" s="19">
        <v>0</v>
      </c>
      <c r="Y1939" s="19">
        <v>26050</v>
      </c>
      <c r="Z1939" s="19">
        <v>0</v>
      </c>
    </row>
    <row r="1940" spans="1:26" hidden="1" x14ac:dyDescent="0.2">
      <c r="A1940" t="s">
        <v>23</v>
      </c>
      <c r="B1940" t="s">
        <v>24</v>
      </c>
      <c r="C1940" t="s">
        <v>40</v>
      </c>
      <c r="D1940" t="s">
        <v>41</v>
      </c>
      <c r="E1940" t="s">
        <v>526</v>
      </c>
      <c r="F1940" t="s">
        <v>527</v>
      </c>
      <c r="G1940" t="s">
        <v>528</v>
      </c>
      <c r="H1940" t="s">
        <v>529</v>
      </c>
      <c r="I1940" t="str">
        <f>MID(Tabla1[[#This Row],[Des.Proyecto]],16,50)</f>
        <v>AGENDA CULTURAL METROPOLITANA</v>
      </c>
      <c r="J1940" t="s">
        <v>401</v>
      </c>
      <c r="K1940" t="s">
        <v>402</v>
      </c>
      <c r="L1940" s="11" t="s">
        <v>939</v>
      </c>
      <c r="M1940" t="s">
        <v>403</v>
      </c>
      <c r="N1940" t="s">
        <v>194</v>
      </c>
      <c r="O1940" s="19">
        <v>23000</v>
      </c>
      <c r="P1940" s="19">
        <v>0</v>
      </c>
      <c r="Q1940" s="19">
        <v>0</v>
      </c>
      <c r="R1940" s="19">
        <v>23000</v>
      </c>
      <c r="S1940" s="19">
        <v>0</v>
      </c>
      <c r="T1940" s="19">
        <v>0</v>
      </c>
      <c r="U1940" s="18">
        <f>Tabla1[[#This Row],[Comprometido]]/Tabla1[[#Totals],[Comprometido]]</f>
        <v>0</v>
      </c>
      <c r="V1940" s="19">
        <v>0</v>
      </c>
      <c r="W1940" s="20">
        <f>Tabla1[[#This Row],[Devengado]]/Tabla1[[#Totals],[Devengado]]</f>
        <v>0</v>
      </c>
      <c r="X1940" s="19">
        <v>23000</v>
      </c>
      <c r="Y1940" s="19">
        <v>23000</v>
      </c>
      <c r="Z1940" s="19">
        <v>23000</v>
      </c>
    </row>
    <row r="1941" spans="1:26" hidden="1" x14ac:dyDescent="0.2">
      <c r="A1941" t="s">
        <v>23</v>
      </c>
      <c r="B1941" t="s">
        <v>24</v>
      </c>
      <c r="C1941" t="s">
        <v>101</v>
      </c>
      <c r="D1941" t="s">
        <v>102</v>
      </c>
      <c r="E1941" t="s">
        <v>526</v>
      </c>
      <c r="F1941" t="s">
        <v>527</v>
      </c>
      <c r="G1941" t="s">
        <v>528</v>
      </c>
      <c r="H1941" t="s">
        <v>529</v>
      </c>
      <c r="I1941" t="str">
        <f>MID(Tabla1[[#This Row],[Des.Proyecto]],16,50)</f>
        <v>AGENDA CULTURAL METROPOLITANA</v>
      </c>
      <c r="J1941" t="s">
        <v>401</v>
      </c>
      <c r="K1941" t="s">
        <v>402</v>
      </c>
      <c r="L1941" s="11" t="s">
        <v>939</v>
      </c>
      <c r="M1941" t="s">
        <v>403</v>
      </c>
      <c r="N1941" t="s">
        <v>194</v>
      </c>
      <c r="O1941" s="19">
        <v>31000</v>
      </c>
      <c r="P1941" s="19">
        <v>0</v>
      </c>
      <c r="Q1941" s="19">
        <v>0</v>
      </c>
      <c r="R1941" s="19">
        <v>31000</v>
      </c>
      <c r="S1941" s="19">
        <v>0</v>
      </c>
      <c r="T1941" s="19">
        <v>6550</v>
      </c>
      <c r="U1941" s="18">
        <f>Tabla1[[#This Row],[Comprometido]]/Tabla1[[#Totals],[Comprometido]]</f>
        <v>3.1269861135845863E-4</v>
      </c>
      <c r="V1941" s="19">
        <v>6550</v>
      </c>
      <c r="W1941" s="20">
        <f>Tabla1[[#This Row],[Devengado]]/Tabla1[[#Totals],[Devengado]]</f>
        <v>7.6489871884976527E-4</v>
      </c>
      <c r="X1941" s="19">
        <v>24450</v>
      </c>
      <c r="Y1941" s="19">
        <v>24450</v>
      </c>
      <c r="Z1941" s="19">
        <v>24450</v>
      </c>
    </row>
    <row r="1942" spans="1:26" hidden="1" x14ac:dyDescent="0.2">
      <c r="A1942" t="s">
        <v>23</v>
      </c>
      <c r="B1942" t="s">
        <v>24</v>
      </c>
      <c r="C1942" t="s">
        <v>86</v>
      </c>
      <c r="D1942" t="s">
        <v>87</v>
      </c>
      <c r="E1942" t="s">
        <v>526</v>
      </c>
      <c r="F1942" t="s">
        <v>527</v>
      </c>
      <c r="G1942" t="s">
        <v>528</v>
      </c>
      <c r="H1942" t="s">
        <v>529</v>
      </c>
      <c r="I1942" t="str">
        <f>MID(Tabla1[[#This Row],[Des.Proyecto]],16,50)</f>
        <v>AGENDA CULTURAL METROPOLITANA</v>
      </c>
      <c r="J1942" t="s">
        <v>401</v>
      </c>
      <c r="K1942" t="s">
        <v>402</v>
      </c>
      <c r="L1942" s="11" t="s">
        <v>939</v>
      </c>
      <c r="M1942" t="s">
        <v>403</v>
      </c>
      <c r="N1942" t="s">
        <v>194</v>
      </c>
      <c r="O1942" s="19">
        <v>21000</v>
      </c>
      <c r="P1942" s="19">
        <v>0</v>
      </c>
      <c r="Q1942" s="19">
        <v>0</v>
      </c>
      <c r="R1942" s="19">
        <v>21000</v>
      </c>
      <c r="S1942" s="19">
        <v>0</v>
      </c>
      <c r="T1942" s="19">
        <v>0</v>
      </c>
      <c r="U1942" s="18">
        <f>Tabla1[[#This Row],[Comprometido]]/Tabla1[[#Totals],[Comprometido]]</f>
        <v>0</v>
      </c>
      <c r="V1942" s="19">
        <v>0</v>
      </c>
      <c r="W1942" s="20">
        <f>Tabla1[[#This Row],[Devengado]]/Tabla1[[#Totals],[Devengado]]</f>
        <v>0</v>
      </c>
      <c r="X1942" s="19">
        <v>21000</v>
      </c>
      <c r="Y1942" s="19">
        <v>21000</v>
      </c>
      <c r="Z1942" s="19">
        <v>21000</v>
      </c>
    </row>
    <row r="1943" spans="1:26" hidden="1" x14ac:dyDescent="0.2">
      <c r="A1943" t="s">
        <v>23</v>
      </c>
      <c r="B1943" t="s">
        <v>24</v>
      </c>
      <c r="C1943" t="s">
        <v>44</v>
      </c>
      <c r="D1943" t="s">
        <v>45</v>
      </c>
      <c r="E1943" t="s">
        <v>526</v>
      </c>
      <c r="F1943" t="s">
        <v>527</v>
      </c>
      <c r="G1943" t="s">
        <v>528</v>
      </c>
      <c r="H1943" t="s">
        <v>529</v>
      </c>
      <c r="I1943" t="str">
        <f>MID(Tabla1[[#This Row],[Des.Proyecto]],16,50)</f>
        <v>AGENDA CULTURAL METROPOLITANA</v>
      </c>
      <c r="J1943" t="s">
        <v>401</v>
      </c>
      <c r="K1943" t="s">
        <v>402</v>
      </c>
      <c r="L1943" s="11" t="s">
        <v>939</v>
      </c>
      <c r="M1943" t="s">
        <v>403</v>
      </c>
      <c r="N1943" t="s">
        <v>194</v>
      </c>
      <c r="O1943" s="19">
        <v>73000</v>
      </c>
      <c r="P1943" s="19">
        <v>0</v>
      </c>
      <c r="Q1943" s="19">
        <v>0</v>
      </c>
      <c r="R1943" s="19">
        <v>73000</v>
      </c>
      <c r="S1943" s="19">
        <v>1400.99</v>
      </c>
      <c r="T1943" s="19">
        <v>49279.01</v>
      </c>
      <c r="U1943" s="18">
        <f>Tabla1[[#This Row],[Comprometido]]/Tabla1[[#Totals],[Comprometido]]</f>
        <v>2.3525920604762743E-3</v>
      </c>
      <c r="V1943" s="19">
        <v>49279.01</v>
      </c>
      <c r="W1943" s="20">
        <f>Tabla1[[#This Row],[Devengado]]/Tabla1[[#Totals],[Devengado]]</f>
        <v>5.7547254374327901E-3</v>
      </c>
      <c r="X1943" s="19">
        <v>23720.99</v>
      </c>
      <c r="Y1943" s="19">
        <v>23720.99</v>
      </c>
      <c r="Z1943" s="19">
        <v>22320</v>
      </c>
    </row>
    <row r="1944" spans="1:26" hidden="1" x14ac:dyDescent="0.2">
      <c r="A1944" t="s">
        <v>23</v>
      </c>
      <c r="B1944" t="s">
        <v>24</v>
      </c>
      <c r="C1944" t="s">
        <v>25</v>
      </c>
      <c r="D1944" t="s">
        <v>26</v>
      </c>
      <c r="E1944" t="s">
        <v>526</v>
      </c>
      <c r="F1944" t="s">
        <v>527</v>
      </c>
      <c r="G1944" t="s">
        <v>528</v>
      </c>
      <c r="H1944" t="s">
        <v>529</v>
      </c>
      <c r="I1944" t="str">
        <f>MID(Tabla1[[#This Row],[Des.Proyecto]],16,50)</f>
        <v>AGENDA CULTURAL METROPOLITANA</v>
      </c>
      <c r="J1944" t="s">
        <v>468</v>
      </c>
      <c r="K1944" t="s">
        <v>469</v>
      </c>
      <c r="L1944" s="11" t="s">
        <v>939</v>
      </c>
      <c r="M1944" t="s">
        <v>403</v>
      </c>
      <c r="N1944" t="s">
        <v>194</v>
      </c>
      <c r="O1944" s="19">
        <v>25000</v>
      </c>
      <c r="P1944" s="19">
        <v>0</v>
      </c>
      <c r="Q1944" s="19">
        <v>0</v>
      </c>
      <c r="R1944" s="19">
        <v>25000</v>
      </c>
      <c r="S1944" s="19">
        <v>25</v>
      </c>
      <c r="T1944" s="19">
        <v>24342</v>
      </c>
      <c r="U1944" s="18">
        <f>Tabla1[[#This Row],[Comprometido]]/Tabla1[[#Totals],[Comprometido]]</f>
        <v>1.1620930683492519E-3</v>
      </c>
      <c r="V1944" s="19">
        <v>2125</v>
      </c>
      <c r="W1944" s="20">
        <f>Tabla1[[#This Row],[Devengado]]/Tabla1[[#Totals],[Devengado]]</f>
        <v>2.4815416451232845E-4</v>
      </c>
      <c r="X1944" s="19">
        <v>658</v>
      </c>
      <c r="Y1944" s="19">
        <v>22875</v>
      </c>
      <c r="Z1944" s="19">
        <v>633</v>
      </c>
    </row>
    <row r="1945" spans="1:26" hidden="1" x14ac:dyDescent="0.2">
      <c r="A1945" t="s">
        <v>23</v>
      </c>
      <c r="B1945" t="s">
        <v>24</v>
      </c>
      <c r="C1945" t="s">
        <v>29</v>
      </c>
      <c r="D1945" t="s">
        <v>30</v>
      </c>
      <c r="E1945" t="s">
        <v>526</v>
      </c>
      <c r="F1945" t="s">
        <v>527</v>
      </c>
      <c r="G1945" t="s">
        <v>528</v>
      </c>
      <c r="H1945" t="s">
        <v>529</v>
      </c>
      <c r="I1945" t="str">
        <f>MID(Tabla1[[#This Row],[Des.Proyecto]],16,50)</f>
        <v>AGENDA CULTURAL METROPOLITANA</v>
      </c>
      <c r="J1945" t="s">
        <v>502</v>
      </c>
      <c r="K1945" t="s">
        <v>503</v>
      </c>
      <c r="L1945" s="11" t="s">
        <v>939</v>
      </c>
      <c r="M1945" t="s">
        <v>403</v>
      </c>
      <c r="N1945" t="s">
        <v>194</v>
      </c>
      <c r="O1945" s="19">
        <v>6310.47</v>
      </c>
      <c r="P1945" s="19">
        <v>0</v>
      </c>
      <c r="Q1945" s="19">
        <v>-6310.47</v>
      </c>
      <c r="R1945" s="19">
        <v>0</v>
      </c>
      <c r="S1945" s="19">
        <v>0</v>
      </c>
      <c r="T1945" s="19">
        <v>0</v>
      </c>
      <c r="U1945" s="18">
        <f>Tabla1[[#This Row],[Comprometido]]/Tabla1[[#Totals],[Comprometido]]</f>
        <v>0</v>
      </c>
      <c r="V1945" s="19">
        <v>0</v>
      </c>
      <c r="W1945" s="20">
        <f>Tabla1[[#This Row],[Devengado]]/Tabla1[[#Totals],[Devengado]]</f>
        <v>0</v>
      </c>
      <c r="X1945" s="19">
        <v>0</v>
      </c>
      <c r="Y1945" s="19">
        <v>0</v>
      </c>
      <c r="Z1945" s="19">
        <v>0</v>
      </c>
    </row>
    <row r="1946" spans="1:26" hidden="1" x14ac:dyDescent="0.2">
      <c r="A1946" t="s">
        <v>62</v>
      </c>
      <c r="B1946" t="s">
        <v>110</v>
      </c>
      <c r="C1946" t="s">
        <v>111</v>
      </c>
      <c r="D1946" t="s">
        <v>112</v>
      </c>
      <c r="E1946" t="s">
        <v>526</v>
      </c>
      <c r="F1946" t="s">
        <v>527</v>
      </c>
      <c r="G1946" t="s">
        <v>528</v>
      </c>
      <c r="H1946" t="s">
        <v>529</v>
      </c>
      <c r="I1946" t="str">
        <f>MID(Tabla1[[#This Row],[Des.Proyecto]],16,50)</f>
        <v>AGENDA CULTURAL METROPOLITANA</v>
      </c>
      <c r="J1946" t="s">
        <v>520</v>
      </c>
      <c r="K1946" t="s">
        <v>521</v>
      </c>
      <c r="L1946" s="11" t="s">
        <v>939</v>
      </c>
      <c r="M1946" t="s">
        <v>403</v>
      </c>
      <c r="N1946" t="s">
        <v>194</v>
      </c>
      <c r="O1946" s="19">
        <v>1500</v>
      </c>
      <c r="P1946" s="19">
        <v>0</v>
      </c>
      <c r="Q1946" s="19">
        <v>-1500</v>
      </c>
      <c r="R1946" s="19">
        <v>0</v>
      </c>
      <c r="S1946" s="19">
        <v>0</v>
      </c>
      <c r="T1946" s="19">
        <v>0</v>
      </c>
      <c r="U1946" s="18">
        <f>Tabla1[[#This Row],[Comprometido]]/Tabla1[[#Totals],[Comprometido]]</f>
        <v>0</v>
      </c>
      <c r="V1946" s="19">
        <v>0</v>
      </c>
      <c r="W1946" s="20">
        <f>Tabla1[[#This Row],[Devengado]]/Tabla1[[#Totals],[Devengado]]</f>
        <v>0</v>
      </c>
      <c r="X1946" s="19">
        <v>0</v>
      </c>
      <c r="Y1946" s="19">
        <v>0</v>
      </c>
      <c r="Z1946" s="19">
        <v>0</v>
      </c>
    </row>
    <row r="1947" spans="1:26" hidden="1" x14ac:dyDescent="0.2">
      <c r="A1947" t="s">
        <v>62</v>
      </c>
      <c r="B1947" t="s">
        <v>110</v>
      </c>
      <c r="C1947" t="s">
        <v>111</v>
      </c>
      <c r="D1947" t="s">
        <v>112</v>
      </c>
      <c r="E1947" t="s">
        <v>526</v>
      </c>
      <c r="F1947" t="s">
        <v>527</v>
      </c>
      <c r="G1947" t="s">
        <v>530</v>
      </c>
      <c r="H1947" t="s">
        <v>531</v>
      </c>
      <c r="I1947" t="str">
        <f>MID(Tabla1[[#This Row],[Des.Proyecto]],16,50)</f>
        <v>TERRITORIO Y CULTURA</v>
      </c>
      <c r="J1947" t="s">
        <v>456</v>
      </c>
      <c r="K1947" t="s">
        <v>457</v>
      </c>
      <c r="L1947" s="11" t="s">
        <v>939</v>
      </c>
      <c r="M1947" t="s">
        <v>403</v>
      </c>
      <c r="N1947" t="s">
        <v>194</v>
      </c>
      <c r="O1947" s="19">
        <v>10000</v>
      </c>
      <c r="P1947" s="19">
        <v>0</v>
      </c>
      <c r="Q1947" s="19">
        <v>17000</v>
      </c>
      <c r="R1947" s="19">
        <v>27000</v>
      </c>
      <c r="S1947" s="19">
        <v>0</v>
      </c>
      <c r="T1947" s="19">
        <v>0</v>
      </c>
      <c r="U1947" s="18">
        <f>Tabla1[[#This Row],[Comprometido]]/Tabla1[[#Totals],[Comprometido]]</f>
        <v>0</v>
      </c>
      <c r="V1947" s="19">
        <v>0</v>
      </c>
      <c r="W1947" s="20">
        <f>Tabla1[[#This Row],[Devengado]]/Tabla1[[#Totals],[Devengado]]</f>
        <v>0</v>
      </c>
      <c r="X1947" s="19">
        <v>27000</v>
      </c>
      <c r="Y1947" s="19">
        <v>27000</v>
      </c>
      <c r="Z1947" s="19">
        <v>27000</v>
      </c>
    </row>
    <row r="1948" spans="1:26" hidden="1" x14ac:dyDescent="0.2">
      <c r="A1948" t="s">
        <v>23</v>
      </c>
      <c r="B1948" t="s">
        <v>24</v>
      </c>
      <c r="C1948" t="s">
        <v>29</v>
      </c>
      <c r="D1948" t="s">
        <v>30</v>
      </c>
      <c r="E1948" t="s">
        <v>526</v>
      </c>
      <c r="F1948" t="s">
        <v>527</v>
      </c>
      <c r="G1948" t="s">
        <v>530</v>
      </c>
      <c r="H1948" t="s">
        <v>531</v>
      </c>
      <c r="I1948" t="str">
        <f>MID(Tabla1[[#This Row],[Des.Proyecto]],16,50)</f>
        <v>TERRITORIO Y CULTURA</v>
      </c>
      <c r="J1948" t="s">
        <v>456</v>
      </c>
      <c r="K1948" t="s">
        <v>457</v>
      </c>
      <c r="L1948" s="11" t="s">
        <v>939</v>
      </c>
      <c r="M1948" t="s">
        <v>403</v>
      </c>
      <c r="N1948" t="s">
        <v>194</v>
      </c>
      <c r="O1948" s="19">
        <v>2308</v>
      </c>
      <c r="P1948" s="19">
        <v>0</v>
      </c>
      <c r="Q1948" s="19">
        <v>-2308</v>
      </c>
      <c r="R1948" s="19">
        <v>0</v>
      </c>
      <c r="S1948" s="19">
        <v>0</v>
      </c>
      <c r="T1948" s="19">
        <v>0</v>
      </c>
      <c r="U1948" s="18">
        <f>Tabla1[[#This Row],[Comprometido]]/Tabla1[[#Totals],[Comprometido]]</f>
        <v>0</v>
      </c>
      <c r="V1948" s="19">
        <v>0</v>
      </c>
      <c r="W1948" s="20">
        <f>Tabla1[[#This Row],[Devengado]]/Tabla1[[#Totals],[Devengado]]</f>
        <v>0</v>
      </c>
      <c r="X1948" s="19">
        <v>0</v>
      </c>
      <c r="Y1948" s="19">
        <v>0</v>
      </c>
      <c r="Z1948" s="19">
        <v>0</v>
      </c>
    </row>
    <row r="1949" spans="1:26" hidden="1" x14ac:dyDescent="0.2">
      <c r="A1949" t="s">
        <v>23</v>
      </c>
      <c r="B1949" t="s">
        <v>24</v>
      </c>
      <c r="C1949" t="s">
        <v>101</v>
      </c>
      <c r="D1949" t="s">
        <v>102</v>
      </c>
      <c r="E1949" t="s">
        <v>526</v>
      </c>
      <c r="F1949" t="s">
        <v>527</v>
      </c>
      <c r="G1949" t="s">
        <v>530</v>
      </c>
      <c r="H1949" t="s">
        <v>531</v>
      </c>
      <c r="I1949" t="str">
        <f>MID(Tabla1[[#This Row],[Des.Proyecto]],16,50)</f>
        <v>TERRITORIO Y CULTURA</v>
      </c>
      <c r="J1949" t="s">
        <v>401</v>
      </c>
      <c r="K1949" t="s">
        <v>402</v>
      </c>
      <c r="L1949" s="11" t="s">
        <v>939</v>
      </c>
      <c r="M1949" t="s">
        <v>403</v>
      </c>
      <c r="N1949" t="s">
        <v>194</v>
      </c>
      <c r="O1949" s="19">
        <v>9000</v>
      </c>
      <c r="P1949" s="19">
        <v>0</v>
      </c>
      <c r="Q1949" s="19">
        <v>0</v>
      </c>
      <c r="R1949" s="19">
        <v>9000</v>
      </c>
      <c r="S1949" s="19">
        <v>0</v>
      </c>
      <c r="T1949" s="19">
        <v>0</v>
      </c>
      <c r="U1949" s="18">
        <f>Tabla1[[#This Row],[Comprometido]]/Tabla1[[#Totals],[Comprometido]]</f>
        <v>0</v>
      </c>
      <c r="V1949" s="19">
        <v>0</v>
      </c>
      <c r="W1949" s="20">
        <f>Tabla1[[#This Row],[Devengado]]/Tabla1[[#Totals],[Devengado]]</f>
        <v>0</v>
      </c>
      <c r="X1949" s="19">
        <v>9000</v>
      </c>
      <c r="Y1949" s="19">
        <v>9000</v>
      </c>
      <c r="Z1949" s="19">
        <v>9000</v>
      </c>
    </row>
    <row r="1950" spans="1:26" hidden="1" x14ac:dyDescent="0.2">
      <c r="A1950" t="s">
        <v>23</v>
      </c>
      <c r="B1950" t="s">
        <v>24</v>
      </c>
      <c r="C1950" t="s">
        <v>40</v>
      </c>
      <c r="D1950" t="s">
        <v>41</v>
      </c>
      <c r="E1950" t="s">
        <v>526</v>
      </c>
      <c r="F1950" t="s">
        <v>527</v>
      </c>
      <c r="G1950" t="s">
        <v>530</v>
      </c>
      <c r="H1950" t="s">
        <v>531</v>
      </c>
      <c r="I1950" t="str">
        <f>MID(Tabla1[[#This Row],[Des.Proyecto]],16,50)</f>
        <v>TERRITORIO Y CULTURA</v>
      </c>
      <c r="J1950" t="s">
        <v>401</v>
      </c>
      <c r="K1950" t="s">
        <v>402</v>
      </c>
      <c r="L1950" s="11" t="s">
        <v>939</v>
      </c>
      <c r="M1950" t="s">
        <v>403</v>
      </c>
      <c r="N1950" t="s">
        <v>194</v>
      </c>
      <c r="O1950" s="19">
        <v>16000</v>
      </c>
      <c r="P1950" s="19">
        <v>0</v>
      </c>
      <c r="Q1950" s="19">
        <v>0</v>
      </c>
      <c r="R1950" s="19">
        <v>16000</v>
      </c>
      <c r="S1950" s="19">
        <v>0</v>
      </c>
      <c r="T1950" s="19">
        <v>0</v>
      </c>
      <c r="U1950" s="18">
        <f>Tabla1[[#This Row],[Comprometido]]/Tabla1[[#Totals],[Comprometido]]</f>
        <v>0</v>
      </c>
      <c r="V1950" s="19">
        <v>0</v>
      </c>
      <c r="W1950" s="20">
        <f>Tabla1[[#This Row],[Devengado]]/Tabla1[[#Totals],[Devengado]]</f>
        <v>0</v>
      </c>
      <c r="X1950" s="19">
        <v>16000</v>
      </c>
      <c r="Y1950" s="19">
        <v>16000</v>
      </c>
      <c r="Z1950" s="19">
        <v>16000</v>
      </c>
    </row>
    <row r="1951" spans="1:26" hidden="1" x14ac:dyDescent="0.2">
      <c r="A1951" t="s">
        <v>23</v>
      </c>
      <c r="B1951" t="s">
        <v>24</v>
      </c>
      <c r="C1951" t="s">
        <v>42</v>
      </c>
      <c r="D1951" t="s">
        <v>43</v>
      </c>
      <c r="E1951" t="s">
        <v>526</v>
      </c>
      <c r="F1951" t="s">
        <v>527</v>
      </c>
      <c r="G1951" t="s">
        <v>530</v>
      </c>
      <c r="H1951" t="s">
        <v>531</v>
      </c>
      <c r="I1951" t="str">
        <f>MID(Tabla1[[#This Row],[Des.Proyecto]],16,50)</f>
        <v>TERRITORIO Y CULTURA</v>
      </c>
      <c r="J1951" t="s">
        <v>401</v>
      </c>
      <c r="K1951" t="s">
        <v>402</v>
      </c>
      <c r="L1951" s="11" t="s">
        <v>939</v>
      </c>
      <c r="M1951" t="s">
        <v>403</v>
      </c>
      <c r="N1951" t="s">
        <v>194</v>
      </c>
      <c r="O1951" s="19">
        <v>12000</v>
      </c>
      <c r="P1951" s="19">
        <v>0</v>
      </c>
      <c r="Q1951" s="19">
        <v>0</v>
      </c>
      <c r="R1951" s="19">
        <v>12000</v>
      </c>
      <c r="S1951" s="19">
        <v>0</v>
      </c>
      <c r="T1951" s="19">
        <v>12000</v>
      </c>
      <c r="U1951" s="18">
        <f>Tabla1[[#This Row],[Comprometido]]/Tabla1[[#Totals],[Comprometido]]</f>
        <v>5.7288295210709979E-4</v>
      </c>
      <c r="V1951" s="19">
        <v>2050</v>
      </c>
      <c r="W1951" s="20">
        <f>Tabla1[[#This Row],[Devengado]]/Tabla1[[#Totals],[Devengado]]</f>
        <v>2.3939578223542272E-4</v>
      </c>
      <c r="X1951" s="19">
        <v>0</v>
      </c>
      <c r="Y1951" s="19">
        <v>9950</v>
      </c>
      <c r="Z1951" s="19">
        <v>0</v>
      </c>
    </row>
    <row r="1952" spans="1:26" hidden="1" x14ac:dyDescent="0.2">
      <c r="A1952" t="s">
        <v>23</v>
      </c>
      <c r="B1952" t="s">
        <v>24</v>
      </c>
      <c r="C1952" t="s">
        <v>44</v>
      </c>
      <c r="D1952" t="s">
        <v>45</v>
      </c>
      <c r="E1952" t="s">
        <v>526</v>
      </c>
      <c r="F1952" t="s">
        <v>527</v>
      </c>
      <c r="G1952" t="s">
        <v>530</v>
      </c>
      <c r="H1952" t="s">
        <v>531</v>
      </c>
      <c r="I1952" t="str">
        <f>MID(Tabla1[[#This Row],[Des.Proyecto]],16,50)</f>
        <v>TERRITORIO Y CULTURA</v>
      </c>
      <c r="J1952" t="s">
        <v>401</v>
      </c>
      <c r="K1952" t="s">
        <v>402</v>
      </c>
      <c r="L1952" s="11" t="s">
        <v>939</v>
      </c>
      <c r="M1952" t="s">
        <v>403</v>
      </c>
      <c r="N1952" t="s">
        <v>194</v>
      </c>
      <c r="O1952" s="19">
        <v>14000</v>
      </c>
      <c r="P1952" s="19">
        <v>0</v>
      </c>
      <c r="Q1952" s="19">
        <v>0</v>
      </c>
      <c r="R1952" s="19">
        <v>14000</v>
      </c>
      <c r="S1952" s="19">
        <v>0</v>
      </c>
      <c r="T1952" s="19">
        <v>0</v>
      </c>
      <c r="U1952" s="18">
        <f>Tabla1[[#This Row],[Comprometido]]/Tabla1[[#Totals],[Comprometido]]</f>
        <v>0</v>
      </c>
      <c r="V1952" s="19">
        <v>0</v>
      </c>
      <c r="W1952" s="20">
        <f>Tabla1[[#This Row],[Devengado]]/Tabla1[[#Totals],[Devengado]]</f>
        <v>0</v>
      </c>
      <c r="X1952" s="19">
        <v>14000</v>
      </c>
      <c r="Y1952" s="19">
        <v>14000</v>
      </c>
      <c r="Z1952" s="19">
        <v>14000</v>
      </c>
    </row>
    <row r="1953" spans="1:26" hidden="1" x14ac:dyDescent="0.2">
      <c r="A1953" t="s">
        <v>23</v>
      </c>
      <c r="B1953" t="s">
        <v>24</v>
      </c>
      <c r="C1953" t="s">
        <v>86</v>
      </c>
      <c r="D1953" t="s">
        <v>87</v>
      </c>
      <c r="E1953" t="s">
        <v>526</v>
      </c>
      <c r="F1953" t="s">
        <v>527</v>
      </c>
      <c r="G1953" t="s">
        <v>530</v>
      </c>
      <c r="H1953" t="s">
        <v>531</v>
      </c>
      <c r="I1953" t="str">
        <f>MID(Tabla1[[#This Row],[Des.Proyecto]],16,50)</f>
        <v>TERRITORIO Y CULTURA</v>
      </c>
      <c r="J1953" t="s">
        <v>401</v>
      </c>
      <c r="K1953" t="s">
        <v>402</v>
      </c>
      <c r="L1953" s="11" t="s">
        <v>939</v>
      </c>
      <c r="M1953" t="s">
        <v>403</v>
      </c>
      <c r="N1953" t="s">
        <v>194</v>
      </c>
      <c r="O1953" s="19">
        <v>14000</v>
      </c>
      <c r="P1953" s="19">
        <v>0</v>
      </c>
      <c r="Q1953" s="19">
        <v>0</v>
      </c>
      <c r="R1953" s="19">
        <v>14000</v>
      </c>
      <c r="S1953" s="19">
        <v>0</v>
      </c>
      <c r="T1953" s="19">
        <v>0</v>
      </c>
      <c r="U1953" s="18">
        <f>Tabla1[[#This Row],[Comprometido]]/Tabla1[[#Totals],[Comprometido]]</f>
        <v>0</v>
      </c>
      <c r="V1953" s="19">
        <v>0</v>
      </c>
      <c r="W1953" s="20">
        <f>Tabla1[[#This Row],[Devengado]]/Tabla1[[#Totals],[Devengado]]</f>
        <v>0</v>
      </c>
      <c r="X1953" s="19">
        <v>14000</v>
      </c>
      <c r="Y1953" s="19">
        <v>14000</v>
      </c>
      <c r="Z1953" s="19">
        <v>14000</v>
      </c>
    </row>
    <row r="1954" spans="1:26" hidden="1" x14ac:dyDescent="0.2">
      <c r="A1954" t="s">
        <v>23</v>
      </c>
      <c r="B1954" t="s">
        <v>24</v>
      </c>
      <c r="C1954" t="s">
        <v>29</v>
      </c>
      <c r="D1954" t="s">
        <v>30</v>
      </c>
      <c r="E1954" t="s">
        <v>526</v>
      </c>
      <c r="F1954" t="s">
        <v>527</v>
      </c>
      <c r="G1954" t="s">
        <v>530</v>
      </c>
      <c r="H1954" t="s">
        <v>531</v>
      </c>
      <c r="I1954" t="str">
        <f>MID(Tabla1[[#This Row],[Des.Proyecto]],16,50)</f>
        <v>TERRITORIO Y CULTURA</v>
      </c>
      <c r="J1954" t="s">
        <v>401</v>
      </c>
      <c r="K1954" t="s">
        <v>402</v>
      </c>
      <c r="L1954" s="11" t="s">
        <v>939</v>
      </c>
      <c r="M1954" t="s">
        <v>403</v>
      </c>
      <c r="N1954" t="s">
        <v>194</v>
      </c>
      <c r="O1954" s="19">
        <v>9587.5499999999993</v>
      </c>
      <c r="P1954" s="19">
        <v>0</v>
      </c>
      <c r="Q1954" s="19">
        <v>0</v>
      </c>
      <c r="R1954" s="19">
        <v>9587.5499999999993</v>
      </c>
      <c r="S1954" s="19">
        <v>0</v>
      </c>
      <c r="T1954" s="19">
        <v>0</v>
      </c>
      <c r="U1954" s="18">
        <f>Tabla1[[#This Row],[Comprometido]]/Tabla1[[#Totals],[Comprometido]]</f>
        <v>0</v>
      </c>
      <c r="V1954" s="19">
        <v>0</v>
      </c>
      <c r="W1954" s="20">
        <f>Tabla1[[#This Row],[Devengado]]/Tabla1[[#Totals],[Devengado]]</f>
        <v>0</v>
      </c>
      <c r="X1954" s="19">
        <v>9587.5499999999993</v>
      </c>
      <c r="Y1954" s="19">
        <v>9587.5499999999993</v>
      </c>
      <c r="Z1954" s="19">
        <v>9587.5499999999993</v>
      </c>
    </row>
    <row r="1955" spans="1:26" hidden="1" x14ac:dyDescent="0.2">
      <c r="A1955" t="s">
        <v>23</v>
      </c>
      <c r="B1955" t="s">
        <v>24</v>
      </c>
      <c r="C1955" t="s">
        <v>72</v>
      </c>
      <c r="D1955" t="s">
        <v>73</v>
      </c>
      <c r="E1955" t="s">
        <v>526</v>
      </c>
      <c r="F1955" t="s">
        <v>527</v>
      </c>
      <c r="G1955" t="s">
        <v>530</v>
      </c>
      <c r="H1955" t="s">
        <v>531</v>
      </c>
      <c r="I1955" t="str">
        <f>MID(Tabla1[[#This Row],[Des.Proyecto]],16,50)</f>
        <v>TERRITORIO Y CULTURA</v>
      </c>
      <c r="J1955" t="s">
        <v>401</v>
      </c>
      <c r="K1955" t="s">
        <v>402</v>
      </c>
      <c r="L1955" s="11" t="s">
        <v>939</v>
      </c>
      <c r="M1955" t="s">
        <v>403</v>
      </c>
      <c r="N1955" t="s">
        <v>194</v>
      </c>
      <c r="O1955" s="19">
        <v>8708.86</v>
      </c>
      <c r="P1955" s="19">
        <v>0</v>
      </c>
      <c r="Q1955" s="19">
        <v>0</v>
      </c>
      <c r="R1955" s="19">
        <v>8708.86</v>
      </c>
      <c r="S1955" s="19">
        <v>0</v>
      </c>
      <c r="T1955" s="19">
        <v>0</v>
      </c>
      <c r="U1955" s="18">
        <f>Tabla1[[#This Row],[Comprometido]]/Tabla1[[#Totals],[Comprometido]]</f>
        <v>0</v>
      </c>
      <c r="V1955" s="19">
        <v>0</v>
      </c>
      <c r="W1955" s="20">
        <f>Tabla1[[#This Row],[Devengado]]/Tabla1[[#Totals],[Devengado]]</f>
        <v>0</v>
      </c>
      <c r="X1955" s="19">
        <v>8708.86</v>
      </c>
      <c r="Y1955" s="19">
        <v>8708.86</v>
      </c>
      <c r="Z1955" s="19">
        <v>8708.86</v>
      </c>
    </row>
    <row r="1956" spans="1:26" hidden="1" x14ac:dyDescent="0.2">
      <c r="A1956" t="s">
        <v>23</v>
      </c>
      <c r="B1956" t="s">
        <v>24</v>
      </c>
      <c r="C1956" t="s">
        <v>34</v>
      </c>
      <c r="D1956" t="s">
        <v>35</v>
      </c>
      <c r="E1956" t="s">
        <v>526</v>
      </c>
      <c r="F1956" t="s">
        <v>527</v>
      </c>
      <c r="G1956" t="s">
        <v>530</v>
      </c>
      <c r="H1956" t="s">
        <v>531</v>
      </c>
      <c r="I1956" t="str">
        <f>MID(Tabla1[[#This Row],[Des.Proyecto]],16,50)</f>
        <v>TERRITORIO Y CULTURA</v>
      </c>
      <c r="J1956" t="s">
        <v>401</v>
      </c>
      <c r="K1956" t="s">
        <v>402</v>
      </c>
      <c r="L1956" s="11" t="s">
        <v>939</v>
      </c>
      <c r="M1956" t="s">
        <v>403</v>
      </c>
      <c r="N1956" t="s">
        <v>194</v>
      </c>
      <c r="O1956" s="19">
        <v>10000</v>
      </c>
      <c r="P1956" s="19">
        <v>0</v>
      </c>
      <c r="Q1956" s="19">
        <v>0</v>
      </c>
      <c r="R1956" s="19">
        <v>10000</v>
      </c>
      <c r="S1956" s="19">
        <v>0</v>
      </c>
      <c r="T1956" s="19">
        <v>0</v>
      </c>
      <c r="U1956" s="18">
        <f>Tabla1[[#This Row],[Comprometido]]/Tabla1[[#Totals],[Comprometido]]</f>
        <v>0</v>
      </c>
      <c r="V1956" s="19">
        <v>0</v>
      </c>
      <c r="W1956" s="20">
        <f>Tabla1[[#This Row],[Devengado]]/Tabla1[[#Totals],[Devengado]]</f>
        <v>0</v>
      </c>
      <c r="X1956" s="19">
        <v>10000</v>
      </c>
      <c r="Y1956" s="19">
        <v>10000</v>
      </c>
      <c r="Z1956" s="19">
        <v>10000</v>
      </c>
    </row>
    <row r="1957" spans="1:26" hidden="1" x14ac:dyDescent="0.2">
      <c r="A1957" t="s">
        <v>62</v>
      </c>
      <c r="B1957" t="s">
        <v>110</v>
      </c>
      <c r="C1957" t="s">
        <v>111</v>
      </c>
      <c r="D1957" t="s">
        <v>112</v>
      </c>
      <c r="E1957" t="s">
        <v>526</v>
      </c>
      <c r="F1957" t="s">
        <v>527</v>
      </c>
      <c r="G1957" t="s">
        <v>530</v>
      </c>
      <c r="H1957" t="s">
        <v>531</v>
      </c>
      <c r="I1957" t="str">
        <f>MID(Tabla1[[#This Row],[Des.Proyecto]],16,50)</f>
        <v>TERRITORIO Y CULTURA</v>
      </c>
      <c r="J1957" t="s">
        <v>401</v>
      </c>
      <c r="K1957" t="s">
        <v>402</v>
      </c>
      <c r="L1957" s="11" t="s">
        <v>939</v>
      </c>
      <c r="M1957" t="s">
        <v>403</v>
      </c>
      <c r="N1957" t="s">
        <v>194</v>
      </c>
      <c r="O1957" s="19">
        <v>579454.4</v>
      </c>
      <c r="P1957" s="19">
        <v>0</v>
      </c>
      <c r="Q1957" s="19">
        <v>214000</v>
      </c>
      <c r="R1957" s="19">
        <v>793454.4</v>
      </c>
      <c r="S1957" s="19">
        <v>0</v>
      </c>
      <c r="T1957" s="19">
        <v>266849.2</v>
      </c>
      <c r="U1957" s="18">
        <f>Tabla1[[#This Row],[Comprometido]]/Tabla1[[#Totals],[Comprometido]]</f>
        <v>1.2739446455284825E-2</v>
      </c>
      <c r="V1957" s="19">
        <v>143929.20000000001</v>
      </c>
      <c r="W1957" s="20">
        <f>Tabla1[[#This Row],[Devengado]]/Tabla1[[#Totals],[Devengado]]</f>
        <v>1.6807826058789565E-2</v>
      </c>
      <c r="X1957" s="19">
        <v>526605.19999999995</v>
      </c>
      <c r="Y1957" s="19">
        <v>649525.19999999995</v>
      </c>
      <c r="Z1957" s="19">
        <v>526605.19999999995</v>
      </c>
    </row>
    <row r="1958" spans="1:26" hidden="1" x14ac:dyDescent="0.2">
      <c r="A1958" t="s">
        <v>23</v>
      </c>
      <c r="B1958" t="s">
        <v>24</v>
      </c>
      <c r="C1958" t="s">
        <v>25</v>
      </c>
      <c r="D1958" t="s">
        <v>26</v>
      </c>
      <c r="E1958" t="s">
        <v>526</v>
      </c>
      <c r="F1958" t="s">
        <v>527</v>
      </c>
      <c r="G1958" t="s">
        <v>530</v>
      </c>
      <c r="H1958" t="s">
        <v>531</v>
      </c>
      <c r="I1958" t="str">
        <f>MID(Tabla1[[#This Row],[Des.Proyecto]],16,50)</f>
        <v>TERRITORIO Y CULTURA</v>
      </c>
      <c r="J1958" t="s">
        <v>468</v>
      </c>
      <c r="K1958" t="s">
        <v>469</v>
      </c>
      <c r="L1958" s="11" t="s">
        <v>939</v>
      </c>
      <c r="M1958" t="s">
        <v>403</v>
      </c>
      <c r="N1958" t="s">
        <v>194</v>
      </c>
      <c r="O1958" s="19">
        <v>22000</v>
      </c>
      <c r="P1958" s="19">
        <v>0</v>
      </c>
      <c r="Q1958" s="19">
        <v>0</v>
      </c>
      <c r="R1958" s="19">
        <v>22000</v>
      </c>
      <c r="S1958" s="19">
        <v>0</v>
      </c>
      <c r="T1958" s="19">
        <v>21715</v>
      </c>
      <c r="U1958" s="18">
        <f>Tabla1[[#This Row],[Comprometido]]/Tabla1[[#Totals],[Comprometido]]</f>
        <v>1.036679442083806E-3</v>
      </c>
      <c r="V1958" s="19">
        <v>0</v>
      </c>
      <c r="W1958" s="20">
        <f>Tabla1[[#This Row],[Devengado]]/Tabla1[[#Totals],[Devengado]]</f>
        <v>0</v>
      </c>
      <c r="X1958" s="19">
        <v>285</v>
      </c>
      <c r="Y1958" s="19">
        <v>22000</v>
      </c>
      <c r="Z1958" s="19">
        <v>285</v>
      </c>
    </row>
    <row r="1959" spans="1:26" hidden="1" x14ac:dyDescent="0.2">
      <c r="A1959" t="s">
        <v>62</v>
      </c>
      <c r="B1959" t="s">
        <v>110</v>
      </c>
      <c r="C1959" t="s">
        <v>111</v>
      </c>
      <c r="D1959" t="s">
        <v>112</v>
      </c>
      <c r="E1959" t="s">
        <v>526</v>
      </c>
      <c r="F1959" t="s">
        <v>527</v>
      </c>
      <c r="G1959" t="s">
        <v>530</v>
      </c>
      <c r="H1959" t="s">
        <v>531</v>
      </c>
      <c r="I1959" t="str">
        <f>MID(Tabla1[[#This Row],[Des.Proyecto]],16,50)</f>
        <v>TERRITORIO Y CULTURA</v>
      </c>
      <c r="J1959" t="s">
        <v>502</v>
      </c>
      <c r="K1959" t="s">
        <v>503</v>
      </c>
      <c r="L1959" s="11" t="s">
        <v>939</v>
      </c>
      <c r="M1959" t="s">
        <v>403</v>
      </c>
      <c r="N1959" t="s">
        <v>194</v>
      </c>
      <c r="O1959" s="19">
        <v>100</v>
      </c>
      <c r="P1959" s="19">
        <v>0</v>
      </c>
      <c r="Q1959" s="19">
        <v>-100</v>
      </c>
      <c r="R1959" s="19">
        <v>0</v>
      </c>
      <c r="S1959" s="19">
        <v>0</v>
      </c>
      <c r="T1959" s="19">
        <v>0</v>
      </c>
      <c r="U1959" s="18">
        <f>Tabla1[[#This Row],[Comprometido]]/Tabla1[[#Totals],[Comprometido]]</f>
        <v>0</v>
      </c>
      <c r="V1959" s="19">
        <v>0</v>
      </c>
      <c r="W1959" s="20">
        <f>Tabla1[[#This Row],[Devengado]]/Tabla1[[#Totals],[Devengado]]</f>
        <v>0</v>
      </c>
      <c r="X1959" s="19">
        <v>0</v>
      </c>
      <c r="Y1959" s="19">
        <v>0</v>
      </c>
      <c r="Z1959" s="19">
        <v>0</v>
      </c>
    </row>
    <row r="1960" spans="1:26" hidden="1" x14ac:dyDescent="0.2">
      <c r="A1960" t="s">
        <v>23</v>
      </c>
      <c r="B1960" t="s">
        <v>24</v>
      </c>
      <c r="C1960" t="s">
        <v>29</v>
      </c>
      <c r="D1960" t="s">
        <v>30</v>
      </c>
      <c r="E1960" t="s">
        <v>526</v>
      </c>
      <c r="F1960" t="s">
        <v>527</v>
      </c>
      <c r="G1960" t="s">
        <v>530</v>
      </c>
      <c r="H1960" t="s">
        <v>531</v>
      </c>
      <c r="I1960" t="str">
        <f>MID(Tabla1[[#This Row],[Des.Proyecto]],16,50)</f>
        <v>TERRITORIO Y CULTURA</v>
      </c>
      <c r="J1960" t="s">
        <v>460</v>
      </c>
      <c r="K1960" t="s">
        <v>461</v>
      </c>
      <c r="L1960" s="11" t="s">
        <v>939</v>
      </c>
      <c r="M1960" t="s">
        <v>403</v>
      </c>
      <c r="N1960" t="s">
        <v>194</v>
      </c>
      <c r="O1960" s="19">
        <v>866.25</v>
      </c>
      <c r="P1960" s="19">
        <v>0</v>
      </c>
      <c r="Q1960" s="19">
        <v>-866.25</v>
      </c>
      <c r="R1960" s="19">
        <v>0</v>
      </c>
      <c r="S1960" s="19">
        <v>0</v>
      </c>
      <c r="T1960" s="19">
        <v>0</v>
      </c>
      <c r="U1960" s="18">
        <f>Tabla1[[#This Row],[Comprometido]]/Tabla1[[#Totals],[Comprometido]]</f>
        <v>0</v>
      </c>
      <c r="V1960" s="19">
        <v>0</v>
      </c>
      <c r="W1960" s="20">
        <f>Tabla1[[#This Row],[Devengado]]/Tabla1[[#Totals],[Devengado]]</f>
        <v>0</v>
      </c>
      <c r="X1960" s="19">
        <v>0</v>
      </c>
      <c r="Y1960" s="19">
        <v>0</v>
      </c>
      <c r="Z1960" s="19">
        <v>0</v>
      </c>
    </row>
    <row r="1961" spans="1:26" hidden="1" x14ac:dyDescent="0.2">
      <c r="A1961" t="s">
        <v>62</v>
      </c>
      <c r="B1961" t="s">
        <v>110</v>
      </c>
      <c r="C1961" t="s">
        <v>111</v>
      </c>
      <c r="D1961" t="s">
        <v>112</v>
      </c>
      <c r="E1961" t="s">
        <v>526</v>
      </c>
      <c r="F1961" t="s">
        <v>527</v>
      </c>
      <c r="G1961" t="s">
        <v>530</v>
      </c>
      <c r="H1961" t="s">
        <v>531</v>
      </c>
      <c r="I1961" t="str">
        <f>MID(Tabla1[[#This Row],[Des.Proyecto]],16,50)</f>
        <v>TERRITORIO Y CULTURA</v>
      </c>
      <c r="J1961" t="s">
        <v>508</v>
      </c>
      <c r="K1961" t="s">
        <v>509</v>
      </c>
      <c r="L1961" s="11" t="s">
        <v>939</v>
      </c>
      <c r="M1961" t="s">
        <v>403</v>
      </c>
      <c r="N1961" t="s">
        <v>194</v>
      </c>
      <c r="O1961" s="19">
        <v>2663.86</v>
      </c>
      <c r="P1961" s="19">
        <v>0</v>
      </c>
      <c r="Q1961" s="19">
        <v>-2000</v>
      </c>
      <c r="R1961" s="19">
        <v>663.86</v>
      </c>
      <c r="S1961" s="19">
        <v>0</v>
      </c>
      <c r="T1961" s="19">
        <v>0</v>
      </c>
      <c r="U1961" s="18">
        <f>Tabla1[[#This Row],[Comprometido]]/Tabla1[[#Totals],[Comprometido]]</f>
        <v>0</v>
      </c>
      <c r="V1961" s="19">
        <v>0</v>
      </c>
      <c r="W1961" s="20">
        <f>Tabla1[[#This Row],[Devengado]]/Tabla1[[#Totals],[Devengado]]</f>
        <v>0</v>
      </c>
      <c r="X1961" s="19">
        <v>663.86</v>
      </c>
      <c r="Y1961" s="19">
        <v>663.86</v>
      </c>
      <c r="Z1961" s="19">
        <v>663.86</v>
      </c>
    </row>
    <row r="1962" spans="1:26" hidden="1" x14ac:dyDescent="0.2">
      <c r="A1962" t="s">
        <v>62</v>
      </c>
      <c r="B1962" t="s">
        <v>110</v>
      </c>
      <c r="C1962" t="s">
        <v>111</v>
      </c>
      <c r="D1962" t="s">
        <v>112</v>
      </c>
      <c r="E1962" t="s">
        <v>526</v>
      </c>
      <c r="F1962" t="s">
        <v>527</v>
      </c>
      <c r="G1962" t="s">
        <v>530</v>
      </c>
      <c r="H1962" t="s">
        <v>531</v>
      </c>
      <c r="I1962" t="str">
        <f>MID(Tabla1[[#This Row],[Des.Proyecto]],16,50)</f>
        <v>TERRITORIO Y CULTURA</v>
      </c>
      <c r="J1962" t="s">
        <v>428</v>
      </c>
      <c r="K1962" t="s">
        <v>429</v>
      </c>
      <c r="L1962" s="11" t="s">
        <v>939</v>
      </c>
      <c r="M1962" t="s">
        <v>403</v>
      </c>
      <c r="N1962" t="s">
        <v>194</v>
      </c>
      <c r="O1962" s="19">
        <v>4703.2</v>
      </c>
      <c r="P1962" s="19">
        <v>0</v>
      </c>
      <c r="Q1962" s="19">
        <v>-4000</v>
      </c>
      <c r="R1962" s="19">
        <v>703.2</v>
      </c>
      <c r="S1962" s="19">
        <v>0</v>
      </c>
      <c r="T1962" s="19">
        <v>0</v>
      </c>
      <c r="U1962" s="18">
        <f>Tabla1[[#This Row],[Comprometido]]/Tabla1[[#Totals],[Comprometido]]</f>
        <v>0</v>
      </c>
      <c r="V1962" s="19">
        <v>0</v>
      </c>
      <c r="W1962" s="20">
        <f>Tabla1[[#This Row],[Devengado]]/Tabla1[[#Totals],[Devengado]]</f>
        <v>0</v>
      </c>
      <c r="X1962" s="19">
        <v>703.2</v>
      </c>
      <c r="Y1962" s="19">
        <v>703.2</v>
      </c>
      <c r="Z1962" s="19">
        <v>703.2</v>
      </c>
    </row>
    <row r="1963" spans="1:26" hidden="1" x14ac:dyDescent="0.2">
      <c r="A1963" t="s">
        <v>62</v>
      </c>
      <c r="B1963" t="s">
        <v>110</v>
      </c>
      <c r="C1963" t="s">
        <v>111</v>
      </c>
      <c r="D1963" t="s">
        <v>112</v>
      </c>
      <c r="E1963" t="s">
        <v>526</v>
      </c>
      <c r="F1963" t="s">
        <v>527</v>
      </c>
      <c r="G1963" t="s">
        <v>530</v>
      </c>
      <c r="H1963" t="s">
        <v>531</v>
      </c>
      <c r="I1963" t="str">
        <f>MID(Tabla1[[#This Row],[Des.Proyecto]],16,50)</f>
        <v>TERRITORIO Y CULTURA</v>
      </c>
      <c r="J1963" t="s">
        <v>480</v>
      </c>
      <c r="K1963" t="s">
        <v>481</v>
      </c>
      <c r="L1963" s="11" t="s">
        <v>939</v>
      </c>
      <c r="M1963" t="s">
        <v>403</v>
      </c>
      <c r="N1963" t="s">
        <v>194</v>
      </c>
      <c r="O1963" s="19">
        <v>366.08</v>
      </c>
      <c r="P1963" s="19">
        <v>0</v>
      </c>
      <c r="Q1963" s="19">
        <v>0</v>
      </c>
      <c r="R1963" s="19">
        <v>366.08</v>
      </c>
      <c r="S1963" s="19">
        <v>0</v>
      </c>
      <c r="T1963" s="19">
        <v>0</v>
      </c>
      <c r="U1963" s="18">
        <f>Tabla1[[#This Row],[Comprometido]]/Tabla1[[#Totals],[Comprometido]]</f>
        <v>0</v>
      </c>
      <c r="V1963" s="19">
        <v>0</v>
      </c>
      <c r="W1963" s="20">
        <f>Tabla1[[#This Row],[Devengado]]/Tabla1[[#Totals],[Devengado]]</f>
        <v>0</v>
      </c>
      <c r="X1963" s="19">
        <v>366.08</v>
      </c>
      <c r="Y1963" s="19">
        <v>366.08</v>
      </c>
      <c r="Z1963" s="19">
        <v>366.08</v>
      </c>
    </row>
    <row r="1964" spans="1:26" hidden="1" x14ac:dyDescent="0.2">
      <c r="A1964" t="s">
        <v>62</v>
      </c>
      <c r="B1964" t="s">
        <v>110</v>
      </c>
      <c r="C1964" t="s">
        <v>111</v>
      </c>
      <c r="D1964" t="s">
        <v>112</v>
      </c>
      <c r="E1964" t="s">
        <v>526</v>
      </c>
      <c r="F1964" t="s">
        <v>527</v>
      </c>
      <c r="G1964" t="s">
        <v>532</v>
      </c>
      <c r="H1964" t="s">
        <v>533</v>
      </c>
      <c r="I1964" t="str">
        <f>MID(Tabla1[[#This Row],[Des.Proyecto]],16,50)</f>
        <v>SERVICIOS CULTURALES COMUNITARIOS Y</v>
      </c>
      <c r="J1964" t="s">
        <v>456</v>
      </c>
      <c r="K1964" t="s">
        <v>457</v>
      </c>
      <c r="L1964" s="11" t="s">
        <v>939</v>
      </c>
      <c r="M1964" t="s">
        <v>403</v>
      </c>
      <c r="N1964" t="s">
        <v>194</v>
      </c>
      <c r="O1964" s="19">
        <v>6000</v>
      </c>
      <c r="P1964" s="19">
        <v>0</v>
      </c>
      <c r="Q1964" s="19">
        <v>0</v>
      </c>
      <c r="R1964" s="19">
        <v>6000</v>
      </c>
      <c r="S1964" s="19">
        <v>0</v>
      </c>
      <c r="T1964" s="19">
        <v>0</v>
      </c>
      <c r="U1964" s="18">
        <f>Tabla1[[#This Row],[Comprometido]]/Tabla1[[#Totals],[Comprometido]]</f>
        <v>0</v>
      </c>
      <c r="V1964" s="19">
        <v>0</v>
      </c>
      <c r="W1964" s="20">
        <f>Tabla1[[#This Row],[Devengado]]/Tabla1[[#Totals],[Devengado]]</f>
        <v>0</v>
      </c>
      <c r="X1964" s="19">
        <v>6000</v>
      </c>
      <c r="Y1964" s="19">
        <v>6000</v>
      </c>
      <c r="Z1964" s="19">
        <v>6000</v>
      </c>
    </row>
    <row r="1965" spans="1:26" hidden="1" x14ac:dyDescent="0.2">
      <c r="A1965" t="s">
        <v>62</v>
      </c>
      <c r="B1965" t="s">
        <v>110</v>
      </c>
      <c r="C1965" t="s">
        <v>111</v>
      </c>
      <c r="D1965" t="s">
        <v>112</v>
      </c>
      <c r="E1965" t="s">
        <v>526</v>
      </c>
      <c r="F1965" t="s">
        <v>527</v>
      </c>
      <c r="G1965" t="s">
        <v>532</v>
      </c>
      <c r="H1965" t="s">
        <v>533</v>
      </c>
      <c r="I1965" t="str">
        <f>MID(Tabla1[[#This Row],[Des.Proyecto]],16,50)</f>
        <v>SERVICIOS CULTURALES COMUNITARIOS Y</v>
      </c>
      <c r="J1965" t="s">
        <v>401</v>
      </c>
      <c r="K1965" t="s">
        <v>402</v>
      </c>
      <c r="L1965" s="11" t="s">
        <v>939</v>
      </c>
      <c r="M1965" t="s">
        <v>403</v>
      </c>
      <c r="N1965" t="s">
        <v>194</v>
      </c>
      <c r="O1965" s="19">
        <v>270000</v>
      </c>
      <c r="P1965" s="19">
        <v>0</v>
      </c>
      <c r="Q1965" s="19">
        <v>42934.07</v>
      </c>
      <c r="R1965" s="19">
        <v>312934.07</v>
      </c>
      <c r="S1965" s="19">
        <v>0</v>
      </c>
      <c r="T1965" s="19">
        <v>0</v>
      </c>
      <c r="U1965" s="18">
        <f>Tabla1[[#This Row],[Comprometido]]/Tabla1[[#Totals],[Comprometido]]</f>
        <v>0</v>
      </c>
      <c r="V1965" s="19">
        <v>0</v>
      </c>
      <c r="W1965" s="20">
        <f>Tabla1[[#This Row],[Devengado]]/Tabla1[[#Totals],[Devengado]]</f>
        <v>0</v>
      </c>
      <c r="X1965" s="19">
        <v>312934.07</v>
      </c>
      <c r="Y1965" s="19">
        <v>312934.07</v>
      </c>
      <c r="Z1965" s="19">
        <v>312934.07</v>
      </c>
    </row>
    <row r="1966" spans="1:26" hidden="1" x14ac:dyDescent="0.2">
      <c r="A1966" t="s">
        <v>62</v>
      </c>
      <c r="B1966" t="s">
        <v>110</v>
      </c>
      <c r="C1966" t="s">
        <v>111</v>
      </c>
      <c r="D1966" t="s">
        <v>112</v>
      </c>
      <c r="E1966" t="s">
        <v>526</v>
      </c>
      <c r="F1966" t="s">
        <v>527</v>
      </c>
      <c r="G1966" t="s">
        <v>532</v>
      </c>
      <c r="H1966" t="s">
        <v>533</v>
      </c>
      <c r="I1966" t="str">
        <f>MID(Tabla1[[#This Row],[Des.Proyecto]],16,50)</f>
        <v>SERVICIOS CULTURALES COMUNITARIOS Y</v>
      </c>
      <c r="J1966" t="s">
        <v>534</v>
      </c>
      <c r="K1966" t="s">
        <v>535</v>
      </c>
      <c r="L1966" s="11" t="s">
        <v>939</v>
      </c>
      <c r="M1966" t="s">
        <v>403</v>
      </c>
      <c r="N1966" t="s">
        <v>194</v>
      </c>
      <c r="O1966" s="19">
        <v>8499.2900000000009</v>
      </c>
      <c r="P1966" s="19">
        <v>0</v>
      </c>
      <c r="Q1966" s="19">
        <v>7495.93</v>
      </c>
      <c r="R1966" s="19">
        <v>15995.22</v>
      </c>
      <c r="S1966" s="19">
        <v>0</v>
      </c>
      <c r="T1966" s="19">
        <v>8495.2199999999993</v>
      </c>
      <c r="U1966" s="18">
        <f>Tabla1[[#This Row],[Comprometido]]/Tabla1[[#Totals],[Comprometido]]</f>
        <v>4.0556389269993969E-4</v>
      </c>
      <c r="V1966" s="19">
        <v>5618.8</v>
      </c>
      <c r="W1966" s="20">
        <f>Tabla1[[#This Row],[Devengado]]/Tabla1[[#Totals],[Devengado]]</f>
        <v>6.5615464449970398E-4</v>
      </c>
      <c r="X1966" s="19">
        <v>7500</v>
      </c>
      <c r="Y1966" s="19">
        <v>10376.42</v>
      </c>
      <c r="Z1966" s="19">
        <v>7500</v>
      </c>
    </row>
    <row r="1967" spans="1:26" hidden="1" x14ac:dyDescent="0.2">
      <c r="A1967" t="s">
        <v>62</v>
      </c>
      <c r="B1967" t="s">
        <v>110</v>
      </c>
      <c r="C1967" t="s">
        <v>111</v>
      </c>
      <c r="D1967" t="s">
        <v>112</v>
      </c>
      <c r="E1967" t="s">
        <v>526</v>
      </c>
      <c r="F1967" t="s">
        <v>527</v>
      </c>
      <c r="G1967" t="s">
        <v>532</v>
      </c>
      <c r="H1967" t="s">
        <v>533</v>
      </c>
      <c r="I1967" t="str">
        <f>MID(Tabla1[[#This Row],[Des.Proyecto]],16,50)</f>
        <v>SERVICIOS CULTURALES COMUNITARIOS Y</v>
      </c>
      <c r="J1967" t="s">
        <v>502</v>
      </c>
      <c r="K1967" t="s">
        <v>503</v>
      </c>
      <c r="L1967" s="11" t="s">
        <v>939</v>
      </c>
      <c r="M1967" t="s">
        <v>403</v>
      </c>
      <c r="N1967" t="s">
        <v>194</v>
      </c>
      <c r="O1967" s="19">
        <v>11515</v>
      </c>
      <c r="P1967" s="19">
        <v>0</v>
      </c>
      <c r="Q1967" s="19">
        <v>97600</v>
      </c>
      <c r="R1967" s="19">
        <v>109115</v>
      </c>
      <c r="S1967" s="19">
        <v>0</v>
      </c>
      <c r="T1967" s="19">
        <v>990</v>
      </c>
      <c r="U1967" s="18">
        <f>Tabla1[[#This Row],[Comprometido]]/Tabla1[[#Totals],[Comprometido]]</f>
        <v>4.7262843548835732E-5</v>
      </c>
      <c r="V1967" s="19">
        <v>990</v>
      </c>
      <c r="W1967" s="20">
        <f>Tabla1[[#This Row],[Devengado]]/Tabla1[[#Totals],[Devengado]]</f>
        <v>1.1561064605515536E-4</v>
      </c>
      <c r="X1967" s="19">
        <v>108125</v>
      </c>
      <c r="Y1967" s="19">
        <v>108125</v>
      </c>
      <c r="Z1967" s="19">
        <v>108125</v>
      </c>
    </row>
    <row r="1968" spans="1:26" hidden="1" x14ac:dyDescent="0.2">
      <c r="A1968" t="s">
        <v>62</v>
      </c>
      <c r="B1968" t="s">
        <v>110</v>
      </c>
      <c r="C1968" t="s">
        <v>111</v>
      </c>
      <c r="D1968" t="s">
        <v>112</v>
      </c>
      <c r="E1968" t="s">
        <v>526</v>
      </c>
      <c r="F1968" t="s">
        <v>527</v>
      </c>
      <c r="G1968" t="s">
        <v>532</v>
      </c>
      <c r="H1968" t="s">
        <v>533</v>
      </c>
      <c r="I1968" t="str">
        <f>MID(Tabla1[[#This Row],[Des.Proyecto]],16,50)</f>
        <v>SERVICIOS CULTURALES COMUNITARIOS Y</v>
      </c>
      <c r="J1968" t="s">
        <v>504</v>
      </c>
      <c r="K1968" t="s">
        <v>505</v>
      </c>
      <c r="L1968" s="11" t="s">
        <v>939</v>
      </c>
      <c r="M1968" t="s">
        <v>403</v>
      </c>
      <c r="N1968" t="s">
        <v>194</v>
      </c>
      <c r="O1968" s="19">
        <v>1740</v>
      </c>
      <c r="P1968" s="19">
        <v>0</v>
      </c>
      <c r="Q1968" s="19">
        <v>2000</v>
      </c>
      <c r="R1968" s="19">
        <v>3740</v>
      </c>
      <c r="S1968" s="19">
        <v>0</v>
      </c>
      <c r="T1968" s="19">
        <v>0</v>
      </c>
      <c r="U1968" s="18">
        <f>Tabla1[[#This Row],[Comprometido]]/Tabla1[[#Totals],[Comprometido]]</f>
        <v>0</v>
      </c>
      <c r="V1968" s="19">
        <v>0</v>
      </c>
      <c r="W1968" s="20">
        <f>Tabla1[[#This Row],[Devengado]]/Tabla1[[#Totals],[Devengado]]</f>
        <v>0</v>
      </c>
      <c r="X1968" s="19">
        <v>3740</v>
      </c>
      <c r="Y1968" s="19">
        <v>3740</v>
      </c>
      <c r="Z1968" s="19">
        <v>3740</v>
      </c>
    </row>
    <row r="1969" spans="1:26" hidden="1" x14ac:dyDescent="0.2">
      <c r="A1969" t="s">
        <v>62</v>
      </c>
      <c r="B1969" t="s">
        <v>110</v>
      </c>
      <c r="C1969" t="s">
        <v>111</v>
      </c>
      <c r="D1969" t="s">
        <v>112</v>
      </c>
      <c r="E1969" t="s">
        <v>526</v>
      </c>
      <c r="F1969" t="s">
        <v>527</v>
      </c>
      <c r="G1969" t="s">
        <v>532</v>
      </c>
      <c r="H1969" t="s">
        <v>533</v>
      </c>
      <c r="I1969" t="str">
        <f>MID(Tabla1[[#This Row],[Des.Proyecto]],16,50)</f>
        <v>SERVICIOS CULTURALES COMUNITARIOS Y</v>
      </c>
      <c r="J1969" t="s">
        <v>412</v>
      </c>
      <c r="K1969" t="s">
        <v>413</v>
      </c>
      <c r="L1969" s="11" t="s">
        <v>939</v>
      </c>
      <c r="M1969" t="s">
        <v>403</v>
      </c>
      <c r="N1969" t="s">
        <v>194</v>
      </c>
      <c r="O1969" s="19">
        <v>45800.74</v>
      </c>
      <c r="P1969" s="19">
        <v>0</v>
      </c>
      <c r="Q1969" s="19">
        <v>34000</v>
      </c>
      <c r="R1969" s="19">
        <v>79800.740000000005</v>
      </c>
      <c r="S1969" s="19">
        <v>17740.5</v>
      </c>
      <c r="T1969" s="19">
        <v>11303.91</v>
      </c>
      <c r="U1969" s="18">
        <f>Tabla1[[#This Row],[Comprometido]]/Tabla1[[#Totals],[Comprometido]]</f>
        <v>5.3965144426274718E-4</v>
      </c>
      <c r="V1969" s="19">
        <v>10278.06</v>
      </c>
      <c r="W1969" s="20">
        <f>Tabla1[[#This Row],[Devengado]]/Tabla1[[#Totals],[Devengado]]</f>
        <v>1.2002557139329799E-3</v>
      </c>
      <c r="X1969" s="19">
        <v>68496.83</v>
      </c>
      <c r="Y1969" s="19">
        <v>69522.679999999993</v>
      </c>
      <c r="Z1969" s="19">
        <v>50756.33</v>
      </c>
    </row>
    <row r="1970" spans="1:26" hidden="1" x14ac:dyDescent="0.2">
      <c r="A1970" t="s">
        <v>62</v>
      </c>
      <c r="B1970" t="s">
        <v>110</v>
      </c>
      <c r="C1970" t="s">
        <v>111</v>
      </c>
      <c r="D1970" t="s">
        <v>112</v>
      </c>
      <c r="E1970" t="s">
        <v>526</v>
      </c>
      <c r="F1970" t="s">
        <v>527</v>
      </c>
      <c r="G1970" t="s">
        <v>532</v>
      </c>
      <c r="H1970" t="s">
        <v>533</v>
      </c>
      <c r="I1970" t="str">
        <f>MID(Tabla1[[#This Row],[Des.Proyecto]],16,50)</f>
        <v>SERVICIOS CULTURALES COMUNITARIOS Y</v>
      </c>
      <c r="J1970" t="s">
        <v>472</v>
      </c>
      <c r="K1970" t="s">
        <v>473</v>
      </c>
      <c r="L1970" s="11" t="s">
        <v>939</v>
      </c>
      <c r="M1970" t="s">
        <v>403</v>
      </c>
      <c r="N1970" t="s">
        <v>194</v>
      </c>
      <c r="O1970" s="19">
        <v>7952</v>
      </c>
      <c r="P1970" s="19">
        <v>0</v>
      </c>
      <c r="Q1970" s="19">
        <v>4970</v>
      </c>
      <c r="R1970" s="19">
        <v>12922</v>
      </c>
      <c r="S1970" s="19">
        <v>0</v>
      </c>
      <c r="T1970" s="19">
        <v>12922</v>
      </c>
      <c r="U1970" s="18">
        <f>Tabla1[[#This Row],[Comprometido]]/Tabla1[[#Totals],[Comprometido]]</f>
        <v>6.1689945892732861E-4</v>
      </c>
      <c r="V1970" s="19">
        <v>4970</v>
      </c>
      <c r="W1970" s="20">
        <f>Tabla1[[#This Row],[Devengado]]/Tabla1[[#Totals],[Devengado]]</f>
        <v>5.8038879888295169E-4</v>
      </c>
      <c r="X1970" s="19">
        <v>0</v>
      </c>
      <c r="Y1970" s="19">
        <v>7952</v>
      </c>
      <c r="Z1970" s="19">
        <v>0</v>
      </c>
    </row>
    <row r="1971" spans="1:26" hidden="1" x14ac:dyDescent="0.2">
      <c r="A1971" t="s">
        <v>62</v>
      </c>
      <c r="B1971" t="s">
        <v>110</v>
      </c>
      <c r="C1971" t="s">
        <v>111</v>
      </c>
      <c r="D1971" t="s">
        <v>112</v>
      </c>
      <c r="E1971" t="s">
        <v>526</v>
      </c>
      <c r="F1971" t="s">
        <v>527</v>
      </c>
      <c r="G1971" t="s">
        <v>532</v>
      </c>
      <c r="H1971" t="s">
        <v>533</v>
      </c>
      <c r="I1971" t="str">
        <f>MID(Tabla1[[#This Row],[Des.Proyecto]],16,50)</f>
        <v>SERVICIOS CULTURALES COMUNITARIOS Y</v>
      </c>
      <c r="J1971" t="s">
        <v>536</v>
      </c>
      <c r="K1971" t="s">
        <v>537</v>
      </c>
      <c r="L1971" s="11" t="s">
        <v>939</v>
      </c>
      <c r="M1971" t="s">
        <v>403</v>
      </c>
      <c r="N1971" t="s">
        <v>194</v>
      </c>
      <c r="O1971" s="19">
        <v>5000</v>
      </c>
      <c r="P1971" s="19">
        <v>0</v>
      </c>
      <c r="Q1971" s="19">
        <v>13000</v>
      </c>
      <c r="R1971" s="19">
        <v>18000</v>
      </c>
      <c r="S1971" s="19">
        <v>0</v>
      </c>
      <c r="T1971" s="19">
        <v>0</v>
      </c>
      <c r="U1971" s="18">
        <f>Tabla1[[#This Row],[Comprometido]]/Tabla1[[#Totals],[Comprometido]]</f>
        <v>0</v>
      </c>
      <c r="V1971" s="19">
        <v>0</v>
      </c>
      <c r="W1971" s="20">
        <f>Tabla1[[#This Row],[Devengado]]/Tabla1[[#Totals],[Devengado]]</f>
        <v>0</v>
      </c>
      <c r="X1971" s="19">
        <v>18000</v>
      </c>
      <c r="Y1971" s="19">
        <v>18000</v>
      </c>
      <c r="Z1971" s="19">
        <v>18000</v>
      </c>
    </row>
    <row r="1972" spans="1:26" hidden="1" x14ac:dyDescent="0.2">
      <c r="A1972" t="s">
        <v>62</v>
      </c>
      <c r="B1972" t="s">
        <v>110</v>
      </c>
      <c r="C1972" t="s">
        <v>111</v>
      </c>
      <c r="D1972" t="s">
        <v>112</v>
      </c>
      <c r="E1972" t="s">
        <v>526</v>
      </c>
      <c r="F1972" t="s">
        <v>527</v>
      </c>
      <c r="G1972" t="s">
        <v>532</v>
      </c>
      <c r="H1972" t="s">
        <v>533</v>
      </c>
      <c r="I1972" t="str">
        <f>MID(Tabla1[[#This Row],[Des.Proyecto]],16,50)</f>
        <v>SERVICIOS CULTURALES COMUNITARIOS Y</v>
      </c>
      <c r="J1972" t="s">
        <v>538</v>
      </c>
      <c r="K1972" t="s">
        <v>539</v>
      </c>
      <c r="L1972" s="11" t="s">
        <v>939</v>
      </c>
      <c r="M1972" t="s">
        <v>403</v>
      </c>
      <c r="N1972" t="s">
        <v>194</v>
      </c>
      <c r="O1972" s="19">
        <v>0</v>
      </c>
      <c r="P1972" s="19">
        <v>0</v>
      </c>
      <c r="Q1972" s="19">
        <v>500</v>
      </c>
      <c r="R1972" s="19">
        <v>500</v>
      </c>
      <c r="S1972" s="19">
        <v>0</v>
      </c>
      <c r="T1972" s="19">
        <v>0</v>
      </c>
      <c r="U1972" s="18">
        <f>Tabla1[[#This Row],[Comprometido]]/Tabla1[[#Totals],[Comprometido]]</f>
        <v>0</v>
      </c>
      <c r="V1972" s="19">
        <v>0</v>
      </c>
      <c r="W1972" s="20">
        <f>Tabla1[[#This Row],[Devengado]]/Tabla1[[#Totals],[Devengado]]</f>
        <v>0</v>
      </c>
      <c r="X1972" s="19">
        <v>500</v>
      </c>
      <c r="Y1972" s="19">
        <v>500</v>
      </c>
      <c r="Z1972" s="19">
        <v>500</v>
      </c>
    </row>
    <row r="1973" spans="1:26" hidden="1" x14ac:dyDescent="0.2">
      <c r="A1973" t="s">
        <v>62</v>
      </c>
      <c r="B1973" t="s">
        <v>110</v>
      </c>
      <c r="C1973" t="s">
        <v>111</v>
      </c>
      <c r="D1973" t="s">
        <v>112</v>
      </c>
      <c r="E1973" t="s">
        <v>526</v>
      </c>
      <c r="F1973" t="s">
        <v>527</v>
      </c>
      <c r="G1973" t="s">
        <v>532</v>
      </c>
      <c r="H1973" t="s">
        <v>533</v>
      </c>
      <c r="I1973" t="str">
        <f>MID(Tabla1[[#This Row],[Des.Proyecto]],16,50)</f>
        <v>SERVICIOS CULTURALES COMUNITARIOS Y</v>
      </c>
      <c r="J1973" t="s">
        <v>426</v>
      </c>
      <c r="K1973" t="s">
        <v>427</v>
      </c>
      <c r="L1973" s="11" t="s">
        <v>939</v>
      </c>
      <c r="M1973" t="s">
        <v>403</v>
      </c>
      <c r="N1973" t="s">
        <v>194</v>
      </c>
      <c r="O1973" s="19">
        <v>0</v>
      </c>
      <c r="P1973" s="19">
        <v>0</v>
      </c>
      <c r="Q1973" s="19">
        <v>4000</v>
      </c>
      <c r="R1973" s="19">
        <v>4000</v>
      </c>
      <c r="S1973" s="19">
        <v>0</v>
      </c>
      <c r="T1973" s="19">
        <v>0</v>
      </c>
      <c r="U1973" s="18">
        <f>Tabla1[[#This Row],[Comprometido]]/Tabla1[[#Totals],[Comprometido]]</f>
        <v>0</v>
      </c>
      <c r="V1973" s="19">
        <v>0</v>
      </c>
      <c r="W1973" s="20">
        <f>Tabla1[[#This Row],[Devengado]]/Tabla1[[#Totals],[Devengado]]</f>
        <v>0</v>
      </c>
      <c r="X1973" s="19">
        <v>4000</v>
      </c>
      <c r="Y1973" s="19">
        <v>4000</v>
      </c>
      <c r="Z1973" s="19">
        <v>4000</v>
      </c>
    </row>
    <row r="1974" spans="1:26" hidden="1" x14ac:dyDescent="0.2">
      <c r="A1974" t="s">
        <v>62</v>
      </c>
      <c r="B1974" t="s">
        <v>110</v>
      </c>
      <c r="C1974" t="s">
        <v>111</v>
      </c>
      <c r="D1974" t="s">
        <v>112</v>
      </c>
      <c r="E1974" t="s">
        <v>526</v>
      </c>
      <c r="F1974" t="s">
        <v>527</v>
      </c>
      <c r="G1974" t="s">
        <v>532</v>
      </c>
      <c r="H1974" t="s">
        <v>533</v>
      </c>
      <c r="I1974" t="str">
        <f>MID(Tabla1[[#This Row],[Des.Proyecto]],16,50)</f>
        <v>SERVICIOS CULTURALES COMUNITARIOS Y</v>
      </c>
      <c r="J1974" t="s">
        <v>492</v>
      </c>
      <c r="K1974" t="s">
        <v>493</v>
      </c>
      <c r="L1974" s="11" t="s">
        <v>939</v>
      </c>
      <c r="M1974" t="s">
        <v>403</v>
      </c>
      <c r="N1974" t="s">
        <v>194</v>
      </c>
      <c r="O1974" s="19">
        <v>0</v>
      </c>
      <c r="P1974" s="19">
        <v>0</v>
      </c>
      <c r="Q1974" s="19">
        <v>650</v>
      </c>
      <c r="R1974" s="19">
        <v>650</v>
      </c>
      <c r="S1974" s="19">
        <v>0</v>
      </c>
      <c r="T1974" s="19">
        <v>0</v>
      </c>
      <c r="U1974" s="18">
        <f>Tabla1[[#This Row],[Comprometido]]/Tabla1[[#Totals],[Comprometido]]</f>
        <v>0</v>
      </c>
      <c r="V1974" s="19">
        <v>0</v>
      </c>
      <c r="W1974" s="20">
        <f>Tabla1[[#This Row],[Devengado]]/Tabla1[[#Totals],[Devengado]]</f>
        <v>0</v>
      </c>
      <c r="X1974" s="19">
        <v>650</v>
      </c>
      <c r="Y1974" s="19">
        <v>650</v>
      </c>
      <c r="Z1974" s="19">
        <v>650</v>
      </c>
    </row>
    <row r="1975" spans="1:26" hidden="1" x14ac:dyDescent="0.2">
      <c r="A1975" t="s">
        <v>62</v>
      </c>
      <c r="B1975" t="s">
        <v>110</v>
      </c>
      <c r="C1975" t="s">
        <v>111</v>
      </c>
      <c r="D1975" t="s">
        <v>112</v>
      </c>
      <c r="E1975" t="s">
        <v>526</v>
      </c>
      <c r="F1975" t="s">
        <v>527</v>
      </c>
      <c r="G1975" t="s">
        <v>532</v>
      </c>
      <c r="H1975" t="s">
        <v>533</v>
      </c>
      <c r="I1975" t="str">
        <f>MID(Tabla1[[#This Row],[Des.Proyecto]],16,50)</f>
        <v>SERVICIOS CULTURALES COMUNITARIOS Y</v>
      </c>
      <c r="J1975" t="s">
        <v>428</v>
      </c>
      <c r="K1975" t="s">
        <v>429</v>
      </c>
      <c r="L1975" s="11" t="s">
        <v>939</v>
      </c>
      <c r="M1975" t="s">
        <v>403</v>
      </c>
      <c r="N1975" t="s">
        <v>194</v>
      </c>
      <c r="O1975" s="19">
        <v>34354.89</v>
      </c>
      <c r="P1975" s="19">
        <v>0</v>
      </c>
      <c r="Q1975" s="19">
        <v>50000</v>
      </c>
      <c r="R1975" s="19">
        <v>84354.89</v>
      </c>
      <c r="S1975" s="19">
        <v>3686.19</v>
      </c>
      <c r="T1975" s="19">
        <v>425</v>
      </c>
      <c r="U1975" s="18">
        <f>Tabla1[[#This Row],[Comprometido]]/Tabla1[[#Totals],[Comprometido]]</f>
        <v>2.0289604553793116E-5</v>
      </c>
      <c r="V1975" s="19">
        <v>425</v>
      </c>
      <c r="W1975" s="20">
        <f>Tabla1[[#This Row],[Devengado]]/Tabla1[[#Totals],[Devengado]]</f>
        <v>4.9630832902465684E-5</v>
      </c>
      <c r="X1975" s="19">
        <v>83929.89</v>
      </c>
      <c r="Y1975" s="19">
        <v>83929.89</v>
      </c>
      <c r="Z1975" s="19">
        <v>80243.7</v>
      </c>
    </row>
    <row r="1976" spans="1:26" hidden="1" x14ac:dyDescent="0.2">
      <c r="A1976" t="s">
        <v>62</v>
      </c>
      <c r="B1976" t="s">
        <v>110</v>
      </c>
      <c r="C1976" t="s">
        <v>111</v>
      </c>
      <c r="D1976" t="s">
        <v>112</v>
      </c>
      <c r="E1976" t="s">
        <v>526</v>
      </c>
      <c r="F1976" t="s">
        <v>527</v>
      </c>
      <c r="G1976" t="s">
        <v>532</v>
      </c>
      <c r="H1976" t="s">
        <v>533</v>
      </c>
      <c r="I1976" t="str">
        <f>MID(Tabla1[[#This Row],[Des.Proyecto]],16,50)</f>
        <v>SERVICIOS CULTURALES COMUNITARIOS Y</v>
      </c>
      <c r="J1976" t="s">
        <v>494</v>
      </c>
      <c r="K1976" t="s">
        <v>495</v>
      </c>
      <c r="L1976" s="11" t="s">
        <v>939</v>
      </c>
      <c r="M1976" t="s">
        <v>403</v>
      </c>
      <c r="N1976" t="s">
        <v>194</v>
      </c>
      <c r="O1976" s="19">
        <v>0</v>
      </c>
      <c r="P1976" s="19">
        <v>0</v>
      </c>
      <c r="Q1976" s="19">
        <v>6200</v>
      </c>
      <c r="R1976" s="19">
        <v>6200</v>
      </c>
      <c r="S1976" s="19">
        <v>0</v>
      </c>
      <c r="T1976" s="19">
        <v>0</v>
      </c>
      <c r="U1976" s="18">
        <f>Tabla1[[#This Row],[Comprometido]]/Tabla1[[#Totals],[Comprometido]]</f>
        <v>0</v>
      </c>
      <c r="V1976" s="19">
        <v>0</v>
      </c>
      <c r="W1976" s="20">
        <f>Tabla1[[#This Row],[Devengado]]/Tabla1[[#Totals],[Devengado]]</f>
        <v>0</v>
      </c>
      <c r="X1976" s="19">
        <v>6200</v>
      </c>
      <c r="Y1976" s="19">
        <v>6200</v>
      </c>
      <c r="Z1976" s="19">
        <v>6200</v>
      </c>
    </row>
    <row r="1977" spans="1:26" hidden="1" x14ac:dyDescent="0.2">
      <c r="A1977" t="s">
        <v>62</v>
      </c>
      <c r="B1977" t="s">
        <v>110</v>
      </c>
      <c r="C1977" t="s">
        <v>111</v>
      </c>
      <c r="D1977" t="s">
        <v>112</v>
      </c>
      <c r="E1977" t="s">
        <v>526</v>
      </c>
      <c r="F1977" t="s">
        <v>527</v>
      </c>
      <c r="G1977" t="s">
        <v>532</v>
      </c>
      <c r="H1977" t="s">
        <v>533</v>
      </c>
      <c r="I1977" t="str">
        <f>MID(Tabla1[[#This Row],[Des.Proyecto]],16,50)</f>
        <v>SERVICIOS CULTURALES COMUNITARIOS Y</v>
      </c>
      <c r="J1977" t="s">
        <v>540</v>
      </c>
      <c r="K1977" t="s">
        <v>541</v>
      </c>
      <c r="L1977" s="11" t="s">
        <v>939</v>
      </c>
      <c r="M1977" t="s">
        <v>403</v>
      </c>
      <c r="N1977" t="s">
        <v>194</v>
      </c>
      <c r="O1977" s="19">
        <v>0</v>
      </c>
      <c r="P1977" s="19">
        <v>0</v>
      </c>
      <c r="Q1977" s="19">
        <v>3150</v>
      </c>
      <c r="R1977" s="19">
        <v>3150</v>
      </c>
      <c r="S1977" s="19">
        <v>0</v>
      </c>
      <c r="T1977" s="19">
        <v>0</v>
      </c>
      <c r="U1977" s="18">
        <f>Tabla1[[#This Row],[Comprometido]]/Tabla1[[#Totals],[Comprometido]]</f>
        <v>0</v>
      </c>
      <c r="V1977" s="19">
        <v>0</v>
      </c>
      <c r="W1977" s="20">
        <f>Tabla1[[#This Row],[Devengado]]/Tabla1[[#Totals],[Devengado]]</f>
        <v>0</v>
      </c>
      <c r="X1977" s="19">
        <v>3150</v>
      </c>
      <c r="Y1977" s="19">
        <v>3150</v>
      </c>
      <c r="Z1977" s="19">
        <v>3150</v>
      </c>
    </row>
    <row r="1978" spans="1:26" hidden="1" x14ac:dyDescent="0.2">
      <c r="A1978" t="s">
        <v>62</v>
      </c>
      <c r="B1978" t="s">
        <v>110</v>
      </c>
      <c r="C1978" t="s">
        <v>111</v>
      </c>
      <c r="D1978" t="s">
        <v>112</v>
      </c>
      <c r="E1978" t="s">
        <v>526</v>
      </c>
      <c r="F1978" t="s">
        <v>527</v>
      </c>
      <c r="G1978" t="s">
        <v>542</v>
      </c>
      <c r="H1978" t="s">
        <v>543</v>
      </c>
      <c r="I1978" t="str">
        <f>MID(Tabla1[[#This Row],[Des.Proyecto]],16,50)</f>
        <v>FOMENTO Y PROTECCIÓN DE LA DIVERSIDAD CU</v>
      </c>
      <c r="J1978" t="s">
        <v>456</v>
      </c>
      <c r="K1978" t="s">
        <v>457</v>
      </c>
      <c r="L1978" s="11" t="s">
        <v>939</v>
      </c>
      <c r="M1978" t="s">
        <v>403</v>
      </c>
      <c r="N1978" t="s">
        <v>194</v>
      </c>
      <c r="O1978" s="19">
        <v>31726.12</v>
      </c>
      <c r="P1978" s="19">
        <v>0</v>
      </c>
      <c r="Q1978" s="19">
        <v>50107.48</v>
      </c>
      <c r="R1978" s="19">
        <v>81833.600000000006</v>
      </c>
      <c r="S1978" s="19">
        <v>0</v>
      </c>
      <c r="T1978" s="19">
        <v>0</v>
      </c>
      <c r="U1978" s="18">
        <f>Tabla1[[#This Row],[Comprometido]]/Tabla1[[#Totals],[Comprometido]]</f>
        <v>0</v>
      </c>
      <c r="V1978" s="19">
        <v>0</v>
      </c>
      <c r="W1978" s="20">
        <f>Tabla1[[#This Row],[Devengado]]/Tabla1[[#Totals],[Devengado]]</f>
        <v>0</v>
      </c>
      <c r="X1978" s="19">
        <v>81833.600000000006</v>
      </c>
      <c r="Y1978" s="19">
        <v>81833.600000000006</v>
      </c>
      <c r="Z1978" s="19">
        <v>81833.600000000006</v>
      </c>
    </row>
    <row r="1979" spans="1:26" hidden="1" x14ac:dyDescent="0.2">
      <c r="A1979" t="s">
        <v>62</v>
      </c>
      <c r="B1979" t="s">
        <v>110</v>
      </c>
      <c r="C1979" t="s">
        <v>111</v>
      </c>
      <c r="D1979" t="s">
        <v>112</v>
      </c>
      <c r="E1979" t="s">
        <v>526</v>
      </c>
      <c r="F1979" t="s">
        <v>527</v>
      </c>
      <c r="G1979" t="s">
        <v>542</v>
      </c>
      <c r="H1979" t="s">
        <v>543</v>
      </c>
      <c r="I1979" t="str">
        <f>MID(Tabla1[[#This Row],[Des.Proyecto]],16,50)</f>
        <v>FOMENTO Y PROTECCIÓN DE LA DIVERSIDAD CU</v>
      </c>
      <c r="J1979" t="s">
        <v>401</v>
      </c>
      <c r="K1979" t="s">
        <v>402</v>
      </c>
      <c r="L1979" s="11" t="s">
        <v>939</v>
      </c>
      <c r="M1979" t="s">
        <v>403</v>
      </c>
      <c r="N1979" t="s">
        <v>194</v>
      </c>
      <c r="O1979" s="19">
        <v>713895.99</v>
      </c>
      <c r="P1979" s="19">
        <v>0</v>
      </c>
      <c r="Q1979" s="19">
        <v>925934.53</v>
      </c>
      <c r="R1979" s="19">
        <v>1639830.52</v>
      </c>
      <c r="S1979" s="19">
        <v>0</v>
      </c>
      <c r="T1979" s="19">
        <v>210000</v>
      </c>
      <c r="U1979" s="18">
        <f>Tabla1[[#This Row],[Comprometido]]/Tabla1[[#Totals],[Comprometido]]</f>
        <v>1.0025451661874246E-2</v>
      </c>
      <c r="V1979" s="19">
        <v>185000</v>
      </c>
      <c r="W1979" s="20">
        <f>Tabla1[[#This Row],[Devengado]]/Tabla1[[#Totals],[Devengado]]</f>
        <v>2.1604009616367416E-2</v>
      </c>
      <c r="X1979" s="19">
        <v>1429830.52</v>
      </c>
      <c r="Y1979" s="19">
        <v>1454830.52</v>
      </c>
      <c r="Z1979" s="19">
        <v>1429830.52</v>
      </c>
    </row>
    <row r="1980" spans="1:26" hidden="1" x14ac:dyDescent="0.2">
      <c r="A1980" t="s">
        <v>62</v>
      </c>
      <c r="B1980" t="s">
        <v>110</v>
      </c>
      <c r="C1980" t="s">
        <v>111</v>
      </c>
      <c r="D1980" t="s">
        <v>112</v>
      </c>
      <c r="E1980" t="s">
        <v>526</v>
      </c>
      <c r="F1980" t="s">
        <v>527</v>
      </c>
      <c r="G1980" t="s">
        <v>542</v>
      </c>
      <c r="H1980" t="s">
        <v>543</v>
      </c>
      <c r="I1980" t="str">
        <f>MID(Tabla1[[#This Row],[Des.Proyecto]],16,50)</f>
        <v>FOMENTO Y PROTECCIÓN DE LA DIVERSIDAD CU</v>
      </c>
      <c r="J1980" t="s">
        <v>544</v>
      </c>
      <c r="K1980" t="s">
        <v>545</v>
      </c>
      <c r="L1980" s="11" t="s">
        <v>939</v>
      </c>
      <c r="M1980" t="s">
        <v>403</v>
      </c>
      <c r="N1980" t="s">
        <v>194</v>
      </c>
      <c r="O1980" s="19">
        <v>13538</v>
      </c>
      <c r="P1980" s="19">
        <v>0</v>
      </c>
      <c r="Q1980" s="19">
        <v>0</v>
      </c>
      <c r="R1980" s="19">
        <v>13538</v>
      </c>
      <c r="S1980" s="19">
        <v>0</v>
      </c>
      <c r="T1980" s="19">
        <v>0</v>
      </c>
      <c r="U1980" s="18">
        <f>Tabla1[[#This Row],[Comprometido]]/Tabla1[[#Totals],[Comprometido]]</f>
        <v>0</v>
      </c>
      <c r="V1980" s="19">
        <v>0</v>
      </c>
      <c r="W1980" s="20">
        <f>Tabla1[[#This Row],[Devengado]]/Tabla1[[#Totals],[Devengado]]</f>
        <v>0</v>
      </c>
      <c r="X1980" s="19">
        <v>13538</v>
      </c>
      <c r="Y1980" s="19">
        <v>13538</v>
      </c>
      <c r="Z1980" s="19">
        <v>13538</v>
      </c>
    </row>
    <row r="1981" spans="1:26" hidden="1" x14ac:dyDescent="0.2">
      <c r="A1981" t="s">
        <v>62</v>
      </c>
      <c r="B1981" t="s">
        <v>110</v>
      </c>
      <c r="C1981" t="s">
        <v>111</v>
      </c>
      <c r="D1981" t="s">
        <v>112</v>
      </c>
      <c r="E1981" t="s">
        <v>526</v>
      </c>
      <c r="F1981" t="s">
        <v>527</v>
      </c>
      <c r="G1981" t="s">
        <v>542</v>
      </c>
      <c r="H1981" t="s">
        <v>543</v>
      </c>
      <c r="I1981" t="str">
        <f>MID(Tabla1[[#This Row],[Des.Proyecto]],16,50)</f>
        <v>FOMENTO Y PROTECCIÓN DE LA DIVERSIDAD CU</v>
      </c>
      <c r="J1981" t="s">
        <v>468</v>
      </c>
      <c r="K1981" t="s">
        <v>469</v>
      </c>
      <c r="L1981" s="11" t="s">
        <v>939</v>
      </c>
      <c r="M1981" t="s">
        <v>403</v>
      </c>
      <c r="N1981" t="s">
        <v>194</v>
      </c>
      <c r="O1981" s="19">
        <v>311605.02</v>
      </c>
      <c r="P1981" s="19">
        <v>0</v>
      </c>
      <c r="Q1981" s="19">
        <v>0</v>
      </c>
      <c r="R1981" s="19">
        <v>311605.02</v>
      </c>
      <c r="S1981" s="19">
        <v>0</v>
      </c>
      <c r="T1981" s="19">
        <v>0</v>
      </c>
      <c r="U1981" s="18">
        <f>Tabla1[[#This Row],[Comprometido]]/Tabla1[[#Totals],[Comprometido]]</f>
        <v>0</v>
      </c>
      <c r="V1981" s="19">
        <v>0</v>
      </c>
      <c r="W1981" s="20">
        <f>Tabla1[[#This Row],[Devengado]]/Tabla1[[#Totals],[Devengado]]</f>
        <v>0</v>
      </c>
      <c r="X1981" s="19">
        <v>311605.02</v>
      </c>
      <c r="Y1981" s="19">
        <v>311605.02</v>
      </c>
      <c r="Z1981" s="19">
        <v>311605.02</v>
      </c>
    </row>
    <row r="1982" spans="1:26" hidden="1" x14ac:dyDescent="0.2">
      <c r="A1982" t="s">
        <v>62</v>
      </c>
      <c r="B1982" t="s">
        <v>110</v>
      </c>
      <c r="C1982" t="s">
        <v>111</v>
      </c>
      <c r="D1982" t="s">
        <v>112</v>
      </c>
      <c r="E1982" t="s">
        <v>526</v>
      </c>
      <c r="F1982" t="s">
        <v>527</v>
      </c>
      <c r="G1982" t="s">
        <v>542</v>
      </c>
      <c r="H1982" t="s">
        <v>543</v>
      </c>
      <c r="I1982" t="str">
        <f>MID(Tabla1[[#This Row],[Des.Proyecto]],16,50)</f>
        <v>FOMENTO Y PROTECCIÓN DE LA DIVERSIDAD CU</v>
      </c>
      <c r="J1982" t="s">
        <v>502</v>
      </c>
      <c r="K1982" t="s">
        <v>503</v>
      </c>
      <c r="L1982" s="11" t="s">
        <v>939</v>
      </c>
      <c r="M1982" t="s">
        <v>403</v>
      </c>
      <c r="N1982" t="s">
        <v>194</v>
      </c>
      <c r="O1982" s="19">
        <v>0</v>
      </c>
      <c r="P1982" s="19">
        <v>0</v>
      </c>
      <c r="Q1982" s="19">
        <v>10000</v>
      </c>
      <c r="R1982" s="19">
        <v>10000</v>
      </c>
      <c r="S1982" s="19">
        <v>0</v>
      </c>
      <c r="T1982" s="19">
        <v>0</v>
      </c>
      <c r="U1982" s="18">
        <f>Tabla1[[#This Row],[Comprometido]]/Tabla1[[#Totals],[Comprometido]]</f>
        <v>0</v>
      </c>
      <c r="V1982" s="19">
        <v>0</v>
      </c>
      <c r="W1982" s="20">
        <f>Tabla1[[#This Row],[Devengado]]/Tabla1[[#Totals],[Devengado]]</f>
        <v>0</v>
      </c>
      <c r="X1982" s="19">
        <v>10000</v>
      </c>
      <c r="Y1982" s="19">
        <v>10000</v>
      </c>
      <c r="Z1982" s="19">
        <v>10000</v>
      </c>
    </row>
    <row r="1983" spans="1:26" hidden="1" x14ac:dyDescent="0.2">
      <c r="A1983" t="s">
        <v>62</v>
      </c>
      <c r="B1983" t="s">
        <v>110</v>
      </c>
      <c r="C1983" t="s">
        <v>111</v>
      </c>
      <c r="D1983" t="s">
        <v>112</v>
      </c>
      <c r="E1983" t="s">
        <v>526</v>
      </c>
      <c r="F1983" t="s">
        <v>527</v>
      </c>
      <c r="G1983" t="s">
        <v>542</v>
      </c>
      <c r="H1983" t="s">
        <v>543</v>
      </c>
      <c r="I1983" t="str">
        <f>MID(Tabla1[[#This Row],[Des.Proyecto]],16,50)</f>
        <v>FOMENTO Y PROTECCIÓN DE LA DIVERSIDAD CU</v>
      </c>
      <c r="J1983" t="s">
        <v>504</v>
      </c>
      <c r="K1983" t="s">
        <v>505</v>
      </c>
      <c r="L1983" s="11" t="s">
        <v>939</v>
      </c>
      <c r="M1983" t="s">
        <v>403</v>
      </c>
      <c r="N1983" t="s">
        <v>194</v>
      </c>
      <c r="O1983" s="19">
        <v>495</v>
      </c>
      <c r="P1983" s="19">
        <v>0</v>
      </c>
      <c r="Q1983" s="19">
        <v>0</v>
      </c>
      <c r="R1983" s="19">
        <v>495</v>
      </c>
      <c r="S1983" s="19">
        <v>0</v>
      </c>
      <c r="T1983" s="19">
        <v>0</v>
      </c>
      <c r="U1983" s="18">
        <f>Tabla1[[#This Row],[Comprometido]]/Tabla1[[#Totals],[Comprometido]]</f>
        <v>0</v>
      </c>
      <c r="V1983" s="19">
        <v>0</v>
      </c>
      <c r="W1983" s="20">
        <f>Tabla1[[#This Row],[Devengado]]/Tabla1[[#Totals],[Devengado]]</f>
        <v>0</v>
      </c>
      <c r="X1983" s="19">
        <v>495</v>
      </c>
      <c r="Y1983" s="19">
        <v>495</v>
      </c>
      <c r="Z1983" s="19">
        <v>495</v>
      </c>
    </row>
    <row r="1984" spans="1:26" hidden="1" x14ac:dyDescent="0.2">
      <c r="A1984" t="s">
        <v>62</v>
      </c>
      <c r="B1984" t="s">
        <v>110</v>
      </c>
      <c r="C1984" t="s">
        <v>111</v>
      </c>
      <c r="D1984" t="s">
        <v>112</v>
      </c>
      <c r="E1984" t="s">
        <v>526</v>
      </c>
      <c r="F1984" t="s">
        <v>527</v>
      </c>
      <c r="G1984" t="s">
        <v>542</v>
      </c>
      <c r="H1984" t="s">
        <v>543</v>
      </c>
      <c r="I1984" t="str">
        <f>MID(Tabla1[[#This Row],[Des.Proyecto]],16,50)</f>
        <v>FOMENTO Y PROTECCIÓN DE LA DIVERSIDAD CU</v>
      </c>
      <c r="J1984" t="s">
        <v>412</v>
      </c>
      <c r="K1984" t="s">
        <v>413</v>
      </c>
      <c r="L1984" s="11" t="s">
        <v>939</v>
      </c>
      <c r="M1984" t="s">
        <v>403</v>
      </c>
      <c r="N1984" t="s">
        <v>194</v>
      </c>
      <c r="O1984" s="19">
        <v>0</v>
      </c>
      <c r="P1984" s="19">
        <v>0</v>
      </c>
      <c r="Q1984" s="19">
        <v>3600</v>
      </c>
      <c r="R1984" s="19">
        <v>3600</v>
      </c>
      <c r="S1984" s="19">
        <v>0</v>
      </c>
      <c r="T1984" s="19">
        <v>0</v>
      </c>
      <c r="U1984" s="18">
        <f>Tabla1[[#This Row],[Comprometido]]/Tabla1[[#Totals],[Comprometido]]</f>
        <v>0</v>
      </c>
      <c r="V1984" s="19">
        <v>0</v>
      </c>
      <c r="W1984" s="20">
        <f>Tabla1[[#This Row],[Devengado]]/Tabla1[[#Totals],[Devengado]]</f>
        <v>0</v>
      </c>
      <c r="X1984" s="19">
        <v>3600</v>
      </c>
      <c r="Y1984" s="19">
        <v>3600</v>
      </c>
      <c r="Z1984" s="19">
        <v>3600</v>
      </c>
    </row>
    <row r="1985" spans="1:26" hidden="1" x14ac:dyDescent="0.2">
      <c r="A1985" t="s">
        <v>62</v>
      </c>
      <c r="B1985" t="s">
        <v>110</v>
      </c>
      <c r="C1985" t="s">
        <v>111</v>
      </c>
      <c r="D1985" t="s">
        <v>112</v>
      </c>
      <c r="E1985" t="s">
        <v>526</v>
      </c>
      <c r="F1985" t="s">
        <v>527</v>
      </c>
      <c r="G1985" t="s">
        <v>542</v>
      </c>
      <c r="H1985" t="s">
        <v>543</v>
      </c>
      <c r="I1985" t="str">
        <f>MID(Tabla1[[#This Row],[Des.Proyecto]],16,50)</f>
        <v>FOMENTO Y PROTECCIÓN DE LA DIVERSIDAD CU</v>
      </c>
      <c r="J1985" t="s">
        <v>536</v>
      </c>
      <c r="K1985" t="s">
        <v>537</v>
      </c>
      <c r="L1985" s="11" t="s">
        <v>939</v>
      </c>
      <c r="M1985" t="s">
        <v>403</v>
      </c>
      <c r="N1985" t="s">
        <v>194</v>
      </c>
      <c r="O1985" s="19">
        <v>29500</v>
      </c>
      <c r="P1985" s="19">
        <v>0</v>
      </c>
      <c r="Q1985" s="19">
        <v>215937.69</v>
      </c>
      <c r="R1985" s="19">
        <v>245437.69</v>
      </c>
      <c r="S1985" s="19">
        <v>0</v>
      </c>
      <c r="T1985" s="19">
        <v>5000</v>
      </c>
      <c r="U1985" s="18">
        <f>Tabla1[[#This Row],[Comprometido]]/Tabla1[[#Totals],[Comprometido]]</f>
        <v>2.3870123004462491E-4</v>
      </c>
      <c r="V1985" s="19">
        <v>5000</v>
      </c>
      <c r="W1985" s="20">
        <f>Tabla1[[#This Row],[Devengado]]/Tabla1[[#Totals],[Devengado]]</f>
        <v>5.8389215179371391E-4</v>
      </c>
      <c r="X1985" s="19">
        <v>240437.69</v>
      </c>
      <c r="Y1985" s="19">
        <v>240437.69</v>
      </c>
      <c r="Z1985" s="19">
        <v>240437.69</v>
      </c>
    </row>
    <row r="1986" spans="1:26" hidden="1" x14ac:dyDescent="0.2">
      <c r="A1986" t="s">
        <v>62</v>
      </c>
      <c r="B1986" t="s">
        <v>110</v>
      </c>
      <c r="C1986" t="s">
        <v>111</v>
      </c>
      <c r="D1986" t="s">
        <v>112</v>
      </c>
      <c r="E1986" t="s">
        <v>526</v>
      </c>
      <c r="F1986" t="s">
        <v>527</v>
      </c>
      <c r="G1986" t="s">
        <v>542</v>
      </c>
      <c r="H1986" t="s">
        <v>543</v>
      </c>
      <c r="I1986" t="str">
        <f>MID(Tabla1[[#This Row],[Des.Proyecto]],16,50)</f>
        <v>FOMENTO Y PROTECCIÓN DE LA DIVERSIDAD CU</v>
      </c>
      <c r="J1986" t="s">
        <v>476</v>
      </c>
      <c r="K1986" t="s">
        <v>477</v>
      </c>
      <c r="L1986" s="11" t="s">
        <v>939</v>
      </c>
      <c r="M1986" t="s">
        <v>403</v>
      </c>
      <c r="N1986" t="s">
        <v>194</v>
      </c>
      <c r="O1986" s="19">
        <v>62304.28</v>
      </c>
      <c r="P1986" s="19">
        <v>0</v>
      </c>
      <c r="Q1986" s="19">
        <v>53691.83</v>
      </c>
      <c r="R1986" s="19">
        <v>115996.11</v>
      </c>
      <c r="S1986" s="19">
        <v>0</v>
      </c>
      <c r="T1986" s="19">
        <v>9092</v>
      </c>
      <c r="U1986" s="18">
        <f>Tabla1[[#This Row],[Comprometido]]/Tabla1[[#Totals],[Comprometido]]</f>
        <v>4.3405431671314596E-4</v>
      </c>
      <c r="V1986" s="19">
        <v>9092</v>
      </c>
      <c r="W1986" s="20">
        <f>Tabla1[[#This Row],[Devengado]]/Tabla1[[#Totals],[Devengado]]</f>
        <v>1.0617494888216894E-3</v>
      </c>
      <c r="X1986" s="19">
        <v>106904.11</v>
      </c>
      <c r="Y1986" s="19">
        <v>106904.11</v>
      </c>
      <c r="Z1986" s="19">
        <v>106904.11</v>
      </c>
    </row>
    <row r="1987" spans="1:26" hidden="1" x14ac:dyDescent="0.2">
      <c r="A1987" t="s">
        <v>62</v>
      </c>
      <c r="B1987" t="s">
        <v>110</v>
      </c>
      <c r="C1987" t="s">
        <v>111</v>
      </c>
      <c r="D1987" t="s">
        <v>112</v>
      </c>
      <c r="E1987" t="s">
        <v>526</v>
      </c>
      <c r="F1987" t="s">
        <v>527</v>
      </c>
      <c r="G1987" t="s">
        <v>542</v>
      </c>
      <c r="H1987" t="s">
        <v>543</v>
      </c>
      <c r="I1987" t="str">
        <f>MID(Tabla1[[#This Row],[Des.Proyecto]],16,50)</f>
        <v>FOMENTO Y PROTECCIÓN DE LA DIVERSIDAD CU</v>
      </c>
      <c r="J1987" t="s">
        <v>478</v>
      </c>
      <c r="K1987" t="s">
        <v>479</v>
      </c>
      <c r="L1987" s="11" t="s">
        <v>939</v>
      </c>
      <c r="M1987" t="s">
        <v>403</v>
      </c>
      <c r="N1987" t="s">
        <v>194</v>
      </c>
      <c r="O1987" s="19">
        <v>5268</v>
      </c>
      <c r="P1987" s="19">
        <v>0</v>
      </c>
      <c r="Q1987" s="19">
        <v>0</v>
      </c>
      <c r="R1987" s="19">
        <v>5268</v>
      </c>
      <c r="S1987" s="19">
        <v>0</v>
      </c>
      <c r="T1987" s="19">
        <v>0</v>
      </c>
      <c r="U1987" s="18">
        <f>Tabla1[[#This Row],[Comprometido]]/Tabla1[[#Totals],[Comprometido]]</f>
        <v>0</v>
      </c>
      <c r="V1987" s="19">
        <v>0</v>
      </c>
      <c r="W1987" s="20">
        <f>Tabla1[[#This Row],[Devengado]]/Tabla1[[#Totals],[Devengado]]</f>
        <v>0</v>
      </c>
      <c r="X1987" s="19">
        <v>5268</v>
      </c>
      <c r="Y1987" s="19">
        <v>5268</v>
      </c>
      <c r="Z1987" s="19">
        <v>5268</v>
      </c>
    </row>
    <row r="1988" spans="1:26" hidden="1" x14ac:dyDescent="0.2">
      <c r="A1988" t="s">
        <v>62</v>
      </c>
      <c r="B1988" t="s">
        <v>110</v>
      </c>
      <c r="C1988" t="s">
        <v>111</v>
      </c>
      <c r="D1988" t="s">
        <v>112</v>
      </c>
      <c r="E1988" t="s">
        <v>526</v>
      </c>
      <c r="F1988" t="s">
        <v>527</v>
      </c>
      <c r="G1988" t="s">
        <v>542</v>
      </c>
      <c r="H1988" t="s">
        <v>543</v>
      </c>
      <c r="I1988" t="str">
        <f>MID(Tabla1[[#This Row],[Des.Proyecto]],16,50)</f>
        <v>FOMENTO Y PROTECCIÓN DE LA DIVERSIDAD CU</v>
      </c>
      <c r="J1988" t="s">
        <v>420</v>
      </c>
      <c r="K1988" t="s">
        <v>421</v>
      </c>
      <c r="L1988" s="11" t="s">
        <v>939</v>
      </c>
      <c r="M1988" t="s">
        <v>403</v>
      </c>
      <c r="N1988" t="s">
        <v>194</v>
      </c>
      <c r="O1988" s="19">
        <v>200</v>
      </c>
      <c r="P1988" s="19">
        <v>0</v>
      </c>
      <c r="Q1988" s="19">
        <v>0</v>
      </c>
      <c r="R1988" s="19">
        <v>200</v>
      </c>
      <c r="S1988" s="19">
        <v>0</v>
      </c>
      <c r="T1988" s="19">
        <v>200</v>
      </c>
      <c r="U1988" s="18">
        <f>Tabla1[[#This Row],[Comprometido]]/Tabla1[[#Totals],[Comprometido]]</f>
        <v>9.5480492017849962E-6</v>
      </c>
      <c r="V1988" s="19">
        <v>0</v>
      </c>
      <c r="W1988" s="20">
        <f>Tabla1[[#This Row],[Devengado]]/Tabla1[[#Totals],[Devengado]]</f>
        <v>0</v>
      </c>
      <c r="X1988" s="19">
        <v>0</v>
      </c>
      <c r="Y1988" s="19">
        <v>200</v>
      </c>
      <c r="Z1988" s="19">
        <v>0</v>
      </c>
    </row>
    <row r="1989" spans="1:26" hidden="1" x14ac:dyDescent="0.2">
      <c r="A1989" t="s">
        <v>62</v>
      </c>
      <c r="B1989" t="s">
        <v>110</v>
      </c>
      <c r="C1989" t="s">
        <v>111</v>
      </c>
      <c r="D1989" t="s">
        <v>112</v>
      </c>
      <c r="E1989" t="s">
        <v>526</v>
      </c>
      <c r="F1989" t="s">
        <v>527</v>
      </c>
      <c r="G1989" t="s">
        <v>542</v>
      </c>
      <c r="H1989" t="s">
        <v>543</v>
      </c>
      <c r="I1989" t="str">
        <f>MID(Tabla1[[#This Row],[Des.Proyecto]],16,50)</f>
        <v>FOMENTO Y PROTECCIÓN DE LA DIVERSIDAD CU</v>
      </c>
      <c r="J1989" t="s">
        <v>546</v>
      </c>
      <c r="K1989" t="s">
        <v>547</v>
      </c>
      <c r="L1989" s="11" t="s">
        <v>939</v>
      </c>
      <c r="M1989" t="s">
        <v>403</v>
      </c>
      <c r="N1989" t="s">
        <v>194</v>
      </c>
      <c r="O1989" s="19">
        <v>22920</v>
      </c>
      <c r="P1989" s="19">
        <v>0</v>
      </c>
      <c r="Q1989" s="19">
        <v>0</v>
      </c>
      <c r="R1989" s="19">
        <v>22920</v>
      </c>
      <c r="S1989" s="19">
        <v>0</v>
      </c>
      <c r="T1989" s="19">
        <v>22919.78</v>
      </c>
      <c r="U1989" s="18">
        <f>Tabla1[[#This Row],[Comprometido]]/Tabla1[[#Totals],[Comprometido]]</f>
        <v>1.0941959356704385E-3</v>
      </c>
      <c r="V1989" s="19">
        <v>22919.78</v>
      </c>
      <c r="W1989" s="20">
        <f>Tabla1[[#This Row],[Devengado]]/Tabla1[[#Totals],[Devengado]]</f>
        <v>2.6765359325677056E-3</v>
      </c>
      <c r="X1989" s="19">
        <v>0.22</v>
      </c>
      <c r="Y1989" s="19">
        <v>0.22</v>
      </c>
      <c r="Z1989" s="19">
        <v>0.22</v>
      </c>
    </row>
    <row r="1990" spans="1:26" hidden="1" x14ac:dyDescent="0.2">
      <c r="A1990" t="s">
        <v>62</v>
      </c>
      <c r="B1990" t="s">
        <v>110</v>
      </c>
      <c r="C1990" t="s">
        <v>111</v>
      </c>
      <c r="D1990" t="s">
        <v>112</v>
      </c>
      <c r="E1990" t="s">
        <v>526</v>
      </c>
      <c r="F1990" t="s">
        <v>527</v>
      </c>
      <c r="G1990" t="s">
        <v>548</v>
      </c>
      <c r="H1990" t="s">
        <v>549</v>
      </c>
      <c r="I1990" t="str">
        <f>MID(Tabla1[[#This Row],[Des.Proyecto]],16,50)</f>
        <v>PROGRAMACIÓN ARTÍSTICO-CULTURAL Y ACADÉM</v>
      </c>
      <c r="J1990" t="s">
        <v>456</v>
      </c>
      <c r="K1990" t="s">
        <v>457</v>
      </c>
      <c r="L1990" s="11" t="s">
        <v>939</v>
      </c>
      <c r="M1990" t="s">
        <v>403</v>
      </c>
      <c r="N1990" t="s">
        <v>194</v>
      </c>
      <c r="O1990" s="19">
        <v>62054</v>
      </c>
      <c r="P1990" s="19">
        <v>0</v>
      </c>
      <c r="Q1990" s="19">
        <v>25000</v>
      </c>
      <c r="R1990" s="19">
        <v>87054</v>
      </c>
      <c r="S1990" s="19">
        <v>0</v>
      </c>
      <c r="T1990" s="19">
        <v>62054</v>
      </c>
      <c r="U1990" s="18">
        <f>Tabla1[[#This Row],[Comprometido]]/Tabla1[[#Totals],[Comprometido]]</f>
        <v>2.9624732258378308E-3</v>
      </c>
      <c r="V1990" s="19">
        <v>62054</v>
      </c>
      <c r="W1990" s="20">
        <f>Tabla1[[#This Row],[Devengado]]/Tabla1[[#Totals],[Devengado]]</f>
        <v>7.2465687174814251E-3</v>
      </c>
      <c r="X1990" s="19">
        <v>25000</v>
      </c>
      <c r="Y1990" s="19">
        <v>25000</v>
      </c>
      <c r="Z1990" s="19">
        <v>25000</v>
      </c>
    </row>
    <row r="1991" spans="1:26" hidden="1" x14ac:dyDescent="0.2">
      <c r="A1991" t="s">
        <v>62</v>
      </c>
      <c r="B1991" t="s">
        <v>110</v>
      </c>
      <c r="C1991" t="s">
        <v>111</v>
      </c>
      <c r="D1991" t="s">
        <v>112</v>
      </c>
      <c r="E1991" t="s">
        <v>526</v>
      </c>
      <c r="F1991" t="s">
        <v>527</v>
      </c>
      <c r="G1991" t="s">
        <v>548</v>
      </c>
      <c r="H1991" t="s">
        <v>549</v>
      </c>
      <c r="I1991" t="str">
        <f>MID(Tabla1[[#This Row],[Des.Proyecto]],16,50)</f>
        <v>PROGRAMACIÓN ARTÍSTICO-CULTURAL Y ACADÉM</v>
      </c>
      <c r="J1991" t="s">
        <v>401</v>
      </c>
      <c r="K1991" t="s">
        <v>402</v>
      </c>
      <c r="L1991" s="11" t="s">
        <v>939</v>
      </c>
      <c r="M1991" t="s">
        <v>403</v>
      </c>
      <c r="N1991" t="s">
        <v>194</v>
      </c>
      <c r="O1991" s="19">
        <v>2128833.84</v>
      </c>
      <c r="P1991" s="19">
        <v>0</v>
      </c>
      <c r="Q1991" s="19">
        <v>-1804993.84</v>
      </c>
      <c r="R1991" s="19">
        <v>323840</v>
      </c>
      <c r="S1991" s="19">
        <v>0</v>
      </c>
      <c r="T1991" s="19">
        <v>170192</v>
      </c>
      <c r="U1991" s="18">
        <f>Tabla1[[#This Row],[Comprometido]]/Tabla1[[#Totals],[Comprometido]]</f>
        <v>8.1250079487509615E-3</v>
      </c>
      <c r="V1991" s="19">
        <v>170192</v>
      </c>
      <c r="W1991" s="20">
        <f>Tabla1[[#This Row],[Devengado]]/Tabla1[[#Totals],[Devengado]]</f>
        <v>1.9874754619615152E-2</v>
      </c>
      <c r="X1991" s="19">
        <v>153648</v>
      </c>
      <c r="Y1991" s="19">
        <v>153648</v>
      </c>
      <c r="Z1991" s="19">
        <v>153648</v>
      </c>
    </row>
    <row r="1992" spans="1:26" x14ac:dyDescent="0.2">
      <c r="A1992" t="s">
        <v>52</v>
      </c>
      <c r="B1992" t="s">
        <v>53</v>
      </c>
      <c r="C1992" t="s">
        <v>54</v>
      </c>
      <c r="D1992" t="s">
        <v>55</v>
      </c>
      <c r="E1992" t="s">
        <v>550</v>
      </c>
      <c r="F1992" t="s">
        <v>551</v>
      </c>
      <c r="G1992" t="s">
        <v>552</v>
      </c>
      <c r="H1992" t="s">
        <v>553</v>
      </c>
      <c r="I1992" t="str">
        <f>MID(Tabla1[[#This Row],[Des.Proyecto]],16,50)</f>
        <v>QUITO COMPETITIVA Y DE INVERSIONES</v>
      </c>
      <c r="J1992" t="s">
        <v>458</v>
      </c>
      <c r="K1992" t="s">
        <v>459</v>
      </c>
      <c r="L1992" s="11" t="s">
        <v>939</v>
      </c>
      <c r="M1992" t="s">
        <v>403</v>
      </c>
      <c r="N1992" t="s">
        <v>194</v>
      </c>
      <c r="O1992" s="19">
        <v>0</v>
      </c>
      <c r="P1992" s="19">
        <v>0</v>
      </c>
      <c r="Q1992" s="19">
        <v>35000</v>
      </c>
      <c r="R1992" s="19">
        <v>35000</v>
      </c>
      <c r="S1992" s="19">
        <v>0</v>
      </c>
      <c r="T1992" s="19">
        <v>0</v>
      </c>
      <c r="U1992" s="18">
        <f>Tabla1[[#This Row],[Comprometido]]/Tabla1[[#Totals],[Comprometido]]</f>
        <v>0</v>
      </c>
      <c r="V1992" s="19">
        <v>0</v>
      </c>
      <c r="W1992" s="20">
        <f>Tabla1[[#This Row],[Devengado]]/Tabla1[[#Totals],[Devengado]]</f>
        <v>0</v>
      </c>
      <c r="X1992" s="19">
        <v>35000</v>
      </c>
      <c r="Y1992" s="19">
        <v>35000</v>
      </c>
      <c r="Z1992" s="19">
        <v>35000</v>
      </c>
    </row>
    <row r="1993" spans="1:26" x14ac:dyDescent="0.2">
      <c r="A1993" t="s">
        <v>52</v>
      </c>
      <c r="B1993" t="s">
        <v>83</v>
      </c>
      <c r="C1993" t="s">
        <v>84</v>
      </c>
      <c r="D1993" t="s">
        <v>85</v>
      </c>
      <c r="E1993" t="s">
        <v>554</v>
      </c>
      <c r="F1993" t="s">
        <v>555</v>
      </c>
      <c r="G1993" t="s">
        <v>556</v>
      </c>
      <c r="H1993" t="s">
        <v>557</v>
      </c>
      <c r="I1993" t="str">
        <f>MID(Tabla1[[#This Row],[Des.Proyecto]],16,50)</f>
        <v>REPOTENCIACIÓN DE INFRAESTRUCTURA DE MER</v>
      </c>
      <c r="J1993" t="s">
        <v>442</v>
      </c>
      <c r="K1993" t="s">
        <v>443</v>
      </c>
      <c r="L1993" s="11" t="s">
        <v>939</v>
      </c>
      <c r="M1993" t="s">
        <v>403</v>
      </c>
      <c r="N1993" t="s">
        <v>194</v>
      </c>
      <c r="O1993" s="19">
        <v>2400</v>
      </c>
      <c r="P1993" s="19">
        <v>0</v>
      </c>
      <c r="Q1993" s="19">
        <v>0</v>
      </c>
      <c r="R1993" s="19">
        <v>2400</v>
      </c>
      <c r="S1993" s="19">
        <v>0</v>
      </c>
      <c r="T1993" s="19">
        <v>0</v>
      </c>
      <c r="U1993" s="18">
        <f>Tabla1[[#This Row],[Comprometido]]/Tabla1[[#Totals],[Comprometido]]</f>
        <v>0</v>
      </c>
      <c r="V1993" s="19">
        <v>0</v>
      </c>
      <c r="W1993" s="20">
        <f>Tabla1[[#This Row],[Devengado]]/Tabla1[[#Totals],[Devengado]]</f>
        <v>0</v>
      </c>
      <c r="X1993" s="19">
        <v>2400</v>
      </c>
      <c r="Y1993" s="19">
        <v>2400</v>
      </c>
      <c r="Z1993" s="19">
        <v>2400</v>
      </c>
    </row>
    <row r="1994" spans="1:26" x14ac:dyDescent="0.2">
      <c r="A1994" t="s">
        <v>52</v>
      </c>
      <c r="B1994" t="s">
        <v>83</v>
      </c>
      <c r="C1994" t="s">
        <v>84</v>
      </c>
      <c r="D1994" t="s">
        <v>85</v>
      </c>
      <c r="E1994" t="s">
        <v>554</v>
      </c>
      <c r="F1994" t="s">
        <v>555</v>
      </c>
      <c r="G1994" t="s">
        <v>556</v>
      </c>
      <c r="H1994" t="s">
        <v>557</v>
      </c>
      <c r="I1994" t="str">
        <f>MID(Tabla1[[#This Row],[Des.Proyecto]],16,50)</f>
        <v>REPOTENCIACIÓN DE INFRAESTRUCTURA DE MER</v>
      </c>
      <c r="J1994" t="s">
        <v>476</v>
      </c>
      <c r="K1994" t="s">
        <v>477</v>
      </c>
      <c r="L1994" s="11" t="s">
        <v>939</v>
      </c>
      <c r="M1994" t="s">
        <v>403</v>
      </c>
      <c r="N1994" t="s">
        <v>194</v>
      </c>
      <c r="O1994" s="19">
        <v>199349</v>
      </c>
      <c r="P1994" s="19">
        <v>0</v>
      </c>
      <c r="Q1994" s="19">
        <v>0</v>
      </c>
      <c r="R1994" s="19">
        <v>199349</v>
      </c>
      <c r="S1994" s="19">
        <v>34800</v>
      </c>
      <c r="T1994" s="19">
        <v>125280</v>
      </c>
      <c r="U1994" s="18">
        <f>Tabla1[[#This Row],[Comprometido]]/Tabla1[[#Totals],[Comprometido]]</f>
        <v>5.9808980199981222E-3</v>
      </c>
      <c r="V1994" s="19">
        <v>36540</v>
      </c>
      <c r="W1994" s="20">
        <f>Tabla1[[#This Row],[Devengado]]/Tabla1[[#Totals],[Devengado]]</f>
        <v>4.2670838453084618E-3</v>
      </c>
      <c r="X1994" s="19">
        <v>74069</v>
      </c>
      <c r="Y1994" s="19">
        <v>162809</v>
      </c>
      <c r="Z1994" s="19">
        <v>39269</v>
      </c>
    </row>
    <row r="1995" spans="1:26" x14ac:dyDescent="0.2">
      <c r="A1995" t="s">
        <v>52</v>
      </c>
      <c r="B1995" t="s">
        <v>83</v>
      </c>
      <c r="C1995" t="s">
        <v>84</v>
      </c>
      <c r="D1995" t="s">
        <v>85</v>
      </c>
      <c r="E1995" t="s">
        <v>554</v>
      </c>
      <c r="F1995" t="s">
        <v>555</v>
      </c>
      <c r="G1995" t="s">
        <v>558</v>
      </c>
      <c r="H1995" t="s">
        <v>559</v>
      </c>
      <c r="I1995" t="str">
        <f>MID(Tabla1[[#This Row],[Des.Proyecto]],16,50)</f>
        <v>MEJORAMIENTO DE LA GESTIÓN Y SERVICIO DE</v>
      </c>
      <c r="J1995" t="s">
        <v>406</v>
      </c>
      <c r="K1995" t="s">
        <v>407</v>
      </c>
      <c r="L1995" s="11" t="s">
        <v>939</v>
      </c>
      <c r="M1995" t="s">
        <v>403</v>
      </c>
      <c r="N1995" t="s">
        <v>194</v>
      </c>
      <c r="O1995" s="19">
        <v>10000</v>
      </c>
      <c r="P1995" s="19">
        <v>0</v>
      </c>
      <c r="Q1995" s="19">
        <v>0</v>
      </c>
      <c r="R1995" s="19">
        <v>10000</v>
      </c>
      <c r="S1995" s="19">
        <v>0</v>
      </c>
      <c r="T1995" s="19">
        <v>2080</v>
      </c>
      <c r="U1995" s="18">
        <f>Tabla1[[#This Row],[Comprometido]]/Tabla1[[#Totals],[Comprometido]]</f>
        <v>9.9299711698563959E-5</v>
      </c>
      <c r="V1995" s="19">
        <v>1300</v>
      </c>
      <c r="W1995" s="20">
        <f>Tabla1[[#This Row],[Devengado]]/Tabla1[[#Totals],[Devengado]]</f>
        <v>1.5181195946636564E-4</v>
      </c>
      <c r="X1995" s="19">
        <v>7920</v>
      </c>
      <c r="Y1995" s="19">
        <v>8700</v>
      </c>
      <c r="Z1995" s="19">
        <v>7920</v>
      </c>
    </row>
    <row r="1996" spans="1:26" x14ac:dyDescent="0.2">
      <c r="A1996" t="s">
        <v>52</v>
      </c>
      <c r="B1996" t="s">
        <v>83</v>
      </c>
      <c r="C1996" t="s">
        <v>84</v>
      </c>
      <c r="D1996" t="s">
        <v>85</v>
      </c>
      <c r="E1996" t="s">
        <v>554</v>
      </c>
      <c r="F1996" t="s">
        <v>555</v>
      </c>
      <c r="G1996" t="s">
        <v>558</v>
      </c>
      <c r="H1996" t="s">
        <v>559</v>
      </c>
      <c r="I1996" t="str">
        <f>MID(Tabla1[[#This Row],[Des.Proyecto]],16,50)</f>
        <v>MEJORAMIENTO DE LA GESTIÓN Y SERVICIO DE</v>
      </c>
      <c r="J1996" t="s">
        <v>401</v>
      </c>
      <c r="K1996" t="s">
        <v>402</v>
      </c>
      <c r="L1996" s="11" t="s">
        <v>939</v>
      </c>
      <c r="M1996" t="s">
        <v>403</v>
      </c>
      <c r="N1996" t="s">
        <v>194</v>
      </c>
      <c r="O1996" s="19">
        <v>100000</v>
      </c>
      <c r="P1996" s="19">
        <v>0</v>
      </c>
      <c r="Q1996" s="19">
        <v>63312.74</v>
      </c>
      <c r="R1996" s="19">
        <v>163312.74</v>
      </c>
      <c r="S1996" s="19">
        <v>0</v>
      </c>
      <c r="T1996" s="19">
        <v>163312.74</v>
      </c>
      <c r="U1996" s="18">
        <f>Tabla1[[#This Row],[Comprometido]]/Tabla1[[#Totals],[Comprometido]]</f>
        <v>7.7965903839916032E-3</v>
      </c>
      <c r="V1996" s="19">
        <v>24809.15</v>
      </c>
      <c r="W1996" s="20">
        <f>Tabla1[[#This Row],[Devengado]]/Tabla1[[#Totals],[Devengado]]</f>
        <v>2.8971735955346037E-3</v>
      </c>
      <c r="X1996" s="19">
        <v>0</v>
      </c>
      <c r="Y1996" s="19">
        <v>138503.59</v>
      </c>
      <c r="Z1996" s="19">
        <v>0</v>
      </c>
    </row>
    <row r="1997" spans="1:26" x14ac:dyDescent="0.2">
      <c r="A1997" t="s">
        <v>52</v>
      </c>
      <c r="B1997" t="s">
        <v>83</v>
      </c>
      <c r="C1997" t="s">
        <v>84</v>
      </c>
      <c r="D1997" t="s">
        <v>85</v>
      </c>
      <c r="E1997" t="s">
        <v>554</v>
      </c>
      <c r="F1997" t="s">
        <v>555</v>
      </c>
      <c r="G1997" t="s">
        <v>558</v>
      </c>
      <c r="H1997" t="s">
        <v>559</v>
      </c>
      <c r="I1997" t="str">
        <f>MID(Tabla1[[#This Row],[Des.Proyecto]],16,50)</f>
        <v>MEJORAMIENTO DE LA GESTIÓN Y SERVICIO DE</v>
      </c>
      <c r="J1997" t="s">
        <v>458</v>
      </c>
      <c r="K1997" t="s">
        <v>459</v>
      </c>
      <c r="L1997" s="11" t="s">
        <v>939</v>
      </c>
      <c r="M1997" t="s">
        <v>403</v>
      </c>
      <c r="N1997" t="s">
        <v>194</v>
      </c>
      <c r="O1997" s="19">
        <v>125000</v>
      </c>
      <c r="P1997" s="19">
        <v>0</v>
      </c>
      <c r="Q1997" s="19">
        <v>0</v>
      </c>
      <c r="R1997" s="19">
        <v>125000</v>
      </c>
      <c r="S1997" s="19">
        <v>0</v>
      </c>
      <c r="T1997" s="19">
        <v>0</v>
      </c>
      <c r="U1997" s="18">
        <f>Tabla1[[#This Row],[Comprometido]]/Tabla1[[#Totals],[Comprometido]]</f>
        <v>0</v>
      </c>
      <c r="V1997" s="19">
        <v>0</v>
      </c>
      <c r="W1997" s="20">
        <f>Tabla1[[#This Row],[Devengado]]/Tabla1[[#Totals],[Devengado]]</f>
        <v>0</v>
      </c>
      <c r="X1997" s="19">
        <v>125000</v>
      </c>
      <c r="Y1997" s="19">
        <v>125000</v>
      </c>
      <c r="Z1997" s="19">
        <v>125000</v>
      </c>
    </row>
    <row r="1998" spans="1:26" x14ac:dyDescent="0.2">
      <c r="A1998" t="s">
        <v>52</v>
      </c>
      <c r="B1998" t="s">
        <v>83</v>
      </c>
      <c r="C1998" t="s">
        <v>84</v>
      </c>
      <c r="D1998" t="s">
        <v>85</v>
      </c>
      <c r="E1998" t="s">
        <v>554</v>
      </c>
      <c r="F1998" t="s">
        <v>555</v>
      </c>
      <c r="G1998" t="s">
        <v>558</v>
      </c>
      <c r="H1998" t="s">
        <v>559</v>
      </c>
      <c r="I1998" t="str">
        <f>MID(Tabla1[[#This Row],[Des.Proyecto]],16,50)</f>
        <v>MEJORAMIENTO DE LA GESTIÓN Y SERVICIO DE</v>
      </c>
      <c r="J1998" t="s">
        <v>534</v>
      </c>
      <c r="K1998" t="s">
        <v>535</v>
      </c>
      <c r="L1998" s="11" t="s">
        <v>939</v>
      </c>
      <c r="M1998" t="s">
        <v>403</v>
      </c>
      <c r="N1998" t="s">
        <v>194</v>
      </c>
      <c r="O1998" s="19">
        <v>155000</v>
      </c>
      <c r="P1998" s="19">
        <v>0</v>
      </c>
      <c r="Q1998" s="19">
        <v>0</v>
      </c>
      <c r="R1998" s="19">
        <v>155000</v>
      </c>
      <c r="S1998" s="19">
        <v>0</v>
      </c>
      <c r="T1998" s="19">
        <v>93906</v>
      </c>
      <c r="U1998" s="18">
        <f>Tabla1[[#This Row],[Comprometido]]/Tabla1[[#Totals],[Comprometido]]</f>
        <v>4.4830955417141096E-3</v>
      </c>
      <c r="V1998" s="19">
        <v>39127.5</v>
      </c>
      <c r="W1998" s="20">
        <f>Tabla1[[#This Row],[Devengado]]/Tabla1[[#Totals],[Devengado]]</f>
        <v>4.5692480338617083E-3</v>
      </c>
      <c r="X1998" s="19">
        <v>61094</v>
      </c>
      <c r="Y1998" s="19">
        <v>115872.5</v>
      </c>
      <c r="Z1998" s="19">
        <v>61094</v>
      </c>
    </row>
    <row r="1999" spans="1:26" x14ac:dyDescent="0.2">
      <c r="A1999" t="s">
        <v>52</v>
      </c>
      <c r="B1999" t="s">
        <v>83</v>
      </c>
      <c r="C1999" t="s">
        <v>84</v>
      </c>
      <c r="D1999" t="s">
        <v>85</v>
      </c>
      <c r="E1999" t="s">
        <v>554</v>
      </c>
      <c r="F1999" t="s">
        <v>555</v>
      </c>
      <c r="G1999" t="s">
        <v>558</v>
      </c>
      <c r="H1999" t="s">
        <v>559</v>
      </c>
      <c r="I1999" t="str">
        <f>MID(Tabla1[[#This Row],[Des.Proyecto]],16,50)</f>
        <v>MEJORAMIENTO DE LA GESTIÓN Y SERVICIO DE</v>
      </c>
      <c r="J1999" t="s">
        <v>502</v>
      </c>
      <c r="K1999" t="s">
        <v>503</v>
      </c>
      <c r="L1999" s="11" t="s">
        <v>939</v>
      </c>
      <c r="M1999" t="s">
        <v>403</v>
      </c>
      <c r="N1999" t="s">
        <v>194</v>
      </c>
      <c r="O1999" s="19">
        <v>76533</v>
      </c>
      <c r="P1999" s="19">
        <v>0</v>
      </c>
      <c r="Q1999" s="19">
        <v>0</v>
      </c>
      <c r="R1999" s="19">
        <v>76533</v>
      </c>
      <c r="S1999" s="19">
        <v>0</v>
      </c>
      <c r="T1999" s="19">
        <v>0</v>
      </c>
      <c r="U1999" s="18">
        <f>Tabla1[[#This Row],[Comprometido]]/Tabla1[[#Totals],[Comprometido]]</f>
        <v>0</v>
      </c>
      <c r="V1999" s="19">
        <v>0</v>
      </c>
      <c r="W1999" s="20">
        <f>Tabla1[[#This Row],[Devengado]]/Tabla1[[#Totals],[Devengado]]</f>
        <v>0</v>
      </c>
      <c r="X1999" s="19">
        <v>76533</v>
      </c>
      <c r="Y1999" s="19">
        <v>76533</v>
      </c>
      <c r="Z1999" s="19">
        <v>76533</v>
      </c>
    </row>
    <row r="2000" spans="1:26" x14ac:dyDescent="0.2">
      <c r="A2000" t="s">
        <v>52</v>
      </c>
      <c r="B2000" t="s">
        <v>83</v>
      </c>
      <c r="C2000" t="s">
        <v>84</v>
      </c>
      <c r="D2000" t="s">
        <v>85</v>
      </c>
      <c r="E2000" t="s">
        <v>554</v>
      </c>
      <c r="F2000" t="s">
        <v>555</v>
      </c>
      <c r="G2000" t="s">
        <v>558</v>
      </c>
      <c r="H2000" t="s">
        <v>559</v>
      </c>
      <c r="I2000" t="str">
        <f>MID(Tabla1[[#This Row],[Des.Proyecto]],16,50)</f>
        <v>MEJORAMIENTO DE LA GESTIÓN Y SERVICIO DE</v>
      </c>
      <c r="J2000" t="s">
        <v>442</v>
      </c>
      <c r="K2000" t="s">
        <v>443</v>
      </c>
      <c r="L2000" s="11" t="s">
        <v>939</v>
      </c>
      <c r="M2000" t="s">
        <v>403</v>
      </c>
      <c r="N2000" t="s">
        <v>194</v>
      </c>
      <c r="O2000" s="19">
        <v>51518.9</v>
      </c>
      <c r="P2000" s="19">
        <v>0</v>
      </c>
      <c r="Q2000" s="19">
        <v>0</v>
      </c>
      <c r="R2000" s="19">
        <v>51518.9</v>
      </c>
      <c r="S2000" s="19">
        <v>0</v>
      </c>
      <c r="T2000" s="19">
        <v>0</v>
      </c>
      <c r="U2000" s="18">
        <f>Tabla1[[#This Row],[Comprometido]]/Tabla1[[#Totals],[Comprometido]]</f>
        <v>0</v>
      </c>
      <c r="V2000" s="19">
        <v>0</v>
      </c>
      <c r="W2000" s="20">
        <f>Tabla1[[#This Row],[Devengado]]/Tabla1[[#Totals],[Devengado]]</f>
        <v>0</v>
      </c>
      <c r="X2000" s="19">
        <v>51518.9</v>
      </c>
      <c r="Y2000" s="19">
        <v>51518.9</v>
      </c>
      <c r="Z2000" s="19">
        <v>51518.9</v>
      </c>
    </row>
    <row r="2001" spans="1:26" x14ac:dyDescent="0.2">
      <c r="A2001" t="s">
        <v>52</v>
      </c>
      <c r="B2001" t="s">
        <v>83</v>
      </c>
      <c r="C2001" t="s">
        <v>84</v>
      </c>
      <c r="D2001" t="s">
        <v>85</v>
      </c>
      <c r="E2001" t="s">
        <v>554</v>
      </c>
      <c r="F2001" t="s">
        <v>555</v>
      </c>
      <c r="G2001" t="s">
        <v>558</v>
      </c>
      <c r="H2001" t="s">
        <v>559</v>
      </c>
      <c r="I2001" t="str">
        <f>MID(Tabla1[[#This Row],[Des.Proyecto]],16,50)</f>
        <v>MEJORAMIENTO DE LA GESTIÓN Y SERVICIO DE</v>
      </c>
      <c r="J2001" t="s">
        <v>418</v>
      </c>
      <c r="K2001" t="s">
        <v>419</v>
      </c>
      <c r="L2001" s="11" t="s">
        <v>939</v>
      </c>
      <c r="M2001" t="s">
        <v>403</v>
      </c>
      <c r="N2001" t="s">
        <v>194</v>
      </c>
      <c r="O2001" s="19">
        <v>42000</v>
      </c>
      <c r="P2001" s="19">
        <v>0</v>
      </c>
      <c r="Q2001" s="19">
        <v>0</v>
      </c>
      <c r="R2001" s="19">
        <v>42000</v>
      </c>
      <c r="S2001" s="19">
        <v>210</v>
      </c>
      <c r="T2001" s="19">
        <v>41790</v>
      </c>
      <c r="U2001" s="18">
        <f>Tabla1[[#This Row],[Comprometido]]/Tabla1[[#Totals],[Comprometido]]</f>
        <v>1.9950648807129752E-3</v>
      </c>
      <c r="V2001" s="19">
        <v>0</v>
      </c>
      <c r="W2001" s="20">
        <f>Tabla1[[#This Row],[Devengado]]/Tabla1[[#Totals],[Devengado]]</f>
        <v>0</v>
      </c>
      <c r="X2001" s="19">
        <v>210</v>
      </c>
      <c r="Y2001" s="19">
        <v>42000</v>
      </c>
      <c r="Z2001" s="19">
        <v>0</v>
      </c>
    </row>
    <row r="2002" spans="1:26" x14ac:dyDescent="0.2">
      <c r="A2002" t="s">
        <v>52</v>
      </c>
      <c r="B2002" t="s">
        <v>83</v>
      </c>
      <c r="C2002" t="s">
        <v>84</v>
      </c>
      <c r="D2002" t="s">
        <v>85</v>
      </c>
      <c r="E2002" t="s">
        <v>554</v>
      </c>
      <c r="F2002" t="s">
        <v>555</v>
      </c>
      <c r="G2002" t="s">
        <v>558</v>
      </c>
      <c r="H2002" t="s">
        <v>559</v>
      </c>
      <c r="I2002" t="str">
        <f>MID(Tabla1[[#This Row],[Des.Proyecto]],16,50)</f>
        <v>MEJORAMIENTO DE LA GESTIÓN Y SERVICIO DE</v>
      </c>
      <c r="J2002" t="s">
        <v>422</v>
      </c>
      <c r="K2002" t="s">
        <v>423</v>
      </c>
      <c r="L2002" s="11" t="s">
        <v>939</v>
      </c>
      <c r="M2002" t="s">
        <v>403</v>
      </c>
      <c r="N2002" t="s">
        <v>194</v>
      </c>
      <c r="O2002" s="19">
        <v>1305</v>
      </c>
      <c r="P2002" s="19">
        <v>0</v>
      </c>
      <c r="Q2002" s="19">
        <v>0</v>
      </c>
      <c r="R2002" s="19">
        <v>1305</v>
      </c>
      <c r="S2002" s="19">
        <v>0</v>
      </c>
      <c r="T2002" s="19">
        <v>0</v>
      </c>
      <c r="U2002" s="18">
        <f>Tabla1[[#This Row],[Comprometido]]/Tabla1[[#Totals],[Comprometido]]</f>
        <v>0</v>
      </c>
      <c r="V2002" s="19">
        <v>0</v>
      </c>
      <c r="W2002" s="20">
        <f>Tabla1[[#This Row],[Devengado]]/Tabla1[[#Totals],[Devengado]]</f>
        <v>0</v>
      </c>
      <c r="X2002" s="19">
        <v>1305</v>
      </c>
      <c r="Y2002" s="19">
        <v>1305</v>
      </c>
      <c r="Z2002" s="19">
        <v>1305</v>
      </c>
    </row>
    <row r="2003" spans="1:26" x14ac:dyDescent="0.2">
      <c r="A2003" t="s">
        <v>52</v>
      </c>
      <c r="B2003" t="s">
        <v>83</v>
      </c>
      <c r="C2003" t="s">
        <v>84</v>
      </c>
      <c r="D2003" t="s">
        <v>85</v>
      </c>
      <c r="E2003" t="s">
        <v>554</v>
      </c>
      <c r="F2003" t="s">
        <v>555</v>
      </c>
      <c r="G2003" t="s">
        <v>558</v>
      </c>
      <c r="H2003" t="s">
        <v>559</v>
      </c>
      <c r="I2003" t="str">
        <f>MID(Tabla1[[#This Row],[Des.Proyecto]],16,50)</f>
        <v>MEJORAMIENTO DE LA GESTIÓN Y SERVICIO DE</v>
      </c>
      <c r="J2003" t="s">
        <v>490</v>
      </c>
      <c r="K2003" t="s">
        <v>491</v>
      </c>
      <c r="L2003" s="11" t="s">
        <v>939</v>
      </c>
      <c r="M2003" t="s">
        <v>403</v>
      </c>
      <c r="N2003" t="s">
        <v>194</v>
      </c>
      <c r="O2003" s="19">
        <v>2500</v>
      </c>
      <c r="P2003" s="19">
        <v>0</v>
      </c>
      <c r="Q2003" s="19">
        <v>0</v>
      </c>
      <c r="R2003" s="19">
        <v>2500</v>
      </c>
      <c r="S2003" s="19">
        <v>0</v>
      </c>
      <c r="T2003" s="19">
        <v>1738.55</v>
      </c>
      <c r="U2003" s="18">
        <f>Tabla1[[#This Row],[Comprometido]]/Tabla1[[#Totals],[Comprometido]]</f>
        <v>8.2998804698816527E-5</v>
      </c>
      <c r="V2003" s="19">
        <v>1738.55</v>
      </c>
      <c r="W2003" s="20">
        <f>Tabla1[[#This Row],[Devengado]]/Tabla1[[#Totals],[Devengado]]</f>
        <v>2.0302514010019229E-4</v>
      </c>
      <c r="X2003" s="19">
        <v>761.45</v>
      </c>
      <c r="Y2003" s="19">
        <v>761.45</v>
      </c>
      <c r="Z2003" s="19">
        <v>761.45</v>
      </c>
    </row>
    <row r="2004" spans="1:26" x14ac:dyDescent="0.2">
      <c r="A2004" t="s">
        <v>52</v>
      </c>
      <c r="B2004" t="s">
        <v>53</v>
      </c>
      <c r="C2004" t="s">
        <v>54</v>
      </c>
      <c r="D2004" t="s">
        <v>55</v>
      </c>
      <c r="E2004" t="s">
        <v>560</v>
      </c>
      <c r="F2004" t="s">
        <v>561</v>
      </c>
      <c r="G2004" t="s">
        <v>562</v>
      </c>
      <c r="H2004" t="s">
        <v>563</v>
      </c>
      <c r="I2004" t="str">
        <f>MID(Tabla1[[#This Row],[Des.Proyecto]],16,50)</f>
        <v>SISTEMA DE POTENCIACIÓN Y CREACIÓN DE</v>
      </c>
      <c r="J2004" t="s">
        <v>468</v>
      </c>
      <c r="K2004" t="s">
        <v>469</v>
      </c>
      <c r="L2004" s="11" t="s">
        <v>939</v>
      </c>
      <c r="M2004" t="s">
        <v>403</v>
      </c>
      <c r="N2004" t="s">
        <v>194</v>
      </c>
      <c r="O2004" s="19">
        <v>122647.75</v>
      </c>
      <c r="P2004" s="19">
        <v>0</v>
      </c>
      <c r="Q2004" s="19">
        <v>0</v>
      </c>
      <c r="R2004" s="19">
        <v>122647.75</v>
      </c>
      <c r="S2004" s="19">
        <v>0</v>
      </c>
      <c r="T2004" s="19">
        <v>0</v>
      </c>
      <c r="U2004" s="18">
        <f>Tabla1[[#This Row],[Comprometido]]/Tabla1[[#Totals],[Comprometido]]</f>
        <v>0</v>
      </c>
      <c r="V2004" s="19">
        <v>0</v>
      </c>
      <c r="W2004" s="20">
        <f>Tabla1[[#This Row],[Devengado]]/Tabla1[[#Totals],[Devengado]]</f>
        <v>0</v>
      </c>
      <c r="X2004" s="19">
        <v>122647.75</v>
      </c>
      <c r="Y2004" s="19">
        <v>122647.75</v>
      </c>
      <c r="Z2004" s="19">
        <v>122647.75</v>
      </c>
    </row>
    <row r="2005" spans="1:26" hidden="1" x14ac:dyDescent="0.2">
      <c r="A2005" t="s">
        <v>23</v>
      </c>
      <c r="B2005" t="s">
        <v>24</v>
      </c>
      <c r="C2005" t="s">
        <v>44</v>
      </c>
      <c r="D2005" t="s">
        <v>45</v>
      </c>
      <c r="E2005" t="s">
        <v>560</v>
      </c>
      <c r="F2005" t="s">
        <v>561</v>
      </c>
      <c r="G2005" t="s">
        <v>564</v>
      </c>
      <c r="H2005" t="s">
        <v>565</v>
      </c>
      <c r="I2005" t="str">
        <f>MID(Tabla1[[#This Row],[Des.Proyecto]],16,50)</f>
        <v>FOMENTO PRODUCTIVO TERRITORIAL</v>
      </c>
      <c r="J2005" t="s">
        <v>456</v>
      </c>
      <c r="K2005" t="s">
        <v>457</v>
      </c>
      <c r="L2005" s="11" t="s">
        <v>939</v>
      </c>
      <c r="M2005" t="s">
        <v>403</v>
      </c>
      <c r="N2005" t="s">
        <v>194</v>
      </c>
      <c r="O2005" s="19">
        <v>1325</v>
      </c>
      <c r="P2005" s="19">
        <v>0</v>
      </c>
      <c r="Q2005" s="19">
        <v>1675</v>
      </c>
      <c r="R2005" s="19">
        <v>3000</v>
      </c>
      <c r="S2005" s="19">
        <v>0</v>
      </c>
      <c r="T2005" s="19">
        <v>1060</v>
      </c>
      <c r="U2005" s="18">
        <f>Tabla1[[#This Row],[Comprometido]]/Tabla1[[#Totals],[Comprometido]]</f>
        <v>5.0604660769460481E-5</v>
      </c>
      <c r="V2005" s="19">
        <v>1060</v>
      </c>
      <c r="W2005" s="20">
        <f>Tabla1[[#This Row],[Devengado]]/Tabla1[[#Totals],[Devengado]]</f>
        <v>1.2378513618026735E-4</v>
      </c>
      <c r="X2005" s="19">
        <v>1940</v>
      </c>
      <c r="Y2005" s="19">
        <v>1940</v>
      </c>
      <c r="Z2005" s="19">
        <v>1940</v>
      </c>
    </row>
    <row r="2006" spans="1:26" hidden="1" x14ac:dyDescent="0.2">
      <c r="A2006" t="s">
        <v>23</v>
      </c>
      <c r="B2006" t="s">
        <v>24</v>
      </c>
      <c r="C2006" t="s">
        <v>101</v>
      </c>
      <c r="D2006" t="s">
        <v>102</v>
      </c>
      <c r="E2006" t="s">
        <v>560</v>
      </c>
      <c r="F2006" t="s">
        <v>561</v>
      </c>
      <c r="G2006" t="s">
        <v>564</v>
      </c>
      <c r="H2006" t="s">
        <v>565</v>
      </c>
      <c r="I2006" t="str">
        <f>MID(Tabla1[[#This Row],[Des.Proyecto]],16,50)</f>
        <v>FOMENTO PRODUCTIVO TERRITORIAL</v>
      </c>
      <c r="J2006" t="s">
        <v>456</v>
      </c>
      <c r="K2006" t="s">
        <v>457</v>
      </c>
      <c r="L2006" s="11" t="s">
        <v>939</v>
      </c>
      <c r="M2006" t="s">
        <v>403</v>
      </c>
      <c r="N2006" t="s">
        <v>194</v>
      </c>
      <c r="O2006" s="19">
        <v>5000</v>
      </c>
      <c r="P2006" s="19">
        <v>0</v>
      </c>
      <c r="Q2006" s="19">
        <v>0</v>
      </c>
      <c r="R2006" s="19">
        <v>5000</v>
      </c>
      <c r="S2006" s="19">
        <v>0</v>
      </c>
      <c r="T2006" s="19">
        <v>0</v>
      </c>
      <c r="U2006" s="18">
        <f>Tabla1[[#This Row],[Comprometido]]/Tabla1[[#Totals],[Comprometido]]</f>
        <v>0</v>
      </c>
      <c r="V2006" s="19">
        <v>0</v>
      </c>
      <c r="W2006" s="20">
        <f>Tabla1[[#This Row],[Devengado]]/Tabla1[[#Totals],[Devengado]]</f>
        <v>0</v>
      </c>
      <c r="X2006" s="19">
        <v>5000</v>
      </c>
      <c r="Y2006" s="19">
        <v>5000</v>
      </c>
      <c r="Z2006" s="19">
        <v>5000</v>
      </c>
    </row>
    <row r="2007" spans="1:26" hidden="1" x14ac:dyDescent="0.2">
      <c r="A2007" t="s">
        <v>23</v>
      </c>
      <c r="B2007" t="s">
        <v>24</v>
      </c>
      <c r="C2007" t="s">
        <v>72</v>
      </c>
      <c r="D2007" t="s">
        <v>73</v>
      </c>
      <c r="E2007" t="s">
        <v>560</v>
      </c>
      <c r="F2007" t="s">
        <v>561</v>
      </c>
      <c r="G2007" t="s">
        <v>564</v>
      </c>
      <c r="H2007" t="s">
        <v>565</v>
      </c>
      <c r="I2007" t="str">
        <f>MID(Tabla1[[#This Row],[Des.Proyecto]],16,50)</f>
        <v>FOMENTO PRODUCTIVO TERRITORIAL</v>
      </c>
      <c r="J2007" t="s">
        <v>456</v>
      </c>
      <c r="K2007" t="s">
        <v>457</v>
      </c>
      <c r="L2007" s="11" t="s">
        <v>939</v>
      </c>
      <c r="M2007" t="s">
        <v>403</v>
      </c>
      <c r="N2007" t="s">
        <v>194</v>
      </c>
      <c r="O2007" s="19">
        <v>2000</v>
      </c>
      <c r="P2007" s="19">
        <v>0</v>
      </c>
      <c r="Q2007" s="19">
        <v>0</v>
      </c>
      <c r="R2007" s="19">
        <v>2000</v>
      </c>
      <c r="S2007" s="19">
        <v>0</v>
      </c>
      <c r="T2007" s="19">
        <v>0</v>
      </c>
      <c r="U2007" s="18">
        <f>Tabla1[[#This Row],[Comprometido]]/Tabla1[[#Totals],[Comprometido]]</f>
        <v>0</v>
      </c>
      <c r="V2007" s="19">
        <v>0</v>
      </c>
      <c r="W2007" s="20">
        <f>Tabla1[[#This Row],[Devengado]]/Tabla1[[#Totals],[Devengado]]</f>
        <v>0</v>
      </c>
      <c r="X2007" s="19">
        <v>2000</v>
      </c>
      <c r="Y2007" s="19">
        <v>2000</v>
      </c>
      <c r="Z2007" s="19">
        <v>2000</v>
      </c>
    </row>
    <row r="2008" spans="1:26" hidden="1" x14ac:dyDescent="0.2">
      <c r="A2008" t="s">
        <v>23</v>
      </c>
      <c r="B2008" t="s">
        <v>24</v>
      </c>
      <c r="C2008" t="s">
        <v>34</v>
      </c>
      <c r="D2008" t="s">
        <v>35</v>
      </c>
      <c r="E2008" t="s">
        <v>560</v>
      </c>
      <c r="F2008" t="s">
        <v>561</v>
      </c>
      <c r="G2008" t="s">
        <v>564</v>
      </c>
      <c r="H2008" t="s">
        <v>565</v>
      </c>
      <c r="I2008" t="str">
        <f>MID(Tabla1[[#This Row],[Des.Proyecto]],16,50)</f>
        <v>FOMENTO PRODUCTIVO TERRITORIAL</v>
      </c>
      <c r="J2008" t="s">
        <v>456</v>
      </c>
      <c r="K2008" t="s">
        <v>457</v>
      </c>
      <c r="L2008" s="11" t="s">
        <v>939</v>
      </c>
      <c r="M2008" t="s">
        <v>403</v>
      </c>
      <c r="N2008" t="s">
        <v>194</v>
      </c>
      <c r="O2008" s="19">
        <v>4457</v>
      </c>
      <c r="P2008" s="19">
        <v>0</v>
      </c>
      <c r="Q2008" s="19">
        <v>0</v>
      </c>
      <c r="R2008" s="19">
        <v>4457</v>
      </c>
      <c r="S2008" s="19">
        <v>0</v>
      </c>
      <c r="T2008" s="19">
        <v>0</v>
      </c>
      <c r="U2008" s="18">
        <f>Tabla1[[#This Row],[Comprometido]]/Tabla1[[#Totals],[Comprometido]]</f>
        <v>0</v>
      </c>
      <c r="V2008" s="19">
        <v>0</v>
      </c>
      <c r="W2008" s="20">
        <f>Tabla1[[#This Row],[Devengado]]/Tabla1[[#Totals],[Devengado]]</f>
        <v>0</v>
      </c>
      <c r="X2008" s="19">
        <v>4457</v>
      </c>
      <c r="Y2008" s="19">
        <v>4457</v>
      </c>
      <c r="Z2008" s="19">
        <v>4457</v>
      </c>
    </row>
    <row r="2009" spans="1:26" hidden="1" x14ac:dyDescent="0.2">
      <c r="A2009" t="s">
        <v>23</v>
      </c>
      <c r="B2009" t="s">
        <v>24</v>
      </c>
      <c r="C2009" t="s">
        <v>72</v>
      </c>
      <c r="D2009" t="s">
        <v>73</v>
      </c>
      <c r="E2009" t="s">
        <v>560</v>
      </c>
      <c r="F2009" t="s">
        <v>561</v>
      </c>
      <c r="G2009" t="s">
        <v>564</v>
      </c>
      <c r="H2009" t="s">
        <v>565</v>
      </c>
      <c r="I2009" t="str">
        <f>MID(Tabla1[[#This Row],[Des.Proyecto]],16,50)</f>
        <v>FOMENTO PRODUCTIVO TERRITORIAL</v>
      </c>
      <c r="J2009" t="s">
        <v>401</v>
      </c>
      <c r="K2009" t="s">
        <v>402</v>
      </c>
      <c r="L2009" s="11" t="s">
        <v>939</v>
      </c>
      <c r="M2009" t="s">
        <v>403</v>
      </c>
      <c r="N2009" t="s">
        <v>194</v>
      </c>
      <c r="O2009" s="19">
        <v>14841.35</v>
      </c>
      <c r="P2009" s="19">
        <v>0</v>
      </c>
      <c r="Q2009" s="19">
        <v>5480.7</v>
      </c>
      <c r="R2009" s="19">
        <v>20322.05</v>
      </c>
      <c r="S2009" s="19">
        <v>0</v>
      </c>
      <c r="T2009" s="19">
        <v>0</v>
      </c>
      <c r="U2009" s="18">
        <f>Tabla1[[#This Row],[Comprometido]]/Tabla1[[#Totals],[Comprometido]]</f>
        <v>0</v>
      </c>
      <c r="V2009" s="19">
        <v>0</v>
      </c>
      <c r="W2009" s="20">
        <f>Tabla1[[#This Row],[Devengado]]/Tabla1[[#Totals],[Devengado]]</f>
        <v>0</v>
      </c>
      <c r="X2009" s="19">
        <v>20322.05</v>
      </c>
      <c r="Y2009" s="19">
        <v>20322.05</v>
      </c>
      <c r="Z2009" s="19">
        <v>20322.05</v>
      </c>
    </row>
    <row r="2010" spans="1:26" hidden="1" x14ac:dyDescent="0.2">
      <c r="A2010" t="s">
        <v>23</v>
      </c>
      <c r="B2010" t="s">
        <v>24</v>
      </c>
      <c r="C2010" t="s">
        <v>44</v>
      </c>
      <c r="D2010" t="s">
        <v>45</v>
      </c>
      <c r="E2010" t="s">
        <v>560</v>
      </c>
      <c r="F2010" t="s">
        <v>561</v>
      </c>
      <c r="G2010" t="s">
        <v>564</v>
      </c>
      <c r="H2010" t="s">
        <v>565</v>
      </c>
      <c r="I2010" t="str">
        <f>MID(Tabla1[[#This Row],[Des.Proyecto]],16,50)</f>
        <v>FOMENTO PRODUCTIVO TERRITORIAL</v>
      </c>
      <c r="J2010" t="s">
        <v>401</v>
      </c>
      <c r="K2010" t="s">
        <v>402</v>
      </c>
      <c r="L2010" s="11" t="s">
        <v>939</v>
      </c>
      <c r="M2010" t="s">
        <v>403</v>
      </c>
      <c r="N2010" t="s">
        <v>194</v>
      </c>
      <c r="O2010" s="19">
        <v>4000</v>
      </c>
      <c r="P2010" s="19">
        <v>0</v>
      </c>
      <c r="Q2010" s="19">
        <v>1400</v>
      </c>
      <c r="R2010" s="19">
        <v>5400</v>
      </c>
      <c r="S2010" s="19">
        <v>0</v>
      </c>
      <c r="T2010" s="19">
        <v>0</v>
      </c>
      <c r="U2010" s="18">
        <f>Tabla1[[#This Row],[Comprometido]]/Tabla1[[#Totals],[Comprometido]]</f>
        <v>0</v>
      </c>
      <c r="V2010" s="19">
        <v>0</v>
      </c>
      <c r="W2010" s="20">
        <f>Tabla1[[#This Row],[Devengado]]/Tabla1[[#Totals],[Devengado]]</f>
        <v>0</v>
      </c>
      <c r="X2010" s="19">
        <v>5400</v>
      </c>
      <c r="Y2010" s="19">
        <v>5400</v>
      </c>
      <c r="Z2010" s="19">
        <v>5400</v>
      </c>
    </row>
    <row r="2011" spans="1:26" hidden="1" x14ac:dyDescent="0.2">
      <c r="A2011" t="s">
        <v>23</v>
      </c>
      <c r="B2011" t="s">
        <v>24</v>
      </c>
      <c r="C2011" t="s">
        <v>86</v>
      </c>
      <c r="D2011" t="s">
        <v>87</v>
      </c>
      <c r="E2011" t="s">
        <v>560</v>
      </c>
      <c r="F2011" t="s">
        <v>561</v>
      </c>
      <c r="G2011" t="s">
        <v>564</v>
      </c>
      <c r="H2011" t="s">
        <v>565</v>
      </c>
      <c r="I2011" t="str">
        <f>MID(Tabla1[[#This Row],[Des.Proyecto]],16,50)</f>
        <v>FOMENTO PRODUCTIVO TERRITORIAL</v>
      </c>
      <c r="J2011" t="s">
        <v>401</v>
      </c>
      <c r="K2011" t="s">
        <v>402</v>
      </c>
      <c r="L2011" s="11" t="s">
        <v>939</v>
      </c>
      <c r="M2011" t="s">
        <v>403</v>
      </c>
      <c r="N2011" t="s">
        <v>194</v>
      </c>
      <c r="O2011" s="19">
        <v>1000</v>
      </c>
      <c r="P2011" s="19">
        <v>0</v>
      </c>
      <c r="Q2011" s="19">
        <v>0</v>
      </c>
      <c r="R2011" s="19">
        <v>1000</v>
      </c>
      <c r="S2011" s="19">
        <v>0</v>
      </c>
      <c r="T2011" s="19">
        <v>0</v>
      </c>
      <c r="U2011" s="18">
        <f>Tabla1[[#This Row],[Comprometido]]/Tabla1[[#Totals],[Comprometido]]</f>
        <v>0</v>
      </c>
      <c r="V2011" s="19">
        <v>0</v>
      </c>
      <c r="W2011" s="20">
        <f>Tabla1[[#This Row],[Devengado]]/Tabla1[[#Totals],[Devengado]]</f>
        <v>0</v>
      </c>
      <c r="X2011" s="19">
        <v>1000</v>
      </c>
      <c r="Y2011" s="19">
        <v>1000</v>
      </c>
      <c r="Z2011" s="19">
        <v>1000</v>
      </c>
    </row>
    <row r="2012" spans="1:26" hidden="1" x14ac:dyDescent="0.2">
      <c r="A2012" t="s">
        <v>23</v>
      </c>
      <c r="B2012" t="s">
        <v>24</v>
      </c>
      <c r="C2012" t="s">
        <v>72</v>
      </c>
      <c r="D2012" t="s">
        <v>73</v>
      </c>
      <c r="E2012" t="s">
        <v>560</v>
      </c>
      <c r="F2012" t="s">
        <v>561</v>
      </c>
      <c r="G2012" t="s">
        <v>564</v>
      </c>
      <c r="H2012" t="s">
        <v>565</v>
      </c>
      <c r="I2012" t="str">
        <f>MID(Tabla1[[#This Row],[Des.Proyecto]],16,50)</f>
        <v>FOMENTO PRODUCTIVO TERRITORIAL</v>
      </c>
      <c r="J2012" t="s">
        <v>484</v>
      </c>
      <c r="K2012" t="s">
        <v>485</v>
      </c>
      <c r="L2012" s="11" t="s">
        <v>939</v>
      </c>
      <c r="M2012" t="s">
        <v>403</v>
      </c>
      <c r="N2012" t="s">
        <v>194</v>
      </c>
      <c r="O2012" s="19">
        <v>5480.7</v>
      </c>
      <c r="P2012" s="19">
        <v>0</v>
      </c>
      <c r="Q2012" s="19">
        <v>-5480.7</v>
      </c>
      <c r="R2012" s="19">
        <v>0</v>
      </c>
      <c r="S2012" s="19">
        <v>0</v>
      </c>
      <c r="T2012" s="19">
        <v>0</v>
      </c>
      <c r="U2012" s="18">
        <f>Tabla1[[#This Row],[Comprometido]]/Tabla1[[#Totals],[Comprometido]]</f>
        <v>0</v>
      </c>
      <c r="V2012" s="19">
        <v>0</v>
      </c>
      <c r="W2012" s="20">
        <f>Tabla1[[#This Row],[Devengado]]/Tabla1[[#Totals],[Devengado]]</f>
        <v>0</v>
      </c>
      <c r="X2012" s="19">
        <v>0</v>
      </c>
      <c r="Y2012" s="19">
        <v>0</v>
      </c>
      <c r="Z2012" s="19">
        <v>0</v>
      </c>
    </row>
    <row r="2013" spans="1:26" hidden="1" x14ac:dyDescent="0.2">
      <c r="A2013" t="s">
        <v>23</v>
      </c>
      <c r="B2013" t="s">
        <v>24</v>
      </c>
      <c r="C2013" t="s">
        <v>34</v>
      </c>
      <c r="D2013" t="s">
        <v>35</v>
      </c>
      <c r="E2013" t="s">
        <v>560</v>
      </c>
      <c r="F2013" t="s">
        <v>561</v>
      </c>
      <c r="G2013" t="s">
        <v>564</v>
      </c>
      <c r="H2013" t="s">
        <v>565</v>
      </c>
      <c r="I2013" t="str">
        <f>MID(Tabla1[[#This Row],[Des.Proyecto]],16,50)</f>
        <v>FOMENTO PRODUCTIVO TERRITORIAL</v>
      </c>
      <c r="J2013" t="s">
        <v>484</v>
      </c>
      <c r="K2013" t="s">
        <v>485</v>
      </c>
      <c r="L2013" s="11" t="s">
        <v>939</v>
      </c>
      <c r="M2013" t="s">
        <v>403</v>
      </c>
      <c r="N2013" t="s">
        <v>194</v>
      </c>
      <c r="O2013" s="19">
        <v>1822.63</v>
      </c>
      <c r="P2013" s="19">
        <v>0</v>
      </c>
      <c r="Q2013" s="19">
        <v>0</v>
      </c>
      <c r="R2013" s="19">
        <v>1822.63</v>
      </c>
      <c r="S2013" s="19">
        <v>0</v>
      </c>
      <c r="T2013" s="19">
        <v>0</v>
      </c>
      <c r="U2013" s="18">
        <f>Tabla1[[#This Row],[Comprometido]]/Tabla1[[#Totals],[Comprometido]]</f>
        <v>0</v>
      </c>
      <c r="V2013" s="19">
        <v>0</v>
      </c>
      <c r="W2013" s="20">
        <f>Tabla1[[#This Row],[Devengado]]/Tabla1[[#Totals],[Devengado]]</f>
        <v>0</v>
      </c>
      <c r="X2013" s="19">
        <v>1822.63</v>
      </c>
      <c r="Y2013" s="19">
        <v>1822.63</v>
      </c>
      <c r="Z2013" s="19">
        <v>1822.63</v>
      </c>
    </row>
    <row r="2014" spans="1:26" hidden="1" x14ac:dyDescent="0.2">
      <c r="A2014" t="s">
        <v>23</v>
      </c>
      <c r="B2014" t="s">
        <v>24</v>
      </c>
      <c r="C2014" t="s">
        <v>44</v>
      </c>
      <c r="D2014" t="s">
        <v>45</v>
      </c>
      <c r="E2014" t="s">
        <v>560</v>
      </c>
      <c r="F2014" t="s">
        <v>561</v>
      </c>
      <c r="G2014" t="s">
        <v>564</v>
      </c>
      <c r="H2014" t="s">
        <v>565</v>
      </c>
      <c r="I2014" t="str">
        <f>MID(Tabla1[[#This Row],[Des.Proyecto]],16,50)</f>
        <v>FOMENTO PRODUCTIVO TERRITORIAL</v>
      </c>
      <c r="J2014" t="s">
        <v>468</v>
      </c>
      <c r="K2014" t="s">
        <v>469</v>
      </c>
      <c r="L2014" s="11" t="s">
        <v>939</v>
      </c>
      <c r="M2014" t="s">
        <v>403</v>
      </c>
      <c r="N2014" t="s">
        <v>194</v>
      </c>
      <c r="O2014" s="19">
        <v>6369.33</v>
      </c>
      <c r="P2014" s="19">
        <v>0</v>
      </c>
      <c r="Q2014" s="19">
        <v>-69.33</v>
      </c>
      <c r="R2014" s="19">
        <v>6300</v>
      </c>
      <c r="S2014" s="19">
        <v>0</v>
      </c>
      <c r="T2014" s="19">
        <v>0</v>
      </c>
      <c r="U2014" s="18">
        <f>Tabla1[[#This Row],[Comprometido]]/Tabla1[[#Totals],[Comprometido]]</f>
        <v>0</v>
      </c>
      <c r="V2014" s="19">
        <v>0</v>
      </c>
      <c r="W2014" s="20">
        <f>Tabla1[[#This Row],[Devengado]]/Tabla1[[#Totals],[Devengado]]</f>
        <v>0</v>
      </c>
      <c r="X2014" s="19">
        <v>6300</v>
      </c>
      <c r="Y2014" s="19">
        <v>6300</v>
      </c>
      <c r="Z2014" s="19">
        <v>6300</v>
      </c>
    </row>
    <row r="2015" spans="1:26" hidden="1" x14ac:dyDescent="0.2">
      <c r="A2015" t="s">
        <v>23</v>
      </c>
      <c r="B2015" t="s">
        <v>24</v>
      </c>
      <c r="C2015" t="s">
        <v>29</v>
      </c>
      <c r="D2015" t="s">
        <v>30</v>
      </c>
      <c r="E2015" t="s">
        <v>560</v>
      </c>
      <c r="F2015" t="s">
        <v>561</v>
      </c>
      <c r="G2015" t="s">
        <v>564</v>
      </c>
      <c r="H2015" t="s">
        <v>565</v>
      </c>
      <c r="I2015" t="str">
        <f>MID(Tabla1[[#This Row],[Des.Proyecto]],16,50)</f>
        <v>FOMENTO PRODUCTIVO TERRITORIAL</v>
      </c>
      <c r="J2015" t="s">
        <v>468</v>
      </c>
      <c r="K2015" t="s">
        <v>469</v>
      </c>
      <c r="L2015" s="11" t="s">
        <v>939</v>
      </c>
      <c r="M2015" t="s">
        <v>403</v>
      </c>
      <c r="N2015" t="s">
        <v>194</v>
      </c>
      <c r="O2015" s="19">
        <v>7484.66</v>
      </c>
      <c r="P2015" s="19">
        <v>0</v>
      </c>
      <c r="Q2015" s="19">
        <v>3700</v>
      </c>
      <c r="R2015" s="19">
        <v>11184.66</v>
      </c>
      <c r="S2015" s="19">
        <v>0</v>
      </c>
      <c r="T2015" s="19">
        <v>0</v>
      </c>
      <c r="U2015" s="18">
        <f>Tabla1[[#This Row],[Comprometido]]/Tabla1[[#Totals],[Comprometido]]</f>
        <v>0</v>
      </c>
      <c r="V2015" s="19">
        <v>0</v>
      </c>
      <c r="W2015" s="20">
        <f>Tabla1[[#This Row],[Devengado]]/Tabla1[[#Totals],[Devengado]]</f>
        <v>0</v>
      </c>
      <c r="X2015" s="19">
        <v>11184.66</v>
      </c>
      <c r="Y2015" s="19">
        <v>11184.66</v>
      </c>
      <c r="Z2015" s="19">
        <v>11184.66</v>
      </c>
    </row>
    <row r="2016" spans="1:26" hidden="1" x14ac:dyDescent="0.2">
      <c r="A2016" t="s">
        <v>23</v>
      </c>
      <c r="B2016" t="s">
        <v>24</v>
      </c>
      <c r="C2016" t="s">
        <v>25</v>
      </c>
      <c r="D2016" t="s">
        <v>26</v>
      </c>
      <c r="E2016" t="s">
        <v>560</v>
      </c>
      <c r="F2016" t="s">
        <v>561</v>
      </c>
      <c r="G2016" t="s">
        <v>564</v>
      </c>
      <c r="H2016" t="s">
        <v>565</v>
      </c>
      <c r="I2016" t="str">
        <f>MID(Tabla1[[#This Row],[Des.Proyecto]],16,50)</f>
        <v>FOMENTO PRODUCTIVO TERRITORIAL</v>
      </c>
      <c r="J2016" t="s">
        <v>468</v>
      </c>
      <c r="K2016" t="s">
        <v>469</v>
      </c>
      <c r="L2016" s="11" t="s">
        <v>939</v>
      </c>
      <c r="M2016" t="s">
        <v>403</v>
      </c>
      <c r="N2016" t="s">
        <v>194</v>
      </c>
      <c r="O2016" s="19">
        <v>11300</v>
      </c>
      <c r="P2016" s="19">
        <v>0</v>
      </c>
      <c r="Q2016" s="19">
        <v>0</v>
      </c>
      <c r="R2016" s="19">
        <v>11300</v>
      </c>
      <c r="S2016" s="19">
        <v>978</v>
      </c>
      <c r="T2016" s="19">
        <v>4998</v>
      </c>
      <c r="U2016" s="18">
        <f>Tabla1[[#This Row],[Comprometido]]/Tabla1[[#Totals],[Comprometido]]</f>
        <v>2.3860574955260707E-4</v>
      </c>
      <c r="V2016" s="19">
        <v>833</v>
      </c>
      <c r="W2016" s="20">
        <f>Tabla1[[#This Row],[Devengado]]/Tabla1[[#Totals],[Devengado]]</f>
        <v>9.7276432488832746E-5</v>
      </c>
      <c r="X2016" s="19">
        <v>6302</v>
      </c>
      <c r="Y2016" s="19">
        <v>10467</v>
      </c>
      <c r="Z2016" s="19">
        <v>5324</v>
      </c>
    </row>
    <row r="2017" spans="1:26" hidden="1" x14ac:dyDescent="0.2">
      <c r="A2017" t="s">
        <v>23</v>
      </c>
      <c r="B2017" t="s">
        <v>24</v>
      </c>
      <c r="C2017" t="s">
        <v>101</v>
      </c>
      <c r="D2017" t="s">
        <v>102</v>
      </c>
      <c r="E2017" t="s">
        <v>560</v>
      </c>
      <c r="F2017" t="s">
        <v>561</v>
      </c>
      <c r="G2017" t="s">
        <v>564</v>
      </c>
      <c r="H2017" t="s">
        <v>565</v>
      </c>
      <c r="I2017" t="str">
        <f>MID(Tabla1[[#This Row],[Des.Proyecto]],16,50)</f>
        <v>FOMENTO PRODUCTIVO TERRITORIAL</v>
      </c>
      <c r="J2017" t="s">
        <v>468</v>
      </c>
      <c r="K2017" t="s">
        <v>469</v>
      </c>
      <c r="L2017" s="11" t="s">
        <v>939</v>
      </c>
      <c r="M2017" t="s">
        <v>403</v>
      </c>
      <c r="N2017" t="s">
        <v>194</v>
      </c>
      <c r="O2017" s="19">
        <v>20000</v>
      </c>
      <c r="P2017" s="19">
        <v>0</v>
      </c>
      <c r="Q2017" s="19">
        <v>0</v>
      </c>
      <c r="R2017" s="19">
        <v>20000</v>
      </c>
      <c r="S2017" s="19">
        <v>0</v>
      </c>
      <c r="T2017" s="19">
        <v>2000</v>
      </c>
      <c r="U2017" s="18">
        <f>Tabla1[[#This Row],[Comprometido]]/Tabla1[[#Totals],[Comprometido]]</f>
        <v>9.5480492017849966E-5</v>
      </c>
      <c r="V2017" s="19">
        <v>2000</v>
      </c>
      <c r="W2017" s="20">
        <f>Tabla1[[#This Row],[Devengado]]/Tabla1[[#Totals],[Devengado]]</f>
        <v>2.3355686071748559E-4</v>
      </c>
      <c r="X2017" s="19">
        <v>18000</v>
      </c>
      <c r="Y2017" s="19">
        <v>18000</v>
      </c>
      <c r="Z2017" s="19">
        <v>18000</v>
      </c>
    </row>
    <row r="2018" spans="1:26" hidden="1" x14ac:dyDescent="0.2">
      <c r="A2018" t="s">
        <v>23</v>
      </c>
      <c r="B2018" t="s">
        <v>24</v>
      </c>
      <c r="C2018" t="s">
        <v>34</v>
      </c>
      <c r="D2018" t="s">
        <v>35</v>
      </c>
      <c r="E2018" t="s">
        <v>560</v>
      </c>
      <c r="F2018" t="s">
        <v>561</v>
      </c>
      <c r="G2018" t="s">
        <v>564</v>
      </c>
      <c r="H2018" t="s">
        <v>565</v>
      </c>
      <c r="I2018" t="str">
        <f>MID(Tabla1[[#This Row],[Des.Proyecto]],16,50)</f>
        <v>FOMENTO PRODUCTIVO TERRITORIAL</v>
      </c>
      <c r="J2018" t="s">
        <v>468</v>
      </c>
      <c r="K2018" t="s">
        <v>469</v>
      </c>
      <c r="L2018" s="11" t="s">
        <v>939</v>
      </c>
      <c r="M2018" t="s">
        <v>403</v>
      </c>
      <c r="N2018" t="s">
        <v>194</v>
      </c>
      <c r="O2018" s="19">
        <v>3000</v>
      </c>
      <c r="P2018" s="19">
        <v>0</v>
      </c>
      <c r="Q2018" s="19">
        <v>0</v>
      </c>
      <c r="R2018" s="19">
        <v>3000</v>
      </c>
      <c r="S2018" s="19">
        <v>0</v>
      </c>
      <c r="T2018" s="19">
        <v>0</v>
      </c>
      <c r="U2018" s="18">
        <f>Tabla1[[#This Row],[Comprometido]]/Tabla1[[#Totals],[Comprometido]]</f>
        <v>0</v>
      </c>
      <c r="V2018" s="19">
        <v>0</v>
      </c>
      <c r="W2018" s="20">
        <f>Tabla1[[#This Row],[Devengado]]/Tabla1[[#Totals],[Devengado]]</f>
        <v>0</v>
      </c>
      <c r="X2018" s="19">
        <v>3000</v>
      </c>
      <c r="Y2018" s="19">
        <v>3000</v>
      </c>
      <c r="Z2018" s="19">
        <v>3000</v>
      </c>
    </row>
    <row r="2019" spans="1:26" hidden="1" x14ac:dyDescent="0.2">
      <c r="A2019" t="s">
        <v>23</v>
      </c>
      <c r="B2019" t="s">
        <v>24</v>
      </c>
      <c r="C2019" t="s">
        <v>42</v>
      </c>
      <c r="D2019" t="s">
        <v>43</v>
      </c>
      <c r="E2019" t="s">
        <v>560</v>
      </c>
      <c r="F2019" t="s">
        <v>561</v>
      </c>
      <c r="G2019" t="s">
        <v>564</v>
      </c>
      <c r="H2019" t="s">
        <v>565</v>
      </c>
      <c r="I2019" t="str">
        <f>MID(Tabla1[[#This Row],[Des.Proyecto]],16,50)</f>
        <v>FOMENTO PRODUCTIVO TERRITORIAL</v>
      </c>
      <c r="J2019" t="s">
        <v>468</v>
      </c>
      <c r="K2019" t="s">
        <v>469</v>
      </c>
      <c r="L2019" s="11" t="s">
        <v>939</v>
      </c>
      <c r="M2019" t="s">
        <v>403</v>
      </c>
      <c r="N2019" t="s">
        <v>194</v>
      </c>
      <c r="O2019" s="19">
        <v>15000</v>
      </c>
      <c r="P2019" s="19">
        <v>0</v>
      </c>
      <c r="Q2019" s="19">
        <v>0</v>
      </c>
      <c r="R2019" s="19">
        <v>15000</v>
      </c>
      <c r="S2019" s="19">
        <v>0</v>
      </c>
      <c r="T2019" s="19">
        <v>0</v>
      </c>
      <c r="U2019" s="18">
        <f>Tabla1[[#This Row],[Comprometido]]/Tabla1[[#Totals],[Comprometido]]</f>
        <v>0</v>
      </c>
      <c r="V2019" s="19">
        <v>0</v>
      </c>
      <c r="W2019" s="20">
        <f>Tabla1[[#This Row],[Devengado]]/Tabla1[[#Totals],[Devengado]]</f>
        <v>0</v>
      </c>
      <c r="X2019" s="19">
        <v>15000</v>
      </c>
      <c r="Y2019" s="19">
        <v>15000</v>
      </c>
      <c r="Z2019" s="19">
        <v>15000</v>
      </c>
    </row>
    <row r="2020" spans="1:26" hidden="1" x14ac:dyDescent="0.2">
      <c r="A2020" t="s">
        <v>23</v>
      </c>
      <c r="B2020" t="s">
        <v>24</v>
      </c>
      <c r="C2020" t="s">
        <v>40</v>
      </c>
      <c r="D2020" t="s">
        <v>41</v>
      </c>
      <c r="E2020" t="s">
        <v>560</v>
      </c>
      <c r="F2020" t="s">
        <v>561</v>
      </c>
      <c r="G2020" t="s">
        <v>564</v>
      </c>
      <c r="H2020" t="s">
        <v>565</v>
      </c>
      <c r="I2020" t="str">
        <f>MID(Tabla1[[#This Row],[Des.Proyecto]],16,50)</f>
        <v>FOMENTO PRODUCTIVO TERRITORIAL</v>
      </c>
      <c r="J2020" t="s">
        <v>468</v>
      </c>
      <c r="K2020" t="s">
        <v>469</v>
      </c>
      <c r="L2020" s="11" t="s">
        <v>939</v>
      </c>
      <c r="M2020" t="s">
        <v>403</v>
      </c>
      <c r="N2020" t="s">
        <v>194</v>
      </c>
      <c r="O2020" s="19">
        <v>12900</v>
      </c>
      <c r="P2020" s="19">
        <v>0</v>
      </c>
      <c r="Q2020" s="19">
        <v>0</v>
      </c>
      <c r="R2020" s="19">
        <v>12900</v>
      </c>
      <c r="S2020" s="19">
        <v>0</v>
      </c>
      <c r="T2020" s="19">
        <v>0</v>
      </c>
      <c r="U2020" s="18">
        <f>Tabla1[[#This Row],[Comprometido]]/Tabla1[[#Totals],[Comprometido]]</f>
        <v>0</v>
      </c>
      <c r="V2020" s="19">
        <v>0</v>
      </c>
      <c r="W2020" s="20">
        <f>Tabla1[[#This Row],[Devengado]]/Tabla1[[#Totals],[Devengado]]</f>
        <v>0</v>
      </c>
      <c r="X2020" s="19">
        <v>12900</v>
      </c>
      <c r="Y2020" s="19">
        <v>12900</v>
      </c>
      <c r="Z2020" s="19">
        <v>12900</v>
      </c>
    </row>
    <row r="2021" spans="1:26" hidden="1" x14ac:dyDescent="0.2">
      <c r="A2021" t="s">
        <v>23</v>
      </c>
      <c r="B2021" t="s">
        <v>24</v>
      </c>
      <c r="C2021" t="s">
        <v>86</v>
      </c>
      <c r="D2021" t="s">
        <v>87</v>
      </c>
      <c r="E2021" t="s">
        <v>560</v>
      </c>
      <c r="F2021" t="s">
        <v>561</v>
      </c>
      <c r="G2021" t="s">
        <v>564</v>
      </c>
      <c r="H2021" t="s">
        <v>565</v>
      </c>
      <c r="I2021" t="str">
        <f>MID(Tabla1[[#This Row],[Des.Proyecto]],16,50)</f>
        <v>FOMENTO PRODUCTIVO TERRITORIAL</v>
      </c>
      <c r="J2021" t="s">
        <v>468</v>
      </c>
      <c r="K2021" t="s">
        <v>469</v>
      </c>
      <c r="L2021" s="11" t="s">
        <v>939</v>
      </c>
      <c r="M2021" t="s">
        <v>403</v>
      </c>
      <c r="N2021" t="s">
        <v>194</v>
      </c>
      <c r="O2021" s="19">
        <v>11000</v>
      </c>
      <c r="P2021" s="19">
        <v>0</v>
      </c>
      <c r="Q2021" s="19">
        <v>-9000</v>
      </c>
      <c r="R2021" s="19">
        <v>2000</v>
      </c>
      <c r="S2021" s="19">
        <v>0</v>
      </c>
      <c r="T2021" s="19">
        <v>0</v>
      </c>
      <c r="U2021" s="18">
        <f>Tabla1[[#This Row],[Comprometido]]/Tabla1[[#Totals],[Comprometido]]</f>
        <v>0</v>
      </c>
      <c r="V2021" s="19">
        <v>0</v>
      </c>
      <c r="W2021" s="20">
        <f>Tabla1[[#This Row],[Devengado]]/Tabla1[[#Totals],[Devengado]]</f>
        <v>0</v>
      </c>
      <c r="X2021" s="19">
        <v>2000</v>
      </c>
      <c r="Y2021" s="19">
        <v>2000</v>
      </c>
      <c r="Z2021" s="19">
        <v>2000</v>
      </c>
    </row>
    <row r="2022" spans="1:26" hidden="1" x14ac:dyDescent="0.2">
      <c r="A2022" t="s">
        <v>23</v>
      </c>
      <c r="B2022" t="s">
        <v>24</v>
      </c>
      <c r="C2022" t="s">
        <v>34</v>
      </c>
      <c r="D2022" t="s">
        <v>35</v>
      </c>
      <c r="E2022" t="s">
        <v>560</v>
      </c>
      <c r="F2022" t="s">
        <v>561</v>
      </c>
      <c r="G2022" t="s">
        <v>564</v>
      </c>
      <c r="H2022" t="s">
        <v>565</v>
      </c>
      <c r="I2022" t="str">
        <f>MID(Tabla1[[#This Row],[Des.Proyecto]],16,50)</f>
        <v>FOMENTO PRODUCTIVO TERRITORIAL</v>
      </c>
      <c r="J2022" t="s">
        <v>414</v>
      </c>
      <c r="K2022" t="s">
        <v>415</v>
      </c>
      <c r="L2022" s="11" t="s">
        <v>939</v>
      </c>
      <c r="M2022" t="s">
        <v>403</v>
      </c>
      <c r="N2022" t="s">
        <v>194</v>
      </c>
      <c r="O2022" s="19">
        <v>7000</v>
      </c>
      <c r="P2022" s="19">
        <v>0</v>
      </c>
      <c r="Q2022" s="19">
        <v>0</v>
      </c>
      <c r="R2022" s="19">
        <v>7000</v>
      </c>
      <c r="S2022" s="19">
        <v>0</v>
      </c>
      <c r="T2022" s="19">
        <v>0</v>
      </c>
      <c r="U2022" s="18">
        <f>Tabla1[[#This Row],[Comprometido]]/Tabla1[[#Totals],[Comprometido]]</f>
        <v>0</v>
      </c>
      <c r="V2022" s="19">
        <v>0</v>
      </c>
      <c r="W2022" s="20">
        <f>Tabla1[[#This Row],[Devengado]]/Tabla1[[#Totals],[Devengado]]</f>
        <v>0</v>
      </c>
      <c r="X2022" s="19">
        <v>7000</v>
      </c>
      <c r="Y2022" s="19">
        <v>7000</v>
      </c>
      <c r="Z2022" s="19">
        <v>7000</v>
      </c>
    </row>
    <row r="2023" spans="1:26" hidden="1" x14ac:dyDescent="0.2">
      <c r="A2023" t="s">
        <v>23</v>
      </c>
      <c r="B2023" t="s">
        <v>24</v>
      </c>
      <c r="C2023" t="s">
        <v>25</v>
      </c>
      <c r="D2023" t="s">
        <v>26</v>
      </c>
      <c r="E2023" t="s">
        <v>560</v>
      </c>
      <c r="F2023" t="s">
        <v>561</v>
      </c>
      <c r="G2023" t="s">
        <v>564</v>
      </c>
      <c r="H2023" t="s">
        <v>565</v>
      </c>
      <c r="I2023" t="str">
        <f>MID(Tabla1[[#This Row],[Des.Proyecto]],16,50)</f>
        <v>FOMENTO PRODUCTIVO TERRITORIAL</v>
      </c>
      <c r="J2023" t="s">
        <v>414</v>
      </c>
      <c r="K2023" t="s">
        <v>415</v>
      </c>
      <c r="L2023" s="11" t="s">
        <v>939</v>
      </c>
      <c r="M2023" t="s">
        <v>403</v>
      </c>
      <c r="N2023" t="s">
        <v>194</v>
      </c>
      <c r="O2023" s="19">
        <v>9000</v>
      </c>
      <c r="P2023" s="19">
        <v>0</v>
      </c>
      <c r="Q2023" s="19">
        <v>0</v>
      </c>
      <c r="R2023" s="19">
        <v>9000</v>
      </c>
      <c r="S2023" s="19">
        <v>0</v>
      </c>
      <c r="T2023" s="19">
        <v>9000</v>
      </c>
      <c r="U2023" s="18">
        <f>Tabla1[[#This Row],[Comprometido]]/Tabla1[[#Totals],[Comprometido]]</f>
        <v>4.2966221408032485E-4</v>
      </c>
      <c r="V2023" s="19">
        <v>0</v>
      </c>
      <c r="W2023" s="20">
        <f>Tabla1[[#This Row],[Devengado]]/Tabla1[[#Totals],[Devengado]]</f>
        <v>0</v>
      </c>
      <c r="X2023" s="19">
        <v>0</v>
      </c>
      <c r="Y2023" s="19">
        <v>9000</v>
      </c>
      <c r="Z2023" s="19">
        <v>0</v>
      </c>
    </row>
    <row r="2024" spans="1:26" hidden="1" x14ac:dyDescent="0.2">
      <c r="A2024" t="s">
        <v>23</v>
      </c>
      <c r="B2024" t="s">
        <v>24</v>
      </c>
      <c r="C2024" t="s">
        <v>40</v>
      </c>
      <c r="D2024" t="s">
        <v>41</v>
      </c>
      <c r="E2024" t="s">
        <v>560</v>
      </c>
      <c r="F2024" t="s">
        <v>561</v>
      </c>
      <c r="G2024" t="s">
        <v>564</v>
      </c>
      <c r="H2024" t="s">
        <v>565</v>
      </c>
      <c r="I2024" t="str">
        <f>MID(Tabla1[[#This Row],[Des.Proyecto]],16,50)</f>
        <v>FOMENTO PRODUCTIVO TERRITORIAL</v>
      </c>
      <c r="J2024" t="s">
        <v>414</v>
      </c>
      <c r="K2024" t="s">
        <v>415</v>
      </c>
      <c r="L2024" s="11" t="s">
        <v>939</v>
      </c>
      <c r="M2024" t="s">
        <v>403</v>
      </c>
      <c r="N2024" t="s">
        <v>194</v>
      </c>
      <c r="O2024" s="19">
        <v>1908.2</v>
      </c>
      <c r="P2024" s="19">
        <v>0</v>
      </c>
      <c r="Q2024" s="19">
        <v>0</v>
      </c>
      <c r="R2024" s="19">
        <v>1908.2</v>
      </c>
      <c r="S2024" s="19">
        <v>0</v>
      </c>
      <c r="T2024" s="19">
        <v>0</v>
      </c>
      <c r="U2024" s="18">
        <f>Tabla1[[#This Row],[Comprometido]]/Tabla1[[#Totals],[Comprometido]]</f>
        <v>0</v>
      </c>
      <c r="V2024" s="19">
        <v>0</v>
      </c>
      <c r="W2024" s="20">
        <f>Tabla1[[#This Row],[Devengado]]/Tabla1[[#Totals],[Devengado]]</f>
        <v>0</v>
      </c>
      <c r="X2024" s="19">
        <v>1908.2</v>
      </c>
      <c r="Y2024" s="19">
        <v>1908.2</v>
      </c>
      <c r="Z2024" s="19">
        <v>1908.2</v>
      </c>
    </row>
    <row r="2025" spans="1:26" hidden="1" x14ac:dyDescent="0.2">
      <c r="A2025" t="s">
        <v>23</v>
      </c>
      <c r="B2025" t="s">
        <v>24</v>
      </c>
      <c r="C2025" t="s">
        <v>44</v>
      </c>
      <c r="D2025" t="s">
        <v>45</v>
      </c>
      <c r="E2025" t="s">
        <v>560</v>
      </c>
      <c r="F2025" t="s">
        <v>561</v>
      </c>
      <c r="G2025" t="s">
        <v>564</v>
      </c>
      <c r="H2025" t="s">
        <v>565</v>
      </c>
      <c r="I2025" t="str">
        <f>MID(Tabla1[[#This Row],[Des.Proyecto]],16,50)</f>
        <v>FOMENTO PRODUCTIVO TERRITORIAL</v>
      </c>
      <c r="J2025" t="s">
        <v>414</v>
      </c>
      <c r="K2025" t="s">
        <v>415</v>
      </c>
      <c r="L2025" s="11" t="s">
        <v>939</v>
      </c>
      <c r="M2025" t="s">
        <v>403</v>
      </c>
      <c r="N2025" t="s">
        <v>194</v>
      </c>
      <c r="O2025" s="19">
        <v>1900</v>
      </c>
      <c r="P2025" s="19">
        <v>0</v>
      </c>
      <c r="Q2025" s="19">
        <v>100</v>
      </c>
      <c r="R2025" s="19">
        <v>2000</v>
      </c>
      <c r="S2025" s="19">
        <v>0</v>
      </c>
      <c r="T2025" s="19">
        <v>0</v>
      </c>
      <c r="U2025" s="18">
        <f>Tabla1[[#This Row],[Comprometido]]/Tabla1[[#Totals],[Comprometido]]</f>
        <v>0</v>
      </c>
      <c r="V2025" s="19">
        <v>0</v>
      </c>
      <c r="W2025" s="20">
        <f>Tabla1[[#This Row],[Devengado]]/Tabla1[[#Totals],[Devengado]]</f>
        <v>0</v>
      </c>
      <c r="X2025" s="19">
        <v>2000</v>
      </c>
      <c r="Y2025" s="19">
        <v>2000</v>
      </c>
      <c r="Z2025" s="19">
        <v>2000</v>
      </c>
    </row>
    <row r="2026" spans="1:26" hidden="1" x14ac:dyDescent="0.2">
      <c r="A2026" t="s">
        <v>23</v>
      </c>
      <c r="B2026" t="s">
        <v>24</v>
      </c>
      <c r="C2026" t="s">
        <v>40</v>
      </c>
      <c r="D2026" t="s">
        <v>41</v>
      </c>
      <c r="E2026" t="s">
        <v>560</v>
      </c>
      <c r="F2026" t="s">
        <v>561</v>
      </c>
      <c r="G2026" t="s">
        <v>564</v>
      </c>
      <c r="H2026" t="s">
        <v>565</v>
      </c>
      <c r="I2026" t="str">
        <f>MID(Tabla1[[#This Row],[Des.Proyecto]],16,50)</f>
        <v>FOMENTO PRODUCTIVO TERRITORIAL</v>
      </c>
      <c r="J2026" t="s">
        <v>460</v>
      </c>
      <c r="K2026" t="s">
        <v>461</v>
      </c>
      <c r="L2026" s="11" t="s">
        <v>939</v>
      </c>
      <c r="M2026" t="s">
        <v>403</v>
      </c>
      <c r="N2026" t="s">
        <v>194</v>
      </c>
      <c r="O2026" s="19">
        <v>3367.4</v>
      </c>
      <c r="P2026" s="19">
        <v>0</v>
      </c>
      <c r="Q2026" s="19">
        <v>0</v>
      </c>
      <c r="R2026" s="19">
        <v>3367.4</v>
      </c>
      <c r="S2026" s="19">
        <v>0</v>
      </c>
      <c r="T2026" s="19">
        <v>0</v>
      </c>
      <c r="U2026" s="18">
        <f>Tabla1[[#This Row],[Comprometido]]/Tabla1[[#Totals],[Comprometido]]</f>
        <v>0</v>
      </c>
      <c r="V2026" s="19">
        <v>0</v>
      </c>
      <c r="W2026" s="20">
        <f>Tabla1[[#This Row],[Devengado]]/Tabla1[[#Totals],[Devengado]]</f>
        <v>0</v>
      </c>
      <c r="X2026" s="19">
        <v>3367.4</v>
      </c>
      <c r="Y2026" s="19">
        <v>3367.4</v>
      </c>
      <c r="Z2026" s="19">
        <v>3367.4</v>
      </c>
    </row>
    <row r="2027" spans="1:26" hidden="1" x14ac:dyDescent="0.2">
      <c r="A2027" t="s">
        <v>23</v>
      </c>
      <c r="B2027" t="s">
        <v>24</v>
      </c>
      <c r="C2027" t="s">
        <v>44</v>
      </c>
      <c r="D2027" t="s">
        <v>45</v>
      </c>
      <c r="E2027" t="s">
        <v>560</v>
      </c>
      <c r="F2027" t="s">
        <v>561</v>
      </c>
      <c r="G2027" t="s">
        <v>564</v>
      </c>
      <c r="H2027" t="s">
        <v>565</v>
      </c>
      <c r="I2027" t="str">
        <f>MID(Tabla1[[#This Row],[Des.Proyecto]],16,50)</f>
        <v>FOMENTO PRODUCTIVO TERRITORIAL</v>
      </c>
      <c r="J2027" t="s">
        <v>460</v>
      </c>
      <c r="K2027" t="s">
        <v>461</v>
      </c>
      <c r="L2027" s="11" t="s">
        <v>939</v>
      </c>
      <c r="M2027" t="s">
        <v>403</v>
      </c>
      <c r="N2027" t="s">
        <v>194</v>
      </c>
      <c r="O2027" s="19">
        <v>1508.93</v>
      </c>
      <c r="P2027" s="19">
        <v>0</v>
      </c>
      <c r="Q2027" s="19">
        <v>4791.07</v>
      </c>
      <c r="R2027" s="19">
        <v>6300</v>
      </c>
      <c r="S2027" s="19">
        <v>0</v>
      </c>
      <c r="T2027" s="19">
        <v>0</v>
      </c>
      <c r="U2027" s="18">
        <f>Tabla1[[#This Row],[Comprometido]]/Tabla1[[#Totals],[Comprometido]]</f>
        <v>0</v>
      </c>
      <c r="V2027" s="19">
        <v>0</v>
      </c>
      <c r="W2027" s="20">
        <f>Tabla1[[#This Row],[Devengado]]/Tabla1[[#Totals],[Devengado]]</f>
        <v>0</v>
      </c>
      <c r="X2027" s="19">
        <v>6300</v>
      </c>
      <c r="Y2027" s="19">
        <v>6300</v>
      </c>
      <c r="Z2027" s="19">
        <v>6300</v>
      </c>
    </row>
    <row r="2028" spans="1:26" hidden="1" x14ac:dyDescent="0.2">
      <c r="A2028" t="s">
        <v>23</v>
      </c>
      <c r="B2028" t="s">
        <v>24</v>
      </c>
      <c r="C2028" t="s">
        <v>101</v>
      </c>
      <c r="D2028" t="s">
        <v>102</v>
      </c>
      <c r="E2028" t="s">
        <v>560</v>
      </c>
      <c r="F2028" t="s">
        <v>561</v>
      </c>
      <c r="G2028" t="s">
        <v>564</v>
      </c>
      <c r="H2028" t="s">
        <v>565</v>
      </c>
      <c r="I2028" t="str">
        <f>MID(Tabla1[[#This Row],[Des.Proyecto]],16,50)</f>
        <v>FOMENTO PRODUCTIVO TERRITORIAL</v>
      </c>
      <c r="J2028" t="s">
        <v>460</v>
      </c>
      <c r="K2028" t="s">
        <v>461</v>
      </c>
      <c r="L2028" s="11" t="s">
        <v>939</v>
      </c>
      <c r="M2028" t="s">
        <v>403</v>
      </c>
      <c r="N2028" t="s">
        <v>194</v>
      </c>
      <c r="O2028" s="19">
        <v>10000</v>
      </c>
      <c r="P2028" s="19">
        <v>0</v>
      </c>
      <c r="Q2028" s="19">
        <v>0</v>
      </c>
      <c r="R2028" s="19">
        <v>10000</v>
      </c>
      <c r="S2028" s="19">
        <v>0</v>
      </c>
      <c r="T2028" s="19">
        <v>7750</v>
      </c>
      <c r="U2028" s="18">
        <f>Tabla1[[#This Row],[Comprometido]]/Tabla1[[#Totals],[Comprometido]]</f>
        <v>3.6998690656916863E-4</v>
      </c>
      <c r="V2028" s="19">
        <v>7750</v>
      </c>
      <c r="W2028" s="20">
        <f>Tabla1[[#This Row],[Devengado]]/Tabla1[[#Totals],[Devengado]]</f>
        <v>9.0503283528025659E-4</v>
      </c>
      <c r="X2028" s="19">
        <v>2250</v>
      </c>
      <c r="Y2028" s="19">
        <v>2250</v>
      </c>
      <c r="Z2028" s="19">
        <v>2250</v>
      </c>
    </row>
    <row r="2029" spans="1:26" hidden="1" x14ac:dyDescent="0.2">
      <c r="A2029" t="s">
        <v>23</v>
      </c>
      <c r="B2029" t="s">
        <v>24</v>
      </c>
      <c r="C2029" t="s">
        <v>25</v>
      </c>
      <c r="D2029" t="s">
        <v>26</v>
      </c>
      <c r="E2029" t="s">
        <v>560</v>
      </c>
      <c r="F2029" t="s">
        <v>561</v>
      </c>
      <c r="G2029" t="s">
        <v>564</v>
      </c>
      <c r="H2029" t="s">
        <v>565</v>
      </c>
      <c r="I2029" t="str">
        <f>MID(Tabla1[[#This Row],[Des.Proyecto]],16,50)</f>
        <v>FOMENTO PRODUCTIVO TERRITORIAL</v>
      </c>
      <c r="J2029" t="s">
        <v>460</v>
      </c>
      <c r="K2029" t="s">
        <v>461</v>
      </c>
      <c r="L2029" s="11" t="s">
        <v>939</v>
      </c>
      <c r="M2029" t="s">
        <v>403</v>
      </c>
      <c r="N2029" t="s">
        <v>194</v>
      </c>
      <c r="O2029" s="19">
        <v>6510</v>
      </c>
      <c r="P2029" s="19">
        <v>0</v>
      </c>
      <c r="Q2029" s="19">
        <v>0</v>
      </c>
      <c r="R2029" s="19">
        <v>6510</v>
      </c>
      <c r="S2029" s="19">
        <v>0</v>
      </c>
      <c r="T2029" s="19">
        <v>0</v>
      </c>
      <c r="U2029" s="18">
        <f>Tabla1[[#This Row],[Comprometido]]/Tabla1[[#Totals],[Comprometido]]</f>
        <v>0</v>
      </c>
      <c r="V2029" s="19">
        <v>0</v>
      </c>
      <c r="W2029" s="20">
        <f>Tabla1[[#This Row],[Devengado]]/Tabla1[[#Totals],[Devengado]]</f>
        <v>0</v>
      </c>
      <c r="X2029" s="19">
        <v>6510</v>
      </c>
      <c r="Y2029" s="19">
        <v>6510</v>
      </c>
      <c r="Z2029" s="19">
        <v>6510</v>
      </c>
    </row>
    <row r="2030" spans="1:26" hidden="1" x14ac:dyDescent="0.2">
      <c r="A2030" t="s">
        <v>23</v>
      </c>
      <c r="B2030" t="s">
        <v>24</v>
      </c>
      <c r="C2030" t="s">
        <v>72</v>
      </c>
      <c r="D2030" t="s">
        <v>73</v>
      </c>
      <c r="E2030" t="s">
        <v>560</v>
      </c>
      <c r="F2030" t="s">
        <v>561</v>
      </c>
      <c r="G2030" t="s">
        <v>564</v>
      </c>
      <c r="H2030" t="s">
        <v>565</v>
      </c>
      <c r="I2030" t="str">
        <f>MID(Tabla1[[#This Row],[Des.Proyecto]],16,50)</f>
        <v>FOMENTO PRODUCTIVO TERRITORIAL</v>
      </c>
      <c r="J2030" t="s">
        <v>460</v>
      </c>
      <c r="K2030" t="s">
        <v>461</v>
      </c>
      <c r="L2030" s="11" t="s">
        <v>939</v>
      </c>
      <c r="M2030" t="s">
        <v>403</v>
      </c>
      <c r="N2030" t="s">
        <v>194</v>
      </c>
      <c r="O2030" s="19">
        <v>2898</v>
      </c>
      <c r="P2030" s="19">
        <v>0</v>
      </c>
      <c r="Q2030" s="19">
        <v>0</v>
      </c>
      <c r="R2030" s="19">
        <v>2898</v>
      </c>
      <c r="S2030" s="19">
        <v>0</v>
      </c>
      <c r="T2030" s="19">
        <v>0</v>
      </c>
      <c r="U2030" s="18">
        <f>Tabla1[[#This Row],[Comprometido]]/Tabla1[[#Totals],[Comprometido]]</f>
        <v>0</v>
      </c>
      <c r="V2030" s="19">
        <v>0</v>
      </c>
      <c r="W2030" s="20">
        <f>Tabla1[[#This Row],[Devengado]]/Tabla1[[#Totals],[Devengado]]</f>
        <v>0</v>
      </c>
      <c r="X2030" s="19">
        <v>2898</v>
      </c>
      <c r="Y2030" s="19">
        <v>2898</v>
      </c>
      <c r="Z2030" s="19">
        <v>2898</v>
      </c>
    </row>
    <row r="2031" spans="1:26" hidden="1" x14ac:dyDescent="0.2">
      <c r="A2031" t="s">
        <v>23</v>
      </c>
      <c r="B2031" t="s">
        <v>24</v>
      </c>
      <c r="C2031" t="s">
        <v>29</v>
      </c>
      <c r="D2031" t="s">
        <v>30</v>
      </c>
      <c r="E2031" t="s">
        <v>560</v>
      </c>
      <c r="F2031" t="s">
        <v>561</v>
      </c>
      <c r="G2031" t="s">
        <v>564</v>
      </c>
      <c r="H2031" t="s">
        <v>565</v>
      </c>
      <c r="I2031" t="str">
        <f>MID(Tabla1[[#This Row],[Des.Proyecto]],16,50)</f>
        <v>FOMENTO PRODUCTIVO TERRITORIAL</v>
      </c>
      <c r="J2031" t="s">
        <v>460</v>
      </c>
      <c r="K2031" t="s">
        <v>461</v>
      </c>
      <c r="L2031" s="11" t="s">
        <v>939</v>
      </c>
      <c r="M2031" t="s">
        <v>403</v>
      </c>
      <c r="N2031" t="s">
        <v>194</v>
      </c>
      <c r="O2031" s="19">
        <v>6580.21</v>
      </c>
      <c r="P2031" s="19">
        <v>0</v>
      </c>
      <c r="Q2031" s="19">
        <v>0</v>
      </c>
      <c r="R2031" s="19">
        <v>6580.21</v>
      </c>
      <c r="S2031" s="19">
        <v>0</v>
      </c>
      <c r="T2031" s="19">
        <v>0</v>
      </c>
      <c r="U2031" s="18">
        <f>Tabla1[[#This Row],[Comprometido]]/Tabla1[[#Totals],[Comprometido]]</f>
        <v>0</v>
      </c>
      <c r="V2031" s="19">
        <v>0</v>
      </c>
      <c r="W2031" s="20">
        <f>Tabla1[[#This Row],[Devengado]]/Tabla1[[#Totals],[Devengado]]</f>
        <v>0</v>
      </c>
      <c r="X2031" s="19">
        <v>6580.21</v>
      </c>
      <c r="Y2031" s="19">
        <v>6580.21</v>
      </c>
      <c r="Z2031" s="19">
        <v>6580.21</v>
      </c>
    </row>
    <row r="2032" spans="1:26" hidden="1" x14ac:dyDescent="0.2">
      <c r="A2032" t="s">
        <v>23</v>
      </c>
      <c r="B2032" t="s">
        <v>24</v>
      </c>
      <c r="C2032" t="s">
        <v>34</v>
      </c>
      <c r="D2032" t="s">
        <v>35</v>
      </c>
      <c r="E2032" t="s">
        <v>560</v>
      </c>
      <c r="F2032" t="s">
        <v>561</v>
      </c>
      <c r="G2032" t="s">
        <v>564</v>
      </c>
      <c r="H2032" t="s">
        <v>565</v>
      </c>
      <c r="I2032" t="str">
        <f>MID(Tabla1[[#This Row],[Des.Proyecto]],16,50)</f>
        <v>FOMENTO PRODUCTIVO TERRITORIAL</v>
      </c>
      <c r="J2032" t="s">
        <v>460</v>
      </c>
      <c r="K2032" t="s">
        <v>461</v>
      </c>
      <c r="L2032" s="11" t="s">
        <v>939</v>
      </c>
      <c r="M2032" t="s">
        <v>403</v>
      </c>
      <c r="N2032" t="s">
        <v>194</v>
      </c>
      <c r="O2032" s="19">
        <v>3544.8</v>
      </c>
      <c r="P2032" s="19">
        <v>0</v>
      </c>
      <c r="Q2032" s="19">
        <v>0</v>
      </c>
      <c r="R2032" s="19">
        <v>3544.8</v>
      </c>
      <c r="S2032" s="19">
        <v>3221.4</v>
      </c>
      <c r="T2032" s="19">
        <v>0</v>
      </c>
      <c r="U2032" s="18">
        <f>Tabla1[[#This Row],[Comprometido]]/Tabla1[[#Totals],[Comprometido]]</f>
        <v>0</v>
      </c>
      <c r="V2032" s="19">
        <v>0</v>
      </c>
      <c r="W2032" s="20">
        <f>Tabla1[[#This Row],[Devengado]]/Tabla1[[#Totals],[Devengado]]</f>
        <v>0</v>
      </c>
      <c r="X2032" s="19">
        <v>3544.8</v>
      </c>
      <c r="Y2032" s="19">
        <v>3544.8</v>
      </c>
      <c r="Z2032" s="19">
        <v>323.39999999999998</v>
      </c>
    </row>
    <row r="2033" spans="1:26" hidden="1" x14ac:dyDescent="0.2">
      <c r="A2033" t="s">
        <v>23</v>
      </c>
      <c r="B2033" t="s">
        <v>24</v>
      </c>
      <c r="C2033" t="s">
        <v>86</v>
      </c>
      <c r="D2033" t="s">
        <v>87</v>
      </c>
      <c r="E2033" t="s">
        <v>560</v>
      </c>
      <c r="F2033" t="s">
        <v>561</v>
      </c>
      <c r="G2033" t="s">
        <v>564</v>
      </c>
      <c r="H2033" t="s">
        <v>565</v>
      </c>
      <c r="I2033" t="str">
        <f>MID(Tabla1[[#This Row],[Des.Proyecto]],16,50)</f>
        <v>FOMENTO PRODUCTIVO TERRITORIAL</v>
      </c>
      <c r="J2033" t="s">
        <v>460</v>
      </c>
      <c r="K2033" t="s">
        <v>461</v>
      </c>
      <c r="L2033" s="11" t="s">
        <v>939</v>
      </c>
      <c r="M2033" t="s">
        <v>403</v>
      </c>
      <c r="N2033" t="s">
        <v>194</v>
      </c>
      <c r="O2033" s="19">
        <v>3000</v>
      </c>
      <c r="P2033" s="19">
        <v>0</v>
      </c>
      <c r="Q2033" s="19">
        <v>3000</v>
      </c>
      <c r="R2033" s="19">
        <v>6000</v>
      </c>
      <c r="S2033" s="19">
        <v>0</v>
      </c>
      <c r="T2033" s="19">
        <v>0</v>
      </c>
      <c r="U2033" s="18">
        <f>Tabla1[[#This Row],[Comprometido]]/Tabla1[[#Totals],[Comprometido]]</f>
        <v>0</v>
      </c>
      <c r="V2033" s="19">
        <v>0</v>
      </c>
      <c r="W2033" s="20">
        <f>Tabla1[[#This Row],[Devengado]]/Tabla1[[#Totals],[Devengado]]</f>
        <v>0</v>
      </c>
      <c r="X2033" s="19">
        <v>6000</v>
      </c>
      <c r="Y2033" s="19">
        <v>6000</v>
      </c>
      <c r="Z2033" s="19">
        <v>6000</v>
      </c>
    </row>
    <row r="2034" spans="1:26" hidden="1" x14ac:dyDescent="0.2">
      <c r="A2034" t="s">
        <v>23</v>
      </c>
      <c r="B2034" t="s">
        <v>24</v>
      </c>
      <c r="C2034" t="s">
        <v>42</v>
      </c>
      <c r="D2034" t="s">
        <v>43</v>
      </c>
      <c r="E2034" t="s">
        <v>560</v>
      </c>
      <c r="F2034" t="s">
        <v>561</v>
      </c>
      <c r="G2034" t="s">
        <v>564</v>
      </c>
      <c r="H2034" t="s">
        <v>565</v>
      </c>
      <c r="I2034" t="str">
        <f>MID(Tabla1[[#This Row],[Des.Proyecto]],16,50)</f>
        <v>FOMENTO PRODUCTIVO TERRITORIAL</v>
      </c>
      <c r="J2034" t="s">
        <v>460</v>
      </c>
      <c r="K2034" t="s">
        <v>461</v>
      </c>
      <c r="L2034" s="11" t="s">
        <v>939</v>
      </c>
      <c r="M2034" t="s">
        <v>403</v>
      </c>
      <c r="N2034" t="s">
        <v>194</v>
      </c>
      <c r="O2034" s="19">
        <v>4319.93</v>
      </c>
      <c r="P2034" s="19">
        <v>0</v>
      </c>
      <c r="Q2034" s="19">
        <v>0</v>
      </c>
      <c r="R2034" s="19">
        <v>4319.93</v>
      </c>
      <c r="S2034" s="19">
        <v>0</v>
      </c>
      <c r="T2034" s="19">
        <v>0</v>
      </c>
      <c r="U2034" s="18">
        <f>Tabla1[[#This Row],[Comprometido]]/Tabla1[[#Totals],[Comprometido]]</f>
        <v>0</v>
      </c>
      <c r="V2034" s="19">
        <v>0</v>
      </c>
      <c r="W2034" s="20">
        <f>Tabla1[[#This Row],[Devengado]]/Tabla1[[#Totals],[Devengado]]</f>
        <v>0</v>
      </c>
      <c r="X2034" s="19">
        <v>4319.93</v>
      </c>
      <c r="Y2034" s="19">
        <v>4319.93</v>
      </c>
      <c r="Z2034" s="19">
        <v>4319.93</v>
      </c>
    </row>
    <row r="2035" spans="1:26" hidden="1" x14ac:dyDescent="0.2">
      <c r="A2035" t="s">
        <v>23</v>
      </c>
      <c r="B2035" t="s">
        <v>24</v>
      </c>
      <c r="C2035" t="s">
        <v>40</v>
      </c>
      <c r="D2035" t="s">
        <v>41</v>
      </c>
      <c r="E2035" t="s">
        <v>560</v>
      </c>
      <c r="F2035" t="s">
        <v>561</v>
      </c>
      <c r="G2035" t="s">
        <v>564</v>
      </c>
      <c r="H2035" t="s">
        <v>565</v>
      </c>
      <c r="I2035" t="str">
        <f>MID(Tabla1[[#This Row],[Des.Proyecto]],16,50)</f>
        <v>FOMENTO PRODUCTIVO TERRITORIAL</v>
      </c>
      <c r="J2035" t="s">
        <v>422</v>
      </c>
      <c r="K2035" t="s">
        <v>423</v>
      </c>
      <c r="L2035" s="11" t="s">
        <v>939</v>
      </c>
      <c r="M2035" t="s">
        <v>403</v>
      </c>
      <c r="N2035" t="s">
        <v>194</v>
      </c>
      <c r="O2035" s="19">
        <v>92</v>
      </c>
      <c r="P2035" s="19">
        <v>0</v>
      </c>
      <c r="Q2035" s="19">
        <v>0</v>
      </c>
      <c r="R2035" s="19">
        <v>92</v>
      </c>
      <c r="S2035" s="19">
        <v>0</v>
      </c>
      <c r="T2035" s="19">
        <v>0</v>
      </c>
      <c r="U2035" s="18">
        <f>Tabla1[[#This Row],[Comprometido]]/Tabla1[[#Totals],[Comprometido]]</f>
        <v>0</v>
      </c>
      <c r="V2035" s="19">
        <v>0</v>
      </c>
      <c r="W2035" s="20">
        <f>Tabla1[[#This Row],[Devengado]]/Tabla1[[#Totals],[Devengado]]</f>
        <v>0</v>
      </c>
      <c r="X2035" s="19">
        <v>92</v>
      </c>
      <c r="Y2035" s="19">
        <v>92</v>
      </c>
      <c r="Z2035" s="19">
        <v>92</v>
      </c>
    </row>
    <row r="2036" spans="1:26" hidden="1" x14ac:dyDescent="0.2">
      <c r="A2036" t="s">
        <v>23</v>
      </c>
      <c r="B2036" t="s">
        <v>24</v>
      </c>
      <c r="C2036" t="s">
        <v>40</v>
      </c>
      <c r="D2036" t="s">
        <v>41</v>
      </c>
      <c r="E2036" t="s">
        <v>560</v>
      </c>
      <c r="F2036" t="s">
        <v>561</v>
      </c>
      <c r="G2036" t="s">
        <v>564</v>
      </c>
      <c r="H2036" t="s">
        <v>565</v>
      </c>
      <c r="I2036" t="str">
        <f>MID(Tabla1[[#This Row],[Des.Proyecto]],16,50)</f>
        <v>FOMENTO PRODUCTIVO TERRITORIAL</v>
      </c>
      <c r="J2036" t="s">
        <v>426</v>
      </c>
      <c r="K2036" t="s">
        <v>427</v>
      </c>
      <c r="L2036" s="11" t="s">
        <v>939</v>
      </c>
      <c r="M2036" t="s">
        <v>403</v>
      </c>
      <c r="N2036" t="s">
        <v>194</v>
      </c>
      <c r="O2036" s="19">
        <v>1667.2</v>
      </c>
      <c r="P2036" s="19">
        <v>0</v>
      </c>
      <c r="Q2036" s="19">
        <v>0</v>
      </c>
      <c r="R2036" s="19">
        <v>1667.2</v>
      </c>
      <c r="S2036" s="19">
        <v>0</v>
      </c>
      <c r="T2036" s="19">
        <v>0</v>
      </c>
      <c r="U2036" s="18">
        <f>Tabla1[[#This Row],[Comprometido]]/Tabla1[[#Totals],[Comprometido]]</f>
        <v>0</v>
      </c>
      <c r="V2036" s="19">
        <v>0</v>
      </c>
      <c r="W2036" s="20">
        <f>Tabla1[[#This Row],[Devengado]]/Tabla1[[#Totals],[Devengado]]</f>
        <v>0</v>
      </c>
      <c r="X2036" s="19">
        <v>1667.2</v>
      </c>
      <c r="Y2036" s="19">
        <v>1667.2</v>
      </c>
      <c r="Z2036" s="19">
        <v>1667.2</v>
      </c>
    </row>
    <row r="2037" spans="1:26" hidden="1" x14ac:dyDescent="0.2">
      <c r="A2037" t="s">
        <v>23</v>
      </c>
      <c r="B2037" t="s">
        <v>24</v>
      </c>
      <c r="C2037" t="s">
        <v>34</v>
      </c>
      <c r="D2037" t="s">
        <v>35</v>
      </c>
      <c r="E2037" t="s">
        <v>560</v>
      </c>
      <c r="F2037" t="s">
        <v>561</v>
      </c>
      <c r="G2037" t="s">
        <v>564</v>
      </c>
      <c r="H2037" t="s">
        <v>565</v>
      </c>
      <c r="I2037" t="str">
        <f>MID(Tabla1[[#This Row],[Des.Proyecto]],16,50)</f>
        <v>FOMENTO PRODUCTIVO TERRITORIAL</v>
      </c>
      <c r="J2037" t="s">
        <v>426</v>
      </c>
      <c r="K2037" t="s">
        <v>427</v>
      </c>
      <c r="L2037" s="11" t="s">
        <v>939</v>
      </c>
      <c r="M2037" t="s">
        <v>403</v>
      </c>
      <c r="N2037" t="s">
        <v>194</v>
      </c>
      <c r="O2037" s="19">
        <v>6416.57</v>
      </c>
      <c r="P2037" s="19">
        <v>0</v>
      </c>
      <c r="Q2037" s="19">
        <v>0</v>
      </c>
      <c r="R2037" s="19">
        <v>6416.57</v>
      </c>
      <c r="S2037" s="19">
        <v>0</v>
      </c>
      <c r="T2037" s="19">
        <v>0</v>
      </c>
      <c r="U2037" s="18">
        <f>Tabla1[[#This Row],[Comprometido]]/Tabla1[[#Totals],[Comprometido]]</f>
        <v>0</v>
      </c>
      <c r="V2037" s="19">
        <v>0</v>
      </c>
      <c r="W2037" s="20">
        <f>Tabla1[[#This Row],[Devengado]]/Tabla1[[#Totals],[Devengado]]</f>
        <v>0</v>
      </c>
      <c r="X2037" s="19">
        <v>6416.57</v>
      </c>
      <c r="Y2037" s="19">
        <v>6416.57</v>
      </c>
      <c r="Z2037" s="19">
        <v>6416.57</v>
      </c>
    </row>
    <row r="2038" spans="1:26" hidden="1" x14ac:dyDescent="0.2">
      <c r="A2038" t="s">
        <v>23</v>
      </c>
      <c r="B2038" t="s">
        <v>24</v>
      </c>
      <c r="C2038" t="s">
        <v>44</v>
      </c>
      <c r="D2038" t="s">
        <v>45</v>
      </c>
      <c r="E2038" t="s">
        <v>560</v>
      </c>
      <c r="F2038" t="s">
        <v>561</v>
      </c>
      <c r="G2038" t="s">
        <v>564</v>
      </c>
      <c r="H2038" t="s">
        <v>565</v>
      </c>
      <c r="I2038" t="str">
        <f>MID(Tabla1[[#This Row],[Des.Proyecto]],16,50)</f>
        <v>FOMENTO PRODUCTIVO TERRITORIAL</v>
      </c>
      <c r="J2038" t="s">
        <v>426</v>
      </c>
      <c r="K2038" t="s">
        <v>427</v>
      </c>
      <c r="L2038" s="11" t="s">
        <v>939</v>
      </c>
      <c r="M2038" t="s">
        <v>403</v>
      </c>
      <c r="N2038" t="s">
        <v>194</v>
      </c>
      <c r="O2038" s="19">
        <v>4555</v>
      </c>
      <c r="P2038" s="19">
        <v>0</v>
      </c>
      <c r="Q2038" s="19">
        <v>-4555</v>
      </c>
      <c r="R2038" s="19">
        <v>0</v>
      </c>
      <c r="S2038" s="19">
        <v>0</v>
      </c>
      <c r="T2038" s="19">
        <v>0</v>
      </c>
      <c r="U2038" s="18">
        <f>Tabla1[[#This Row],[Comprometido]]/Tabla1[[#Totals],[Comprometido]]</f>
        <v>0</v>
      </c>
      <c r="V2038" s="19">
        <v>0</v>
      </c>
      <c r="W2038" s="20">
        <f>Tabla1[[#This Row],[Devengado]]/Tabla1[[#Totals],[Devengado]]</f>
        <v>0</v>
      </c>
      <c r="X2038" s="19">
        <v>0</v>
      </c>
      <c r="Y2038" s="19">
        <v>0</v>
      </c>
      <c r="Z2038" s="19">
        <v>0</v>
      </c>
    </row>
    <row r="2039" spans="1:26" hidden="1" x14ac:dyDescent="0.2">
      <c r="A2039" t="s">
        <v>23</v>
      </c>
      <c r="B2039" t="s">
        <v>24</v>
      </c>
      <c r="C2039" t="s">
        <v>40</v>
      </c>
      <c r="D2039" t="s">
        <v>41</v>
      </c>
      <c r="E2039" t="s">
        <v>560</v>
      </c>
      <c r="F2039" t="s">
        <v>561</v>
      </c>
      <c r="G2039" t="s">
        <v>564</v>
      </c>
      <c r="H2039" t="s">
        <v>565</v>
      </c>
      <c r="I2039" t="str">
        <f>MID(Tabla1[[#This Row],[Des.Proyecto]],16,50)</f>
        <v>FOMENTO PRODUCTIVO TERRITORIAL</v>
      </c>
      <c r="J2039" t="s">
        <v>452</v>
      </c>
      <c r="K2039" t="s">
        <v>453</v>
      </c>
      <c r="L2039" s="11" t="s">
        <v>939</v>
      </c>
      <c r="M2039" t="s">
        <v>403</v>
      </c>
      <c r="N2039" t="s">
        <v>194</v>
      </c>
      <c r="O2039" s="19">
        <v>3988</v>
      </c>
      <c r="P2039" s="19">
        <v>0</v>
      </c>
      <c r="Q2039" s="19">
        <v>0</v>
      </c>
      <c r="R2039" s="19">
        <v>3988</v>
      </c>
      <c r="S2039" s="19">
        <v>2069.9</v>
      </c>
      <c r="T2039" s="19">
        <v>0</v>
      </c>
      <c r="U2039" s="18">
        <f>Tabla1[[#This Row],[Comprometido]]/Tabla1[[#Totals],[Comprometido]]</f>
        <v>0</v>
      </c>
      <c r="V2039" s="19">
        <v>0</v>
      </c>
      <c r="W2039" s="20">
        <f>Tabla1[[#This Row],[Devengado]]/Tabla1[[#Totals],[Devengado]]</f>
        <v>0</v>
      </c>
      <c r="X2039" s="19">
        <v>3988</v>
      </c>
      <c r="Y2039" s="19">
        <v>3988</v>
      </c>
      <c r="Z2039" s="19">
        <v>1918.1</v>
      </c>
    </row>
    <row r="2040" spans="1:26" hidden="1" x14ac:dyDescent="0.2">
      <c r="A2040" t="s">
        <v>23</v>
      </c>
      <c r="B2040" t="s">
        <v>24</v>
      </c>
      <c r="C2040" t="s">
        <v>86</v>
      </c>
      <c r="D2040" t="s">
        <v>87</v>
      </c>
      <c r="E2040" t="s">
        <v>560</v>
      </c>
      <c r="F2040" t="s">
        <v>561</v>
      </c>
      <c r="G2040" t="s">
        <v>564</v>
      </c>
      <c r="H2040" t="s">
        <v>565</v>
      </c>
      <c r="I2040" t="str">
        <f>MID(Tabla1[[#This Row],[Des.Proyecto]],16,50)</f>
        <v>FOMENTO PRODUCTIVO TERRITORIAL</v>
      </c>
      <c r="J2040" t="s">
        <v>452</v>
      </c>
      <c r="K2040" t="s">
        <v>453</v>
      </c>
      <c r="L2040" s="11" t="s">
        <v>939</v>
      </c>
      <c r="M2040" t="s">
        <v>403</v>
      </c>
      <c r="N2040" t="s">
        <v>194</v>
      </c>
      <c r="O2040" s="19">
        <v>5000</v>
      </c>
      <c r="P2040" s="19">
        <v>0</v>
      </c>
      <c r="Q2040" s="19">
        <v>0</v>
      </c>
      <c r="R2040" s="19">
        <v>5000</v>
      </c>
      <c r="S2040" s="19">
        <v>0</v>
      </c>
      <c r="T2040" s="19">
        <v>0</v>
      </c>
      <c r="U2040" s="18">
        <f>Tabla1[[#This Row],[Comprometido]]/Tabla1[[#Totals],[Comprometido]]</f>
        <v>0</v>
      </c>
      <c r="V2040" s="19">
        <v>0</v>
      </c>
      <c r="W2040" s="20">
        <f>Tabla1[[#This Row],[Devengado]]/Tabla1[[#Totals],[Devengado]]</f>
        <v>0</v>
      </c>
      <c r="X2040" s="19">
        <v>5000</v>
      </c>
      <c r="Y2040" s="19">
        <v>5000</v>
      </c>
      <c r="Z2040" s="19">
        <v>5000</v>
      </c>
    </row>
    <row r="2041" spans="1:26" hidden="1" x14ac:dyDescent="0.2">
      <c r="A2041" t="s">
        <v>23</v>
      </c>
      <c r="B2041" t="s">
        <v>24</v>
      </c>
      <c r="C2041" t="s">
        <v>29</v>
      </c>
      <c r="D2041" t="s">
        <v>30</v>
      </c>
      <c r="E2041" t="s">
        <v>560</v>
      </c>
      <c r="F2041" t="s">
        <v>561</v>
      </c>
      <c r="G2041" t="s">
        <v>564</v>
      </c>
      <c r="H2041" t="s">
        <v>565</v>
      </c>
      <c r="I2041" t="str">
        <f>MID(Tabla1[[#This Row],[Des.Proyecto]],16,50)</f>
        <v>FOMENTO PRODUCTIVO TERRITORIAL</v>
      </c>
      <c r="J2041" t="s">
        <v>452</v>
      </c>
      <c r="K2041" t="s">
        <v>453</v>
      </c>
      <c r="L2041" s="11" t="s">
        <v>939</v>
      </c>
      <c r="M2041" t="s">
        <v>403</v>
      </c>
      <c r="N2041" t="s">
        <v>194</v>
      </c>
      <c r="O2041" s="19">
        <v>6046.75</v>
      </c>
      <c r="P2041" s="19">
        <v>0</v>
      </c>
      <c r="Q2041" s="19">
        <v>-3700</v>
      </c>
      <c r="R2041" s="19">
        <v>2346.75</v>
      </c>
      <c r="S2041" s="19">
        <v>0</v>
      </c>
      <c r="T2041" s="19">
        <v>0</v>
      </c>
      <c r="U2041" s="18">
        <f>Tabla1[[#This Row],[Comprometido]]/Tabla1[[#Totals],[Comprometido]]</f>
        <v>0</v>
      </c>
      <c r="V2041" s="19">
        <v>0</v>
      </c>
      <c r="W2041" s="20">
        <f>Tabla1[[#This Row],[Devengado]]/Tabla1[[#Totals],[Devengado]]</f>
        <v>0</v>
      </c>
      <c r="X2041" s="19">
        <v>2346.75</v>
      </c>
      <c r="Y2041" s="19">
        <v>2346.75</v>
      </c>
      <c r="Z2041" s="19">
        <v>2346.75</v>
      </c>
    </row>
    <row r="2042" spans="1:26" hidden="1" x14ac:dyDescent="0.2">
      <c r="A2042" t="s">
        <v>23</v>
      </c>
      <c r="B2042" t="s">
        <v>24</v>
      </c>
      <c r="C2042" t="s">
        <v>34</v>
      </c>
      <c r="D2042" t="s">
        <v>35</v>
      </c>
      <c r="E2042" t="s">
        <v>560</v>
      </c>
      <c r="F2042" t="s">
        <v>561</v>
      </c>
      <c r="G2042" t="s">
        <v>564</v>
      </c>
      <c r="H2042" t="s">
        <v>565</v>
      </c>
      <c r="I2042" t="str">
        <f>MID(Tabla1[[#This Row],[Des.Proyecto]],16,50)</f>
        <v>FOMENTO PRODUCTIVO TERRITORIAL</v>
      </c>
      <c r="J2042" t="s">
        <v>452</v>
      </c>
      <c r="K2042" t="s">
        <v>453</v>
      </c>
      <c r="L2042" s="11" t="s">
        <v>939</v>
      </c>
      <c r="M2042" t="s">
        <v>403</v>
      </c>
      <c r="N2042" t="s">
        <v>194</v>
      </c>
      <c r="O2042" s="19">
        <v>5220</v>
      </c>
      <c r="P2042" s="19">
        <v>0</v>
      </c>
      <c r="Q2042" s="19">
        <v>0</v>
      </c>
      <c r="R2042" s="19">
        <v>5220</v>
      </c>
      <c r="S2042" s="19">
        <v>0</v>
      </c>
      <c r="T2042" s="19">
        <v>0</v>
      </c>
      <c r="U2042" s="18">
        <f>Tabla1[[#This Row],[Comprometido]]/Tabla1[[#Totals],[Comprometido]]</f>
        <v>0</v>
      </c>
      <c r="V2042" s="19">
        <v>0</v>
      </c>
      <c r="W2042" s="20">
        <f>Tabla1[[#This Row],[Devengado]]/Tabla1[[#Totals],[Devengado]]</f>
        <v>0</v>
      </c>
      <c r="X2042" s="19">
        <v>5220</v>
      </c>
      <c r="Y2042" s="19">
        <v>5220</v>
      </c>
      <c r="Z2042" s="19">
        <v>5220</v>
      </c>
    </row>
    <row r="2043" spans="1:26" hidden="1" x14ac:dyDescent="0.2">
      <c r="A2043" t="s">
        <v>23</v>
      </c>
      <c r="B2043" t="s">
        <v>24</v>
      </c>
      <c r="C2043" t="s">
        <v>25</v>
      </c>
      <c r="D2043" t="s">
        <v>26</v>
      </c>
      <c r="E2043" t="s">
        <v>560</v>
      </c>
      <c r="F2043" t="s">
        <v>561</v>
      </c>
      <c r="G2043" t="s">
        <v>564</v>
      </c>
      <c r="H2043" t="s">
        <v>565</v>
      </c>
      <c r="I2043" t="str">
        <f>MID(Tabla1[[#This Row],[Des.Proyecto]],16,50)</f>
        <v>FOMENTO PRODUCTIVO TERRITORIAL</v>
      </c>
      <c r="J2043" t="s">
        <v>452</v>
      </c>
      <c r="K2043" t="s">
        <v>453</v>
      </c>
      <c r="L2043" s="11" t="s">
        <v>939</v>
      </c>
      <c r="M2043" t="s">
        <v>403</v>
      </c>
      <c r="N2043" t="s">
        <v>194</v>
      </c>
      <c r="O2043" s="19">
        <v>4469.8999999999996</v>
      </c>
      <c r="P2043" s="19">
        <v>0</v>
      </c>
      <c r="Q2043" s="19">
        <v>0</v>
      </c>
      <c r="R2043" s="19">
        <v>4469.8999999999996</v>
      </c>
      <c r="S2043" s="19">
        <v>0</v>
      </c>
      <c r="T2043" s="19">
        <v>0</v>
      </c>
      <c r="U2043" s="18">
        <f>Tabla1[[#This Row],[Comprometido]]/Tabla1[[#Totals],[Comprometido]]</f>
        <v>0</v>
      </c>
      <c r="V2043" s="19">
        <v>0</v>
      </c>
      <c r="W2043" s="20">
        <f>Tabla1[[#This Row],[Devengado]]/Tabla1[[#Totals],[Devengado]]</f>
        <v>0</v>
      </c>
      <c r="X2043" s="19">
        <v>4469.8999999999996</v>
      </c>
      <c r="Y2043" s="19">
        <v>4469.8999999999996</v>
      </c>
      <c r="Z2043" s="19">
        <v>4469.8999999999996</v>
      </c>
    </row>
    <row r="2044" spans="1:26" hidden="1" x14ac:dyDescent="0.2">
      <c r="A2044" t="s">
        <v>23</v>
      </c>
      <c r="B2044" t="s">
        <v>24</v>
      </c>
      <c r="C2044" t="s">
        <v>42</v>
      </c>
      <c r="D2044" t="s">
        <v>43</v>
      </c>
      <c r="E2044" t="s">
        <v>560</v>
      </c>
      <c r="F2044" t="s">
        <v>561</v>
      </c>
      <c r="G2044" t="s">
        <v>564</v>
      </c>
      <c r="H2044" t="s">
        <v>565</v>
      </c>
      <c r="I2044" t="str">
        <f>MID(Tabla1[[#This Row],[Des.Proyecto]],16,50)</f>
        <v>FOMENTO PRODUCTIVO TERRITORIAL</v>
      </c>
      <c r="J2044" t="s">
        <v>452</v>
      </c>
      <c r="K2044" t="s">
        <v>453</v>
      </c>
      <c r="L2044" s="11" t="s">
        <v>939</v>
      </c>
      <c r="M2044" t="s">
        <v>403</v>
      </c>
      <c r="N2044" t="s">
        <v>194</v>
      </c>
      <c r="O2044" s="19">
        <v>3000</v>
      </c>
      <c r="P2044" s="19">
        <v>0</v>
      </c>
      <c r="Q2044" s="19">
        <v>0</v>
      </c>
      <c r="R2044" s="19">
        <v>3000</v>
      </c>
      <c r="S2044" s="19">
        <v>0</v>
      </c>
      <c r="T2044" s="19">
        <v>0</v>
      </c>
      <c r="U2044" s="18">
        <f>Tabla1[[#This Row],[Comprometido]]/Tabla1[[#Totals],[Comprometido]]</f>
        <v>0</v>
      </c>
      <c r="V2044" s="19">
        <v>0</v>
      </c>
      <c r="W2044" s="20">
        <f>Tabla1[[#This Row],[Devengado]]/Tabla1[[#Totals],[Devengado]]</f>
        <v>0</v>
      </c>
      <c r="X2044" s="19">
        <v>3000</v>
      </c>
      <c r="Y2044" s="19">
        <v>3000</v>
      </c>
      <c r="Z2044" s="19">
        <v>3000</v>
      </c>
    </row>
    <row r="2045" spans="1:26" hidden="1" x14ac:dyDescent="0.2">
      <c r="A2045" t="s">
        <v>23</v>
      </c>
      <c r="B2045" t="s">
        <v>24</v>
      </c>
      <c r="C2045" t="s">
        <v>72</v>
      </c>
      <c r="D2045" t="s">
        <v>73</v>
      </c>
      <c r="E2045" t="s">
        <v>560</v>
      </c>
      <c r="F2045" t="s">
        <v>561</v>
      </c>
      <c r="G2045" t="s">
        <v>564</v>
      </c>
      <c r="H2045" t="s">
        <v>565</v>
      </c>
      <c r="I2045" t="str">
        <f>MID(Tabla1[[#This Row],[Des.Proyecto]],16,50)</f>
        <v>FOMENTO PRODUCTIVO TERRITORIAL</v>
      </c>
      <c r="J2045" t="s">
        <v>452</v>
      </c>
      <c r="K2045" t="s">
        <v>453</v>
      </c>
      <c r="L2045" s="11" t="s">
        <v>939</v>
      </c>
      <c r="M2045" t="s">
        <v>403</v>
      </c>
      <c r="N2045" t="s">
        <v>194</v>
      </c>
      <c r="O2045" s="19">
        <v>6779.95</v>
      </c>
      <c r="P2045" s="19">
        <v>0</v>
      </c>
      <c r="Q2045" s="19">
        <v>0</v>
      </c>
      <c r="R2045" s="19">
        <v>6779.95</v>
      </c>
      <c r="S2045" s="19">
        <v>0</v>
      </c>
      <c r="T2045" s="19">
        <v>0</v>
      </c>
      <c r="U2045" s="18">
        <f>Tabla1[[#This Row],[Comprometido]]/Tabla1[[#Totals],[Comprometido]]</f>
        <v>0</v>
      </c>
      <c r="V2045" s="19">
        <v>0</v>
      </c>
      <c r="W2045" s="20">
        <f>Tabla1[[#This Row],[Devengado]]/Tabla1[[#Totals],[Devengado]]</f>
        <v>0</v>
      </c>
      <c r="X2045" s="19">
        <v>6779.95</v>
      </c>
      <c r="Y2045" s="19">
        <v>6779.95</v>
      </c>
      <c r="Z2045" s="19">
        <v>6779.95</v>
      </c>
    </row>
    <row r="2046" spans="1:26" hidden="1" x14ac:dyDescent="0.2">
      <c r="A2046" t="s">
        <v>23</v>
      </c>
      <c r="B2046" t="s">
        <v>24</v>
      </c>
      <c r="C2046" t="s">
        <v>44</v>
      </c>
      <c r="D2046" t="s">
        <v>45</v>
      </c>
      <c r="E2046" t="s">
        <v>560</v>
      </c>
      <c r="F2046" t="s">
        <v>561</v>
      </c>
      <c r="G2046" t="s">
        <v>564</v>
      </c>
      <c r="H2046" t="s">
        <v>565</v>
      </c>
      <c r="I2046" t="str">
        <f>MID(Tabla1[[#This Row],[Des.Proyecto]],16,50)</f>
        <v>FOMENTO PRODUCTIVO TERRITORIAL</v>
      </c>
      <c r="J2046" t="s">
        <v>452</v>
      </c>
      <c r="K2046" t="s">
        <v>453</v>
      </c>
      <c r="L2046" s="11" t="s">
        <v>939</v>
      </c>
      <c r="M2046" t="s">
        <v>403</v>
      </c>
      <c r="N2046" t="s">
        <v>194</v>
      </c>
      <c r="O2046" s="19">
        <v>4323</v>
      </c>
      <c r="P2046" s="19">
        <v>0</v>
      </c>
      <c r="Q2046" s="19">
        <v>-2323</v>
      </c>
      <c r="R2046" s="19">
        <v>2000</v>
      </c>
      <c r="S2046" s="19">
        <v>0</v>
      </c>
      <c r="T2046" s="19">
        <v>1875.9</v>
      </c>
      <c r="U2046" s="18">
        <f>Tabla1[[#This Row],[Comprometido]]/Tabla1[[#Totals],[Comprometido]]</f>
        <v>8.9555927488142378E-5</v>
      </c>
      <c r="V2046" s="19">
        <v>1875.9</v>
      </c>
      <c r="W2046" s="20">
        <f>Tabla1[[#This Row],[Devengado]]/Tabla1[[#Totals],[Devengado]]</f>
        <v>2.1906465750996562E-4</v>
      </c>
      <c r="X2046" s="19">
        <v>124.1</v>
      </c>
      <c r="Y2046" s="19">
        <v>124.1</v>
      </c>
      <c r="Z2046" s="19">
        <v>124.1</v>
      </c>
    </row>
    <row r="2047" spans="1:26" hidden="1" x14ac:dyDescent="0.2">
      <c r="A2047" t="s">
        <v>23</v>
      </c>
      <c r="B2047" t="s">
        <v>24</v>
      </c>
      <c r="C2047" t="s">
        <v>44</v>
      </c>
      <c r="D2047" t="s">
        <v>45</v>
      </c>
      <c r="E2047" t="s">
        <v>560</v>
      </c>
      <c r="F2047" t="s">
        <v>561</v>
      </c>
      <c r="G2047" t="s">
        <v>564</v>
      </c>
      <c r="H2047" t="s">
        <v>565</v>
      </c>
      <c r="I2047" t="str">
        <f>MID(Tabla1[[#This Row],[Des.Proyecto]],16,50)</f>
        <v>FOMENTO PRODUCTIVO TERRITORIAL</v>
      </c>
      <c r="J2047" t="s">
        <v>566</v>
      </c>
      <c r="K2047" t="s">
        <v>567</v>
      </c>
      <c r="L2047" s="11" t="s">
        <v>939</v>
      </c>
      <c r="M2047" t="s">
        <v>403</v>
      </c>
      <c r="N2047" t="s">
        <v>194</v>
      </c>
      <c r="O2047" s="19">
        <v>1927.1</v>
      </c>
      <c r="P2047" s="19">
        <v>0</v>
      </c>
      <c r="Q2047" s="19">
        <v>-1927.1</v>
      </c>
      <c r="R2047" s="19">
        <v>0</v>
      </c>
      <c r="S2047" s="19">
        <v>0</v>
      </c>
      <c r="T2047" s="19">
        <v>0</v>
      </c>
      <c r="U2047" s="18">
        <f>Tabla1[[#This Row],[Comprometido]]/Tabla1[[#Totals],[Comprometido]]</f>
        <v>0</v>
      </c>
      <c r="V2047" s="19">
        <v>0</v>
      </c>
      <c r="W2047" s="20">
        <f>Tabla1[[#This Row],[Devengado]]/Tabla1[[#Totals],[Devengado]]</f>
        <v>0</v>
      </c>
      <c r="X2047" s="19">
        <v>0</v>
      </c>
      <c r="Y2047" s="19">
        <v>0</v>
      </c>
      <c r="Z2047" s="19">
        <v>0</v>
      </c>
    </row>
    <row r="2048" spans="1:26" hidden="1" x14ac:dyDescent="0.2">
      <c r="A2048" t="s">
        <v>23</v>
      </c>
      <c r="B2048" t="s">
        <v>24</v>
      </c>
      <c r="C2048" t="s">
        <v>34</v>
      </c>
      <c r="D2048" t="s">
        <v>35</v>
      </c>
      <c r="E2048" t="s">
        <v>560</v>
      </c>
      <c r="F2048" t="s">
        <v>561</v>
      </c>
      <c r="G2048" t="s">
        <v>564</v>
      </c>
      <c r="H2048" t="s">
        <v>565</v>
      </c>
      <c r="I2048" t="str">
        <f>MID(Tabla1[[#This Row],[Des.Proyecto]],16,50)</f>
        <v>FOMENTO PRODUCTIVO TERRITORIAL</v>
      </c>
      <c r="J2048" t="s">
        <v>436</v>
      </c>
      <c r="K2048" t="s">
        <v>437</v>
      </c>
      <c r="L2048" s="11" t="s">
        <v>939</v>
      </c>
      <c r="M2048" t="s">
        <v>403</v>
      </c>
      <c r="N2048" t="s">
        <v>194</v>
      </c>
      <c r="O2048" s="19">
        <v>2640</v>
      </c>
      <c r="P2048" s="19">
        <v>0</v>
      </c>
      <c r="Q2048" s="19">
        <v>0</v>
      </c>
      <c r="R2048" s="19">
        <v>2640</v>
      </c>
      <c r="S2048" s="19">
        <v>0</v>
      </c>
      <c r="T2048" s="19">
        <v>0</v>
      </c>
      <c r="U2048" s="18">
        <f>Tabla1[[#This Row],[Comprometido]]/Tabla1[[#Totals],[Comprometido]]</f>
        <v>0</v>
      </c>
      <c r="V2048" s="19">
        <v>0</v>
      </c>
      <c r="W2048" s="20">
        <f>Tabla1[[#This Row],[Devengado]]/Tabla1[[#Totals],[Devengado]]</f>
        <v>0</v>
      </c>
      <c r="X2048" s="19">
        <v>2640</v>
      </c>
      <c r="Y2048" s="19">
        <v>2640</v>
      </c>
      <c r="Z2048" s="19">
        <v>2640</v>
      </c>
    </row>
    <row r="2049" spans="1:26" hidden="1" x14ac:dyDescent="0.2">
      <c r="A2049" t="s">
        <v>23</v>
      </c>
      <c r="B2049" t="s">
        <v>24</v>
      </c>
      <c r="C2049" t="s">
        <v>44</v>
      </c>
      <c r="D2049" t="s">
        <v>45</v>
      </c>
      <c r="E2049" t="s">
        <v>560</v>
      </c>
      <c r="F2049" t="s">
        <v>561</v>
      </c>
      <c r="G2049" t="s">
        <v>564</v>
      </c>
      <c r="H2049" t="s">
        <v>565</v>
      </c>
      <c r="I2049" t="str">
        <f>MID(Tabla1[[#This Row],[Des.Proyecto]],16,50)</f>
        <v>FOMENTO PRODUCTIVO TERRITORIAL</v>
      </c>
      <c r="J2049" t="s">
        <v>436</v>
      </c>
      <c r="K2049" t="s">
        <v>437</v>
      </c>
      <c r="L2049" s="11" t="s">
        <v>939</v>
      </c>
      <c r="M2049" t="s">
        <v>403</v>
      </c>
      <c r="N2049" t="s">
        <v>194</v>
      </c>
      <c r="O2049" s="19">
        <v>291.64</v>
      </c>
      <c r="P2049" s="19">
        <v>0</v>
      </c>
      <c r="Q2049" s="19">
        <v>-291.64</v>
      </c>
      <c r="R2049" s="19">
        <v>0</v>
      </c>
      <c r="S2049" s="19">
        <v>0</v>
      </c>
      <c r="T2049" s="19">
        <v>0</v>
      </c>
      <c r="U2049" s="18">
        <f>Tabla1[[#This Row],[Comprometido]]/Tabla1[[#Totals],[Comprometido]]</f>
        <v>0</v>
      </c>
      <c r="V2049" s="19">
        <v>0</v>
      </c>
      <c r="W2049" s="20">
        <f>Tabla1[[#This Row],[Devengado]]/Tabla1[[#Totals],[Devengado]]</f>
        <v>0</v>
      </c>
      <c r="X2049" s="19">
        <v>0</v>
      </c>
      <c r="Y2049" s="19">
        <v>0</v>
      </c>
      <c r="Z2049" s="19">
        <v>0</v>
      </c>
    </row>
    <row r="2050" spans="1:26" hidden="1" x14ac:dyDescent="0.2">
      <c r="A2050" t="s">
        <v>62</v>
      </c>
      <c r="B2050" t="s">
        <v>66</v>
      </c>
      <c r="C2050" t="s">
        <v>113</v>
      </c>
      <c r="D2050" t="s">
        <v>114</v>
      </c>
      <c r="E2050" t="s">
        <v>568</v>
      </c>
      <c r="F2050" t="s">
        <v>569</v>
      </c>
      <c r="G2050" t="s">
        <v>570</v>
      </c>
      <c r="H2050" t="s">
        <v>571</v>
      </c>
      <c r="I2050" t="str">
        <f>MID(Tabla1[[#This Row],[Des.Proyecto]],16,50)</f>
        <v>QUITO ACTIVO</v>
      </c>
      <c r="J2050" t="s">
        <v>401</v>
      </c>
      <c r="K2050" t="s">
        <v>402</v>
      </c>
      <c r="L2050" s="11" t="s">
        <v>939</v>
      </c>
      <c r="M2050" t="s">
        <v>403</v>
      </c>
      <c r="N2050" t="s">
        <v>194</v>
      </c>
      <c r="O2050" s="19">
        <v>500000</v>
      </c>
      <c r="P2050" s="19">
        <v>0</v>
      </c>
      <c r="Q2050" s="19">
        <v>0</v>
      </c>
      <c r="R2050" s="19">
        <v>500000</v>
      </c>
      <c r="S2050" s="19">
        <v>0</v>
      </c>
      <c r="T2050" s="19">
        <v>303405.5</v>
      </c>
      <c r="U2050" s="18">
        <f>Tabla1[[#This Row],[Comprometido]]/Tabla1[[#Totals],[Comprometido]]</f>
        <v>1.4484653210460888E-2</v>
      </c>
      <c r="V2050" s="19">
        <v>143877.70000000001</v>
      </c>
      <c r="W2050" s="20">
        <f>Tabla1[[#This Row],[Devengado]]/Tabla1[[#Totals],[Devengado]]</f>
        <v>1.6801811969626088E-2</v>
      </c>
      <c r="X2050" s="19">
        <v>196594.5</v>
      </c>
      <c r="Y2050" s="19">
        <v>356122.3</v>
      </c>
      <c r="Z2050" s="19">
        <v>196594.5</v>
      </c>
    </row>
    <row r="2051" spans="1:26" hidden="1" x14ac:dyDescent="0.2">
      <c r="A2051" t="s">
        <v>62</v>
      </c>
      <c r="B2051" t="s">
        <v>66</v>
      </c>
      <c r="C2051" t="s">
        <v>113</v>
      </c>
      <c r="D2051" t="s">
        <v>114</v>
      </c>
      <c r="E2051" t="s">
        <v>568</v>
      </c>
      <c r="F2051" t="s">
        <v>569</v>
      </c>
      <c r="G2051" t="s">
        <v>570</v>
      </c>
      <c r="H2051" t="s">
        <v>571</v>
      </c>
      <c r="I2051" t="str">
        <f>MID(Tabla1[[#This Row],[Des.Proyecto]],16,50)</f>
        <v>QUITO ACTIVO</v>
      </c>
      <c r="J2051" t="s">
        <v>476</v>
      </c>
      <c r="K2051" t="s">
        <v>477</v>
      </c>
      <c r="L2051" s="11" t="s">
        <v>939</v>
      </c>
      <c r="M2051" t="s">
        <v>403</v>
      </c>
      <c r="N2051" t="s">
        <v>194</v>
      </c>
      <c r="O2051" s="19">
        <v>7200</v>
      </c>
      <c r="P2051" s="19">
        <v>0</v>
      </c>
      <c r="Q2051" s="19">
        <v>0</v>
      </c>
      <c r="R2051" s="19">
        <v>7200</v>
      </c>
      <c r="S2051" s="19">
        <v>0</v>
      </c>
      <c r="T2051" s="19">
        <v>0</v>
      </c>
      <c r="U2051" s="18">
        <f>Tabla1[[#This Row],[Comprometido]]/Tabla1[[#Totals],[Comprometido]]</f>
        <v>0</v>
      </c>
      <c r="V2051" s="19">
        <v>0</v>
      </c>
      <c r="W2051" s="20">
        <f>Tabla1[[#This Row],[Devengado]]/Tabla1[[#Totals],[Devengado]]</f>
        <v>0</v>
      </c>
      <c r="X2051" s="19">
        <v>7200</v>
      </c>
      <c r="Y2051" s="19">
        <v>7200</v>
      </c>
      <c r="Z2051" s="19">
        <v>7200</v>
      </c>
    </row>
    <row r="2052" spans="1:26" hidden="1" x14ac:dyDescent="0.2">
      <c r="A2052" t="s">
        <v>62</v>
      </c>
      <c r="B2052" t="s">
        <v>66</v>
      </c>
      <c r="C2052" t="s">
        <v>113</v>
      </c>
      <c r="D2052" t="s">
        <v>114</v>
      </c>
      <c r="E2052" t="s">
        <v>568</v>
      </c>
      <c r="F2052" t="s">
        <v>569</v>
      </c>
      <c r="G2052" t="s">
        <v>572</v>
      </c>
      <c r="H2052" t="s">
        <v>573</v>
      </c>
      <c r="I2052" t="str">
        <f>MID(Tabla1[[#This Row],[Des.Proyecto]],16,50)</f>
        <v>QUITO A LA CANCHA</v>
      </c>
      <c r="J2052" t="s">
        <v>502</v>
      </c>
      <c r="K2052" t="s">
        <v>503</v>
      </c>
      <c r="L2052" s="11" t="s">
        <v>939</v>
      </c>
      <c r="M2052" t="s">
        <v>403</v>
      </c>
      <c r="N2052" t="s">
        <v>194</v>
      </c>
      <c r="O2052" s="19">
        <v>320000</v>
      </c>
      <c r="P2052" s="19">
        <v>0</v>
      </c>
      <c r="Q2052" s="19">
        <v>0</v>
      </c>
      <c r="R2052" s="19">
        <v>320000</v>
      </c>
      <c r="S2052" s="19">
        <v>0</v>
      </c>
      <c r="T2052" s="19">
        <v>276775.08</v>
      </c>
      <c r="U2052" s="18">
        <f>Tabla1[[#This Row],[Comprometido]]/Tabla1[[#Totals],[Comprometido]]</f>
        <v>1.3213310408339894E-2</v>
      </c>
      <c r="V2052" s="19">
        <v>0</v>
      </c>
      <c r="W2052" s="20">
        <f>Tabla1[[#This Row],[Devengado]]/Tabla1[[#Totals],[Devengado]]</f>
        <v>0</v>
      </c>
      <c r="X2052" s="19">
        <v>43224.92</v>
      </c>
      <c r="Y2052" s="19">
        <v>320000</v>
      </c>
      <c r="Z2052" s="19">
        <v>43224.92</v>
      </c>
    </row>
    <row r="2053" spans="1:26" hidden="1" x14ac:dyDescent="0.2">
      <c r="A2053" t="s">
        <v>62</v>
      </c>
      <c r="B2053" t="s">
        <v>66</v>
      </c>
      <c r="C2053" t="s">
        <v>113</v>
      </c>
      <c r="D2053" t="s">
        <v>114</v>
      </c>
      <c r="E2053" t="s">
        <v>568</v>
      </c>
      <c r="F2053" t="s">
        <v>569</v>
      </c>
      <c r="G2053" t="s">
        <v>572</v>
      </c>
      <c r="H2053" t="s">
        <v>573</v>
      </c>
      <c r="I2053" t="str">
        <f>MID(Tabla1[[#This Row],[Des.Proyecto]],16,50)</f>
        <v>QUITO A LA CANCHA</v>
      </c>
      <c r="J2053" t="s">
        <v>506</v>
      </c>
      <c r="K2053" t="s">
        <v>507</v>
      </c>
      <c r="L2053" s="11" t="s">
        <v>939</v>
      </c>
      <c r="M2053" t="s">
        <v>403</v>
      </c>
      <c r="N2053" t="s">
        <v>194</v>
      </c>
      <c r="O2053" s="19">
        <v>235812</v>
      </c>
      <c r="P2053" s="19">
        <v>0</v>
      </c>
      <c r="Q2053" s="19">
        <v>0</v>
      </c>
      <c r="R2053" s="19">
        <v>235812</v>
      </c>
      <c r="S2053" s="19">
        <v>0</v>
      </c>
      <c r="T2053" s="19">
        <v>0</v>
      </c>
      <c r="U2053" s="18">
        <f>Tabla1[[#This Row],[Comprometido]]/Tabla1[[#Totals],[Comprometido]]</f>
        <v>0</v>
      </c>
      <c r="V2053" s="19">
        <v>0</v>
      </c>
      <c r="W2053" s="20">
        <f>Tabla1[[#This Row],[Devengado]]/Tabla1[[#Totals],[Devengado]]</f>
        <v>0</v>
      </c>
      <c r="X2053" s="19">
        <v>235812</v>
      </c>
      <c r="Y2053" s="19">
        <v>235812</v>
      </c>
      <c r="Z2053" s="19">
        <v>235812</v>
      </c>
    </row>
    <row r="2054" spans="1:26" hidden="1" x14ac:dyDescent="0.2">
      <c r="A2054" t="s">
        <v>62</v>
      </c>
      <c r="B2054" t="s">
        <v>66</v>
      </c>
      <c r="C2054" t="s">
        <v>113</v>
      </c>
      <c r="D2054" t="s">
        <v>114</v>
      </c>
      <c r="E2054" t="s">
        <v>568</v>
      </c>
      <c r="F2054" t="s">
        <v>569</v>
      </c>
      <c r="G2054" t="s">
        <v>572</v>
      </c>
      <c r="H2054" t="s">
        <v>573</v>
      </c>
      <c r="I2054" t="str">
        <f>MID(Tabla1[[#This Row],[Des.Proyecto]],16,50)</f>
        <v>QUITO A LA CANCHA</v>
      </c>
      <c r="J2054" t="s">
        <v>476</v>
      </c>
      <c r="K2054" t="s">
        <v>477</v>
      </c>
      <c r="L2054" s="11" t="s">
        <v>939</v>
      </c>
      <c r="M2054" t="s">
        <v>403</v>
      </c>
      <c r="N2054" t="s">
        <v>194</v>
      </c>
      <c r="O2054" s="19">
        <v>334172.15999999997</v>
      </c>
      <c r="P2054" s="19">
        <v>0</v>
      </c>
      <c r="Q2054" s="19">
        <v>0</v>
      </c>
      <c r="R2054" s="19">
        <v>334172.15999999997</v>
      </c>
      <c r="S2054" s="19">
        <v>25624.55</v>
      </c>
      <c r="T2054" s="19">
        <v>299558.37</v>
      </c>
      <c r="U2054" s="18">
        <f>Tabla1[[#This Row],[Comprometido]]/Tabla1[[#Totals],[Comprometido]]</f>
        <v>1.4300990277832572E-2</v>
      </c>
      <c r="V2054" s="19">
        <v>121294.72</v>
      </c>
      <c r="W2054" s="20">
        <f>Tabla1[[#This Row],[Devengado]]/Tabla1[[#Totals],[Devengado]]</f>
        <v>1.4164607012403206E-2</v>
      </c>
      <c r="X2054" s="19">
        <v>34613.79</v>
      </c>
      <c r="Y2054" s="19">
        <v>212877.44</v>
      </c>
      <c r="Z2054" s="19">
        <v>8989.24</v>
      </c>
    </row>
    <row r="2055" spans="1:26" hidden="1" x14ac:dyDescent="0.2">
      <c r="A2055" t="s">
        <v>62</v>
      </c>
      <c r="B2055" t="s">
        <v>66</v>
      </c>
      <c r="C2055" t="s">
        <v>113</v>
      </c>
      <c r="D2055" t="s">
        <v>114</v>
      </c>
      <c r="E2055" t="s">
        <v>568</v>
      </c>
      <c r="F2055" t="s">
        <v>569</v>
      </c>
      <c r="G2055" t="s">
        <v>572</v>
      </c>
      <c r="H2055" t="s">
        <v>573</v>
      </c>
      <c r="I2055" t="str">
        <f>MID(Tabla1[[#This Row],[Des.Proyecto]],16,50)</f>
        <v>QUITO A LA CANCHA</v>
      </c>
      <c r="J2055" t="s">
        <v>460</v>
      </c>
      <c r="K2055" t="s">
        <v>461</v>
      </c>
      <c r="L2055" s="11" t="s">
        <v>939</v>
      </c>
      <c r="M2055" t="s">
        <v>403</v>
      </c>
      <c r="N2055" t="s">
        <v>194</v>
      </c>
      <c r="O2055" s="19">
        <v>85000</v>
      </c>
      <c r="P2055" s="19">
        <v>0</v>
      </c>
      <c r="Q2055" s="19">
        <v>0</v>
      </c>
      <c r="R2055" s="19">
        <v>85000</v>
      </c>
      <c r="S2055" s="19">
        <v>0</v>
      </c>
      <c r="T2055" s="19">
        <v>0</v>
      </c>
      <c r="U2055" s="18">
        <f>Tabla1[[#This Row],[Comprometido]]/Tabla1[[#Totals],[Comprometido]]</f>
        <v>0</v>
      </c>
      <c r="V2055" s="19">
        <v>0</v>
      </c>
      <c r="W2055" s="20">
        <f>Tabla1[[#This Row],[Devengado]]/Tabla1[[#Totals],[Devengado]]</f>
        <v>0</v>
      </c>
      <c r="X2055" s="19">
        <v>85000</v>
      </c>
      <c r="Y2055" s="19">
        <v>85000</v>
      </c>
      <c r="Z2055" s="19">
        <v>85000</v>
      </c>
    </row>
    <row r="2056" spans="1:26" hidden="1" x14ac:dyDescent="0.2">
      <c r="A2056" t="s">
        <v>62</v>
      </c>
      <c r="B2056" t="s">
        <v>66</v>
      </c>
      <c r="C2056" t="s">
        <v>113</v>
      </c>
      <c r="D2056" t="s">
        <v>114</v>
      </c>
      <c r="E2056" t="s">
        <v>574</v>
      </c>
      <c r="F2056" t="s">
        <v>575</v>
      </c>
      <c r="G2056" t="s">
        <v>576</v>
      </c>
      <c r="H2056" t="s">
        <v>577</v>
      </c>
      <c r="I2056" t="str">
        <f>MID(Tabla1[[#This Row],[Des.Proyecto]],16,50)</f>
        <v>ATENCIÓN PSICOPEDAGÓGICA INTEGRAL PARA E</v>
      </c>
      <c r="J2056" t="s">
        <v>502</v>
      </c>
      <c r="K2056" t="s">
        <v>503</v>
      </c>
      <c r="L2056" s="11" t="s">
        <v>939</v>
      </c>
      <c r="M2056" t="s">
        <v>403</v>
      </c>
      <c r="N2056" t="s">
        <v>194</v>
      </c>
      <c r="O2056" s="19">
        <v>4821.42</v>
      </c>
      <c r="P2056" s="19">
        <v>0</v>
      </c>
      <c r="Q2056" s="19">
        <v>0</v>
      </c>
      <c r="R2056" s="19">
        <v>4821.42</v>
      </c>
      <c r="S2056" s="19">
        <v>0</v>
      </c>
      <c r="T2056" s="19">
        <v>0</v>
      </c>
      <c r="U2056" s="18">
        <f>Tabla1[[#This Row],[Comprometido]]/Tabla1[[#Totals],[Comprometido]]</f>
        <v>0</v>
      </c>
      <c r="V2056" s="19">
        <v>0</v>
      </c>
      <c r="W2056" s="20">
        <f>Tabla1[[#This Row],[Devengado]]/Tabla1[[#Totals],[Devengado]]</f>
        <v>0</v>
      </c>
      <c r="X2056" s="19">
        <v>4821.42</v>
      </c>
      <c r="Y2056" s="19">
        <v>4821.42</v>
      </c>
      <c r="Z2056" s="19">
        <v>4821.42</v>
      </c>
    </row>
    <row r="2057" spans="1:26" hidden="1" x14ac:dyDescent="0.2">
      <c r="A2057" t="s">
        <v>62</v>
      </c>
      <c r="B2057" t="s">
        <v>66</v>
      </c>
      <c r="C2057" t="s">
        <v>113</v>
      </c>
      <c r="D2057" t="s">
        <v>114</v>
      </c>
      <c r="E2057" t="s">
        <v>574</v>
      </c>
      <c r="F2057" t="s">
        <v>575</v>
      </c>
      <c r="G2057" t="s">
        <v>576</v>
      </c>
      <c r="H2057" t="s">
        <v>577</v>
      </c>
      <c r="I2057" t="str">
        <f>MID(Tabla1[[#This Row],[Des.Proyecto]],16,50)</f>
        <v>ATENCIÓN PSICOPEDAGÓGICA INTEGRAL PARA E</v>
      </c>
      <c r="J2057" t="s">
        <v>420</v>
      </c>
      <c r="K2057" t="s">
        <v>421</v>
      </c>
      <c r="L2057" s="11" t="s">
        <v>939</v>
      </c>
      <c r="M2057" t="s">
        <v>403</v>
      </c>
      <c r="N2057" t="s">
        <v>194</v>
      </c>
      <c r="O2057" s="19">
        <v>500</v>
      </c>
      <c r="P2057" s="19">
        <v>0</v>
      </c>
      <c r="Q2057" s="19">
        <v>0</v>
      </c>
      <c r="R2057" s="19">
        <v>500</v>
      </c>
      <c r="S2057" s="19">
        <v>0</v>
      </c>
      <c r="T2057" s="19">
        <v>0</v>
      </c>
      <c r="U2057" s="18">
        <f>Tabla1[[#This Row],[Comprometido]]/Tabla1[[#Totals],[Comprometido]]</f>
        <v>0</v>
      </c>
      <c r="V2057" s="19">
        <v>0</v>
      </c>
      <c r="W2057" s="20">
        <f>Tabla1[[#This Row],[Devengado]]/Tabla1[[#Totals],[Devengado]]</f>
        <v>0</v>
      </c>
      <c r="X2057" s="19">
        <v>500</v>
      </c>
      <c r="Y2057" s="19">
        <v>500</v>
      </c>
      <c r="Z2057" s="19">
        <v>500</v>
      </c>
    </row>
    <row r="2058" spans="1:26" hidden="1" x14ac:dyDescent="0.2">
      <c r="A2058" t="s">
        <v>62</v>
      </c>
      <c r="B2058" t="s">
        <v>66</v>
      </c>
      <c r="C2058" t="s">
        <v>113</v>
      </c>
      <c r="D2058" t="s">
        <v>114</v>
      </c>
      <c r="E2058" t="s">
        <v>574</v>
      </c>
      <c r="F2058" t="s">
        <v>575</v>
      </c>
      <c r="G2058" t="s">
        <v>576</v>
      </c>
      <c r="H2058" t="s">
        <v>577</v>
      </c>
      <c r="I2058" t="str">
        <f>MID(Tabla1[[#This Row],[Des.Proyecto]],16,50)</f>
        <v>ATENCIÓN PSICOPEDAGÓGICA INTEGRAL PARA E</v>
      </c>
      <c r="J2058" t="s">
        <v>492</v>
      </c>
      <c r="K2058" t="s">
        <v>493</v>
      </c>
      <c r="L2058" s="11" t="s">
        <v>939</v>
      </c>
      <c r="M2058" t="s">
        <v>403</v>
      </c>
      <c r="N2058" t="s">
        <v>194</v>
      </c>
      <c r="O2058" s="19">
        <v>9020.8799999999992</v>
      </c>
      <c r="P2058" s="19">
        <v>0</v>
      </c>
      <c r="Q2058" s="19">
        <v>0</v>
      </c>
      <c r="R2058" s="19">
        <v>9020.8799999999992</v>
      </c>
      <c r="S2058" s="19">
        <v>0</v>
      </c>
      <c r="T2058" s="19">
        <v>0</v>
      </c>
      <c r="U2058" s="18">
        <f>Tabla1[[#This Row],[Comprometido]]/Tabla1[[#Totals],[Comprometido]]</f>
        <v>0</v>
      </c>
      <c r="V2058" s="19">
        <v>0</v>
      </c>
      <c r="W2058" s="20">
        <f>Tabla1[[#This Row],[Devengado]]/Tabla1[[#Totals],[Devengado]]</f>
        <v>0</v>
      </c>
      <c r="X2058" s="19">
        <v>9020.8799999999992</v>
      </c>
      <c r="Y2058" s="19">
        <v>9020.8799999999992</v>
      </c>
      <c r="Z2058" s="19">
        <v>9020.8799999999992</v>
      </c>
    </row>
    <row r="2059" spans="1:26" hidden="1" x14ac:dyDescent="0.2">
      <c r="A2059" t="s">
        <v>62</v>
      </c>
      <c r="B2059" t="s">
        <v>66</v>
      </c>
      <c r="C2059" t="s">
        <v>113</v>
      </c>
      <c r="D2059" t="s">
        <v>114</v>
      </c>
      <c r="E2059" t="s">
        <v>574</v>
      </c>
      <c r="F2059" t="s">
        <v>575</v>
      </c>
      <c r="G2059" t="s">
        <v>576</v>
      </c>
      <c r="H2059" t="s">
        <v>577</v>
      </c>
      <c r="I2059" t="str">
        <f>MID(Tabla1[[#This Row],[Des.Proyecto]],16,50)</f>
        <v>ATENCIÓN PSICOPEDAGÓGICA INTEGRAL PARA E</v>
      </c>
      <c r="J2059" t="s">
        <v>480</v>
      </c>
      <c r="K2059" t="s">
        <v>481</v>
      </c>
      <c r="L2059" s="11" t="s">
        <v>939</v>
      </c>
      <c r="M2059" t="s">
        <v>403</v>
      </c>
      <c r="N2059" t="s">
        <v>194</v>
      </c>
      <c r="O2059" s="19">
        <v>603.4</v>
      </c>
      <c r="P2059" s="19">
        <v>0</v>
      </c>
      <c r="Q2059" s="19">
        <v>0</v>
      </c>
      <c r="R2059" s="19">
        <v>603.4</v>
      </c>
      <c r="S2059" s="19">
        <v>0</v>
      </c>
      <c r="T2059" s="19">
        <v>0</v>
      </c>
      <c r="U2059" s="18">
        <f>Tabla1[[#This Row],[Comprometido]]/Tabla1[[#Totals],[Comprometido]]</f>
        <v>0</v>
      </c>
      <c r="V2059" s="19">
        <v>0</v>
      </c>
      <c r="W2059" s="20">
        <f>Tabla1[[#This Row],[Devengado]]/Tabla1[[#Totals],[Devengado]]</f>
        <v>0</v>
      </c>
      <c r="X2059" s="19">
        <v>603.4</v>
      </c>
      <c r="Y2059" s="19">
        <v>603.4</v>
      </c>
      <c r="Z2059" s="19">
        <v>603.4</v>
      </c>
    </row>
    <row r="2060" spans="1:26" hidden="1" x14ac:dyDescent="0.2">
      <c r="A2060" t="s">
        <v>62</v>
      </c>
      <c r="B2060" t="s">
        <v>66</v>
      </c>
      <c r="C2060" t="s">
        <v>113</v>
      </c>
      <c r="D2060" t="s">
        <v>114</v>
      </c>
      <c r="E2060" t="s">
        <v>574</v>
      </c>
      <c r="F2060" t="s">
        <v>575</v>
      </c>
      <c r="G2060" t="s">
        <v>578</v>
      </c>
      <c r="H2060" t="s">
        <v>579</v>
      </c>
      <c r="I2060" t="str">
        <f>MID(Tabla1[[#This Row],[Des.Proyecto]],16,50)</f>
        <v>AMPLIACIÓN DE LA OFERTA EDUCATIVA EXTRAO</v>
      </c>
      <c r="J2060" t="s">
        <v>401</v>
      </c>
      <c r="K2060" t="s">
        <v>402</v>
      </c>
      <c r="L2060" s="11" t="s">
        <v>939</v>
      </c>
      <c r="M2060" t="s">
        <v>403</v>
      </c>
      <c r="N2060" t="s">
        <v>194</v>
      </c>
      <c r="O2060" s="19">
        <v>23000</v>
      </c>
      <c r="P2060" s="19">
        <v>0</v>
      </c>
      <c r="Q2060" s="19">
        <v>0</v>
      </c>
      <c r="R2060" s="19">
        <v>23000</v>
      </c>
      <c r="S2060" s="19">
        <v>0</v>
      </c>
      <c r="T2060" s="19">
        <v>5297</v>
      </c>
      <c r="U2060" s="18">
        <f>Tabla1[[#This Row],[Comprometido]]/Tabla1[[#Totals],[Comprometido]]</f>
        <v>2.5288008310927562E-4</v>
      </c>
      <c r="V2060" s="19">
        <v>5297</v>
      </c>
      <c r="W2060" s="20">
        <f>Tabla1[[#This Row],[Devengado]]/Tabla1[[#Totals],[Devengado]]</f>
        <v>6.1857534561026058E-4</v>
      </c>
      <c r="X2060" s="19">
        <v>17703</v>
      </c>
      <c r="Y2060" s="19">
        <v>17703</v>
      </c>
      <c r="Z2060" s="19">
        <v>17703</v>
      </c>
    </row>
    <row r="2061" spans="1:26" hidden="1" x14ac:dyDescent="0.2">
      <c r="A2061" t="s">
        <v>62</v>
      </c>
      <c r="B2061" t="s">
        <v>66</v>
      </c>
      <c r="C2061" t="s">
        <v>113</v>
      </c>
      <c r="D2061" t="s">
        <v>114</v>
      </c>
      <c r="E2061" t="s">
        <v>574</v>
      </c>
      <c r="F2061" t="s">
        <v>575</v>
      </c>
      <c r="G2061" t="s">
        <v>578</v>
      </c>
      <c r="H2061" t="s">
        <v>579</v>
      </c>
      <c r="I2061" t="str">
        <f>MID(Tabla1[[#This Row],[Des.Proyecto]],16,50)</f>
        <v>AMPLIACIÓN DE LA OFERTA EDUCATIVA EXTRAO</v>
      </c>
      <c r="J2061" t="s">
        <v>502</v>
      </c>
      <c r="K2061" t="s">
        <v>503</v>
      </c>
      <c r="L2061" s="11" t="s">
        <v>939</v>
      </c>
      <c r="M2061" t="s">
        <v>403</v>
      </c>
      <c r="N2061" t="s">
        <v>194</v>
      </c>
      <c r="O2061" s="19">
        <v>11555</v>
      </c>
      <c r="P2061" s="19">
        <v>0</v>
      </c>
      <c r="Q2061" s="19">
        <v>0</v>
      </c>
      <c r="R2061" s="19">
        <v>11555</v>
      </c>
      <c r="S2061" s="19">
        <v>0</v>
      </c>
      <c r="T2061" s="19">
        <v>0</v>
      </c>
      <c r="U2061" s="18">
        <f>Tabla1[[#This Row],[Comprometido]]/Tabla1[[#Totals],[Comprometido]]</f>
        <v>0</v>
      </c>
      <c r="V2061" s="19">
        <v>0</v>
      </c>
      <c r="W2061" s="20">
        <f>Tabla1[[#This Row],[Devengado]]/Tabla1[[#Totals],[Devengado]]</f>
        <v>0</v>
      </c>
      <c r="X2061" s="19">
        <v>11555</v>
      </c>
      <c r="Y2061" s="19">
        <v>11555</v>
      </c>
      <c r="Z2061" s="19">
        <v>11555</v>
      </c>
    </row>
    <row r="2062" spans="1:26" hidden="1" x14ac:dyDescent="0.2">
      <c r="A2062" t="s">
        <v>62</v>
      </c>
      <c r="B2062" t="s">
        <v>66</v>
      </c>
      <c r="C2062" t="s">
        <v>113</v>
      </c>
      <c r="D2062" t="s">
        <v>114</v>
      </c>
      <c r="E2062" t="s">
        <v>574</v>
      </c>
      <c r="F2062" t="s">
        <v>575</v>
      </c>
      <c r="G2062" t="s">
        <v>578</v>
      </c>
      <c r="H2062" t="s">
        <v>579</v>
      </c>
      <c r="I2062" t="str">
        <f>MID(Tabla1[[#This Row],[Des.Proyecto]],16,50)</f>
        <v>AMPLIACIÓN DE LA OFERTA EDUCATIVA EXTRAO</v>
      </c>
      <c r="J2062" t="s">
        <v>420</v>
      </c>
      <c r="K2062" t="s">
        <v>421</v>
      </c>
      <c r="L2062" s="11" t="s">
        <v>939</v>
      </c>
      <c r="M2062" t="s">
        <v>403</v>
      </c>
      <c r="N2062" t="s">
        <v>194</v>
      </c>
      <c r="O2062" s="19">
        <v>5500</v>
      </c>
      <c r="P2062" s="19">
        <v>0</v>
      </c>
      <c r="Q2062" s="19">
        <v>0</v>
      </c>
      <c r="R2062" s="19">
        <v>5500</v>
      </c>
      <c r="S2062" s="19">
        <v>0</v>
      </c>
      <c r="T2062" s="19">
        <v>0</v>
      </c>
      <c r="U2062" s="18">
        <f>Tabla1[[#This Row],[Comprometido]]/Tabla1[[#Totals],[Comprometido]]</f>
        <v>0</v>
      </c>
      <c r="V2062" s="19">
        <v>0</v>
      </c>
      <c r="W2062" s="20">
        <f>Tabla1[[#This Row],[Devengado]]/Tabla1[[#Totals],[Devengado]]</f>
        <v>0</v>
      </c>
      <c r="X2062" s="19">
        <v>5500</v>
      </c>
      <c r="Y2062" s="19">
        <v>5500</v>
      </c>
      <c r="Z2062" s="19">
        <v>5500</v>
      </c>
    </row>
    <row r="2063" spans="1:26" hidden="1" x14ac:dyDescent="0.2">
      <c r="A2063" t="s">
        <v>62</v>
      </c>
      <c r="B2063" t="s">
        <v>66</v>
      </c>
      <c r="C2063" t="s">
        <v>113</v>
      </c>
      <c r="D2063" t="s">
        <v>114</v>
      </c>
      <c r="E2063" t="s">
        <v>574</v>
      </c>
      <c r="F2063" t="s">
        <v>575</v>
      </c>
      <c r="G2063" t="s">
        <v>578</v>
      </c>
      <c r="H2063" t="s">
        <v>579</v>
      </c>
      <c r="I2063" t="str">
        <f>MID(Tabla1[[#This Row],[Des.Proyecto]],16,50)</f>
        <v>AMPLIACIÓN DE LA OFERTA EDUCATIVA EXTRAO</v>
      </c>
      <c r="J2063" t="s">
        <v>520</v>
      </c>
      <c r="K2063" t="s">
        <v>521</v>
      </c>
      <c r="L2063" s="11" t="s">
        <v>939</v>
      </c>
      <c r="M2063" t="s">
        <v>403</v>
      </c>
      <c r="N2063" t="s">
        <v>194</v>
      </c>
      <c r="O2063" s="19">
        <v>75000</v>
      </c>
      <c r="P2063" s="19">
        <v>0</v>
      </c>
      <c r="Q2063" s="19">
        <v>0</v>
      </c>
      <c r="R2063" s="19">
        <v>75000</v>
      </c>
      <c r="S2063" s="19">
        <v>0</v>
      </c>
      <c r="T2063" s="19">
        <v>0</v>
      </c>
      <c r="U2063" s="18">
        <f>Tabla1[[#This Row],[Comprometido]]/Tabla1[[#Totals],[Comprometido]]</f>
        <v>0</v>
      </c>
      <c r="V2063" s="19">
        <v>0</v>
      </c>
      <c r="W2063" s="20">
        <f>Tabla1[[#This Row],[Devengado]]/Tabla1[[#Totals],[Devengado]]</f>
        <v>0</v>
      </c>
      <c r="X2063" s="19">
        <v>75000</v>
      </c>
      <c r="Y2063" s="19">
        <v>75000</v>
      </c>
      <c r="Z2063" s="19">
        <v>75000</v>
      </c>
    </row>
    <row r="2064" spans="1:26" hidden="1" x14ac:dyDescent="0.2">
      <c r="A2064" t="s">
        <v>62</v>
      </c>
      <c r="B2064" t="s">
        <v>66</v>
      </c>
      <c r="C2064" t="s">
        <v>113</v>
      </c>
      <c r="D2064" t="s">
        <v>114</v>
      </c>
      <c r="E2064" t="s">
        <v>574</v>
      </c>
      <c r="F2064" t="s">
        <v>575</v>
      </c>
      <c r="G2064" t="s">
        <v>578</v>
      </c>
      <c r="H2064" t="s">
        <v>579</v>
      </c>
      <c r="I2064" t="str">
        <f>MID(Tabla1[[#This Row],[Des.Proyecto]],16,50)</f>
        <v>AMPLIACIÓN DE LA OFERTA EDUCATIVA EXTRAO</v>
      </c>
      <c r="J2064" t="s">
        <v>422</v>
      </c>
      <c r="K2064" t="s">
        <v>423</v>
      </c>
      <c r="L2064" s="11" t="s">
        <v>939</v>
      </c>
      <c r="M2064" t="s">
        <v>403</v>
      </c>
      <c r="N2064" t="s">
        <v>194</v>
      </c>
      <c r="O2064" s="19">
        <v>34000</v>
      </c>
      <c r="P2064" s="19">
        <v>0</v>
      </c>
      <c r="Q2064" s="19">
        <v>0</v>
      </c>
      <c r="R2064" s="19">
        <v>34000</v>
      </c>
      <c r="S2064" s="19">
        <v>0</v>
      </c>
      <c r="T2064" s="19">
        <v>0</v>
      </c>
      <c r="U2064" s="18">
        <f>Tabla1[[#This Row],[Comprometido]]/Tabla1[[#Totals],[Comprometido]]</f>
        <v>0</v>
      </c>
      <c r="V2064" s="19">
        <v>0</v>
      </c>
      <c r="W2064" s="20">
        <f>Tabla1[[#This Row],[Devengado]]/Tabla1[[#Totals],[Devengado]]</f>
        <v>0</v>
      </c>
      <c r="X2064" s="19">
        <v>34000</v>
      </c>
      <c r="Y2064" s="19">
        <v>34000</v>
      </c>
      <c r="Z2064" s="19">
        <v>34000</v>
      </c>
    </row>
    <row r="2065" spans="1:26" hidden="1" x14ac:dyDescent="0.2">
      <c r="A2065" t="s">
        <v>62</v>
      </c>
      <c r="B2065" t="s">
        <v>66</v>
      </c>
      <c r="C2065" t="s">
        <v>113</v>
      </c>
      <c r="D2065" t="s">
        <v>114</v>
      </c>
      <c r="E2065" t="s">
        <v>574</v>
      </c>
      <c r="F2065" t="s">
        <v>575</v>
      </c>
      <c r="G2065" t="s">
        <v>578</v>
      </c>
      <c r="H2065" t="s">
        <v>579</v>
      </c>
      <c r="I2065" t="str">
        <f>MID(Tabla1[[#This Row],[Des.Proyecto]],16,50)</f>
        <v>AMPLIACIÓN DE LA OFERTA EDUCATIVA EXTRAO</v>
      </c>
      <c r="J2065" t="s">
        <v>480</v>
      </c>
      <c r="K2065" t="s">
        <v>481</v>
      </c>
      <c r="L2065" s="11" t="s">
        <v>939</v>
      </c>
      <c r="M2065" t="s">
        <v>403</v>
      </c>
      <c r="N2065" t="s">
        <v>194</v>
      </c>
      <c r="O2065" s="19">
        <v>258.60000000000002</v>
      </c>
      <c r="P2065" s="19">
        <v>0</v>
      </c>
      <c r="Q2065" s="19">
        <v>0</v>
      </c>
      <c r="R2065" s="19">
        <v>258.60000000000002</v>
      </c>
      <c r="S2065" s="19">
        <v>0</v>
      </c>
      <c r="T2065" s="19">
        <v>0</v>
      </c>
      <c r="U2065" s="18">
        <f>Tabla1[[#This Row],[Comprometido]]/Tabla1[[#Totals],[Comprometido]]</f>
        <v>0</v>
      </c>
      <c r="V2065" s="19">
        <v>0</v>
      </c>
      <c r="W2065" s="20">
        <f>Tabla1[[#This Row],[Devengado]]/Tabla1[[#Totals],[Devengado]]</f>
        <v>0</v>
      </c>
      <c r="X2065" s="19">
        <v>258.60000000000002</v>
      </c>
      <c r="Y2065" s="19">
        <v>258.60000000000002</v>
      </c>
      <c r="Z2065" s="19">
        <v>258.60000000000002</v>
      </c>
    </row>
    <row r="2066" spans="1:26" hidden="1" x14ac:dyDescent="0.2">
      <c r="A2066" t="s">
        <v>62</v>
      </c>
      <c r="B2066" t="s">
        <v>66</v>
      </c>
      <c r="C2066" t="s">
        <v>113</v>
      </c>
      <c r="D2066" t="s">
        <v>114</v>
      </c>
      <c r="E2066" t="s">
        <v>574</v>
      </c>
      <c r="F2066" t="s">
        <v>575</v>
      </c>
      <c r="G2066" t="s">
        <v>580</v>
      </c>
      <c r="H2066" t="s">
        <v>581</v>
      </c>
      <c r="I2066" t="str">
        <f>MID(Tabla1[[#This Row],[Des.Proyecto]],16,50)</f>
        <v>INFRAESTRUCTURA EDUCATIVA INTEGRAL E INC</v>
      </c>
      <c r="J2066" t="s">
        <v>502</v>
      </c>
      <c r="K2066" t="s">
        <v>503</v>
      </c>
      <c r="L2066" s="11" t="s">
        <v>939</v>
      </c>
      <c r="M2066" t="s">
        <v>403</v>
      </c>
      <c r="N2066" t="s">
        <v>194</v>
      </c>
      <c r="O2066" s="19">
        <v>1499478.29</v>
      </c>
      <c r="P2066" s="19">
        <v>0</v>
      </c>
      <c r="Q2066" s="19">
        <v>-212803.28</v>
      </c>
      <c r="R2066" s="19">
        <v>1286675.01</v>
      </c>
      <c r="S2066" s="19">
        <v>54304.73</v>
      </c>
      <c r="T2066" s="19">
        <v>874350.73</v>
      </c>
      <c r="U2066" s="18">
        <f>Tabla1[[#This Row],[Comprometido]]/Tabla1[[#Totals],[Comprometido]]</f>
        <v>4.1741718948283144E-2</v>
      </c>
      <c r="V2066" s="19">
        <v>363142.7</v>
      </c>
      <c r="W2066" s="20">
        <f>Tabla1[[#This Row],[Devengado]]/Tabla1[[#Totals],[Devengado]]</f>
        <v>4.2407234502235824E-2</v>
      </c>
      <c r="X2066" s="19">
        <v>412324.28</v>
      </c>
      <c r="Y2066" s="19">
        <v>923532.31</v>
      </c>
      <c r="Z2066" s="19">
        <v>358019.55</v>
      </c>
    </row>
    <row r="2067" spans="1:26" hidden="1" x14ac:dyDescent="0.2">
      <c r="A2067" t="s">
        <v>62</v>
      </c>
      <c r="B2067" t="s">
        <v>66</v>
      </c>
      <c r="C2067" t="s">
        <v>113</v>
      </c>
      <c r="D2067" t="s">
        <v>114</v>
      </c>
      <c r="E2067" t="s">
        <v>574</v>
      </c>
      <c r="F2067" t="s">
        <v>575</v>
      </c>
      <c r="G2067" t="s">
        <v>580</v>
      </c>
      <c r="H2067" t="s">
        <v>581</v>
      </c>
      <c r="I2067" t="str">
        <f>MID(Tabla1[[#This Row],[Des.Proyecto]],16,50)</f>
        <v>INFRAESTRUCTURA EDUCATIVA INTEGRAL E INC</v>
      </c>
      <c r="J2067" t="s">
        <v>442</v>
      </c>
      <c r="K2067" t="s">
        <v>443</v>
      </c>
      <c r="L2067" s="11" t="s">
        <v>939</v>
      </c>
      <c r="M2067" t="s">
        <v>403</v>
      </c>
      <c r="N2067" t="s">
        <v>194</v>
      </c>
      <c r="O2067" s="19">
        <v>11906.25</v>
      </c>
      <c r="P2067" s="19">
        <v>0</v>
      </c>
      <c r="Q2067" s="19">
        <v>0</v>
      </c>
      <c r="R2067" s="19">
        <v>11906.25</v>
      </c>
      <c r="S2067" s="19">
        <v>0</v>
      </c>
      <c r="T2067" s="19">
        <v>11905</v>
      </c>
      <c r="U2067" s="18">
        <f>Tabla1[[#This Row],[Comprometido]]/Tabla1[[#Totals],[Comprometido]]</f>
        <v>5.6834762873625194E-4</v>
      </c>
      <c r="V2067" s="19">
        <v>11905</v>
      </c>
      <c r="W2067" s="20">
        <f>Tabla1[[#This Row],[Devengado]]/Tabla1[[#Totals],[Devengado]]</f>
        <v>1.3902472134208329E-3</v>
      </c>
      <c r="X2067" s="19">
        <v>1.25</v>
      </c>
      <c r="Y2067" s="19">
        <v>1.25</v>
      </c>
      <c r="Z2067" s="19">
        <v>1.25</v>
      </c>
    </row>
    <row r="2068" spans="1:26" hidden="1" x14ac:dyDescent="0.2">
      <c r="A2068" t="s">
        <v>62</v>
      </c>
      <c r="B2068" t="s">
        <v>66</v>
      </c>
      <c r="C2068" t="s">
        <v>113</v>
      </c>
      <c r="D2068" t="s">
        <v>114</v>
      </c>
      <c r="E2068" t="s">
        <v>574</v>
      </c>
      <c r="F2068" t="s">
        <v>575</v>
      </c>
      <c r="G2068" t="s">
        <v>580</v>
      </c>
      <c r="H2068" t="s">
        <v>581</v>
      </c>
      <c r="I2068" t="str">
        <f>MID(Tabla1[[#This Row],[Des.Proyecto]],16,50)</f>
        <v>INFRAESTRUCTURA EDUCATIVA INTEGRAL E INC</v>
      </c>
      <c r="J2068" t="s">
        <v>450</v>
      </c>
      <c r="K2068" t="s">
        <v>451</v>
      </c>
      <c r="L2068" s="11" t="s">
        <v>939</v>
      </c>
      <c r="M2068" t="s">
        <v>403</v>
      </c>
      <c r="N2068" t="s">
        <v>194</v>
      </c>
      <c r="O2068" s="19">
        <v>99600</v>
      </c>
      <c r="P2068" s="19">
        <v>0</v>
      </c>
      <c r="Q2068" s="19">
        <v>0</v>
      </c>
      <c r="R2068" s="19">
        <v>99600</v>
      </c>
      <c r="S2068" s="19">
        <v>0</v>
      </c>
      <c r="T2068" s="19">
        <v>69720</v>
      </c>
      <c r="U2068" s="18">
        <f>Tabla1[[#This Row],[Comprometido]]/Tabla1[[#Totals],[Comprometido]]</f>
        <v>3.3284499517422499E-3</v>
      </c>
      <c r="V2068" s="19">
        <v>0</v>
      </c>
      <c r="W2068" s="20">
        <f>Tabla1[[#This Row],[Devengado]]/Tabla1[[#Totals],[Devengado]]</f>
        <v>0</v>
      </c>
      <c r="X2068" s="19">
        <v>29880</v>
      </c>
      <c r="Y2068" s="19">
        <v>99600</v>
      </c>
      <c r="Z2068" s="19">
        <v>29880</v>
      </c>
    </row>
    <row r="2069" spans="1:26" hidden="1" x14ac:dyDescent="0.2">
      <c r="A2069" t="s">
        <v>62</v>
      </c>
      <c r="B2069" t="s">
        <v>66</v>
      </c>
      <c r="C2069" t="s">
        <v>113</v>
      </c>
      <c r="D2069" t="s">
        <v>114</v>
      </c>
      <c r="E2069" t="s">
        <v>574</v>
      </c>
      <c r="F2069" t="s">
        <v>575</v>
      </c>
      <c r="G2069" t="s">
        <v>580</v>
      </c>
      <c r="H2069" t="s">
        <v>581</v>
      </c>
      <c r="I2069" t="str">
        <f>MID(Tabla1[[#This Row],[Des.Proyecto]],16,50)</f>
        <v>INFRAESTRUCTURA EDUCATIVA INTEGRAL E INC</v>
      </c>
      <c r="J2069" t="s">
        <v>476</v>
      </c>
      <c r="K2069" t="s">
        <v>477</v>
      </c>
      <c r="L2069" s="11" t="s">
        <v>939</v>
      </c>
      <c r="M2069" t="s">
        <v>403</v>
      </c>
      <c r="N2069" t="s">
        <v>194</v>
      </c>
      <c r="O2069" s="19">
        <v>14380</v>
      </c>
      <c r="P2069" s="19">
        <v>0</v>
      </c>
      <c r="Q2069" s="19">
        <v>0</v>
      </c>
      <c r="R2069" s="19">
        <v>14380</v>
      </c>
      <c r="S2069" s="19">
        <v>0</v>
      </c>
      <c r="T2069" s="19">
        <v>8327.8799999999992</v>
      </c>
      <c r="U2069" s="18">
        <f>Tabla1[[#This Row],[Comprometido]]/Tabla1[[#Totals],[Comprometido]]</f>
        <v>3.9757503993280614E-4</v>
      </c>
      <c r="V2069" s="19">
        <v>1333</v>
      </c>
      <c r="W2069" s="20">
        <f>Tabla1[[#This Row],[Devengado]]/Tabla1[[#Totals],[Devengado]]</f>
        <v>1.5566564766820415E-4</v>
      </c>
      <c r="X2069" s="19">
        <v>6052.12</v>
      </c>
      <c r="Y2069" s="19">
        <v>13047</v>
      </c>
      <c r="Z2069" s="19">
        <v>6052.12</v>
      </c>
    </row>
    <row r="2070" spans="1:26" hidden="1" x14ac:dyDescent="0.2">
      <c r="A2070" t="s">
        <v>62</v>
      </c>
      <c r="B2070" t="s">
        <v>66</v>
      </c>
      <c r="C2070" t="s">
        <v>113</v>
      </c>
      <c r="D2070" t="s">
        <v>114</v>
      </c>
      <c r="E2070" t="s">
        <v>574</v>
      </c>
      <c r="F2070" t="s">
        <v>575</v>
      </c>
      <c r="G2070" t="s">
        <v>580</v>
      </c>
      <c r="H2070" t="s">
        <v>581</v>
      </c>
      <c r="I2070" t="str">
        <f>MID(Tabla1[[#This Row],[Des.Proyecto]],16,50)</f>
        <v>INFRAESTRUCTURA EDUCATIVA INTEGRAL E INC</v>
      </c>
      <c r="J2070" t="s">
        <v>478</v>
      </c>
      <c r="K2070" t="s">
        <v>479</v>
      </c>
      <c r="L2070" s="11" t="s">
        <v>939</v>
      </c>
      <c r="M2070" t="s">
        <v>403</v>
      </c>
      <c r="N2070" t="s">
        <v>194</v>
      </c>
      <c r="O2070" s="19">
        <v>6250</v>
      </c>
      <c r="P2070" s="19">
        <v>0</v>
      </c>
      <c r="Q2070" s="19">
        <v>0</v>
      </c>
      <c r="R2070" s="19">
        <v>6250</v>
      </c>
      <c r="S2070" s="19">
        <v>0</v>
      </c>
      <c r="T2070" s="19">
        <v>0</v>
      </c>
      <c r="U2070" s="18">
        <f>Tabla1[[#This Row],[Comprometido]]/Tabla1[[#Totals],[Comprometido]]</f>
        <v>0</v>
      </c>
      <c r="V2070" s="19">
        <v>0</v>
      </c>
      <c r="W2070" s="20">
        <f>Tabla1[[#This Row],[Devengado]]/Tabla1[[#Totals],[Devengado]]</f>
        <v>0</v>
      </c>
      <c r="X2070" s="19">
        <v>6250</v>
      </c>
      <c r="Y2070" s="19">
        <v>6250</v>
      </c>
      <c r="Z2070" s="19">
        <v>6250</v>
      </c>
    </row>
    <row r="2071" spans="1:26" hidden="1" x14ac:dyDescent="0.2">
      <c r="A2071" t="s">
        <v>62</v>
      </c>
      <c r="B2071" t="s">
        <v>66</v>
      </c>
      <c r="C2071" t="s">
        <v>113</v>
      </c>
      <c r="D2071" t="s">
        <v>114</v>
      </c>
      <c r="E2071" t="s">
        <v>574</v>
      </c>
      <c r="F2071" t="s">
        <v>575</v>
      </c>
      <c r="G2071" t="s">
        <v>580</v>
      </c>
      <c r="H2071" t="s">
        <v>581</v>
      </c>
      <c r="I2071" t="str">
        <f>MID(Tabla1[[#This Row],[Des.Proyecto]],16,50)</f>
        <v>INFRAESTRUCTURA EDUCATIVA INTEGRAL E INC</v>
      </c>
      <c r="J2071" t="s">
        <v>480</v>
      </c>
      <c r="K2071" t="s">
        <v>481</v>
      </c>
      <c r="L2071" s="11" t="s">
        <v>939</v>
      </c>
      <c r="M2071" t="s">
        <v>403</v>
      </c>
      <c r="N2071" t="s">
        <v>194</v>
      </c>
      <c r="O2071" s="19">
        <v>89274.66</v>
      </c>
      <c r="P2071" s="19">
        <v>0</v>
      </c>
      <c r="Q2071" s="19">
        <v>0</v>
      </c>
      <c r="R2071" s="19">
        <v>89274.66</v>
      </c>
      <c r="S2071" s="19">
        <v>0</v>
      </c>
      <c r="T2071" s="19">
        <v>0</v>
      </c>
      <c r="U2071" s="18">
        <f>Tabla1[[#This Row],[Comprometido]]/Tabla1[[#Totals],[Comprometido]]</f>
        <v>0</v>
      </c>
      <c r="V2071" s="19">
        <v>0</v>
      </c>
      <c r="W2071" s="20">
        <f>Tabla1[[#This Row],[Devengado]]/Tabla1[[#Totals],[Devengado]]</f>
        <v>0</v>
      </c>
      <c r="X2071" s="19">
        <v>89274.66</v>
      </c>
      <c r="Y2071" s="19">
        <v>89274.66</v>
      </c>
      <c r="Z2071" s="19">
        <v>89274.66</v>
      </c>
    </row>
    <row r="2072" spans="1:26" hidden="1" x14ac:dyDescent="0.2">
      <c r="A2072" t="s">
        <v>62</v>
      </c>
      <c r="B2072" t="s">
        <v>66</v>
      </c>
      <c r="C2072" t="s">
        <v>113</v>
      </c>
      <c r="D2072" t="s">
        <v>114</v>
      </c>
      <c r="E2072" t="s">
        <v>574</v>
      </c>
      <c r="F2072" t="s">
        <v>575</v>
      </c>
      <c r="G2072" t="s">
        <v>582</v>
      </c>
      <c r="H2072" t="s">
        <v>583</v>
      </c>
      <c r="I2072" t="str">
        <f>MID(Tabla1[[#This Row],[Des.Proyecto]],16,50)</f>
        <v>MODELO EDUCATIVO MUNICIPAL INNOVADOR</v>
      </c>
      <c r="J2072" t="s">
        <v>401</v>
      </c>
      <c r="K2072" t="s">
        <v>402</v>
      </c>
      <c r="L2072" s="11" t="s">
        <v>939</v>
      </c>
      <c r="M2072" t="s">
        <v>403</v>
      </c>
      <c r="N2072" t="s">
        <v>194</v>
      </c>
      <c r="O2072" s="19">
        <v>23240</v>
      </c>
      <c r="P2072" s="19">
        <v>0</v>
      </c>
      <c r="Q2072" s="19">
        <v>40000</v>
      </c>
      <c r="R2072" s="19">
        <v>63240</v>
      </c>
      <c r="S2072" s="19">
        <v>0</v>
      </c>
      <c r="T2072" s="19">
        <v>6290</v>
      </c>
      <c r="U2072" s="18">
        <f>Tabla1[[#This Row],[Comprometido]]/Tabla1[[#Totals],[Comprometido]]</f>
        <v>3.0028614739613813E-4</v>
      </c>
      <c r="V2072" s="19">
        <v>6290</v>
      </c>
      <c r="W2072" s="20">
        <f>Tabla1[[#This Row],[Devengado]]/Tabla1[[#Totals],[Devengado]]</f>
        <v>7.345363269564922E-4</v>
      </c>
      <c r="X2072" s="19">
        <v>56950</v>
      </c>
      <c r="Y2072" s="19">
        <v>56950</v>
      </c>
      <c r="Z2072" s="19">
        <v>56950</v>
      </c>
    </row>
    <row r="2073" spans="1:26" hidden="1" x14ac:dyDescent="0.2">
      <c r="A2073" t="s">
        <v>62</v>
      </c>
      <c r="B2073" t="s">
        <v>66</v>
      </c>
      <c r="C2073" t="s">
        <v>113</v>
      </c>
      <c r="D2073" t="s">
        <v>114</v>
      </c>
      <c r="E2073" t="s">
        <v>574</v>
      </c>
      <c r="F2073" t="s">
        <v>575</v>
      </c>
      <c r="G2073" t="s">
        <v>582</v>
      </c>
      <c r="H2073" t="s">
        <v>583</v>
      </c>
      <c r="I2073" t="str">
        <f>MID(Tabla1[[#This Row],[Des.Proyecto]],16,50)</f>
        <v>MODELO EDUCATIVO MUNICIPAL INNOVADOR</v>
      </c>
      <c r="J2073" t="s">
        <v>484</v>
      </c>
      <c r="K2073" t="s">
        <v>485</v>
      </c>
      <c r="L2073" s="11" t="s">
        <v>939</v>
      </c>
      <c r="M2073" t="s">
        <v>403</v>
      </c>
      <c r="N2073" t="s">
        <v>194</v>
      </c>
      <c r="O2073" s="19">
        <v>338975.46</v>
      </c>
      <c r="P2073" s="19">
        <v>0</v>
      </c>
      <c r="Q2073" s="19">
        <v>1083521.82</v>
      </c>
      <c r="R2073" s="19">
        <v>1422497.28</v>
      </c>
      <c r="S2073" s="19">
        <v>0</v>
      </c>
      <c r="T2073" s="19">
        <v>1001280</v>
      </c>
      <c r="U2073" s="18">
        <f>Tabla1[[#This Row],[Comprometido]]/Tabla1[[#Totals],[Comprometido]]</f>
        <v>4.7801353523816405E-2</v>
      </c>
      <c r="V2073" s="19">
        <v>273215.34000000003</v>
      </c>
      <c r="W2073" s="20">
        <f>Tabla1[[#This Row],[Devengado]]/Tabla1[[#Totals],[Devengado]]</f>
        <v>3.1905658555130237E-2</v>
      </c>
      <c r="X2073" s="19">
        <v>421217.28000000003</v>
      </c>
      <c r="Y2073" s="19">
        <v>1149281.94</v>
      </c>
      <c r="Z2073" s="19">
        <v>421217.28000000003</v>
      </c>
    </row>
    <row r="2074" spans="1:26" hidden="1" x14ac:dyDescent="0.2">
      <c r="A2074" t="s">
        <v>62</v>
      </c>
      <c r="B2074" t="s">
        <v>66</v>
      </c>
      <c r="C2074" t="s">
        <v>113</v>
      </c>
      <c r="D2074" t="s">
        <v>114</v>
      </c>
      <c r="E2074" t="s">
        <v>574</v>
      </c>
      <c r="F2074" t="s">
        <v>575</v>
      </c>
      <c r="G2074" t="s">
        <v>582</v>
      </c>
      <c r="H2074" t="s">
        <v>583</v>
      </c>
      <c r="I2074" t="str">
        <f>MID(Tabla1[[#This Row],[Des.Proyecto]],16,50)</f>
        <v>MODELO EDUCATIVO MUNICIPAL INNOVADOR</v>
      </c>
      <c r="J2074" t="s">
        <v>476</v>
      </c>
      <c r="K2074" t="s">
        <v>477</v>
      </c>
      <c r="L2074" s="11" t="s">
        <v>939</v>
      </c>
      <c r="M2074" t="s">
        <v>403</v>
      </c>
      <c r="N2074" t="s">
        <v>194</v>
      </c>
      <c r="O2074" s="19">
        <v>52000</v>
      </c>
      <c r="P2074" s="19">
        <v>0</v>
      </c>
      <c r="Q2074" s="19">
        <v>0</v>
      </c>
      <c r="R2074" s="19">
        <v>52000</v>
      </c>
      <c r="S2074" s="19">
        <v>3497.4</v>
      </c>
      <c r="T2074" s="19">
        <v>0</v>
      </c>
      <c r="U2074" s="18">
        <f>Tabla1[[#This Row],[Comprometido]]/Tabla1[[#Totals],[Comprometido]]</f>
        <v>0</v>
      </c>
      <c r="V2074" s="19">
        <v>0</v>
      </c>
      <c r="W2074" s="20">
        <f>Tabla1[[#This Row],[Devengado]]/Tabla1[[#Totals],[Devengado]]</f>
        <v>0</v>
      </c>
      <c r="X2074" s="19">
        <v>52000</v>
      </c>
      <c r="Y2074" s="19">
        <v>52000</v>
      </c>
      <c r="Z2074" s="19">
        <v>48502.6</v>
      </c>
    </row>
    <row r="2075" spans="1:26" hidden="1" x14ac:dyDescent="0.2">
      <c r="A2075" t="s">
        <v>62</v>
      </c>
      <c r="B2075" t="s">
        <v>66</v>
      </c>
      <c r="C2075" t="s">
        <v>113</v>
      </c>
      <c r="D2075" t="s">
        <v>114</v>
      </c>
      <c r="E2075" t="s">
        <v>574</v>
      </c>
      <c r="F2075" t="s">
        <v>575</v>
      </c>
      <c r="G2075" t="s">
        <v>582</v>
      </c>
      <c r="H2075" t="s">
        <v>583</v>
      </c>
      <c r="I2075" t="str">
        <f>MID(Tabla1[[#This Row],[Des.Proyecto]],16,50)</f>
        <v>MODELO EDUCATIVO MUNICIPAL INNOVADOR</v>
      </c>
      <c r="J2075" t="s">
        <v>418</v>
      </c>
      <c r="K2075" t="s">
        <v>419</v>
      </c>
      <c r="L2075" s="11" t="s">
        <v>939</v>
      </c>
      <c r="M2075" t="s">
        <v>403</v>
      </c>
      <c r="N2075" t="s">
        <v>194</v>
      </c>
      <c r="O2075" s="19">
        <v>210000</v>
      </c>
      <c r="P2075" s="19">
        <v>0</v>
      </c>
      <c r="Q2075" s="19">
        <v>0</v>
      </c>
      <c r="R2075" s="19">
        <v>210000</v>
      </c>
      <c r="S2075" s="19">
        <v>0</v>
      </c>
      <c r="T2075" s="19">
        <v>0</v>
      </c>
      <c r="U2075" s="18">
        <f>Tabla1[[#This Row],[Comprometido]]/Tabla1[[#Totals],[Comprometido]]</f>
        <v>0</v>
      </c>
      <c r="V2075" s="19">
        <v>0</v>
      </c>
      <c r="W2075" s="20">
        <f>Tabla1[[#This Row],[Devengado]]/Tabla1[[#Totals],[Devengado]]</f>
        <v>0</v>
      </c>
      <c r="X2075" s="19">
        <v>210000</v>
      </c>
      <c r="Y2075" s="19">
        <v>210000</v>
      </c>
      <c r="Z2075" s="19">
        <v>210000</v>
      </c>
    </row>
    <row r="2076" spans="1:26" hidden="1" x14ac:dyDescent="0.2">
      <c r="A2076" t="s">
        <v>62</v>
      </c>
      <c r="B2076" t="s">
        <v>66</v>
      </c>
      <c r="C2076" t="s">
        <v>113</v>
      </c>
      <c r="D2076" t="s">
        <v>114</v>
      </c>
      <c r="E2076" t="s">
        <v>574</v>
      </c>
      <c r="F2076" t="s">
        <v>575</v>
      </c>
      <c r="G2076" t="s">
        <v>582</v>
      </c>
      <c r="H2076" t="s">
        <v>583</v>
      </c>
      <c r="I2076" t="str">
        <f>MID(Tabla1[[#This Row],[Des.Proyecto]],16,50)</f>
        <v>MODELO EDUCATIVO MUNICIPAL INNOVADOR</v>
      </c>
      <c r="J2076" t="s">
        <v>420</v>
      </c>
      <c r="K2076" t="s">
        <v>421</v>
      </c>
      <c r="L2076" s="11" t="s">
        <v>939</v>
      </c>
      <c r="M2076" t="s">
        <v>403</v>
      </c>
      <c r="N2076" t="s">
        <v>194</v>
      </c>
      <c r="O2076" s="19">
        <v>54395.39</v>
      </c>
      <c r="P2076" s="19">
        <v>0</v>
      </c>
      <c r="Q2076" s="19">
        <v>0</v>
      </c>
      <c r="R2076" s="19">
        <v>54395.39</v>
      </c>
      <c r="S2076" s="19">
        <v>0</v>
      </c>
      <c r="T2076" s="19">
        <v>0</v>
      </c>
      <c r="U2076" s="18">
        <f>Tabla1[[#This Row],[Comprometido]]/Tabla1[[#Totals],[Comprometido]]</f>
        <v>0</v>
      </c>
      <c r="V2076" s="19">
        <v>0</v>
      </c>
      <c r="W2076" s="20">
        <f>Tabla1[[#This Row],[Devengado]]/Tabla1[[#Totals],[Devengado]]</f>
        <v>0</v>
      </c>
      <c r="X2076" s="19">
        <v>54395.39</v>
      </c>
      <c r="Y2076" s="19">
        <v>54395.39</v>
      </c>
      <c r="Z2076" s="19">
        <v>54395.39</v>
      </c>
    </row>
    <row r="2077" spans="1:26" hidden="1" x14ac:dyDescent="0.2">
      <c r="A2077" t="s">
        <v>62</v>
      </c>
      <c r="B2077" t="s">
        <v>66</v>
      </c>
      <c r="C2077" t="s">
        <v>113</v>
      </c>
      <c r="D2077" t="s">
        <v>114</v>
      </c>
      <c r="E2077" t="s">
        <v>574</v>
      </c>
      <c r="F2077" t="s">
        <v>575</v>
      </c>
      <c r="G2077" t="s">
        <v>582</v>
      </c>
      <c r="H2077" t="s">
        <v>583</v>
      </c>
      <c r="I2077" t="str">
        <f>MID(Tabla1[[#This Row],[Des.Proyecto]],16,50)</f>
        <v>MODELO EDUCATIVO MUNICIPAL INNOVADOR</v>
      </c>
      <c r="J2077" t="s">
        <v>508</v>
      </c>
      <c r="K2077" t="s">
        <v>509</v>
      </c>
      <c r="L2077" s="11" t="s">
        <v>939</v>
      </c>
      <c r="M2077" t="s">
        <v>403</v>
      </c>
      <c r="N2077" t="s">
        <v>194</v>
      </c>
      <c r="O2077" s="19">
        <v>8663.0400000000009</v>
      </c>
      <c r="P2077" s="19">
        <v>0</v>
      </c>
      <c r="Q2077" s="19">
        <v>-4077.25</v>
      </c>
      <c r="R2077" s="19">
        <v>4585.79</v>
      </c>
      <c r="S2077" s="19">
        <v>0</v>
      </c>
      <c r="T2077" s="19">
        <v>0</v>
      </c>
      <c r="U2077" s="18">
        <f>Tabla1[[#This Row],[Comprometido]]/Tabla1[[#Totals],[Comprometido]]</f>
        <v>0</v>
      </c>
      <c r="V2077" s="19">
        <v>0</v>
      </c>
      <c r="W2077" s="20">
        <f>Tabla1[[#This Row],[Devengado]]/Tabla1[[#Totals],[Devengado]]</f>
        <v>0</v>
      </c>
      <c r="X2077" s="19">
        <v>4585.79</v>
      </c>
      <c r="Y2077" s="19">
        <v>4585.79</v>
      </c>
      <c r="Z2077" s="19">
        <v>4585.79</v>
      </c>
    </row>
    <row r="2078" spans="1:26" hidden="1" x14ac:dyDescent="0.2">
      <c r="A2078" t="s">
        <v>62</v>
      </c>
      <c r="B2078" t="s">
        <v>66</v>
      </c>
      <c r="C2078" t="s">
        <v>113</v>
      </c>
      <c r="D2078" t="s">
        <v>114</v>
      </c>
      <c r="E2078" t="s">
        <v>574</v>
      </c>
      <c r="F2078" t="s">
        <v>575</v>
      </c>
      <c r="G2078" t="s">
        <v>582</v>
      </c>
      <c r="H2078" t="s">
        <v>583</v>
      </c>
      <c r="I2078" t="str">
        <f>MID(Tabla1[[#This Row],[Des.Proyecto]],16,50)</f>
        <v>MODELO EDUCATIVO MUNICIPAL INNOVADOR</v>
      </c>
      <c r="J2078" t="s">
        <v>492</v>
      </c>
      <c r="K2078" t="s">
        <v>493</v>
      </c>
      <c r="L2078" s="11" t="s">
        <v>939</v>
      </c>
      <c r="M2078" t="s">
        <v>403</v>
      </c>
      <c r="N2078" t="s">
        <v>194</v>
      </c>
      <c r="O2078" s="19">
        <v>5000</v>
      </c>
      <c r="P2078" s="19">
        <v>0</v>
      </c>
      <c r="Q2078" s="19">
        <v>0</v>
      </c>
      <c r="R2078" s="19">
        <v>5000</v>
      </c>
      <c r="S2078" s="19">
        <v>4999.96</v>
      </c>
      <c r="T2078" s="19">
        <v>0</v>
      </c>
      <c r="U2078" s="18">
        <f>Tabla1[[#This Row],[Comprometido]]/Tabla1[[#Totals],[Comprometido]]</f>
        <v>0</v>
      </c>
      <c r="V2078" s="19">
        <v>0</v>
      </c>
      <c r="W2078" s="20">
        <f>Tabla1[[#This Row],[Devengado]]/Tabla1[[#Totals],[Devengado]]</f>
        <v>0</v>
      </c>
      <c r="X2078" s="19">
        <v>5000</v>
      </c>
      <c r="Y2078" s="19">
        <v>5000</v>
      </c>
      <c r="Z2078" s="19">
        <v>0.04</v>
      </c>
    </row>
    <row r="2079" spans="1:26" hidden="1" x14ac:dyDescent="0.2">
      <c r="A2079" t="s">
        <v>62</v>
      </c>
      <c r="B2079" t="s">
        <v>66</v>
      </c>
      <c r="C2079" t="s">
        <v>113</v>
      </c>
      <c r="D2079" t="s">
        <v>114</v>
      </c>
      <c r="E2079" t="s">
        <v>574</v>
      </c>
      <c r="F2079" t="s">
        <v>575</v>
      </c>
      <c r="G2079" t="s">
        <v>582</v>
      </c>
      <c r="H2079" t="s">
        <v>583</v>
      </c>
      <c r="I2079" t="str">
        <f>MID(Tabla1[[#This Row],[Des.Proyecto]],16,50)</f>
        <v>MODELO EDUCATIVO MUNICIPAL INNOVADOR</v>
      </c>
      <c r="J2079" t="s">
        <v>480</v>
      </c>
      <c r="K2079" t="s">
        <v>481</v>
      </c>
      <c r="L2079" s="11" t="s">
        <v>939</v>
      </c>
      <c r="M2079" t="s">
        <v>403</v>
      </c>
      <c r="N2079" t="s">
        <v>194</v>
      </c>
      <c r="O2079" s="19">
        <v>176367.06</v>
      </c>
      <c r="P2079" s="19">
        <v>0</v>
      </c>
      <c r="Q2079" s="19">
        <v>21001.75</v>
      </c>
      <c r="R2079" s="19">
        <v>197368.81</v>
      </c>
      <c r="S2079" s="19">
        <v>50102.35</v>
      </c>
      <c r="T2079" s="19">
        <v>147266.46</v>
      </c>
      <c r="U2079" s="18">
        <f>Tabla1[[#This Row],[Comprometido]]/Tabla1[[#Totals],[Comprometido]]</f>
        <v>7.0305370292635099E-3</v>
      </c>
      <c r="V2079" s="19">
        <v>120105.9</v>
      </c>
      <c r="W2079" s="20">
        <f>Tabla1[[#This Row],[Devengado]]/Tabla1[[#Totals],[Devengado]]</f>
        <v>1.4025778478824125E-2</v>
      </c>
      <c r="X2079" s="19">
        <v>50102.35</v>
      </c>
      <c r="Y2079" s="19">
        <v>77262.91</v>
      </c>
      <c r="Z2079" s="19">
        <v>0</v>
      </c>
    </row>
    <row r="2080" spans="1:26" hidden="1" x14ac:dyDescent="0.2">
      <c r="A2080" t="s">
        <v>62</v>
      </c>
      <c r="B2080" t="s">
        <v>66</v>
      </c>
      <c r="C2080" t="s">
        <v>113</v>
      </c>
      <c r="D2080" t="s">
        <v>114</v>
      </c>
      <c r="E2080" t="s">
        <v>574</v>
      </c>
      <c r="F2080" t="s">
        <v>575</v>
      </c>
      <c r="G2080" t="s">
        <v>582</v>
      </c>
      <c r="H2080" t="s">
        <v>583</v>
      </c>
      <c r="I2080" t="str">
        <f>MID(Tabla1[[#This Row],[Des.Proyecto]],16,50)</f>
        <v>MODELO EDUCATIVO MUNICIPAL INNOVADOR</v>
      </c>
      <c r="J2080" t="s">
        <v>584</v>
      </c>
      <c r="K2080" t="s">
        <v>585</v>
      </c>
      <c r="L2080" s="11" t="s">
        <v>939</v>
      </c>
      <c r="M2080" t="s">
        <v>403</v>
      </c>
      <c r="N2080" t="s">
        <v>194</v>
      </c>
      <c r="O2080" s="19">
        <v>73416</v>
      </c>
      <c r="P2080" s="19">
        <v>0</v>
      </c>
      <c r="Q2080" s="19">
        <v>-40000</v>
      </c>
      <c r="R2080" s="19">
        <v>33416</v>
      </c>
      <c r="S2080" s="19">
        <v>0</v>
      </c>
      <c r="T2080" s="19">
        <v>0</v>
      </c>
      <c r="U2080" s="18">
        <f>Tabla1[[#This Row],[Comprometido]]/Tabla1[[#Totals],[Comprometido]]</f>
        <v>0</v>
      </c>
      <c r="V2080" s="19">
        <v>0</v>
      </c>
      <c r="W2080" s="20">
        <f>Tabla1[[#This Row],[Devengado]]/Tabla1[[#Totals],[Devengado]]</f>
        <v>0</v>
      </c>
      <c r="X2080" s="19">
        <v>33416</v>
      </c>
      <c r="Y2080" s="19">
        <v>33416</v>
      </c>
      <c r="Z2080" s="19">
        <v>33416</v>
      </c>
    </row>
    <row r="2081" spans="1:26" hidden="1" x14ac:dyDescent="0.2">
      <c r="A2081" t="s">
        <v>62</v>
      </c>
      <c r="B2081" t="s">
        <v>66</v>
      </c>
      <c r="C2081" t="s">
        <v>108</v>
      </c>
      <c r="D2081" t="s">
        <v>109</v>
      </c>
      <c r="E2081" t="s">
        <v>574</v>
      </c>
      <c r="F2081" t="s">
        <v>575</v>
      </c>
      <c r="G2081" t="s">
        <v>586</v>
      </c>
      <c r="H2081" t="s">
        <v>587</v>
      </c>
      <c r="I2081" t="str">
        <f>MID(Tabla1[[#This Row],[Des.Proyecto]],16,50)</f>
        <v>FORTALECIMIENTO PEDAGÓGICO</v>
      </c>
      <c r="J2081" t="s">
        <v>588</v>
      </c>
      <c r="K2081" t="s">
        <v>589</v>
      </c>
      <c r="L2081" s="11" t="s">
        <v>939</v>
      </c>
      <c r="M2081" t="s">
        <v>403</v>
      </c>
      <c r="N2081" t="s">
        <v>194</v>
      </c>
      <c r="O2081" s="19">
        <v>1702.72</v>
      </c>
      <c r="P2081" s="19">
        <v>0</v>
      </c>
      <c r="Q2081" s="19">
        <v>0</v>
      </c>
      <c r="R2081" s="19">
        <v>1702.72</v>
      </c>
      <c r="S2081" s="19">
        <v>1702.72</v>
      </c>
      <c r="T2081" s="19">
        <v>0</v>
      </c>
      <c r="U2081" s="18">
        <f>Tabla1[[#This Row],[Comprometido]]/Tabla1[[#Totals],[Comprometido]]</f>
        <v>0</v>
      </c>
      <c r="V2081" s="19">
        <v>0</v>
      </c>
      <c r="W2081" s="20">
        <f>Tabla1[[#This Row],[Devengado]]/Tabla1[[#Totals],[Devengado]]</f>
        <v>0</v>
      </c>
      <c r="X2081" s="19">
        <v>1702.72</v>
      </c>
      <c r="Y2081" s="19">
        <v>1702.72</v>
      </c>
      <c r="Z2081" s="19">
        <v>0</v>
      </c>
    </row>
    <row r="2082" spans="1:26" hidden="1" x14ac:dyDescent="0.2">
      <c r="A2082" t="s">
        <v>62</v>
      </c>
      <c r="B2082" t="s">
        <v>66</v>
      </c>
      <c r="C2082" t="s">
        <v>74</v>
      </c>
      <c r="D2082" t="s">
        <v>75</v>
      </c>
      <c r="E2082" t="s">
        <v>574</v>
      </c>
      <c r="F2082" t="s">
        <v>575</v>
      </c>
      <c r="G2082" t="s">
        <v>586</v>
      </c>
      <c r="H2082" t="s">
        <v>587</v>
      </c>
      <c r="I2082" t="str">
        <f>MID(Tabla1[[#This Row],[Des.Proyecto]],16,50)</f>
        <v>FORTALECIMIENTO PEDAGÓGICO</v>
      </c>
      <c r="J2082" t="s">
        <v>588</v>
      </c>
      <c r="K2082" t="s">
        <v>589</v>
      </c>
      <c r="L2082" s="11" t="s">
        <v>939</v>
      </c>
      <c r="M2082" t="s">
        <v>403</v>
      </c>
      <c r="N2082" t="s">
        <v>194</v>
      </c>
      <c r="O2082" s="19">
        <v>1030.8499999999999</v>
      </c>
      <c r="P2082" s="19">
        <v>0</v>
      </c>
      <c r="Q2082" s="19">
        <v>0</v>
      </c>
      <c r="R2082" s="19">
        <v>1030.8499999999999</v>
      </c>
      <c r="S2082" s="19">
        <v>0</v>
      </c>
      <c r="T2082" s="19">
        <v>1030.8499999999999</v>
      </c>
      <c r="U2082" s="18">
        <f>Tabla1[[#This Row],[Comprometido]]/Tabla1[[#Totals],[Comprometido]]</f>
        <v>4.9213032598300312E-5</v>
      </c>
      <c r="V2082" s="19">
        <v>977.35</v>
      </c>
      <c r="W2082" s="20">
        <f>Tabla1[[#This Row],[Devengado]]/Tabla1[[#Totals],[Devengado]]</f>
        <v>1.1413339891111727E-4</v>
      </c>
      <c r="X2082" s="19">
        <v>0</v>
      </c>
      <c r="Y2082" s="19">
        <v>53.5</v>
      </c>
      <c r="Z2082" s="19">
        <v>0</v>
      </c>
    </row>
    <row r="2083" spans="1:26" hidden="1" x14ac:dyDescent="0.2">
      <c r="A2083" t="s">
        <v>62</v>
      </c>
      <c r="B2083" t="s">
        <v>66</v>
      </c>
      <c r="C2083" t="s">
        <v>108</v>
      </c>
      <c r="D2083" t="s">
        <v>109</v>
      </c>
      <c r="E2083" t="s">
        <v>574</v>
      </c>
      <c r="F2083" t="s">
        <v>575</v>
      </c>
      <c r="G2083" t="s">
        <v>586</v>
      </c>
      <c r="H2083" t="s">
        <v>587</v>
      </c>
      <c r="I2083" t="str">
        <f>MID(Tabla1[[#This Row],[Des.Proyecto]],16,50)</f>
        <v>FORTALECIMIENTO PEDAGÓGICO</v>
      </c>
      <c r="J2083" t="s">
        <v>456</v>
      </c>
      <c r="K2083" t="s">
        <v>457</v>
      </c>
      <c r="L2083" s="11" t="s">
        <v>939</v>
      </c>
      <c r="M2083" t="s">
        <v>403</v>
      </c>
      <c r="N2083" t="s">
        <v>194</v>
      </c>
      <c r="O2083" s="19">
        <v>6450.5</v>
      </c>
      <c r="P2083" s="19">
        <v>0</v>
      </c>
      <c r="Q2083" s="19">
        <v>0</v>
      </c>
      <c r="R2083" s="19">
        <v>6450.5</v>
      </c>
      <c r="S2083" s="19">
        <v>0</v>
      </c>
      <c r="T2083" s="19">
        <v>3213</v>
      </c>
      <c r="U2083" s="18">
        <f>Tabla1[[#This Row],[Comprometido]]/Tabla1[[#Totals],[Comprometido]]</f>
        <v>1.5338941042667597E-4</v>
      </c>
      <c r="V2083" s="19">
        <v>3213</v>
      </c>
      <c r="W2083" s="20">
        <f>Tabla1[[#This Row],[Devengado]]/Tabla1[[#Totals],[Devengado]]</f>
        <v>3.7520909674264058E-4</v>
      </c>
      <c r="X2083" s="19">
        <v>3237.5</v>
      </c>
      <c r="Y2083" s="19">
        <v>3237.5</v>
      </c>
      <c r="Z2083" s="19">
        <v>3237.5</v>
      </c>
    </row>
    <row r="2084" spans="1:26" hidden="1" x14ac:dyDescent="0.2">
      <c r="A2084" t="s">
        <v>62</v>
      </c>
      <c r="B2084" t="s">
        <v>66</v>
      </c>
      <c r="C2084" t="s">
        <v>108</v>
      </c>
      <c r="D2084" t="s">
        <v>109</v>
      </c>
      <c r="E2084" t="s">
        <v>574</v>
      </c>
      <c r="F2084" t="s">
        <v>575</v>
      </c>
      <c r="G2084" t="s">
        <v>586</v>
      </c>
      <c r="H2084" t="s">
        <v>587</v>
      </c>
      <c r="I2084" t="str">
        <f>MID(Tabla1[[#This Row],[Des.Proyecto]],16,50)</f>
        <v>FORTALECIMIENTO PEDAGÓGICO</v>
      </c>
      <c r="J2084" t="s">
        <v>544</v>
      </c>
      <c r="K2084" t="s">
        <v>545</v>
      </c>
      <c r="L2084" s="11" t="s">
        <v>939</v>
      </c>
      <c r="M2084" t="s">
        <v>403</v>
      </c>
      <c r="N2084" t="s">
        <v>194</v>
      </c>
      <c r="O2084" s="19">
        <v>44031</v>
      </c>
      <c r="P2084" s="19">
        <v>0</v>
      </c>
      <c r="Q2084" s="19">
        <v>0</v>
      </c>
      <c r="R2084" s="19">
        <v>44031</v>
      </c>
      <c r="S2084" s="19">
        <v>0</v>
      </c>
      <c r="T2084" s="19">
        <v>410</v>
      </c>
      <c r="U2084" s="18">
        <f>Tabla1[[#This Row],[Comprometido]]/Tabla1[[#Totals],[Comprometido]]</f>
        <v>1.9573500863659243E-5</v>
      </c>
      <c r="V2084" s="19">
        <v>410</v>
      </c>
      <c r="W2084" s="20">
        <f>Tabla1[[#This Row],[Devengado]]/Tabla1[[#Totals],[Devengado]]</f>
        <v>4.7879156447084542E-5</v>
      </c>
      <c r="X2084" s="19">
        <v>43621</v>
      </c>
      <c r="Y2084" s="19">
        <v>43621</v>
      </c>
      <c r="Z2084" s="19">
        <v>43621</v>
      </c>
    </row>
    <row r="2085" spans="1:26" hidden="1" x14ac:dyDescent="0.2">
      <c r="A2085" t="s">
        <v>62</v>
      </c>
      <c r="B2085" t="s">
        <v>66</v>
      </c>
      <c r="C2085" t="s">
        <v>74</v>
      </c>
      <c r="D2085" t="s">
        <v>75</v>
      </c>
      <c r="E2085" t="s">
        <v>574</v>
      </c>
      <c r="F2085" t="s">
        <v>575</v>
      </c>
      <c r="G2085" t="s">
        <v>586</v>
      </c>
      <c r="H2085" t="s">
        <v>587</v>
      </c>
      <c r="I2085" t="str">
        <f>MID(Tabla1[[#This Row],[Des.Proyecto]],16,50)</f>
        <v>FORTALECIMIENTO PEDAGÓGICO</v>
      </c>
      <c r="J2085" t="s">
        <v>502</v>
      </c>
      <c r="K2085" t="s">
        <v>503</v>
      </c>
      <c r="L2085" s="11" t="s">
        <v>939</v>
      </c>
      <c r="M2085" t="s">
        <v>403</v>
      </c>
      <c r="N2085" t="s">
        <v>194</v>
      </c>
      <c r="O2085" s="19">
        <v>62398</v>
      </c>
      <c r="P2085" s="19">
        <v>0</v>
      </c>
      <c r="Q2085" s="19">
        <v>0</v>
      </c>
      <c r="R2085" s="19">
        <v>62398</v>
      </c>
      <c r="S2085" s="19">
        <v>0</v>
      </c>
      <c r="T2085" s="19">
        <v>6412.65</v>
      </c>
      <c r="U2085" s="18">
        <f>Tabla1[[#This Row],[Comprometido]]/Tabla1[[#Totals],[Comprometido]]</f>
        <v>3.061414885691328E-4</v>
      </c>
      <c r="V2085" s="19">
        <v>4172.6499999999996</v>
      </c>
      <c r="W2085" s="20">
        <f>Tabla1[[#This Row],[Devengado]]/Tabla1[[#Totals],[Devengado]]</f>
        <v>4.8727551743640808E-4</v>
      </c>
      <c r="X2085" s="19">
        <v>55985.35</v>
      </c>
      <c r="Y2085" s="19">
        <v>58225.35</v>
      </c>
      <c r="Z2085" s="19">
        <v>55985.35</v>
      </c>
    </row>
    <row r="2086" spans="1:26" hidden="1" x14ac:dyDescent="0.2">
      <c r="A2086" t="s">
        <v>62</v>
      </c>
      <c r="B2086" t="s">
        <v>66</v>
      </c>
      <c r="C2086" t="s">
        <v>118</v>
      </c>
      <c r="D2086" t="s">
        <v>119</v>
      </c>
      <c r="E2086" t="s">
        <v>574</v>
      </c>
      <c r="F2086" t="s">
        <v>575</v>
      </c>
      <c r="G2086" t="s">
        <v>586</v>
      </c>
      <c r="H2086" t="s">
        <v>587</v>
      </c>
      <c r="I2086" t="str">
        <f>MID(Tabla1[[#This Row],[Des.Proyecto]],16,50)</f>
        <v>FORTALECIMIENTO PEDAGÓGICO</v>
      </c>
      <c r="J2086" t="s">
        <v>502</v>
      </c>
      <c r="K2086" t="s">
        <v>503</v>
      </c>
      <c r="L2086" s="11" t="s">
        <v>939</v>
      </c>
      <c r="M2086" t="s">
        <v>403</v>
      </c>
      <c r="N2086" t="s">
        <v>194</v>
      </c>
      <c r="O2086" s="19">
        <v>124973.1</v>
      </c>
      <c r="P2086" s="19">
        <v>0</v>
      </c>
      <c r="Q2086" s="19">
        <v>5460</v>
      </c>
      <c r="R2086" s="19">
        <v>130433.1</v>
      </c>
      <c r="S2086" s="19">
        <v>35019.49</v>
      </c>
      <c r="T2086" s="19">
        <v>0</v>
      </c>
      <c r="U2086" s="18">
        <f>Tabla1[[#This Row],[Comprometido]]/Tabla1[[#Totals],[Comprometido]]</f>
        <v>0</v>
      </c>
      <c r="V2086" s="19">
        <v>0</v>
      </c>
      <c r="W2086" s="20">
        <f>Tabla1[[#This Row],[Devengado]]/Tabla1[[#Totals],[Devengado]]</f>
        <v>0</v>
      </c>
      <c r="X2086" s="19">
        <v>130433.1</v>
      </c>
      <c r="Y2086" s="19">
        <v>130433.1</v>
      </c>
      <c r="Z2086" s="19">
        <v>95413.61</v>
      </c>
    </row>
    <row r="2087" spans="1:26" hidden="1" x14ac:dyDescent="0.2">
      <c r="A2087" t="s">
        <v>62</v>
      </c>
      <c r="B2087" t="s">
        <v>66</v>
      </c>
      <c r="C2087" t="s">
        <v>76</v>
      </c>
      <c r="D2087" t="s">
        <v>77</v>
      </c>
      <c r="E2087" t="s">
        <v>574</v>
      </c>
      <c r="F2087" t="s">
        <v>575</v>
      </c>
      <c r="G2087" t="s">
        <v>586</v>
      </c>
      <c r="H2087" t="s">
        <v>587</v>
      </c>
      <c r="I2087" t="str">
        <f>MID(Tabla1[[#This Row],[Des.Proyecto]],16,50)</f>
        <v>FORTALECIMIENTO PEDAGÓGICO</v>
      </c>
      <c r="J2087" t="s">
        <v>502</v>
      </c>
      <c r="K2087" t="s">
        <v>503</v>
      </c>
      <c r="L2087" s="11" t="s">
        <v>939</v>
      </c>
      <c r="M2087" t="s">
        <v>403</v>
      </c>
      <c r="N2087" t="s">
        <v>194</v>
      </c>
      <c r="O2087" s="19">
        <v>84331.520000000004</v>
      </c>
      <c r="P2087" s="19">
        <v>0</v>
      </c>
      <c r="Q2087" s="19">
        <v>0</v>
      </c>
      <c r="R2087" s="19">
        <v>84331.520000000004</v>
      </c>
      <c r="S2087" s="19">
        <v>69996.95</v>
      </c>
      <c r="T2087" s="19">
        <v>0</v>
      </c>
      <c r="U2087" s="18">
        <f>Tabla1[[#This Row],[Comprometido]]/Tabla1[[#Totals],[Comprometido]]</f>
        <v>0</v>
      </c>
      <c r="V2087" s="19">
        <v>0</v>
      </c>
      <c r="W2087" s="20">
        <f>Tabla1[[#This Row],[Devengado]]/Tabla1[[#Totals],[Devengado]]</f>
        <v>0</v>
      </c>
      <c r="X2087" s="19">
        <v>84331.520000000004</v>
      </c>
      <c r="Y2087" s="19">
        <v>84331.520000000004</v>
      </c>
      <c r="Z2087" s="19">
        <v>14334.57</v>
      </c>
    </row>
    <row r="2088" spans="1:26" hidden="1" x14ac:dyDescent="0.2">
      <c r="A2088" t="s">
        <v>62</v>
      </c>
      <c r="B2088" t="s">
        <v>66</v>
      </c>
      <c r="C2088" t="s">
        <v>120</v>
      </c>
      <c r="D2088" t="s">
        <v>121</v>
      </c>
      <c r="E2088" t="s">
        <v>574</v>
      </c>
      <c r="F2088" t="s">
        <v>575</v>
      </c>
      <c r="G2088" t="s">
        <v>586</v>
      </c>
      <c r="H2088" t="s">
        <v>587</v>
      </c>
      <c r="I2088" t="str">
        <f>MID(Tabla1[[#This Row],[Des.Proyecto]],16,50)</f>
        <v>FORTALECIMIENTO PEDAGÓGICO</v>
      </c>
      <c r="J2088" t="s">
        <v>502</v>
      </c>
      <c r="K2088" t="s">
        <v>503</v>
      </c>
      <c r="L2088" s="11" t="s">
        <v>939</v>
      </c>
      <c r="M2088" t="s">
        <v>403</v>
      </c>
      <c r="N2088" t="s">
        <v>194</v>
      </c>
      <c r="O2088" s="19">
        <v>220714</v>
      </c>
      <c r="P2088" s="19">
        <v>0</v>
      </c>
      <c r="Q2088" s="19">
        <v>-35440.61</v>
      </c>
      <c r="R2088" s="19">
        <v>185273.39</v>
      </c>
      <c r="S2088" s="19">
        <v>8844.9500000000007</v>
      </c>
      <c r="T2088" s="19">
        <v>140572.54999999999</v>
      </c>
      <c r="U2088" s="18">
        <f>Tabla1[[#This Row],[Comprometido]]/Tabla1[[#Totals],[Comprometido]]</f>
        <v>6.7109681191019075E-3</v>
      </c>
      <c r="V2088" s="19">
        <v>118428.56</v>
      </c>
      <c r="W2088" s="20">
        <f>Tabla1[[#This Row],[Devengado]]/Tabla1[[#Totals],[Devengado]]</f>
        <v>1.3829901346446192E-2</v>
      </c>
      <c r="X2088" s="19">
        <v>44700.84</v>
      </c>
      <c r="Y2088" s="19">
        <v>66844.83</v>
      </c>
      <c r="Z2088" s="19">
        <v>35855.89</v>
      </c>
    </row>
    <row r="2089" spans="1:26" hidden="1" x14ac:dyDescent="0.2">
      <c r="A2089" t="s">
        <v>62</v>
      </c>
      <c r="B2089" t="s">
        <v>66</v>
      </c>
      <c r="C2089" t="s">
        <v>124</v>
      </c>
      <c r="D2089" t="s">
        <v>125</v>
      </c>
      <c r="E2089" t="s">
        <v>574</v>
      </c>
      <c r="F2089" t="s">
        <v>575</v>
      </c>
      <c r="G2089" t="s">
        <v>586</v>
      </c>
      <c r="H2089" t="s">
        <v>587</v>
      </c>
      <c r="I2089" t="str">
        <f>MID(Tabla1[[#This Row],[Des.Proyecto]],16,50)</f>
        <v>FORTALECIMIENTO PEDAGÓGICO</v>
      </c>
      <c r="J2089" t="s">
        <v>502</v>
      </c>
      <c r="K2089" t="s">
        <v>503</v>
      </c>
      <c r="L2089" s="11" t="s">
        <v>939</v>
      </c>
      <c r="M2089" t="s">
        <v>403</v>
      </c>
      <c r="N2089" t="s">
        <v>194</v>
      </c>
      <c r="O2089" s="19">
        <v>180000</v>
      </c>
      <c r="P2089" s="19">
        <v>0</v>
      </c>
      <c r="Q2089" s="19">
        <v>0</v>
      </c>
      <c r="R2089" s="19">
        <v>180000</v>
      </c>
      <c r="S2089" s="19">
        <v>0</v>
      </c>
      <c r="T2089" s="19">
        <v>150000</v>
      </c>
      <c r="U2089" s="18">
        <f>Tabla1[[#This Row],[Comprometido]]/Tabla1[[#Totals],[Comprometido]]</f>
        <v>7.1610369013387475E-3</v>
      </c>
      <c r="V2089" s="19">
        <v>120603.88</v>
      </c>
      <c r="W2089" s="20">
        <f>Tabla1[[#This Row],[Devengado]]/Tabla1[[#Totals],[Devengado]]</f>
        <v>1.4083931801574173E-2</v>
      </c>
      <c r="X2089" s="19">
        <v>30000</v>
      </c>
      <c r="Y2089" s="19">
        <v>59396.12</v>
      </c>
      <c r="Z2089" s="19">
        <v>30000</v>
      </c>
    </row>
    <row r="2090" spans="1:26" hidden="1" x14ac:dyDescent="0.2">
      <c r="A2090" t="s">
        <v>62</v>
      </c>
      <c r="B2090" t="s">
        <v>66</v>
      </c>
      <c r="C2090" t="s">
        <v>129</v>
      </c>
      <c r="D2090" t="s">
        <v>130</v>
      </c>
      <c r="E2090" t="s">
        <v>574</v>
      </c>
      <c r="F2090" t="s">
        <v>575</v>
      </c>
      <c r="G2090" t="s">
        <v>586</v>
      </c>
      <c r="H2090" t="s">
        <v>587</v>
      </c>
      <c r="I2090" t="str">
        <f>MID(Tabla1[[#This Row],[Des.Proyecto]],16,50)</f>
        <v>FORTALECIMIENTO PEDAGÓGICO</v>
      </c>
      <c r="J2090" t="s">
        <v>502</v>
      </c>
      <c r="K2090" t="s">
        <v>503</v>
      </c>
      <c r="L2090" s="11" t="s">
        <v>939</v>
      </c>
      <c r="M2090" t="s">
        <v>403</v>
      </c>
      <c r="N2090" t="s">
        <v>194</v>
      </c>
      <c r="O2090" s="19">
        <v>80130</v>
      </c>
      <c r="P2090" s="19">
        <v>0</v>
      </c>
      <c r="Q2090" s="19">
        <v>38524.239999999998</v>
      </c>
      <c r="R2090" s="19">
        <v>118654.24</v>
      </c>
      <c r="S2090" s="19">
        <v>88677.18</v>
      </c>
      <c r="T2090" s="19">
        <v>0</v>
      </c>
      <c r="U2090" s="18">
        <f>Tabla1[[#This Row],[Comprometido]]/Tabla1[[#Totals],[Comprometido]]</f>
        <v>0</v>
      </c>
      <c r="V2090" s="19">
        <v>0</v>
      </c>
      <c r="W2090" s="20">
        <f>Tabla1[[#This Row],[Devengado]]/Tabla1[[#Totals],[Devengado]]</f>
        <v>0</v>
      </c>
      <c r="X2090" s="19">
        <v>118654.24</v>
      </c>
      <c r="Y2090" s="19">
        <v>118654.24</v>
      </c>
      <c r="Z2090" s="19">
        <v>29977.06</v>
      </c>
    </row>
    <row r="2091" spans="1:26" hidden="1" x14ac:dyDescent="0.2">
      <c r="A2091" t="s">
        <v>62</v>
      </c>
      <c r="B2091" t="s">
        <v>66</v>
      </c>
      <c r="C2091" t="s">
        <v>108</v>
      </c>
      <c r="D2091" t="s">
        <v>109</v>
      </c>
      <c r="E2091" t="s">
        <v>574</v>
      </c>
      <c r="F2091" t="s">
        <v>575</v>
      </c>
      <c r="G2091" t="s">
        <v>586</v>
      </c>
      <c r="H2091" t="s">
        <v>587</v>
      </c>
      <c r="I2091" t="str">
        <f>MID(Tabla1[[#This Row],[Des.Proyecto]],16,50)</f>
        <v>FORTALECIMIENTO PEDAGÓGICO</v>
      </c>
      <c r="J2091" t="s">
        <v>412</v>
      </c>
      <c r="K2091" t="s">
        <v>413</v>
      </c>
      <c r="L2091" s="11" t="s">
        <v>939</v>
      </c>
      <c r="M2091" t="s">
        <v>403</v>
      </c>
      <c r="N2091" t="s">
        <v>194</v>
      </c>
      <c r="O2091" s="19">
        <v>2247.1</v>
      </c>
      <c r="P2091" s="19">
        <v>0</v>
      </c>
      <c r="Q2091" s="19">
        <v>0</v>
      </c>
      <c r="R2091" s="19">
        <v>2247.1</v>
      </c>
      <c r="S2091" s="19">
        <v>0</v>
      </c>
      <c r="T2091" s="19">
        <v>0</v>
      </c>
      <c r="U2091" s="18">
        <f>Tabla1[[#This Row],[Comprometido]]/Tabla1[[#Totals],[Comprometido]]</f>
        <v>0</v>
      </c>
      <c r="V2091" s="19">
        <v>0</v>
      </c>
      <c r="W2091" s="20">
        <f>Tabla1[[#This Row],[Devengado]]/Tabla1[[#Totals],[Devengado]]</f>
        <v>0</v>
      </c>
      <c r="X2091" s="19">
        <v>2247.1</v>
      </c>
      <c r="Y2091" s="19">
        <v>2247.1</v>
      </c>
      <c r="Z2091" s="19">
        <v>2247.1</v>
      </c>
    </row>
    <row r="2092" spans="1:26" hidden="1" x14ac:dyDescent="0.2">
      <c r="A2092" t="s">
        <v>62</v>
      </c>
      <c r="B2092" t="s">
        <v>66</v>
      </c>
      <c r="C2092" t="s">
        <v>118</v>
      </c>
      <c r="D2092" t="s">
        <v>119</v>
      </c>
      <c r="E2092" t="s">
        <v>574</v>
      </c>
      <c r="F2092" t="s">
        <v>575</v>
      </c>
      <c r="G2092" t="s">
        <v>586</v>
      </c>
      <c r="H2092" t="s">
        <v>587</v>
      </c>
      <c r="I2092" t="str">
        <f>MID(Tabla1[[#This Row],[Des.Proyecto]],16,50)</f>
        <v>FORTALECIMIENTO PEDAGÓGICO</v>
      </c>
      <c r="J2092" t="s">
        <v>442</v>
      </c>
      <c r="K2092" t="s">
        <v>443</v>
      </c>
      <c r="L2092" s="11" t="s">
        <v>939</v>
      </c>
      <c r="M2092" t="s">
        <v>403</v>
      </c>
      <c r="N2092" t="s">
        <v>194</v>
      </c>
      <c r="O2092" s="19">
        <v>0</v>
      </c>
      <c r="P2092" s="19">
        <v>0</v>
      </c>
      <c r="Q2092" s="19">
        <v>23532</v>
      </c>
      <c r="R2092" s="19">
        <v>23532</v>
      </c>
      <c r="S2092" s="19">
        <v>0</v>
      </c>
      <c r="T2092" s="19">
        <v>0</v>
      </c>
      <c r="U2092" s="18">
        <f>Tabla1[[#This Row],[Comprometido]]/Tabla1[[#Totals],[Comprometido]]</f>
        <v>0</v>
      </c>
      <c r="V2092" s="19">
        <v>0</v>
      </c>
      <c r="W2092" s="20">
        <f>Tabla1[[#This Row],[Devengado]]/Tabla1[[#Totals],[Devengado]]</f>
        <v>0</v>
      </c>
      <c r="X2092" s="19">
        <v>23532</v>
      </c>
      <c r="Y2092" s="19">
        <v>23532</v>
      </c>
      <c r="Z2092" s="19">
        <v>23532</v>
      </c>
    </row>
    <row r="2093" spans="1:26" hidden="1" x14ac:dyDescent="0.2">
      <c r="A2093" t="s">
        <v>62</v>
      </c>
      <c r="B2093" t="s">
        <v>66</v>
      </c>
      <c r="C2093" t="s">
        <v>129</v>
      </c>
      <c r="D2093" t="s">
        <v>130</v>
      </c>
      <c r="E2093" t="s">
        <v>574</v>
      </c>
      <c r="F2093" t="s">
        <v>575</v>
      </c>
      <c r="G2093" t="s">
        <v>586</v>
      </c>
      <c r="H2093" t="s">
        <v>587</v>
      </c>
      <c r="I2093" t="str">
        <f>MID(Tabla1[[#This Row],[Des.Proyecto]],16,50)</f>
        <v>FORTALECIMIENTO PEDAGÓGICO</v>
      </c>
      <c r="J2093" t="s">
        <v>590</v>
      </c>
      <c r="K2093" t="s">
        <v>591</v>
      </c>
      <c r="L2093" s="11" t="s">
        <v>939</v>
      </c>
      <c r="M2093" t="s">
        <v>403</v>
      </c>
      <c r="N2093" t="s">
        <v>194</v>
      </c>
      <c r="O2093" s="19">
        <v>20000</v>
      </c>
      <c r="P2093" s="19">
        <v>0</v>
      </c>
      <c r="Q2093" s="19">
        <v>10753.24</v>
      </c>
      <c r="R2093" s="19">
        <v>30753.24</v>
      </c>
      <c r="S2093" s="19">
        <v>499.47</v>
      </c>
      <c r="T2093" s="19">
        <v>14500.53</v>
      </c>
      <c r="U2093" s="18">
        <f>Tabla1[[#This Row],[Comprometido]]/Tabla1[[#Totals],[Comprometido]]</f>
        <v>6.9225886945979698E-4</v>
      </c>
      <c r="V2093" s="19">
        <v>14068.77</v>
      </c>
      <c r="W2093" s="20">
        <f>Tabla1[[#This Row],[Devengado]]/Tabla1[[#Totals],[Devengado]]</f>
        <v>1.6429288776781698E-3</v>
      </c>
      <c r="X2093" s="19">
        <v>16252.71</v>
      </c>
      <c r="Y2093" s="19">
        <v>16684.47</v>
      </c>
      <c r="Z2093" s="19">
        <v>15753.24</v>
      </c>
    </row>
    <row r="2094" spans="1:26" hidden="1" x14ac:dyDescent="0.2">
      <c r="A2094" t="s">
        <v>62</v>
      </c>
      <c r="B2094" t="s">
        <v>66</v>
      </c>
      <c r="C2094" t="s">
        <v>74</v>
      </c>
      <c r="D2094" t="s">
        <v>75</v>
      </c>
      <c r="E2094" t="s">
        <v>574</v>
      </c>
      <c r="F2094" t="s">
        <v>575</v>
      </c>
      <c r="G2094" t="s">
        <v>586</v>
      </c>
      <c r="H2094" t="s">
        <v>587</v>
      </c>
      <c r="I2094" t="str">
        <f>MID(Tabla1[[#This Row],[Des.Proyecto]],16,50)</f>
        <v>FORTALECIMIENTO PEDAGÓGICO</v>
      </c>
      <c r="J2094" t="s">
        <v>592</v>
      </c>
      <c r="K2094" t="s">
        <v>593</v>
      </c>
      <c r="L2094" s="11" t="s">
        <v>939</v>
      </c>
      <c r="M2094" t="s">
        <v>403</v>
      </c>
      <c r="N2094" t="s">
        <v>194</v>
      </c>
      <c r="O2094" s="19">
        <v>12800</v>
      </c>
      <c r="P2094" s="19">
        <v>0</v>
      </c>
      <c r="Q2094" s="19">
        <v>0</v>
      </c>
      <c r="R2094" s="19">
        <v>12800</v>
      </c>
      <c r="S2094" s="19">
        <v>0</v>
      </c>
      <c r="T2094" s="19">
        <v>4900</v>
      </c>
      <c r="U2094" s="18">
        <f>Tabla1[[#This Row],[Comprometido]]/Tabla1[[#Totals],[Comprometido]]</f>
        <v>2.3392720544373243E-4</v>
      </c>
      <c r="V2094" s="19">
        <v>0</v>
      </c>
      <c r="W2094" s="20">
        <f>Tabla1[[#This Row],[Devengado]]/Tabla1[[#Totals],[Devengado]]</f>
        <v>0</v>
      </c>
      <c r="X2094" s="19">
        <v>7900</v>
      </c>
      <c r="Y2094" s="19">
        <v>12800</v>
      </c>
      <c r="Z2094" s="19">
        <v>7900</v>
      </c>
    </row>
    <row r="2095" spans="1:26" hidden="1" x14ac:dyDescent="0.2">
      <c r="A2095" t="s">
        <v>62</v>
      </c>
      <c r="B2095" t="s">
        <v>66</v>
      </c>
      <c r="C2095" t="s">
        <v>108</v>
      </c>
      <c r="D2095" t="s">
        <v>109</v>
      </c>
      <c r="E2095" t="s">
        <v>574</v>
      </c>
      <c r="F2095" t="s">
        <v>575</v>
      </c>
      <c r="G2095" t="s">
        <v>586</v>
      </c>
      <c r="H2095" t="s">
        <v>587</v>
      </c>
      <c r="I2095" t="str">
        <f>MID(Tabla1[[#This Row],[Des.Proyecto]],16,50)</f>
        <v>FORTALECIMIENTO PEDAGÓGICO</v>
      </c>
      <c r="J2095" t="s">
        <v>478</v>
      </c>
      <c r="K2095" t="s">
        <v>479</v>
      </c>
      <c r="L2095" s="11" t="s">
        <v>939</v>
      </c>
      <c r="M2095" t="s">
        <v>403</v>
      </c>
      <c r="N2095" t="s">
        <v>194</v>
      </c>
      <c r="O2095" s="19">
        <v>2150.52</v>
      </c>
      <c r="P2095" s="19">
        <v>0</v>
      </c>
      <c r="Q2095" s="19">
        <v>0</v>
      </c>
      <c r="R2095" s="19">
        <v>2150.52</v>
      </c>
      <c r="S2095" s="19">
        <v>0</v>
      </c>
      <c r="T2095" s="19">
        <v>0</v>
      </c>
      <c r="U2095" s="18">
        <f>Tabla1[[#This Row],[Comprometido]]/Tabla1[[#Totals],[Comprometido]]</f>
        <v>0</v>
      </c>
      <c r="V2095" s="19">
        <v>0</v>
      </c>
      <c r="W2095" s="20">
        <f>Tabla1[[#This Row],[Devengado]]/Tabla1[[#Totals],[Devengado]]</f>
        <v>0</v>
      </c>
      <c r="X2095" s="19">
        <v>2150.52</v>
      </c>
      <c r="Y2095" s="19">
        <v>2150.52</v>
      </c>
      <c r="Z2095" s="19">
        <v>2150.52</v>
      </c>
    </row>
    <row r="2096" spans="1:26" hidden="1" x14ac:dyDescent="0.2">
      <c r="A2096" t="s">
        <v>62</v>
      </c>
      <c r="B2096" t="s">
        <v>66</v>
      </c>
      <c r="C2096" t="s">
        <v>74</v>
      </c>
      <c r="D2096" t="s">
        <v>75</v>
      </c>
      <c r="E2096" t="s">
        <v>574</v>
      </c>
      <c r="F2096" t="s">
        <v>575</v>
      </c>
      <c r="G2096" t="s">
        <v>586</v>
      </c>
      <c r="H2096" t="s">
        <v>587</v>
      </c>
      <c r="I2096" t="str">
        <f>MID(Tabla1[[#This Row],[Des.Proyecto]],16,50)</f>
        <v>FORTALECIMIENTO PEDAGÓGICO</v>
      </c>
      <c r="J2096" t="s">
        <v>478</v>
      </c>
      <c r="K2096" t="s">
        <v>479</v>
      </c>
      <c r="L2096" s="11" t="s">
        <v>939</v>
      </c>
      <c r="M2096" t="s">
        <v>403</v>
      </c>
      <c r="N2096" t="s">
        <v>194</v>
      </c>
      <c r="O2096" s="19">
        <v>1839</v>
      </c>
      <c r="P2096" s="19">
        <v>0</v>
      </c>
      <c r="Q2096" s="19">
        <v>0</v>
      </c>
      <c r="R2096" s="19">
        <v>1839</v>
      </c>
      <c r="S2096" s="19">
        <v>0</v>
      </c>
      <c r="T2096" s="19">
        <v>1839</v>
      </c>
      <c r="U2096" s="18">
        <f>Tabla1[[#This Row],[Comprometido]]/Tabla1[[#Totals],[Comprometido]]</f>
        <v>8.7794312410413044E-5</v>
      </c>
      <c r="V2096" s="19">
        <v>1839</v>
      </c>
      <c r="W2096" s="20">
        <f>Tabla1[[#This Row],[Devengado]]/Tabla1[[#Totals],[Devengado]]</f>
        <v>2.14755533429728E-4</v>
      </c>
      <c r="X2096" s="19">
        <v>0</v>
      </c>
      <c r="Y2096" s="19">
        <v>0</v>
      </c>
      <c r="Z2096" s="19">
        <v>0</v>
      </c>
    </row>
    <row r="2097" spans="1:26" hidden="1" x14ac:dyDescent="0.2">
      <c r="A2097" t="s">
        <v>62</v>
      </c>
      <c r="B2097" t="s">
        <v>66</v>
      </c>
      <c r="C2097" t="s">
        <v>124</v>
      </c>
      <c r="D2097" t="s">
        <v>125</v>
      </c>
      <c r="E2097" t="s">
        <v>574</v>
      </c>
      <c r="F2097" t="s">
        <v>575</v>
      </c>
      <c r="G2097" t="s">
        <v>586</v>
      </c>
      <c r="H2097" t="s">
        <v>587</v>
      </c>
      <c r="I2097" t="str">
        <f>MID(Tabla1[[#This Row],[Des.Proyecto]],16,50)</f>
        <v>FORTALECIMIENTO PEDAGÓGICO</v>
      </c>
      <c r="J2097" t="s">
        <v>420</v>
      </c>
      <c r="K2097" t="s">
        <v>421</v>
      </c>
      <c r="L2097" s="11" t="s">
        <v>939</v>
      </c>
      <c r="M2097" t="s">
        <v>403</v>
      </c>
      <c r="N2097" t="s">
        <v>194</v>
      </c>
      <c r="O2097" s="19">
        <v>10000</v>
      </c>
      <c r="P2097" s="19">
        <v>0</v>
      </c>
      <c r="Q2097" s="19">
        <v>0</v>
      </c>
      <c r="R2097" s="19">
        <v>10000</v>
      </c>
      <c r="S2097" s="19">
        <v>0</v>
      </c>
      <c r="T2097" s="19">
        <v>0</v>
      </c>
      <c r="U2097" s="18">
        <f>Tabla1[[#This Row],[Comprometido]]/Tabla1[[#Totals],[Comprometido]]</f>
        <v>0</v>
      </c>
      <c r="V2097" s="19">
        <v>0</v>
      </c>
      <c r="W2097" s="20">
        <f>Tabla1[[#This Row],[Devengado]]/Tabla1[[#Totals],[Devengado]]</f>
        <v>0</v>
      </c>
      <c r="X2097" s="19">
        <v>10000</v>
      </c>
      <c r="Y2097" s="19">
        <v>10000</v>
      </c>
      <c r="Z2097" s="19">
        <v>10000</v>
      </c>
    </row>
    <row r="2098" spans="1:26" hidden="1" x14ac:dyDescent="0.2">
      <c r="A2098" t="s">
        <v>62</v>
      </c>
      <c r="B2098" t="s">
        <v>66</v>
      </c>
      <c r="C2098" t="s">
        <v>108</v>
      </c>
      <c r="D2098" t="s">
        <v>109</v>
      </c>
      <c r="E2098" t="s">
        <v>574</v>
      </c>
      <c r="F2098" t="s">
        <v>575</v>
      </c>
      <c r="G2098" t="s">
        <v>586</v>
      </c>
      <c r="H2098" t="s">
        <v>587</v>
      </c>
      <c r="I2098" t="str">
        <f>MID(Tabla1[[#This Row],[Des.Proyecto]],16,50)</f>
        <v>FORTALECIMIENTO PEDAGÓGICO</v>
      </c>
      <c r="J2098" t="s">
        <v>424</v>
      </c>
      <c r="K2098" t="s">
        <v>425</v>
      </c>
      <c r="L2098" s="11" t="s">
        <v>939</v>
      </c>
      <c r="M2098" t="s">
        <v>403</v>
      </c>
      <c r="N2098" t="s">
        <v>194</v>
      </c>
      <c r="O2098" s="19">
        <v>442</v>
      </c>
      <c r="P2098" s="19">
        <v>0</v>
      </c>
      <c r="Q2098" s="19">
        <v>0</v>
      </c>
      <c r="R2098" s="19">
        <v>442</v>
      </c>
      <c r="S2098" s="19">
        <v>0</v>
      </c>
      <c r="T2098" s="19">
        <v>0</v>
      </c>
      <c r="U2098" s="18">
        <f>Tabla1[[#This Row],[Comprometido]]/Tabla1[[#Totals],[Comprometido]]</f>
        <v>0</v>
      </c>
      <c r="V2098" s="19">
        <v>0</v>
      </c>
      <c r="W2098" s="20">
        <f>Tabla1[[#This Row],[Devengado]]/Tabla1[[#Totals],[Devengado]]</f>
        <v>0</v>
      </c>
      <c r="X2098" s="19">
        <v>442</v>
      </c>
      <c r="Y2098" s="19">
        <v>442</v>
      </c>
      <c r="Z2098" s="19">
        <v>442</v>
      </c>
    </row>
    <row r="2099" spans="1:26" hidden="1" x14ac:dyDescent="0.2">
      <c r="A2099" t="s">
        <v>62</v>
      </c>
      <c r="B2099" t="s">
        <v>66</v>
      </c>
      <c r="C2099" t="s">
        <v>108</v>
      </c>
      <c r="D2099" t="s">
        <v>109</v>
      </c>
      <c r="E2099" t="s">
        <v>574</v>
      </c>
      <c r="F2099" t="s">
        <v>575</v>
      </c>
      <c r="G2099" t="s">
        <v>586</v>
      </c>
      <c r="H2099" t="s">
        <v>587</v>
      </c>
      <c r="I2099" t="str">
        <f>MID(Tabla1[[#This Row],[Des.Proyecto]],16,50)</f>
        <v>FORTALECIMIENTO PEDAGÓGICO</v>
      </c>
      <c r="J2099" t="s">
        <v>426</v>
      </c>
      <c r="K2099" t="s">
        <v>427</v>
      </c>
      <c r="L2099" s="11" t="s">
        <v>939</v>
      </c>
      <c r="M2099" t="s">
        <v>403</v>
      </c>
      <c r="N2099" t="s">
        <v>194</v>
      </c>
      <c r="O2099" s="19">
        <v>3460</v>
      </c>
      <c r="P2099" s="19">
        <v>0</v>
      </c>
      <c r="Q2099" s="19">
        <v>0</v>
      </c>
      <c r="R2099" s="19">
        <v>3460</v>
      </c>
      <c r="S2099" s="19">
        <v>0</v>
      </c>
      <c r="T2099" s="19">
        <v>0</v>
      </c>
      <c r="U2099" s="18">
        <f>Tabla1[[#This Row],[Comprometido]]/Tabla1[[#Totals],[Comprometido]]</f>
        <v>0</v>
      </c>
      <c r="V2099" s="19">
        <v>0</v>
      </c>
      <c r="W2099" s="20">
        <f>Tabla1[[#This Row],[Devengado]]/Tabla1[[#Totals],[Devengado]]</f>
        <v>0</v>
      </c>
      <c r="X2099" s="19">
        <v>3460</v>
      </c>
      <c r="Y2099" s="19">
        <v>3460</v>
      </c>
      <c r="Z2099" s="19">
        <v>3460</v>
      </c>
    </row>
    <row r="2100" spans="1:26" hidden="1" x14ac:dyDescent="0.2">
      <c r="A2100" t="s">
        <v>62</v>
      </c>
      <c r="B2100" t="s">
        <v>66</v>
      </c>
      <c r="C2100" t="s">
        <v>108</v>
      </c>
      <c r="D2100" t="s">
        <v>109</v>
      </c>
      <c r="E2100" t="s">
        <v>574</v>
      </c>
      <c r="F2100" t="s">
        <v>575</v>
      </c>
      <c r="G2100" t="s">
        <v>586</v>
      </c>
      <c r="H2100" t="s">
        <v>587</v>
      </c>
      <c r="I2100" t="str">
        <f>MID(Tabla1[[#This Row],[Des.Proyecto]],16,50)</f>
        <v>FORTALECIMIENTO PEDAGÓGICO</v>
      </c>
      <c r="J2100" t="s">
        <v>492</v>
      </c>
      <c r="K2100" t="s">
        <v>493</v>
      </c>
      <c r="L2100" s="11" t="s">
        <v>939</v>
      </c>
      <c r="M2100" t="s">
        <v>403</v>
      </c>
      <c r="N2100" t="s">
        <v>194</v>
      </c>
      <c r="O2100" s="19">
        <v>774</v>
      </c>
      <c r="P2100" s="19">
        <v>0</v>
      </c>
      <c r="Q2100" s="19">
        <v>0</v>
      </c>
      <c r="R2100" s="19">
        <v>774</v>
      </c>
      <c r="S2100" s="19">
        <v>0</v>
      </c>
      <c r="T2100" s="19">
        <v>0</v>
      </c>
      <c r="U2100" s="18">
        <f>Tabla1[[#This Row],[Comprometido]]/Tabla1[[#Totals],[Comprometido]]</f>
        <v>0</v>
      </c>
      <c r="V2100" s="19">
        <v>0</v>
      </c>
      <c r="W2100" s="20">
        <f>Tabla1[[#This Row],[Devengado]]/Tabla1[[#Totals],[Devengado]]</f>
        <v>0</v>
      </c>
      <c r="X2100" s="19">
        <v>774</v>
      </c>
      <c r="Y2100" s="19">
        <v>774</v>
      </c>
      <c r="Z2100" s="19">
        <v>774</v>
      </c>
    </row>
    <row r="2101" spans="1:26" hidden="1" x14ac:dyDescent="0.2">
      <c r="A2101" t="s">
        <v>62</v>
      </c>
      <c r="B2101" t="s">
        <v>66</v>
      </c>
      <c r="C2101" t="s">
        <v>74</v>
      </c>
      <c r="D2101" t="s">
        <v>75</v>
      </c>
      <c r="E2101" t="s">
        <v>574</v>
      </c>
      <c r="F2101" t="s">
        <v>575</v>
      </c>
      <c r="G2101" t="s">
        <v>586</v>
      </c>
      <c r="H2101" t="s">
        <v>587</v>
      </c>
      <c r="I2101" t="str">
        <f>MID(Tabla1[[#This Row],[Des.Proyecto]],16,50)</f>
        <v>FORTALECIMIENTO PEDAGÓGICO</v>
      </c>
      <c r="J2101" t="s">
        <v>492</v>
      </c>
      <c r="K2101" t="s">
        <v>493</v>
      </c>
      <c r="L2101" s="11" t="s">
        <v>939</v>
      </c>
      <c r="M2101" t="s">
        <v>403</v>
      </c>
      <c r="N2101" t="s">
        <v>194</v>
      </c>
      <c r="O2101" s="19">
        <v>6700</v>
      </c>
      <c r="P2101" s="19">
        <v>0</v>
      </c>
      <c r="Q2101" s="19">
        <v>0</v>
      </c>
      <c r="R2101" s="19">
        <v>6700</v>
      </c>
      <c r="S2101" s="19">
        <v>0</v>
      </c>
      <c r="T2101" s="19">
        <v>0</v>
      </c>
      <c r="U2101" s="18">
        <f>Tabla1[[#This Row],[Comprometido]]/Tabla1[[#Totals],[Comprometido]]</f>
        <v>0</v>
      </c>
      <c r="V2101" s="19">
        <v>0</v>
      </c>
      <c r="W2101" s="20">
        <f>Tabla1[[#This Row],[Devengado]]/Tabla1[[#Totals],[Devengado]]</f>
        <v>0</v>
      </c>
      <c r="X2101" s="19">
        <v>6700</v>
      </c>
      <c r="Y2101" s="19">
        <v>6700</v>
      </c>
      <c r="Z2101" s="19">
        <v>6700</v>
      </c>
    </row>
    <row r="2102" spans="1:26" hidden="1" x14ac:dyDescent="0.2">
      <c r="A2102" t="s">
        <v>62</v>
      </c>
      <c r="B2102" t="s">
        <v>66</v>
      </c>
      <c r="C2102" t="s">
        <v>108</v>
      </c>
      <c r="D2102" t="s">
        <v>109</v>
      </c>
      <c r="E2102" t="s">
        <v>574</v>
      </c>
      <c r="F2102" t="s">
        <v>575</v>
      </c>
      <c r="G2102" t="s">
        <v>586</v>
      </c>
      <c r="H2102" t="s">
        <v>587</v>
      </c>
      <c r="I2102" t="str">
        <f>MID(Tabla1[[#This Row],[Des.Proyecto]],16,50)</f>
        <v>FORTALECIMIENTO PEDAGÓGICO</v>
      </c>
      <c r="J2102" t="s">
        <v>430</v>
      </c>
      <c r="K2102" t="s">
        <v>431</v>
      </c>
      <c r="L2102" s="11" t="s">
        <v>939</v>
      </c>
      <c r="M2102" t="s">
        <v>403</v>
      </c>
      <c r="N2102" t="s">
        <v>194</v>
      </c>
      <c r="O2102" s="19">
        <v>1396</v>
      </c>
      <c r="P2102" s="19">
        <v>0</v>
      </c>
      <c r="Q2102" s="19">
        <v>0</v>
      </c>
      <c r="R2102" s="19">
        <v>1396</v>
      </c>
      <c r="S2102" s="19">
        <v>0</v>
      </c>
      <c r="T2102" s="19">
        <v>0</v>
      </c>
      <c r="U2102" s="18">
        <f>Tabla1[[#This Row],[Comprometido]]/Tabla1[[#Totals],[Comprometido]]</f>
        <v>0</v>
      </c>
      <c r="V2102" s="19">
        <v>0</v>
      </c>
      <c r="W2102" s="20">
        <f>Tabla1[[#This Row],[Devengado]]/Tabla1[[#Totals],[Devengado]]</f>
        <v>0</v>
      </c>
      <c r="X2102" s="19">
        <v>1396</v>
      </c>
      <c r="Y2102" s="19">
        <v>1396</v>
      </c>
      <c r="Z2102" s="19">
        <v>1396</v>
      </c>
    </row>
    <row r="2103" spans="1:26" hidden="1" x14ac:dyDescent="0.2">
      <c r="A2103" t="s">
        <v>62</v>
      </c>
      <c r="B2103" t="s">
        <v>66</v>
      </c>
      <c r="C2103" t="s">
        <v>74</v>
      </c>
      <c r="D2103" t="s">
        <v>75</v>
      </c>
      <c r="E2103" t="s">
        <v>574</v>
      </c>
      <c r="F2103" t="s">
        <v>575</v>
      </c>
      <c r="G2103" t="s">
        <v>586</v>
      </c>
      <c r="H2103" t="s">
        <v>587</v>
      </c>
      <c r="I2103" t="str">
        <f>MID(Tabla1[[#This Row],[Des.Proyecto]],16,50)</f>
        <v>FORTALECIMIENTO PEDAGÓGICO</v>
      </c>
      <c r="J2103" t="s">
        <v>510</v>
      </c>
      <c r="K2103" t="s">
        <v>511</v>
      </c>
      <c r="L2103" s="11" t="s">
        <v>939</v>
      </c>
      <c r="M2103" t="s">
        <v>403</v>
      </c>
      <c r="N2103" t="s">
        <v>194</v>
      </c>
      <c r="O2103" s="19">
        <v>325.5</v>
      </c>
      <c r="P2103" s="19">
        <v>0</v>
      </c>
      <c r="Q2103" s="19">
        <v>0</v>
      </c>
      <c r="R2103" s="19">
        <v>325.5</v>
      </c>
      <c r="S2103" s="19">
        <v>0</v>
      </c>
      <c r="T2103" s="19">
        <v>189.15</v>
      </c>
      <c r="U2103" s="18">
        <f>Tabla1[[#This Row],[Comprometido]]/Tabla1[[#Totals],[Comprometido]]</f>
        <v>9.0300675325881607E-6</v>
      </c>
      <c r="V2103" s="19">
        <v>189.15</v>
      </c>
      <c r="W2103" s="20">
        <f>Tabla1[[#This Row],[Devengado]]/Tabla1[[#Totals],[Devengado]]</f>
        <v>2.20886401023562E-5</v>
      </c>
      <c r="X2103" s="19">
        <v>136.35</v>
      </c>
      <c r="Y2103" s="19">
        <v>136.35</v>
      </c>
      <c r="Z2103" s="19">
        <v>136.35</v>
      </c>
    </row>
    <row r="2104" spans="1:26" hidden="1" x14ac:dyDescent="0.2">
      <c r="A2104" t="s">
        <v>62</v>
      </c>
      <c r="B2104" t="s">
        <v>66</v>
      </c>
      <c r="C2104" t="s">
        <v>108</v>
      </c>
      <c r="D2104" t="s">
        <v>109</v>
      </c>
      <c r="E2104" t="s">
        <v>574</v>
      </c>
      <c r="F2104" t="s">
        <v>575</v>
      </c>
      <c r="G2104" t="s">
        <v>586</v>
      </c>
      <c r="H2104" t="s">
        <v>587</v>
      </c>
      <c r="I2104" t="str">
        <f>MID(Tabla1[[#This Row],[Des.Proyecto]],16,50)</f>
        <v>FORTALECIMIENTO PEDAGÓGICO</v>
      </c>
      <c r="J2104" t="s">
        <v>494</v>
      </c>
      <c r="K2104" t="s">
        <v>495</v>
      </c>
      <c r="L2104" s="11" t="s">
        <v>939</v>
      </c>
      <c r="M2104" t="s">
        <v>403</v>
      </c>
      <c r="N2104" t="s">
        <v>194</v>
      </c>
      <c r="O2104" s="19">
        <v>540</v>
      </c>
      <c r="P2104" s="19">
        <v>0</v>
      </c>
      <c r="Q2104" s="19">
        <v>0</v>
      </c>
      <c r="R2104" s="19">
        <v>540</v>
      </c>
      <c r="S2104" s="19">
        <v>0</v>
      </c>
      <c r="T2104" s="19">
        <v>0</v>
      </c>
      <c r="U2104" s="18">
        <f>Tabla1[[#This Row],[Comprometido]]/Tabla1[[#Totals],[Comprometido]]</f>
        <v>0</v>
      </c>
      <c r="V2104" s="19">
        <v>0</v>
      </c>
      <c r="W2104" s="20">
        <f>Tabla1[[#This Row],[Devengado]]/Tabla1[[#Totals],[Devengado]]</f>
        <v>0</v>
      </c>
      <c r="X2104" s="19">
        <v>540</v>
      </c>
      <c r="Y2104" s="19">
        <v>540</v>
      </c>
      <c r="Z2104" s="19">
        <v>540</v>
      </c>
    </row>
    <row r="2105" spans="1:26" hidden="1" x14ac:dyDescent="0.2">
      <c r="A2105" t="s">
        <v>62</v>
      </c>
      <c r="B2105" t="s">
        <v>66</v>
      </c>
      <c r="C2105" t="s">
        <v>108</v>
      </c>
      <c r="D2105" t="s">
        <v>109</v>
      </c>
      <c r="E2105" t="s">
        <v>574</v>
      </c>
      <c r="F2105" t="s">
        <v>575</v>
      </c>
      <c r="G2105" t="s">
        <v>586</v>
      </c>
      <c r="H2105" t="s">
        <v>587</v>
      </c>
      <c r="I2105" t="str">
        <f>MID(Tabla1[[#This Row],[Des.Proyecto]],16,50)</f>
        <v>FORTALECIMIENTO PEDAGÓGICO</v>
      </c>
      <c r="J2105" t="s">
        <v>480</v>
      </c>
      <c r="K2105" t="s">
        <v>481</v>
      </c>
      <c r="L2105" s="11" t="s">
        <v>939</v>
      </c>
      <c r="M2105" t="s">
        <v>403</v>
      </c>
      <c r="N2105" t="s">
        <v>194</v>
      </c>
      <c r="O2105" s="19">
        <v>6049.99</v>
      </c>
      <c r="P2105" s="19">
        <v>0</v>
      </c>
      <c r="Q2105" s="19">
        <v>0</v>
      </c>
      <c r="R2105" s="19">
        <v>6049.99</v>
      </c>
      <c r="S2105" s="19">
        <v>0</v>
      </c>
      <c r="T2105" s="19">
        <v>0</v>
      </c>
      <c r="U2105" s="18">
        <f>Tabla1[[#This Row],[Comprometido]]/Tabla1[[#Totals],[Comprometido]]</f>
        <v>0</v>
      </c>
      <c r="V2105" s="19">
        <v>0</v>
      </c>
      <c r="W2105" s="20">
        <f>Tabla1[[#This Row],[Devengado]]/Tabla1[[#Totals],[Devengado]]</f>
        <v>0</v>
      </c>
      <c r="X2105" s="19">
        <v>6049.99</v>
      </c>
      <c r="Y2105" s="19">
        <v>6049.99</v>
      </c>
      <c r="Z2105" s="19">
        <v>6049.99</v>
      </c>
    </row>
    <row r="2106" spans="1:26" hidden="1" x14ac:dyDescent="0.2">
      <c r="A2106" t="s">
        <v>62</v>
      </c>
      <c r="B2106" t="s">
        <v>66</v>
      </c>
      <c r="C2106" t="s">
        <v>120</v>
      </c>
      <c r="D2106" t="s">
        <v>121</v>
      </c>
      <c r="E2106" t="s">
        <v>574</v>
      </c>
      <c r="F2106" t="s">
        <v>575</v>
      </c>
      <c r="G2106" t="s">
        <v>586</v>
      </c>
      <c r="H2106" t="s">
        <v>587</v>
      </c>
      <c r="I2106" t="str">
        <f>MID(Tabla1[[#This Row],[Des.Proyecto]],16,50)</f>
        <v>FORTALECIMIENTO PEDAGÓGICO</v>
      </c>
      <c r="J2106" t="s">
        <v>480</v>
      </c>
      <c r="K2106" t="s">
        <v>481</v>
      </c>
      <c r="L2106" s="11" t="s">
        <v>939</v>
      </c>
      <c r="M2106" t="s">
        <v>403</v>
      </c>
      <c r="N2106" t="s">
        <v>194</v>
      </c>
      <c r="O2106" s="19">
        <v>0</v>
      </c>
      <c r="P2106" s="19">
        <v>0</v>
      </c>
      <c r="Q2106" s="19">
        <v>4333.78</v>
      </c>
      <c r="R2106" s="19">
        <v>4333.78</v>
      </c>
      <c r="S2106" s="19">
        <v>77.319999999999993</v>
      </c>
      <c r="T2106" s="19">
        <v>3822.68</v>
      </c>
      <c r="U2106" s="18">
        <f>Tabla1[[#This Row],[Comprometido]]/Tabla1[[#Totals],[Comprometido]]</f>
        <v>1.8249568361339736E-4</v>
      </c>
      <c r="V2106" s="19">
        <v>0</v>
      </c>
      <c r="W2106" s="20">
        <f>Tabla1[[#This Row],[Devengado]]/Tabla1[[#Totals],[Devengado]]</f>
        <v>0</v>
      </c>
      <c r="X2106" s="19">
        <v>511.1</v>
      </c>
      <c r="Y2106" s="19">
        <v>4333.78</v>
      </c>
      <c r="Z2106" s="19">
        <v>433.78</v>
      </c>
    </row>
    <row r="2107" spans="1:26" hidden="1" x14ac:dyDescent="0.2">
      <c r="A2107" t="s">
        <v>62</v>
      </c>
      <c r="B2107" t="s">
        <v>66</v>
      </c>
      <c r="C2107" t="s">
        <v>78</v>
      </c>
      <c r="D2107" t="s">
        <v>79</v>
      </c>
      <c r="E2107" t="s">
        <v>574</v>
      </c>
      <c r="F2107" t="s">
        <v>575</v>
      </c>
      <c r="G2107" t="s">
        <v>586</v>
      </c>
      <c r="H2107" t="s">
        <v>587</v>
      </c>
      <c r="I2107" t="str">
        <f>MID(Tabla1[[#This Row],[Des.Proyecto]],16,50)</f>
        <v>FORTALECIMIENTO PEDAGÓGICO</v>
      </c>
      <c r="J2107" t="s">
        <v>480</v>
      </c>
      <c r="K2107" t="s">
        <v>481</v>
      </c>
      <c r="L2107" s="11" t="s">
        <v>939</v>
      </c>
      <c r="M2107" t="s">
        <v>403</v>
      </c>
      <c r="N2107" t="s">
        <v>194</v>
      </c>
      <c r="O2107" s="19">
        <v>2230.11</v>
      </c>
      <c r="P2107" s="19">
        <v>0</v>
      </c>
      <c r="Q2107" s="19">
        <v>0</v>
      </c>
      <c r="R2107" s="19">
        <v>2230.11</v>
      </c>
      <c r="S2107" s="19">
        <v>0</v>
      </c>
      <c r="T2107" s="19">
        <v>0</v>
      </c>
      <c r="U2107" s="18">
        <f>Tabla1[[#This Row],[Comprometido]]/Tabla1[[#Totals],[Comprometido]]</f>
        <v>0</v>
      </c>
      <c r="V2107" s="19">
        <v>0</v>
      </c>
      <c r="W2107" s="20">
        <f>Tabla1[[#This Row],[Devengado]]/Tabla1[[#Totals],[Devengado]]</f>
        <v>0</v>
      </c>
      <c r="X2107" s="19">
        <v>2230.11</v>
      </c>
      <c r="Y2107" s="19">
        <v>2230.11</v>
      </c>
      <c r="Z2107" s="19">
        <v>2230.11</v>
      </c>
    </row>
    <row r="2108" spans="1:26" hidden="1" x14ac:dyDescent="0.2">
      <c r="A2108" t="s">
        <v>62</v>
      </c>
      <c r="B2108" t="s">
        <v>66</v>
      </c>
      <c r="C2108" t="s">
        <v>74</v>
      </c>
      <c r="D2108" t="s">
        <v>75</v>
      </c>
      <c r="E2108" t="s">
        <v>574</v>
      </c>
      <c r="F2108" t="s">
        <v>575</v>
      </c>
      <c r="G2108" t="s">
        <v>586</v>
      </c>
      <c r="H2108" t="s">
        <v>587</v>
      </c>
      <c r="I2108" t="str">
        <f>MID(Tabla1[[#This Row],[Des.Proyecto]],16,50)</f>
        <v>FORTALECIMIENTO PEDAGÓGICO</v>
      </c>
      <c r="J2108" t="s">
        <v>480</v>
      </c>
      <c r="K2108" t="s">
        <v>481</v>
      </c>
      <c r="L2108" s="11" t="s">
        <v>939</v>
      </c>
      <c r="M2108" t="s">
        <v>403</v>
      </c>
      <c r="N2108" t="s">
        <v>194</v>
      </c>
      <c r="O2108" s="19">
        <v>196.68</v>
      </c>
      <c r="P2108" s="19">
        <v>0</v>
      </c>
      <c r="Q2108" s="19">
        <v>0</v>
      </c>
      <c r="R2108" s="19">
        <v>196.68</v>
      </c>
      <c r="S2108" s="19">
        <v>0</v>
      </c>
      <c r="T2108" s="19">
        <v>196.68</v>
      </c>
      <c r="U2108" s="18">
        <f>Tabla1[[#This Row],[Comprometido]]/Tabla1[[#Totals],[Comprometido]]</f>
        <v>9.3895515850353669E-6</v>
      </c>
      <c r="V2108" s="19">
        <v>196.68</v>
      </c>
      <c r="W2108" s="20">
        <f>Tabla1[[#This Row],[Devengado]]/Tabla1[[#Totals],[Devengado]]</f>
        <v>2.2967981682957535E-5</v>
      </c>
      <c r="X2108" s="19">
        <v>0</v>
      </c>
      <c r="Y2108" s="19">
        <v>0</v>
      </c>
      <c r="Z2108" s="19">
        <v>0</v>
      </c>
    </row>
    <row r="2109" spans="1:26" hidden="1" x14ac:dyDescent="0.2">
      <c r="A2109" t="s">
        <v>62</v>
      </c>
      <c r="B2109" t="s">
        <v>66</v>
      </c>
      <c r="C2109" t="s">
        <v>108</v>
      </c>
      <c r="D2109" t="s">
        <v>109</v>
      </c>
      <c r="E2109" t="s">
        <v>574</v>
      </c>
      <c r="F2109" t="s">
        <v>575</v>
      </c>
      <c r="G2109" t="s">
        <v>586</v>
      </c>
      <c r="H2109" t="s">
        <v>587</v>
      </c>
      <c r="I2109" t="str">
        <f>MID(Tabla1[[#This Row],[Des.Proyecto]],16,50)</f>
        <v>FORTALECIMIENTO PEDAGÓGICO</v>
      </c>
      <c r="J2109" t="s">
        <v>444</v>
      </c>
      <c r="K2109" t="s">
        <v>445</v>
      </c>
      <c r="L2109" s="11" t="s">
        <v>939</v>
      </c>
      <c r="M2109" t="s">
        <v>403</v>
      </c>
      <c r="N2109" t="s">
        <v>194</v>
      </c>
      <c r="O2109" s="19">
        <v>157.94999999999999</v>
      </c>
      <c r="P2109" s="19">
        <v>0</v>
      </c>
      <c r="Q2109" s="19">
        <v>0</v>
      </c>
      <c r="R2109" s="19">
        <v>157.94999999999999</v>
      </c>
      <c r="S2109" s="19">
        <v>0</v>
      </c>
      <c r="T2109" s="19">
        <v>0</v>
      </c>
      <c r="U2109" s="18">
        <f>Tabla1[[#This Row],[Comprometido]]/Tabla1[[#Totals],[Comprometido]]</f>
        <v>0</v>
      </c>
      <c r="V2109" s="19">
        <v>0</v>
      </c>
      <c r="W2109" s="20">
        <f>Tabla1[[#This Row],[Devengado]]/Tabla1[[#Totals],[Devengado]]</f>
        <v>0</v>
      </c>
      <c r="X2109" s="19">
        <v>157.94999999999999</v>
      </c>
      <c r="Y2109" s="19">
        <v>157.94999999999999</v>
      </c>
      <c r="Z2109" s="19">
        <v>157.94999999999999</v>
      </c>
    </row>
    <row r="2110" spans="1:26" hidden="1" x14ac:dyDescent="0.2">
      <c r="A2110" t="s">
        <v>62</v>
      </c>
      <c r="B2110" t="s">
        <v>66</v>
      </c>
      <c r="C2110" t="s">
        <v>74</v>
      </c>
      <c r="D2110" t="s">
        <v>75</v>
      </c>
      <c r="E2110" t="s">
        <v>574</v>
      </c>
      <c r="F2110" t="s">
        <v>575</v>
      </c>
      <c r="G2110" t="s">
        <v>586</v>
      </c>
      <c r="H2110" t="s">
        <v>587</v>
      </c>
      <c r="I2110" t="str">
        <f>MID(Tabla1[[#This Row],[Des.Proyecto]],16,50)</f>
        <v>FORTALECIMIENTO PEDAGÓGICO</v>
      </c>
      <c r="J2110" t="s">
        <v>444</v>
      </c>
      <c r="K2110" t="s">
        <v>445</v>
      </c>
      <c r="L2110" s="11" t="s">
        <v>939</v>
      </c>
      <c r="M2110" t="s">
        <v>403</v>
      </c>
      <c r="N2110" t="s">
        <v>194</v>
      </c>
      <c r="O2110" s="19">
        <v>3032.15</v>
      </c>
      <c r="P2110" s="19">
        <v>0</v>
      </c>
      <c r="Q2110" s="19">
        <v>0</v>
      </c>
      <c r="R2110" s="19">
        <v>3032.15</v>
      </c>
      <c r="S2110" s="19">
        <v>0.09</v>
      </c>
      <c r="T2110" s="19">
        <v>1763.91</v>
      </c>
      <c r="U2110" s="18">
        <f>Tabla1[[#This Row],[Comprometido]]/Tabla1[[#Totals],[Comprometido]]</f>
        <v>8.420949733760287E-5</v>
      </c>
      <c r="V2110" s="19">
        <v>1763.91</v>
      </c>
      <c r="W2110" s="20">
        <f>Tabla1[[#This Row],[Devengado]]/Tabla1[[#Totals],[Devengado]]</f>
        <v>2.0598664109408999E-4</v>
      </c>
      <c r="X2110" s="19">
        <v>1268.24</v>
      </c>
      <c r="Y2110" s="19">
        <v>1268.24</v>
      </c>
      <c r="Z2110" s="19">
        <v>1268.1500000000001</v>
      </c>
    </row>
    <row r="2111" spans="1:26" hidden="1" x14ac:dyDescent="0.2">
      <c r="A2111" t="s">
        <v>62</v>
      </c>
      <c r="B2111" t="s">
        <v>66</v>
      </c>
      <c r="C2111" t="s">
        <v>108</v>
      </c>
      <c r="D2111" t="s">
        <v>109</v>
      </c>
      <c r="E2111" t="s">
        <v>574</v>
      </c>
      <c r="F2111" t="s">
        <v>575</v>
      </c>
      <c r="G2111" t="s">
        <v>586</v>
      </c>
      <c r="H2111" t="s">
        <v>587</v>
      </c>
      <c r="I2111" t="str">
        <f>MID(Tabla1[[#This Row],[Des.Proyecto]],16,50)</f>
        <v>FORTALECIMIENTO PEDAGÓGICO</v>
      </c>
      <c r="J2111" t="s">
        <v>540</v>
      </c>
      <c r="K2111" t="s">
        <v>541</v>
      </c>
      <c r="L2111" s="11" t="s">
        <v>939</v>
      </c>
      <c r="M2111" t="s">
        <v>403</v>
      </c>
      <c r="N2111" t="s">
        <v>194</v>
      </c>
      <c r="O2111" s="19">
        <v>352</v>
      </c>
      <c r="P2111" s="19">
        <v>0</v>
      </c>
      <c r="Q2111" s="19">
        <v>0</v>
      </c>
      <c r="R2111" s="19">
        <v>352</v>
      </c>
      <c r="S2111" s="19">
        <v>0</v>
      </c>
      <c r="T2111" s="19">
        <v>0</v>
      </c>
      <c r="U2111" s="18">
        <f>Tabla1[[#This Row],[Comprometido]]/Tabla1[[#Totals],[Comprometido]]</f>
        <v>0</v>
      </c>
      <c r="V2111" s="19">
        <v>0</v>
      </c>
      <c r="W2111" s="20">
        <f>Tabla1[[#This Row],[Devengado]]/Tabla1[[#Totals],[Devengado]]</f>
        <v>0</v>
      </c>
      <c r="X2111" s="19">
        <v>352</v>
      </c>
      <c r="Y2111" s="19">
        <v>352</v>
      </c>
      <c r="Z2111" s="19">
        <v>352</v>
      </c>
    </row>
    <row r="2112" spans="1:26" hidden="1" x14ac:dyDescent="0.2">
      <c r="A2112" t="s">
        <v>62</v>
      </c>
      <c r="B2112" t="s">
        <v>66</v>
      </c>
      <c r="C2112" t="s">
        <v>74</v>
      </c>
      <c r="D2112" t="s">
        <v>75</v>
      </c>
      <c r="E2112" t="s">
        <v>574</v>
      </c>
      <c r="F2112" t="s">
        <v>575</v>
      </c>
      <c r="G2112" t="s">
        <v>586</v>
      </c>
      <c r="H2112" t="s">
        <v>587</v>
      </c>
      <c r="I2112" t="str">
        <f>MID(Tabla1[[#This Row],[Des.Proyecto]],16,50)</f>
        <v>FORTALECIMIENTO PEDAGÓGICO</v>
      </c>
      <c r="J2112" t="s">
        <v>546</v>
      </c>
      <c r="K2112" t="s">
        <v>547</v>
      </c>
      <c r="L2112" s="11" t="s">
        <v>939</v>
      </c>
      <c r="M2112" t="s">
        <v>403</v>
      </c>
      <c r="N2112" t="s">
        <v>194</v>
      </c>
      <c r="O2112" s="19">
        <v>3000</v>
      </c>
      <c r="P2112" s="19">
        <v>0</v>
      </c>
      <c r="Q2112" s="19">
        <v>0</v>
      </c>
      <c r="R2112" s="19">
        <v>3000</v>
      </c>
      <c r="S2112" s="19">
        <v>0</v>
      </c>
      <c r="T2112" s="19">
        <v>0</v>
      </c>
      <c r="U2112" s="18">
        <f>Tabla1[[#This Row],[Comprometido]]/Tabla1[[#Totals],[Comprometido]]</f>
        <v>0</v>
      </c>
      <c r="V2112" s="19">
        <v>0</v>
      </c>
      <c r="W2112" s="20">
        <f>Tabla1[[#This Row],[Devengado]]/Tabla1[[#Totals],[Devengado]]</f>
        <v>0</v>
      </c>
      <c r="X2112" s="19">
        <v>3000</v>
      </c>
      <c r="Y2112" s="19">
        <v>3000</v>
      </c>
      <c r="Z2112" s="19">
        <v>3000</v>
      </c>
    </row>
    <row r="2113" spans="1:26" hidden="1" x14ac:dyDescent="0.2">
      <c r="A2113" t="s">
        <v>62</v>
      </c>
      <c r="B2113" t="s">
        <v>63</v>
      </c>
      <c r="C2113" t="s">
        <v>99</v>
      </c>
      <c r="D2113" t="s">
        <v>100</v>
      </c>
      <c r="E2113" t="s">
        <v>594</v>
      </c>
      <c r="F2113" t="s">
        <v>595</v>
      </c>
      <c r="G2113" t="s">
        <v>596</v>
      </c>
      <c r="H2113" t="s">
        <v>597</v>
      </c>
      <c r="I2113" t="str">
        <f>MID(Tabla1[[#This Row],[Des.Proyecto]],16,50)</f>
        <v>INCLUSIÓN EDUCATIVA</v>
      </c>
      <c r="J2113" t="s">
        <v>456</v>
      </c>
      <c r="K2113" t="s">
        <v>457</v>
      </c>
      <c r="L2113" s="11" t="s">
        <v>939</v>
      </c>
      <c r="M2113" t="s">
        <v>403</v>
      </c>
      <c r="N2113" t="s">
        <v>194</v>
      </c>
      <c r="O2113" s="19">
        <v>1200</v>
      </c>
      <c r="P2113" s="19">
        <v>0</v>
      </c>
      <c r="Q2113" s="19">
        <v>-1200</v>
      </c>
      <c r="R2113" s="19">
        <v>0</v>
      </c>
      <c r="S2113" s="19">
        <v>0</v>
      </c>
      <c r="T2113" s="19">
        <v>0</v>
      </c>
      <c r="U2113" s="18">
        <f>Tabla1[[#This Row],[Comprometido]]/Tabla1[[#Totals],[Comprometido]]</f>
        <v>0</v>
      </c>
      <c r="V2113" s="19">
        <v>0</v>
      </c>
      <c r="W2113" s="20">
        <f>Tabla1[[#This Row],[Devengado]]/Tabla1[[#Totals],[Devengado]]</f>
        <v>0</v>
      </c>
      <c r="X2113" s="19">
        <v>0</v>
      </c>
      <c r="Y2113" s="19">
        <v>0</v>
      </c>
      <c r="Z2113" s="19">
        <v>0</v>
      </c>
    </row>
    <row r="2114" spans="1:26" hidden="1" x14ac:dyDescent="0.2">
      <c r="A2114" t="s">
        <v>62</v>
      </c>
      <c r="B2114" t="s">
        <v>63</v>
      </c>
      <c r="C2114" t="s">
        <v>99</v>
      </c>
      <c r="D2114" t="s">
        <v>100</v>
      </c>
      <c r="E2114" t="s">
        <v>594</v>
      </c>
      <c r="F2114" t="s">
        <v>595</v>
      </c>
      <c r="G2114" t="s">
        <v>596</v>
      </c>
      <c r="H2114" t="s">
        <v>597</v>
      </c>
      <c r="I2114" t="str">
        <f>MID(Tabla1[[#This Row],[Des.Proyecto]],16,50)</f>
        <v>INCLUSIÓN EDUCATIVA</v>
      </c>
      <c r="J2114" t="s">
        <v>458</v>
      </c>
      <c r="K2114" t="s">
        <v>459</v>
      </c>
      <c r="L2114" s="11" t="s">
        <v>939</v>
      </c>
      <c r="M2114" t="s">
        <v>403</v>
      </c>
      <c r="N2114" t="s">
        <v>194</v>
      </c>
      <c r="O2114" s="19">
        <v>3000</v>
      </c>
      <c r="P2114" s="19">
        <v>0</v>
      </c>
      <c r="Q2114" s="19">
        <v>-3000</v>
      </c>
      <c r="R2114" s="19">
        <v>0</v>
      </c>
      <c r="S2114" s="19">
        <v>0</v>
      </c>
      <c r="T2114" s="19">
        <v>0</v>
      </c>
      <c r="U2114" s="18">
        <f>Tabla1[[#This Row],[Comprometido]]/Tabla1[[#Totals],[Comprometido]]</f>
        <v>0</v>
      </c>
      <c r="V2114" s="19">
        <v>0</v>
      </c>
      <c r="W2114" s="20">
        <f>Tabla1[[#This Row],[Devengado]]/Tabla1[[#Totals],[Devengado]]</f>
        <v>0</v>
      </c>
      <c r="X2114" s="19">
        <v>0</v>
      </c>
      <c r="Y2114" s="19">
        <v>0</v>
      </c>
      <c r="Z2114" s="19">
        <v>0</v>
      </c>
    </row>
    <row r="2115" spans="1:26" hidden="1" x14ac:dyDescent="0.2">
      <c r="A2115" t="s">
        <v>62</v>
      </c>
      <c r="B2115" t="s">
        <v>63</v>
      </c>
      <c r="C2115" t="s">
        <v>99</v>
      </c>
      <c r="D2115" t="s">
        <v>100</v>
      </c>
      <c r="E2115" t="s">
        <v>594</v>
      </c>
      <c r="F2115" t="s">
        <v>595</v>
      </c>
      <c r="G2115" t="s">
        <v>596</v>
      </c>
      <c r="H2115" t="s">
        <v>597</v>
      </c>
      <c r="I2115" t="str">
        <f>MID(Tabla1[[#This Row],[Des.Proyecto]],16,50)</f>
        <v>INCLUSIÓN EDUCATIVA</v>
      </c>
      <c r="J2115" t="s">
        <v>484</v>
      </c>
      <c r="K2115" t="s">
        <v>485</v>
      </c>
      <c r="L2115" s="11" t="s">
        <v>939</v>
      </c>
      <c r="M2115" t="s">
        <v>403</v>
      </c>
      <c r="N2115" t="s">
        <v>194</v>
      </c>
      <c r="O2115" s="19">
        <v>1000</v>
      </c>
      <c r="P2115" s="19">
        <v>0</v>
      </c>
      <c r="Q2115" s="19">
        <v>1200</v>
      </c>
      <c r="R2115" s="19">
        <v>2200</v>
      </c>
      <c r="S2115" s="19">
        <v>0</v>
      </c>
      <c r="T2115" s="19">
        <v>0</v>
      </c>
      <c r="U2115" s="18">
        <f>Tabla1[[#This Row],[Comprometido]]/Tabla1[[#Totals],[Comprometido]]</f>
        <v>0</v>
      </c>
      <c r="V2115" s="19">
        <v>0</v>
      </c>
      <c r="W2115" s="20">
        <f>Tabla1[[#This Row],[Devengado]]/Tabla1[[#Totals],[Devengado]]</f>
        <v>0</v>
      </c>
      <c r="X2115" s="19">
        <v>2200</v>
      </c>
      <c r="Y2115" s="19">
        <v>2200</v>
      </c>
      <c r="Z2115" s="19">
        <v>2200</v>
      </c>
    </row>
    <row r="2116" spans="1:26" hidden="1" x14ac:dyDescent="0.2">
      <c r="A2116" t="s">
        <v>62</v>
      </c>
      <c r="B2116" t="s">
        <v>63</v>
      </c>
      <c r="C2116" t="s">
        <v>64</v>
      </c>
      <c r="D2116" t="s">
        <v>65</v>
      </c>
      <c r="E2116" t="s">
        <v>594</v>
      </c>
      <c r="F2116" t="s">
        <v>595</v>
      </c>
      <c r="G2116" t="s">
        <v>598</v>
      </c>
      <c r="H2116" t="s">
        <v>599</v>
      </c>
      <c r="I2116" t="str">
        <f>MID(Tabla1[[#This Row],[Des.Proyecto]],16,50)</f>
        <v>ATENCIÓN A HABITANTES DE CALLE</v>
      </c>
      <c r="J2116" t="s">
        <v>600</v>
      </c>
      <c r="K2116" t="s">
        <v>601</v>
      </c>
      <c r="L2116" s="11" t="s">
        <v>939</v>
      </c>
      <c r="M2116" t="s">
        <v>403</v>
      </c>
      <c r="N2116" t="s">
        <v>194</v>
      </c>
      <c r="O2116" s="19">
        <v>5435.69</v>
      </c>
      <c r="P2116" s="19">
        <v>0</v>
      </c>
      <c r="Q2116" s="19">
        <v>0</v>
      </c>
      <c r="R2116" s="19">
        <v>5435.69</v>
      </c>
      <c r="S2116" s="19">
        <v>0</v>
      </c>
      <c r="T2116" s="19">
        <v>10.5</v>
      </c>
      <c r="U2116" s="18">
        <f>Tabla1[[#This Row],[Comprometido]]/Tabla1[[#Totals],[Comprometido]]</f>
        <v>5.0127258309371238E-7</v>
      </c>
      <c r="V2116" s="19">
        <v>10.5</v>
      </c>
      <c r="W2116" s="20">
        <f>Tabla1[[#This Row],[Devengado]]/Tabla1[[#Totals],[Devengado]]</f>
        <v>1.2261735187667993E-6</v>
      </c>
      <c r="X2116" s="19">
        <v>5425.19</v>
      </c>
      <c r="Y2116" s="19">
        <v>5425.19</v>
      </c>
      <c r="Z2116" s="19">
        <v>5425.19</v>
      </c>
    </row>
    <row r="2117" spans="1:26" hidden="1" x14ac:dyDescent="0.2">
      <c r="A2117" t="s">
        <v>62</v>
      </c>
      <c r="B2117" t="s">
        <v>63</v>
      </c>
      <c r="C2117" t="s">
        <v>64</v>
      </c>
      <c r="D2117" t="s">
        <v>65</v>
      </c>
      <c r="E2117" t="s">
        <v>594</v>
      </c>
      <c r="F2117" t="s">
        <v>595</v>
      </c>
      <c r="G2117" t="s">
        <v>598</v>
      </c>
      <c r="H2117" t="s">
        <v>599</v>
      </c>
      <c r="I2117" t="str">
        <f>MID(Tabla1[[#This Row],[Des.Proyecto]],16,50)</f>
        <v>ATENCIÓN A HABITANTES DE CALLE</v>
      </c>
      <c r="J2117" t="s">
        <v>602</v>
      </c>
      <c r="K2117" t="s">
        <v>603</v>
      </c>
      <c r="L2117" s="11" t="s">
        <v>939</v>
      </c>
      <c r="M2117" t="s">
        <v>403</v>
      </c>
      <c r="N2117" t="s">
        <v>194</v>
      </c>
      <c r="O2117" s="19">
        <v>5744.26</v>
      </c>
      <c r="P2117" s="19">
        <v>0</v>
      </c>
      <c r="Q2117" s="19">
        <v>0</v>
      </c>
      <c r="R2117" s="19">
        <v>5744.26</v>
      </c>
      <c r="S2117" s="19">
        <v>0</v>
      </c>
      <c r="T2117" s="19">
        <v>1030.8</v>
      </c>
      <c r="U2117" s="18">
        <f>Tabla1[[#This Row],[Comprometido]]/Tabla1[[#Totals],[Comprometido]]</f>
        <v>4.9210645585999872E-5</v>
      </c>
      <c r="V2117" s="19">
        <v>1030.8</v>
      </c>
      <c r="W2117" s="20">
        <f>Tabla1[[#This Row],[Devengado]]/Tabla1[[#Totals],[Devengado]]</f>
        <v>1.2037520601379207E-4</v>
      </c>
      <c r="X2117" s="19">
        <v>4713.46</v>
      </c>
      <c r="Y2117" s="19">
        <v>4713.46</v>
      </c>
      <c r="Z2117" s="19">
        <v>4713.46</v>
      </c>
    </row>
    <row r="2118" spans="1:26" hidden="1" x14ac:dyDescent="0.2">
      <c r="A2118" t="s">
        <v>62</v>
      </c>
      <c r="B2118" t="s">
        <v>63</v>
      </c>
      <c r="C2118" t="s">
        <v>64</v>
      </c>
      <c r="D2118" t="s">
        <v>65</v>
      </c>
      <c r="E2118" t="s">
        <v>594</v>
      </c>
      <c r="F2118" t="s">
        <v>595</v>
      </c>
      <c r="G2118" t="s">
        <v>598</v>
      </c>
      <c r="H2118" t="s">
        <v>599</v>
      </c>
      <c r="I2118" t="str">
        <f>MID(Tabla1[[#This Row],[Des.Proyecto]],16,50)</f>
        <v>ATENCIÓN A HABITANTES DE CALLE</v>
      </c>
      <c r="J2118" t="s">
        <v>406</v>
      </c>
      <c r="K2118" t="s">
        <v>407</v>
      </c>
      <c r="L2118" s="11" t="s">
        <v>939</v>
      </c>
      <c r="M2118" t="s">
        <v>403</v>
      </c>
      <c r="N2118" t="s">
        <v>194</v>
      </c>
      <c r="O2118" s="19">
        <v>3717.99</v>
      </c>
      <c r="P2118" s="19">
        <v>0</v>
      </c>
      <c r="Q2118" s="19">
        <v>0</v>
      </c>
      <c r="R2118" s="19">
        <v>3717.99</v>
      </c>
      <c r="S2118" s="19">
        <v>0</v>
      </c>
      <c r="T2118" s="19">
        <v>2992.6</v>
      </c>
      <c r="U2118" s="18">
        <f>Tabla1[[#This Row],[Comprometido]]/Tabla1[[#Totals],[Comprometido]]</f>
        <v>1.4286746020630891E-4</v>
      </c>
      <c r="V2118" s="19">
        <v>736.64</v>
      </c>
      <c r="W2118" s="20">
        <f>Tabla1[[#This Row],[Devengado]]/Tabla1[[#Totals],[Devengado]]</f>
        <v>8.6023662939464283E-5</v>
      </c>
      <c r="X2118" s="19">
        <v>725.39</v>
      </c>
      <c r="Y2118" s="19">
        <v>2981.35</v>
      </c>
      <c r="Z2118" s="19">
        <v>725.39</v>
      </c>
    </row>
    <row r="2119" spans="1:26" hidden="1" x14ac:dyDescent="0.2">
      <c r="A2119" t="s">
        <v>62</v>
      </c>
      <c r="B2119" t="s">
        <v>63</v>
      </c>
      <c r="C2119" t="s">
        <v>64</v>
      </c>
      <c r="D2119" t="s">
        <v>65</v>
      </c>
      <c r="E2119" t="s">
        <v>594</v>
      </c>
      <c r="F2119" t="s">
        <v>595</v>
      </c>
      <c r="G2119" t="s">
        <v>598</v>
      </c>
      <c r="H2119" t="s">
        <v>599</v>
      </c>
      <c r="I2119" t="str">
        <f>MID(Tabla1[[#This Row],[Des.Proyecto]],16,50)</f>
        <v>ATENCIÓN A HABITANTES DE CALLE</v>
      </c>
      <c r="J2119" t="s">
        <v>456</v>
      </c>
      <c r="K2119" t="s">
        <v>457</v>
      </c>
      <c r="L2119" s="11" t="s">
        <v>939</v>
      </c>
      <c r="M2119" t="s">
        <v>403</v>
      </c>
      <c r="N2119" t="s">
        <v>194</v>
      </c>
      <c r="O2119" s="19">
        <v>6600</v>
      </c>
      <c r="P2119" s="19">
        <v>0</v>
      </c>
      <c r="Q2119" s="19">
        <v>-6600</v>
      </c>
      <c r="R2119" s="19">
        <v>0</v>
      </c>
      <c r="S2119" s="19">
        <v>0</v>
      </c>
      <c r="T2119" s="19">
        <v>0</v>
      </c>
      <c r="U2119" s="18">
        <f>Tabla1[[#This Row],[Comprometido]]/Tabla1[[#Totals],[Comprometido]]</f>
        <v>0</v>
      </c>
      <c r="V2119" s="19">
        <v>0</v>
      </c>
      <c r="W2119" s="20">
        <f>Tabla1[[#This Row],[Devengado]]/Tabla1[[#Totals],[Devengado]]</f>
        <v>0</v>
      </c>
      <c r="X2119" s="19">
        <v>0</v>
      </c>
      <c r="Y2119" s="19">
        <v>0</v>
      </c>
      <c r="Z2119" s="19">
        <v>0</v>
      </c>
    </row>
    <row r="2120" spans="1:26" hidden="1" x14ac:dyDescent="0.2">
      <c r="A2120" t="s">
        <v>62</v>
      </c>
      <c r="B2120" t="s">
        <v>63</v>
      </c>
      <c r="C2120" t="s">
        <v>64</v>
      </c>
      <c r="D2120" t="s">
        <v>65</v>
      </c>
      <c r="E2120" t="s">
        <v>594</v>
      </c>
      <c r="F2120" t="s">
        <v>595</v>
      </c>
      <c r="G2120" t="s">
        <v>598</v>
      </c>
      <c r="H2120" t="s">
        <v>599</v>
      </c>
      <c r="I2120" t="str">
        <f>MID(Tabla1[[#This Row],[Des.Proyecto]],16,50)</f>
        <v>ATENCIÓN A HABITANTES DE CALLE</v>
      </c>
      <c r="J2120" t="s">
        <v>484</v>
      </c>
      <c r="K2120" t="s">
        <v>485</v>
      </c>
      <c r="L2120" s="11" t="s">
        <v>939</v>
      </c>
      <c r="M2120" t="s">
        <v>403</v>
      </c>
      <c r="N2120" t="s">
        <v>194</v>
      </c>
      <c r="O2120" s="19">
        <v>534791.80000000005</v>
      </c>
      <c r="P2120" s="19">
        <v>0</v>
      </c>
      <c r="Q2120" s="19">
        <v>-103535.8</v>
      </c>
      <c r="R2120" s="19">
        <v>431256</v>
      </c>
      <c r="S2120" s="19">
        <v>0</v>
      </c>
      <c r="T2120" s="19">
        <v>379428</v>
      </c>
      <c r="U2120" s="18">
        <f>Tabla1[[#This Row],[Comprometido]]/Tabla1[[#Totals],[Comprometido]]</f>
        <v>1.8113986062674389E-2</v>
      </c>
      <c r="V2120" s="19">
        <v>165396</v>
      </c>
      <c r="W2120" s="20">
        <f>Tabla1[[#This Row],[Devengado]]/Tabla1[[#Totals],[Devengado]]</f>
        <v>1.9314685267614623E-2</v>
      </c>
      <c r="X2120" s="19">
        <v>51828</v>
      </c>
      <c r="Y2120" s="19">
        <v>265860</v>
      </c>
      <c r="Z2120" s="19">
        <v>51828</v>
      </c>
    </row>
    <row r="2121" spans="1:26" hidden="1" x14ac:dyDescent="0.2">
      <c r="A2121" t="s">
        <v>62</v>
      </c>
      <c r="B2121" t="s">
        <v>63</v>
      </c>
      <c r="C2121" t="s">
        <v>64</v>
      </c>
      <c r="D2121" t="s">
        <v>65</v>
      </c>
      <c r="E2121" t="s">
        <v>594</v>
      </c>
      <c r="F2121" t="s">
        <v>595</v>
      </c>
      <c r="G2121" t="s">
        <v>598</v>
      </c>
      <c r="H2121" t="s">
        <v>599</v>
      </c>
      <c r="I2121" t="str">
        <f>MID(Tabla1[[#This Row],[Des.Proyecto]],16,50)</f>
        <v>ATENCIÓN A HABITANTES DE CALLE</v>
      </c>
      <c r="J2121" t="s">
        <v>476</v>
      </c>
      <c r="K2121" t="s">
        <v>477</v>
      </c>
      <c r="L2121" s="11" t="s">
        <v>939</v>
      </c>
      <c r="M2121" t="s">
        <v>403</v>
      </c>
      <c r="N2121" t="s">
        <v>194</v>
      </c>
      <c r="O2121" s="19">
        <v>88720.04</v>
      </c>
      <c r="P2121" s="19">
        <v>0</v>
      </c>
      <c r="Q2121" s="19">
        <v>-4126.04</v>
      </c>
      <c r="R2121" s="19">
        <v>84594</v>
      </c>
      <c r="S2121" s="19">
        <v>1307.73</v>
      </c>
      <c r="T2121" s="19">
        <v>83286.27</v>
      </c>
      <c r="U2121" s="18">
        <f>Tabla1[[#This Row],[Comprometido]]/Tabla1[[#Totals],[Comprometido]]</f>
        <v>3.9761070189657487E-3</v>
      </c>
      <c r="V2121" s="19">
        <v>24438.27</v>
      </c>
      <c r="W2121" s="20">
        <f>Tabla1[[#This Row],[Devengado]]/Tabla1[[#Totals],[Devengado]]</f>
        <v>2.853862811283153E-3</v>
      </c>
      <c r="X2121" s="19">
        <v>1307.73</v>
      </c>
      <c r="Y2121" s="19">
        <v>60155.73</v>
      </c>
      <c r="Z2121" s="19">
        <v>0</v>
      </c>
    </row>
    <row r="2122" spans="1:26" hidden="1" x14ac:dyDescent="0.2">
      <c r="A2122" t="s">
        <v>62</v>
      </c>
      <c r="B2122" t="s">
        <v>63</v>
      </c>
      <c r="C2122" t="s">
        <v>64</v>
      </c>
      <c r="D2122" t="s">
        <v>65</v>
      </c>
      <c r="E2122" t="s">
        <v>594</v>
      </c>
      <c r="F2122" t="s">
        <v>595</v>
      </c>
      <c r="G2122" t="s">
        <v>598</v>
      </c>
      <c r="H2122" t="s">
        <v>599</v>
      </c>
      <c r="I2122" t="str">
        <f>MID(Tabla1[[#This Row],[Des.Proyecto]],16,50)</f>
        <v>ATENCIÓN A HABITANTES DE CALLE</v>
      </c>
      <c r="J2122" t="s">
        <v>422</v>
      </c>
      <c r="K2122" t="s">
        <v>423</v>
      </c>
      <c r="L2122" s="11" t="s">
        <v>939</v>
      </c>
      <c r="M2122" t="s">
        <v>403</v>
      </c>
      <c r="N2122" t="s">
        <v>194</v>
      </c>
      <c r="O2122" s="19">
        <v>3342.08</v>
      </c>
      <c r="P2122" s="19">
        <v>0</v>
      </c>
      <c r="Q2122" s="19">
        <v>-3342.08</v>
      </c>
      <c r="R2122" s="19">
        <v>0</v>
      </c>
      <c r="S2122" s="19">
        <v>0</v>
      </c>
      <c r="T2122" s="19">
        <v>0</v>
      </c>
      <c r="U2122" s="18">
        <f>Tabla1[[#This Row],[Comprometido]]/Tabla1[[#Totals],[Comprometido]]</f>
        <v>0</v>
      </c>
      <c r="V2122" s="19">
        <v>0</v>
      </c>
      <c r="W2122" s="20">
        <f>Tabla1[[#This Row],[Devengado]]/Tabla1[[#Totals],[Devengado]]</f>
        <v>0</v>
      </c>
      <c r="X2122" s="19">
        <v>0</v>
      </c>
      <c r="Y2122" s="19">
        <v>0</v>
      </c>
      <c r="Z2122" s="19">
        <v>0</v>
      </c>
    </row>
    <row r="2123" spans="1:26" hidden="1" x14ac:dyDescent="0.2">
      <c r="A2123" t="s">
        <v>62</v>
      </c>
      <c r="B2123" t="s">
        <v>63</v>
      </c>
      <c r="C2123" t="s">
        <v>64</v>
      </c>
      <c r="D2123" t="s">
        <v>65</v>
      </c>
      <c r="E2123" t="s">
        <v>594</v>
      </c>
      <c r="F2123" t="s">
        <v>595</v>
      </c>
      <c r="G2123" t="s">
        <v>598</v>
      </c>
      <c r="H2123" t="s">
        <v>599</v>
      </c>
      <c r="I2123" t="str">
        <f>MID(Tabla1[[#This Row],[Des.Proyecto]],16,50)</f>
        <v>ATENCIÓN A HABITANTES DE CALLE</v>
      </c>
      <c r="J2123" t="s">
        <v>508</v>
      </c>
      <c r="K2123" t="s">
        <v>509</v>
      </c>
      <c r="L2123" s="11" t="s">
        <v>939</v>
      </c>
      <c r="M2123" t="s">
        <v>403</v>
      </c>
      <c r="N2123" t="s">
        <v>194</v>
      </c>
      <c r="O2123" s="19">
        <v>11436.06</v>
      </c>
      <c r="P2123" s="19">
        <v>0</v>
      </c>
      <c r="Q2123" s="19">
        <v>-4000</v>
      </c>
      <c r="R2123" s="19">
        <v>7436.06</v>
      </c>
      <c r="S2123" s="19">
        <v>0</v>
      </c>
      <c r="T2123" s="19">
        <v>3284.05</v>
      </c>
      <c r="U2123" s="18">
        <f>Tabla1[[#This Row],[Comprometido]]/Tabla1[[#Totals],[Comprometido]]</f>
        <v>1.567813549056101E-4</v>
      </c>
      <c r="V2123" s="19">
        <v>3284.05</v>
      </c>
      <c r="W2123" s="20">
        <f>Tabla1[[#This Row],[Devengado]]/Tabla1[[#Totals],[Devengado]]</f>
        <v>3.8350620421962931E-4</v>
      </c>
      <c r="X2123" s="19">
        <v>4152.01</v>
      </c>
      <c r="Y2123" s="19">
        <v>4152.01</v>
      </c>
      <c r="Z2123" s="19">
        <v>4152.01</v>
      </c>
    </row>
    <row r="2124" spans="1:26" hidden="1" x14ac:dyDescent="0.2">
      <c r="A2124" t="s">
        <v>62</v>
      </c>
      <c r="B2124" t="s">
        <v>63</v>
      </c>
      <c r="C2124" t="s">
        <v>64</v>
      </c>
      <c r="D2124" t="s">
        <v>65</v>
      </c>
      <c r="E2124" t="s">
        <v>594</v>
      </c>
      <c r="F2124" t="s">
        <v>595</v>
      </c>
      <c r="G2124" t="s">
        <v>598</v>
      </c>
      <c r="H2124" t="s">
        <v>599</v>
      </c>
      <c r="I2124" t="str">
        <f>MID(Tabla1[[#This Row],[Des.Proyecto]],16,50)</f>
        <v>ATENCIÓN A HABITANTES DE CALLE</v>
      </c>
      <c r="J2124" t="s">
        <v>426</v>
      </c>
      <c r="K2124" t="s">
        <v>427</v>
      </c>
      <c r="L2124" s="11" t="s">
        <v>939</v>
      </c>
      <c r="M2124" t="s">
        <v>403</v>
      </c>
      <c r="N2124" t="s">
        <v>194</v>
      </c>
      <c r="O2124" s="19">
        <v>800</v>
      </c>
      <c r="P2124" s="19">
        <v>0</v>
      </c>
      <c r="Q2124" s="19">
        <v>-800</v>
      </c>
      <c r="R2124" s="19">
        <v>0</v>
      </c>
      <c r="S2124" s="19">
        <v>0</v>
      </c>
      <c r="T2124" s="19">
        <v>0</v>
      </c>
      <c r="U2124" s="18">
        <f>Tabla1[[#This Row],[Comprometido]]/Tabla1[[#Totals],[Comprometido]]</f>
        <v>0</v>
      </c>
      <c r="V2124" s="19">
        <v>0</v>
      </c>
      <c r="W2124" s="20">
        <f>Tabla1[[#This Row],[Devengado]]/Tabla1[[#Totals],[Devengado]]</f>
        <v>0</v>
      </c>
      <c r="X2124" s="19">
        <v>0</v>
      </c>
      <c r="Y2124" s="19">
        <v>0</v>
      </c>
      <c r="Z2124" s="19">
        <v>0</v>
      </c>
    </row>
    <row r="2125" spans="1:26" hidden="1" x14ac:dyDescent="0.2">
      <c r="A2125" t="s">
        <v>62</v>
      </c>
      <c r="B2125" t="s">
        <v>63</v>
      </c>
      <c r="C2125" t="s">
        <v>64</v>
      </c>
      <c r="D2125" t="s">
        <v>65</v>
      </c>
      <c r="E2125" t="s">
        <v>594</v>
      </c>
      <c r="F2125" t="s">
        <v>595</v>
      </c>
      <c r="G2125" t="s">
        <v>598</v>
      </c>
      <c r="H2125" t="s">
        <v>599</v>
      </c>
      <c r="I2125" t="str">
        <f>MID(Tabla1[[#This Row],[Des.Proyecto]],16,50)</f>
        <v>ATENCIÓN A HABITANTES DE CALLE</v>
      </c>
      <c r="J2125" t="s">
        <v>492</v>
      </c>
      <c r="K2125" t="s">
        <v>493</v>
      </c>
      <c r="L2125" s="11" t="s">
        <v>939</v>
      </c>
      <c r="M2125" t="s">
        <v>403</v>
      </c>
      <c r="N2125" t="s">
        <v>194</v>
      </c>
      <c r="O2125" s="19">
        <v>2535</v>
      </c>
      <c r="P2125" s="19">
        <v>0</v>
      </c>
      <c r="Q2125" s="19">
        <v>-471</v>
      </c>
      <c r="R2125" s="19">
        <v>2064</v>
      </c>
      <c r="S2125" s="19">
        <v>0</v>
      </c>
      <c r="T2125" s="19">
        <v>2064</v>
      </c>
      <c r="U2125" s="18">
        <f>Tabla1[[#This Row],[Comprometido]]/Tabla1[[#Totals],[Comprometido]]</f>
        <v>9.8535867762421169E-5</v>
      </c>
      <c r="V2125" s="19">
        <v>2064</v>
      </c>
      <c r="W2125" s="20">
        <f>Tabla1[[#This Row],[Devengado]]/Tabla1[[#Totals],[Devengado]]</f>
        <v>2.4103068026044513E-4</v>
      </c>
      <c r="X2125" s="19">
        <v>0</v>
      </c>
      <c r="Y2125" s="19">
        <v>0</v>
      </c>
      <c r="Z2125" s="19">
        <v>0</v>
      </c>
    </row>
    <row r="2126" spans="1:26" hidden="1" x14ac:dyDescent="0.2">
      <c r="A2126" t="s">
        <v>62</v>
      </c>
      <c r="B2126" t="s">
        <v>63</v>
      </c>
      <c r="C2126" t="s">
        <v>64</v>
      </c>
      <c r="D2126" t="s">
        <v>65</v>
      </c>
      <c r="E2126" t="s">
        <v>594</v>
      </c>
      <c r="F2126" t="s">
        <v>595</v>
      </c>
      <c r="G2126" t="s">
        <v>598</v>
      </c>
      <c r="H2126" t="s">
        <v>599</v>
      </c>
      <c r="I2126" t="str">
        <f>MID(Tabla1[[#This Row],[Des.Proyecto]],16,50)</f>
        <v>ATENCIÓN A HABITANTES DE CALLE</v>
      </c>
      <c r="J2126" t="s">
        <v>510</v>
      </c>
      <c r="K2126" t="s">
        <v>511</v>
      </c>
      <c r="L2126" s="11" t="s">
        <v>939</v>
      </c>
      <c r="M2126" t="s">
        <v>403</v>
      </c>
      <c r="N2126" t="s">
        <v>194</v>
      </c>
      <c r="O2126" s="19">
        <v>9906.5</v>
      </c>
      <c r="P2126" s="19">
        <v>0</v>
      </c>
      <c r="Q2126" s="19">
        <v>-9906.5</v>
      </c>
      <c r="R2126" s="19">
        <v>0</v>
      </c>
      <c r="S2126" s="19">
        <v>0</v>
      </c>
      <c r="T2126" s="19">
        <v>0</v>
      </c>
      <c r="U2126" s="18">
        <f>Tabla1[[#This Row],[Comprometido]]/Tabla1[[#Totals],[Comprometido]]</f>
        <v>0</v>
      </c>
      <c r="V2126" s="19">
        <v>0</v>
      </c>
      <c r="W2126" s="20">
        <f>Tabla1[[#This Row],[Devengado]]/Tabla1[[#Totals],[Devengado]]</f>
        <v>0</v>
      </c>
      <c r="X2126" s="19">
        <v>0</v>
      </c>
      <c r="Y2126" s="19">
        <v>0</v>
      </c>
      <c r="Z2126" s="19">
        <v>0</v>
      </c>
    </row>
    <row r="2127" spans="1:26" hidden="1" x14ac:dyDescent="0.2">
      <c r="A2127" t="s">
        <v>62</v>
      </c>
      <c r="B2127" t="s">
        <v>63</v>
      </c>
      <c r="C2127" t="s">
        <v>64</v>
      </c>
      <c r="D2127" t="s">
        <v>65</v>
      </c>
      <c r="E2127" t="s">
        <v>594</v>
      </c>
      <c r="F2127" t="s">
        <v>595</v>
      </c>
      <c r="G2127" t="s">
        <v>604</v>
      </c>
      <c r="H2127" t="s">
        <v>605</v>
      </c>
      <c r="I2127" t="str">
        <f>MID(Tabla1[[#This Row],[Des.Proyecto]],16,50)</f>
        <v>ATENCIÓN A LA PRIMERA INFANCIA</v>
      </c>
      <c r="J2127" t="s">
        <v>456</v>
      </c>
      <c r="K2127" t="s">
        <v>457</v>
      </c>
      <c r="L2127" s="11" t="s">
        <v>939</v>
      </c>
      <c r="M2127" t="s">
        <v>403</v>
      </c>
      <c r="N2127" t="s">
        <v>194</v>
      </c>
      <c r="O2127" s="19">
        <v>0</v>
      </c>
      <c r="P2127" s="19">
        <v>0</v>
      </c>
      <c r="Q2127" s="19">
        <v>1000</v>
      </c>
      <c r="R2127" s="19">
        <v>1000</v>
      </c>
      <c r="S2127" s="19">
        <v>0</v>
      </c>
      <c r="T2127" s="19">
        <v>0</v>
      </c>
      <c r="U2127" s="18">
        <f>Tabla1[[#This Row],[Comprometido]]/Tabla1[[#Totals],[Comprometido]]</f>
        <v>0</v>
      </c>
      <c r="V2127" s="19">
        <v>0</v>
      </c>
      <c r="W2127" s="20">
        <f>Tabla1[[#This Row],[Devengado]]/Tabla1[[#Totals],[Devengado]]</f>
        <v>0</v>
      </c>
      <c r="X2127" s="19">
        <v>1000</v>
      </c>
      <c r="Y2127" s="19">
        <v>1000</v>
      </c>
      <c r="Z2127" s="19">
        <v>1000</v>
      </c>
    </row>
    <row r="2128" spans="1:26" hidden="1" x14ac:dyDescent="0.2">
      <c r="A2128" t="s">
        <v>62</v>
      </c>
      <c r="B2128" t="s">
        <v>63</v>
      </c>
      <c r="C2128" t="s">
        <v>64</v>
      </c>
      <c r="D2128" t="s">
        <v>65</v>
      </c>
      <c r="E2128" t="s">
        <v>594</v>
      </c>
      <c r="F2128" t="s">
        <v>595</v>
      </c>
      <c r="G2128" t="s">
        <v>604</v>
      </c>
      <c r="H2128" t="s">
        <v>605</v>
      </c>
      <c r="I2128" t="str">
        <f>MID(Tabla1[[#This Row],[Des.Proyecto]],16,50)</f>
        <v>ATENCIÓN A LA PRIMERA INFANCIA</v>
      </c>
      <c r="J2128" t="s">
        <v>476</v>
      </c>
      <c r="K2128" t="s">
        <v>477</v>
      </c>
      <c r="L2128" s="11" t="s">
        <v>939</v>
      </c>
      <c r="M2128" t="s">
        <v>403</v>
      </c>
      <c r="N2128" t="s">
        <v>194</v>
      </c>
      <c r="O2128" s="19">
        <v>50596.85</v>
      </c>
      <c r="P2128" s="19">
        <v>0</v>
      </c>
      <c r="Q2128" s="19">
        <v>62908.4</v>
      </c>
      <c r="R2128" s="19">
        <v>113505.25</v>
      </c>
      <c r="S2128" s="19">
        <v>328.5</v>
      </c>
      <c r="T2128" s="19">
        <v>62632.5</v>
      </c>
      <c r="U2128" s="18">
        <f>Tabla1[[#This Row],[Comprometido]]/Tabla1[[#Totals],[Comprometido]]</f>
        <v>2.990090958153994E-3</v>
      </c>
      <c r="V2128" s="19">
        <v>32657.5</v>
      </c>
      <c r="W2128" s="20">
        <f>Tabla1[[#This Row],[Devengado]]/Tabla1[[#Totals],[Devengado]]</f>
        <v>3.8136915894406427E-3</v>
      </c>
      <c r="X2128" s="19">
        <v>50872.75</v>
      </c>
      <c r="Y2128" s="19">
        <v>80847.75</v>
      </c>
      <c r="Z2128" s="19">
        <v>50544.25</v>
      </c>
    </row>
    <row r="2129" spans="1:26" hidden="1" x14ac:dyDescent="0.2">
      <c r="A2129" t="s">
        <v>62</v>
      </c>
      <c r="B2129" t="s">
        <v>63</v>
      </c>
      <c r="C2129" t="s">
        <v>64</v>
      </c>
      <c r="D2129" t="s">
        <v>65</v>
      </c>
      <c r="E2129" t="s">
        <v>594</v>
      </c>
      <c r="F2129" t="s">
        <v>595</v>
      </c>
      <c r="G2129" t="s">
        <v>604</v>
      </c>
      <c r="H2129" t="s">
        <v>605</v>
      </c>
      <c r="I2129" t="str">
        <f>MID(Tabla1[[#This Row],[Des.Proyecto]],16,50)</f>
        <v>ATENCIÓN A LA PRIMERA INFANCIA</v>
      </c>
      <c r="J2129" t="s">
        <v>492</v>
      </c>
      <c r="K2129" t="s">
        <v>493</v>
      </c>
      <c r="L2129" s="11" t="s">
        <v>939</v>
      </c>
      <c r="M2129" t="s">
        <v>403</v>
      </c>
      <c r="N2129" t="s">
        <v>194</v>
      </c>
      <c r="O2129" s="19">
        <v>27700</v>
      </c>
      <c r="P2129" s="19">
        <v>0</v>
      </c>
      <c r="Q2129" s="19">
        <v>-11908.4</v>
      </c>
      <c r="R2129" s="19">
        <v>15791.6</v>
      </c>
      <c r="S2129" s="19">
        <v>0</v>
      </c>
      <c r="T2129" s="19">
        <v>15791.6</v>
      </c>
      <c r="U2129" s="18">
        <f>Tabla1[[#This Row],[Comprometido]]/Tabla1[[#Totals],[Comprometido]]</f>
        <v>7.5389486887453977E-4</v>
      </c>
      <c r="V2129" s="19">
        <v>15791.6</v>
      </c>
      <c r="W2129" s="20">
        <f>Tabla1[[#This Row],[Devengado]]/Tabla1[[#Totals],[Devengado]]</f>
        <v>1.8441182608531228E-3</v>
      </c>
      <c r="X2129" s="19">
        <v>0</v>
      </c>
      <c r="Y2129" s="19">
        <v>0</v>
      </c>
      <c r="Z2129" s="19">
        <v>0</v>
      </c>
    </row>
    <row r="2130" spans="1:26" hidden="1" x14ac:dyDescent="0.2">
      <c r="A2130" t="s">
        <v>62</v>
      </c>
      <c r="B2130" t="s">
        <v>63</v>
      </c>
      <c r="C2130" t="s">
        <v>64</v>
      </c>
      <c r="D2130" t="s">
        <v>65</v>
      </c>
      <c r="E2130" t="s">
        <v>594</v>
      </c>
      <c r="F2130" t="s">
        <v>595</v>
      </c>
      <c r="G2130" t="s">
        <v>606</v>
      </c>
      <c r="H2130" t="s">
        <v>607</v>
      </c>
      <c r="I2130" t="str">
        <f>MID(Tabla1[[#This Row],[Des.Proyecto]],16,50)</f>
        <v>ATENCIÓN INTEGRAL EN ADICCIONES</v>
      </c>
      <c r="J2130" t="s">
        <v>600</v>
      </c>
      <c r="K2130" t="s">
        <v>601</v>
      </c>
      <c r="L2130" s="11" t="s">
        <v>939</v>
      </c>
      <c r="M2130" t="s">
        <v>403</v>
      </c>
      <c r="N2130" t="s">
        <v>194</v>
      </c>
      <c r="O2130" s="19">
        <v>5367.24</v>
      </c>
      <c r="P2130" s="19">
        <v>0</v>
      </c>
      <c r="Q2130" s="19">
        <v>0</v>
      </c>
      <c r="R2130" s="19">
        <v>5367.24</v>
      </c>
      <c r="S2130" s="19">
        <v>0</v>
      </c>
      <c r="T2130" s="19">
        <v>2652.19</v>
      </c>
      <c r="U2130" s="18">
        <f>Tabla1[[#This Row],[Comprometido]]/Tabla1[[#Totals],[Comprometido]]</f>
        <v>1.2661620306241077E-4</v>
      </c>
      <c r="V2130" s="19">
        <v>2652.19</v>
      </c>
      <c r="W2130" s="20">
        <f>Tabla1[[#This Row],[Devengado]]/Tabla1[[#Totals],[Devengado]]</f>
        <v>3.0971858521315404E-4</v>
      </c>
      <c r="X2130" s="19">
        <v>2715.05</v>
      </c>
      <c r="Y2130" s="19">
        <v>2715.05</v>
      </c>
      <c r="Z2130" s="19">
        <v>2715.05</v>
      </c>
    </row>
    <row r="2131" spans="1:26" hidden="1" x14ac:dyDescent="0.2">
      <c r="A2131" t="s">
        <v>62</v>
      </c>
      <c r="B2131" t="s">
        <v>63</v>
      </c>
      <c r="C2131" t="s">
        <v>64</v>
      </c>
      <c r="D2131" t="s">
        <v>65</v>
      </c>
      <c r="E2131" t="s">
        <v>594</v>
      </c>
      <c r="F2131" t="s">
        <v>595</v>
      </c>
      <c r="G2131" t="s">
        <v>606</v>
      </c>
      <c r="H2131" t="s">
        <v>607</v>
      </c>
      <c r="I2131" t="str">
        <f>MID(Tabla1[[#This Row],[Des.Proyecto]],16,50)</f>
        <v>ATENCIÓN INTEGRAL EN ADICCIONES</v>
      </c>
      <c r="J2131" t="s">
        <v>602</v>
      </c>
      <c r="K2131" t="s">
        <v>603</v>
      </c>
      <c r="L2131" s="11" t="s">
        <v>939</v>
      </c>
      <c r="M2131" t="s">
        <v>403</v>
      </c>
      <c r="N2131" t="s">
        <v>194</v>
      </c>
      <c r="O2131" s="19">
        <v>3801.31</v>
      </c>
      <c r="P2131" s="19">
        <v>0</v>
      </c>
      <c r="Q2131" s="19">
        <v>0</v>
      </c>
      <c r="R2131" s="19">
        <v>3801.31</v>
      </c>
      <c r="S2131" s="19">
        <v>0</v>
      </c>
      <c r="T2131" s="19">
        <v>1397.85</v>
      </c>
      <c r="U2131" s="18">
        <f>Tabla1[[#This Row],[Comprometido]]/Tabla1[[#Totals],[Comprometido]]</f>
        <v>6.6733702883575778E-5</v>
      </c>
      <c r="V2131" s="19">
        <v>1397.85</v>
      </c>
      <c r="W2131" s="20">
        <f>Tabla1[[#This Row],[Devengado]]/Tabla1[[#Totals],[Devengado]]</f>
        <v>1.6323872887696861E-4</v>
      </c>
      <c r="X2131" s="19">
        <v>2403.46</v>
      </c>
      <c r="Y2131" s="19">
        <v>2403.46</v>
      </c>
      <c r="Z2131" s="19">
        <v>2403.46</v>
      </c>
    </row>
    <row r="2132" spans="1:26" hidden="1" x14ac:dyDescent="0.2">
      <c r="A2132" t="s">
        <v>62</v>
      </c>
      <c r="B2132" t="s">
        <v>63</v>
      </c>
      <c r="C2132" t="s">
        <v>64</v>
      </c>
      <c r="D2132" t="s">
        <v>65</v>
      </c>
      <c r="E2132" t="s">
        <v>594</v>
      </c>
      <c r="F2132" t="s">
        <v>595</v>
      </c>
      <c r="G2132" t="s">
        <v>606</v>
      </c>
      <c r="H2132" t="s">
        <v>607</v>
      </c>
      <c r="I2132" t="str">
        <f>MID(Tabla1[[#This Row],[Des.Proyecto]],16,50)</f>
        <v>ATENCIÓN INTEGRAL EN ADICCIONES</v>
      </c>
      <c r="J2132" t="s">
        <v>406</v>
      </c>
      <c r="K2132" t="s">
        <v>407</v>
      </c>
      <c r="L2132" s="11" t="s">
        <v>939</v>
      </c>
      <c r="M2132" t="s">
        <v>403</v>
      </c>
      <c r="N2132" t="s">
        <v>194</v>
      </c>
      <c r="O2132" s="19">
        <v>3831.97</v>
      </c>
      <c r="P2132" s="19">
        <v>0</v>
      </c>
      <c r="Q2132" s="19">
        <v>0</v>
      </c>
      <c r="R2132" s="19">
        <v>3831.97</v>
      </c>
      <c r="S2132" s="19">
        <v>0</v>
      </c>
      <c r="T2132" s="19">
        <v>1116.9100000000001</v>
      </c>
      <c r="U2132" s="18">
        <f>Tabla1[[#This Row],[Comprometido]]/Tabla1[[#Totals],[Comprometido]]</f>
        <v>5.3321558169828405E-5</v>
      </c>
      <c r="V2132" s="19">
        <v>487.7</v>
      </c>
      <c r="W2132" s="20">
        <f>Tabla1[[#This Row],[Devengado]]/Tabla1[[#Totals],[Devengado]]</f>
        <v>5.6952840485958859E-5</v>
      </c>
      <c r="X2132" s="19">
        <v>2715.06</v>
      </c>
      <c r="Y2132" s="19">
        <v>3344.27</v>
      </c>
      <c r="Z2132" s="19">
        <v>2715.06</v>
      </c>
    </row>
    <row r="2133" spans="1:26" hidden="1" x14ac:dyDescent="0.2">
      <c r="A2133" t="s">
        <v>62</v>
      </c>
      <c r="B2133" t="s">
        <v>63</v>
      </c>
      <c r="C2133" t="s">
        <v>64</v>
      </c>
      <c r="D2133" t="s">
        <v>65</v>
      </c>
      <c r="E2133" t="s">
        <v>594</v>
      </c>
      <c r="F2133" t="s">
        <v>595</v>
      </c>
      <c r="G2133" t="s">
        <v>606</v>
      </c>
      <c r="H2133" t="s">
        <v>607</v>
      </c>
      <c r="I2133" t="str">
        <f>MID(Tabla1[[#This Row],[Des.Proyecto]],16,50)</f>
        <v>ATENCIÓN INTEGRAL EN ADICCIONES</v>
      </c>
      <c r="J2133" t="s">
        <v>608</v>
      </c>
      <c r="K2133" t="s">
        <v>609</v>
      </c>
      <c r="L2133" s="11" t="s">
        <v>939</v>
      </c>
      <c r="M2133" t="s">
        <v>403</v>
      </c>
      <c r="N2133" t="s">
        <v>194</v>
      </c>
      <c r="O2133" s="19">
        <v>500</v>
      </c>
      <c r="P2133" s="19">
        <v>0</v>
      </c>
      <c r="Q2133" s="19">
        <v>0</v>
      </c>
      <c r="R2133" s="19">
        <v>500</v>
      </c>
      <c r="S2133" s="19">
        <v>0</v>
      </c>
      <c r="T2133" s="19">
        <v>185.5</v>
      </c>
      <c r="U2133" s="18">
        <f>Tabla1[[#This Row],[Comprometido]]/Tabla1[[#Totals],[Comprometido]]</f>
        <v>8.8558156346555838E-6</v>
      </c>
      <c r="V2133" s="19">
        <v>55.65</v>
      </c>
      <c r="W2133" s="20">
        <f>Tabla1[[#This Row],[Devengado]]/Tabla1[[#Totals],[Devengado]]</f>
        <v>6.4987196494640366E-6</v>
      </c>
      <c r="X2133" s="19">
        <v>314.5</v>
      </c>
      <c r="Y2133" s="19">
        <v>444.35</v>
      </c>
      <c r="Z2133" s="19">
        <v>314.5</v>
      </c>
    </row>
    <row r="2134" spans="1:26" hidden="1" x14ac:dyDescent="0.2">
      <c r="A2134" t="s">
        <v>62</v>
      </c>
      <c r="B2134" t="s">
        <v>63</v>
      </c>
      <c r="C2134" t="s">
        <v>64</v>
      </c>
      <c r="D2134" t="s">
        <v>65</v>
      </c>
      <c r="E2134" t="s">
        <v>594</v>
      </c>
      <c r="F2134" t="s">
        <v>595</v>
      </c>
      <c r="G2134" t="s">
        <v>606</v>
      </c>
      <c r="H2134" t="s">
        <v>607</v>
      </c>
      <c r="I2134" t="str">
        <f>MID(Tabla1[[#This Row],[Des.Proyecto]],16,50)</f>
        <v>ATENCIÓN INTEGRAL EN ADICCIONES</v>
      </c>
      <c r="J2134" t="s">
        <v>484</v>
      </c>
      <c r="K2134" t="s">
        <v>485</v>
      </c>
      <c r="L2134" s="11" t="s">
        <v>939</v>
      </c>
      <c r="M2134" t="s">
        <v>403</v>
      </c>
      <c r="N2134" t="s">
        <v>194</v>
      </c>
      <c r="O2134" s="19">
        <v>183019.1</v>
      </c>
      <c r="P2134" s="19">
        <v>0</v>
      </c>
      <c r="Q2134" s="19">
        <v>-43944.56</v>
      </c>
      <c r="R2134" s="19">
        <v>139074.54</v>
      </c>
      <c r="S2134" s="19">
        <v>0</v>
      </c>
      <c r="T2134" s="19">
        <v>105756.54</v>
      </c>
      <c r="U2134" s="18">
        <f>Tabla1[[#This Row],[Comprometido]]/Tabla1[[#Totals],[Comprometido]]</f>
        <v>5.0488432366527147E-3</v>
      </c>
      <c r="V2134" s="19">
        <v>30477.91</v>
      </c>
      <c r="W2134" s="20">
        <f>Tabla1[[#This Row],[Devengado]]/Tabla1[[#Totals],[Devengado]]</f>
        <v>3.5591624904150305E-3</v>
      </c>
      <c r="X2134" s="19">
        <v>33318</v>
      </c>
      <c r="Y2134" s="19">
        <v>108596.63</v>
      </c>
      <c r="Z2134" s="19">
        <v>33318</v>
      </c>
    </row>
    <row r="2135" spans="1:26" hidden="1" x14ac:dyDescent="0.2">
      <c r="A2135" t="s">
        <v>62</v>
      </c>
      <c r="B2135" t="s">
        <v>63</v>
      </c>
      <c r="C2135" t="s">
        <v>64</v>
      </c>
      <c r="D2135" t="s">
        <v>65</v>
      </c>
      <c r="E2135" t="s">
        <v>594</v>
      </c>
      <c r="F2135" t="s">
        <v>595</v>
      </c>
      <c r="G2135" t="s">
        <v>606</v>
      </c>
      <c r="H2135" t="s">
        <v>607</v>
      </c>
      <c r="I2135" t="str">
        <f>MID(Tabla1[[#This Row],[Des.Proyecto]],16,50)</f>
        <v>ATENCIÓN INTEGRAL EN ADICCIONES</v>
      </c>
      <c r="J2135" t="s">
        <v>610</v>
      </c>
      <c r="K2135" t="s">
        <v>611</v>
      </c>
      <c r="L2135" s="11" t="s">
        <v>939</v>
      </c>
      <c r="M2135" t="s">
        <v>403</v>
      </c>
      <c r="N2135" t="s">
        <v>194</v>
      </c>
      <c r="O2135" s="19">
        <v>0</v>
      </c>
      <c r="P2135" s="19">
        <v>0</v>
      </c>
      <c r="Q2135" s="19">
        <v>450</v>
      </c>
      <c r="R2135" s="19">
        <v>450</v>
      </c>
      <c r="S2135" s="19">
        <v>0</v>
      </c>
      <c r="T2135" s="19">
        <v>100.1</v>
      </c>
      <c r="U2135" s="18">
        <f>Tabla1[[#This Row],[Comprometido]]/Tabla1[[#Totals],[Comprometido]]</f>
        <v>4.7787986254933902E-6</v>
      </c>
      <c r="V2135" s="19">
        <v>30.03</v>
      </c>
      <c r="W2135" s="20">
        <f>Tabla1[[#This Row],[Devengado]]/Tabla1[[#Totals],[Devengado]]</f>
        <v>3.5068562636730461E-6</v>
      </c>
      <c r="X2135" s="19">
        <v>349.9</v>
      </c>
      <c r="Y2135" s="19">
        <v>419.97</v>
      </c>
      <c r="Z2135" s="19">
        <v>349.9</v>
      </c>
    </row>
    <row r="2136" spans="1:26" hidden="1" x14ac:dyDescent="0.2">
      <c r="A2136" t="s">
        <v>62</v>
      </c>
      <c r="B2136" t="s">
        <v>63</v>
      </c>
      <c r="C2136" t="s">
        <v>64</v>
      </c>
      <c r="D2136" t="s">
        <v>65</v>
      </c>
      <c r="E2136" t="s">
        <v>594</v>
      </c>
      <c r="F2136" t="s">
        <v>595</v>
      </c>
      <c r="G2136" t="s">
        <v>606</v>
      </c>
      <c r="H2136" t="s">
        <v>607</v>
      </c>
      <c r="I2136" t="str">
        <f>MID(Tabla1[[#This Row],[Des.Proyecto]],16,50)</f>
        <v>ATENCIÓN INTEGRAL EN ADICCIONES</v>
      </c>
      <c r="J2136" t="s">
        <v>476</v>
      </c>
      <c r="K2136" t="s">
        <v>477</v>
      </c>
      <c r="L2136" s="11" t="s">
        <v>939</v>
      </c>
      <c r="M2136" t="s">
        <v>403</v>
      </c>
      <c r="N2136" t="s">
        <v>194</v>
      </c>
      <c r="O2136" s="19">
        <v>5700</v>
      </c>
      <c r="P2136" s="19">
        <v>0</v>
      </c>
      <c r="Q2136" s="19">
        <v>21298.92</v>
      </c>
      <c r="R2136" s="19">
        <v>26998.92</v>
      </c>
      <c r="S2136" s="19">
        <v>308.95999999999998</v>
      </c>
      <c r="T2136" s="19">
        <v>26689.96</v>
      </c>
      <c r="U2136" s="18">
        <f>Tabla1[[#This Row],[Comprometido]]/Tabla1[[#Totals],[Comprometido]]</f>
        <v>1.2741852563683675E-3</v>
      </c>
      <c r="V2136" s="19">
        <v>3873.96</v>
      </c>
      <c r="W2136" s="20">
        <f>Tabla1[[#This Row],[Devengado]]/Tabla1[[#Totals],[Devengado]]</f>
        <v>4.5239496807255523E-4</v>
      </c>
      <c r="X2136" s="19">
        <v>308.95999999999998</v>
      </c>
      <c r="Y2136" s="19">
        <v>23124.959999999999</v>
      </c>
      <c r="Z2136" s="19">
        <v>0</v>
      </c>
    </row>
    <row r="2137" spans="1:26" hidden="1" x14ac:dyDescent="0.2">
      <c r="A2137" t="s">
        <v>62</v>
      </c>
      <c r="B2137" t="s">
        <v>63</v>
      </c>
      <c r="C2137" t="s">
        <v>64</v>
      </c>
      <c r="D2137" t="s">
        <v>65</v>
      </c>
      <c r="E2137" t="s">
        <v>594</v>
      </c>
      <c r="F2137" t="s">
        <v>595</v>
      </c>
      <c r="G2137" t="s">
        <v>606</v>
      </c>
      <c r="H2137" t="s">
        <v>607</v>
      </c>
      <c r="I2137" t="str">
        <f>MID(Tabla1[[#This Row],[Des.Proyecto]],16,50)</f>
        <v>ATENCIÓN INTEGRAL EN ADICCIONES</v>
      </c>
      <c r="J2137" t="s">
        <v>520</v>
      </c>
      <c r="K2137" t="s">
        <v>521</v>
      </c>
      <c r="L2137" s="11" t="s">
        <v>939</v>
      </c>
      <c r="M2137" t="s">
        <v>403</v>
      </c>
      <c r="N2137" t="s">
        <v>194</v>
      </c>
      <c r="O2137" s="19">
        <v>200</v>
      </c>
      <c r="P2137" s="19">
        <v>0</v>
      </c>
      <c r="Q2137" s="19">
        <v>-200</v>
      </c>
      <c r="R2137" s="19">
        <v>0</v>
      </c>
      <c r="S2137" s="19">
        <v>0</v>
      </c>
      <c r="T2137" s="19">
        <v>0</v>
      </c>
      <c r="U2137" s="18">
        <f>Tabla1[[#This Row],[Comprometido]]/Tabla1[[#Totals],[Comprometido]]</f>
        <v>0</v>
      </c>
      <c r="V2137" s="19">
        <v>0</v>
      </c>
      <c r="W2137" s="20">
        <f>Tabla1[[#This Row],[Devengado]]/Tabla1[[#Totals],[Devengado]]</f>
        <v>0</v>
      </c>
      <c r="X2137" s="19">
        <v>0</v>
      </c>
      <c r="Y2137" s="19">
        <v>0</v>
      </c>
      <c r="Z2137" s="19">
        <v>0</v>
      </c>
    </row>
    <row r="2138" spans="1:26" hidden="1" x14ac:dyDescent="0.2">
      <c r="A2138" t="s">
        <v>62</v>
      </c>
      <c r="B2138" t="s">
        <v>63</v>
      </c>
      <c r="C2138" t="s">
        <v>64</v>
      </c>
      <c r="D2138" t="s">
        <v>65</v>
      </c>
      <c r="E2138" t="s">
        <v>594</v>
      </c>
      <c r="F2138" t="s">
        <v>595</v>
      </c>
      <c r="G2138" t="s">
        <v>606</v>
      </c>
      <c r="H2138" t="s">
        <v>607</v>
      </c>
      <c r="I2138" t="str">
        <f>MID(Tabla1[[#This Row],[Des.Proyecto]],16,50)</f>
        <v>ATENCIÓN INTEGRAL EN ADICCIONES</v>
      </c>
      <c r="J2138" t="s">
        <v>538</v>
      </c>
      <c r="K2138" t="s">
        <v>539</v>
      </c>
      <c r="L2138" s="11" t="s">
        <v>939</v>
      </c>
      <c r="M2138" t="s">
        <v>403</v>
      </c>
      <c r="N2138" t="s">
        <v>194</v>
      </c>
      <c r="O2138" s="19">
        <v>450</v>
      </c>
      <c r="P2138" s="19">
        <v>0</v>
      </c>
      <c r="Q2138" s="19">
        <v>-450</v>
      </c>
      <c r="R2138" s="19">
        <v>0</v>
      </c>
      <c r="S2138" s="19">
        <v>0</v>
      </c>
      <c r="T2138" s="19">
        <v>0</v>
      </c>
      <c r="U2138" s="18">
        <f>Tabla1[[#This Row],[Comprometido]]/Tabla1[[#Totals],[Comprometido]]</f>
        <v>0</v>
      </c>
      <c r="V2138" s="19">
        <v>0</v>
      </c>
      <c r="W2138" s="20">
        <f>Tabla1[[#This Row],[Devengado]]/Tabla1[[#Totals],[Devengado]]</f>
        <v>0</v>
      </c>
      <c r="X2138" s="19">
        <v>0</v>
      </c>
      <c r="Y2138" s="19">
        <v>0</v>
      </c>
      <c r="Z2138" s="19">
        <v>0</v>
      </c>
    </row>
    <row r="2139" spans="1:26" hidden="1" x14ac:dyDescent="0.2">
      <c r="A2139" t="s">
        <v>62</v>
      </c>
      <c r="B2139" t="s">
        <v>63</v>
      </c>
      <c r="C2139" t="s">
        <v>64</v>
      </c>
      <c r="D2139" t="s">
        <v>65</v>
      </c>
      <c r="E2139" t="s">
        <v>594</v>
      </c>
      <c r="F2139" t="s">
        <v>595</v>
      </c>
      <c r="G2139" t="s">
        <v>606</v>
      </c>
      <c r="H2139" t="s">
        <v>607</v>
      </c>
      <c r="I2139" t="str">
        <f>MID(Tabla1[[#This Row],[Des.Proyecto]],16,50)</f>
        <v>ATENCIÓN INTEGRAL EN ADICCIONES</v>
      </c>
      <c r="J2139" t="s">
        <v>422</v>
      </c>
      <c r="K2139" t="s">
        <v>423</v>
      </c>
      <c r="L2139" s="11" t="s">
        <v>939</v>
      </c>
      <c r="M2139" t="s">
        <v>403</v>
      </c>
      <c r="N2139" t="s">
        <v>194</v>
      </c>
      <c r="O2139" s="19">
        <v>2088.8000000000002</v>
      </c>
      <c r="P2139" s="19">
        <v>0</v>
      </c>
      <c r="Q2139" s="19">
        <v>-2088.8000000000002</v>
      </c>
      <c r="R2139" s="19">
        <v>0</v>
      </c>
      <c r="S2139" s="19">
        <v>0</v>
      </c>
      <c r="T2139" s="19">
        <v>0</v>
      </c>
      <c r="U2139" s="18">
        <f>Tabla1[[#This Row],[Comprometido]]/Tabla1[[#Totals],[Comprometido]]</f>
        <v>0</v>
      </c>
      <c r="V2139" s="19">
        <v>0</v>
      </c>
      <c r="W2139" s="20">
        <f>Tabla1[[#This Row],[Devengado]]/Tabla1[[#Totals],[Devengado]]</f>
        <v>0</v>
      </c>
      <c r="X2139" s="19">
        <v>0</v>
      </c>
      <c r="Y2139" s="19">
        <v>0</v>
      </c>
      <c r="Z2139" s="19">
        <v>0</v>
      </c>
    </row>
    <row r="2140" spans="1:26" hidden="1" x14ac:dyDescent="0.2">
      <c r="A2140" t="s">
        <v>62</v>
      </c>
      <c r="B2140" t="s">
        <v>63</v>
      </c>
      <c r="C2140" t="s">
        <v>64</v>
      </c>
      <c r="D2140" t="s">
        <v>65</v>
      </c>
      <c r="E2140" t="s">
        <v>594</v>
      </c>
      <c r="F2140" t="s">
        <v>595</v>
      </c>
      <c r="G2140" t="s">
        <v>606</v>
      </c>
      <c r="H2140" t="s">
        <v>607</v>
      </c>
      <c r="I2140" t="str">
        <f>MID(Tabla1[[#This Row],[Des.Proyecto]],16,50)</f>
        <v>ATENCIÓN INTEGRAL EN ADICCIONES</v>
      </c>
      <c r="J2140" t="s">
        <v>508</v>
      </c>
      <c r="K2140" t="s">
        <v>509</v>
      </c>
      <c r="L2140" s="11" t="s">
        <v>939</v>
      </c>
      <c r="M2140" t="s">
        <v>403</v>
      </c>
      <c r="N2140" t="s">
        <v>194</v>
      </c>
      <c r="O2140" s="19">
        <v>4000</v>
      </c>
      <c r="P2140" s="19">
        <v>0</v>
      </c>
      <c r="Q2140" s="19">
        <v>-1384.26</v>
      </c>
      <c r="R2140" s="19">
        <v>2615.7399999999998</v>
      </c>
      <c r="S2140" s="19">
        <v>0</v>
      </c>
      <c r="T2140" s="19">
        <v>115.74</v>
      </c>
      <c r="U2140" s="18">
        <f>Tabla1[[#This Row],[Comprometido]]/Tabla1[[#Totals],[Comprometido]]</f>
        <v>5.5254560730729771E-6</v>
      </c>
      <c r="V2140" s="19">
        <v>11.34</v>
      </c>
      <c r="W2140" s="20">
        <f>Tabla1[[#This Row],[Devengado]]/Tabla1[[#Totals],[Devengado]]</f>
        <v>1.3242674002681432E-6</v>
      </c>
      <c r="X2140" s="19">
        <v>2500</v>
      </c>
      <c r="Y2140" s="19">
        <v>2604.4</v>
      </c>
      <c r="Z2140" s="19">
        <v>2500</v>
      </c>
    </row>
    <row r="2141" spans="1:26" hidden="1" x14ac:dyDescent="0.2">
      <c r="A2141" t="s">
        <v>62</v>
      </c>
      <c r="B2141" t="s">
        <v>63</v>
      </c>
      <c r="C2141" t="s">
        <v>64</v>
      </c>
      <c r="D2141" t="s">
        <v>65</v>
      </c>
      <c r="E2141" t="s">
        <v>594</v>
      </c>
      <c r="F2141" t="s">
        <v>595</v>
      </c>
      <c r="G2141" t="s">
        <v>606</v>
      </c>
      <c r="H2141" t="s">
        <v>607</v>
      </c>
      <c r="I2141" t="str">
        <f>MID(Tabla1[[#This Row],[Des.Proyecto]],16,50)</f>
        <v>ATENCIÓN INTEGRAL EN ADICCIONES</v>
      </c>
      <c r="J2141" t="s">
        <v>426</v>
      </c>
      <c r="K2141" t="s">
        <v>427</v>
      </c>
      <c r="L2141" s="11" t="s">
        <v>939</v>
      </c>
      <c r="M2141" t="s">
        <v>403</v>
      </c>
      <c r="N2141" t="s">
        <v>194</v>
      </c>
      <c r="O2141" s="19">
        <v>800</v>
      </c>
      <c r="P2141" s="19">
        <v>0</v>
      </c>
      <c r="Q2141" s="19">
        <v>-800</v>
      </c>
      <c r="R2141" s="19">
        <v>0</v>
      </c>
      <c r="S2141" s="19">
        <v>0</v>
      </c>
      <c r="T2141" s="19">
        <v>0</v>
      </c>
      <c r="U2141" s="18">
        <f>Tabla1[[#This Row],[Comprometido]]/Tabla1[[#Totals],[Comprometido]]</f>
        <v>0</v>
      </c>
      <c r="V2141" s="19">
        <v>0</v>
      </c>
      <c r="W2141" s="20">
        <f>Tabla1[[#This Row],[Devengado]]/Tabla1[[#Totals],[Devengado]]</f>
        <v>0</v>
      </c>
      <c r="X2141" s="19">
        <v>0</v>
      </c>
      <c r="Y2141" s="19">
        <v>0</v>
      </c>
      <c r="Z2141" s="19">
        <v>0</v>
      </c>
    </row>
    <row r="2142" spans="1:26" hidden="1" x14ac:dyDescent="0.2">
      <c r="A2142" t="s">
        <v>62</v>
      </c>
      <c r="B2142" t="s">
        <v>63</v>
      </c>
      <c r="C2142" t="s">
        <v>64</v>
      </c>
      <c r="D2142" t="s">
        <v>65</v>
      </c>
      <c r="E2142" t="s">
        <v>594</v>
      </c>
      <c r="F2142" t="s">
        <v>595</v>
      </c>
      <c r="G2142" t="s">
        <v>606</v>
      </c>
      <c r="H2142" t="s">
        <v>607</v>
      </c>
      <c r="I2142" t="str">
        <f>MID(Tabla1[[#This Row],[Des.Proyecto]],16,50)</f>
        <v>ATENCIÓN INTEGRAL EN ADICCIONES</v>
      </c>
      <c r="J2142" t="s">
        <v>492</v>
      </c>
      <c r="K2142" t="s">
        <v>493</v>
      </c>
      <c r="L2142" s="11" t="s">
        <v>939</v>
      </c>
      <c r="M2142" t="s">
        <v>403</v>
      </c>
      <c r="N2142" t="s">
        <v>194</v>
      </c>
      <c r="O2142" s="19">
        <v>1041.5</v>
      </c>
      <c r="P2142" s="19">
        <v>0</v>
      </c>
      <c r="Q2142" s="19">
        <v>-227.98</v>
      </c>
      <c r="R2142" s="19">
        <v>813.52</v>
      </c>
      <c r="S2142" s="19">
        <v>0</v>
      </c>
      <c r="T2142" s="19">
        <v>813.52</v>
      </c>
      <c r="U2142" s="18">
        <f>Tabla1[[#This Row],[Comprometido]]/Tabla1[[#Totals],[Comprometido]]</f>
        <v>3.8837644933180653E-5</v>
      </c>
      <c r="V2142" s="19">
        <v>813.52</v>
      </c>
      <c r="W2142" s="20">
        <f>Tabla1[[#This Row],[Devengado]]/Tabla1[[#Totals],[Devengado]]</f>
        <v>9.5001588665444427E-5</v>
      </c>
      <c r="X2142" s="19">
        <v>0</v>
      </c>
      <c r="Y2142" s="19">
        <v>0</v>
      </c>
      <c r="Z2142" s="19">
        <v>0</v>
      </c>
    </row>
    <row r="2143" spans="1:26" hidden="1" x14ac:dyDescent="0.2">
      <c r="A2143" t="s">
        <v>62</v>
      </c>
      <c r="B2143" t="s">
        <v>63</v>
      </c>
      <c r="C2143" t="s">
        <v>64</v>
      </c>
      <c r="D2143" t="s">
        <v>65</v>
      </c>
      <c r="E2143" t="s">
        <v>594</v>
      </c>
      <c r="F2143" t="s">
        <v>595</v>
      </c>
      <c r="G2143" t="s">
        <v>606</v>
      </c>
      <c r="H2143" t="s">
        <v>607</v>
      </c>
      <c r="I2143" t="str">
        <f>MID(Tabla1[[#This Row],[Des.Proyecto]],16,50)</f>
        <v>ATENCIÓN INTEGRAL EN ADICCIONES</v>
      </c>
      <c r="J2143" t="s">
        <v>510</v>
      </c>
      <c r="K2143" t="s">
        <v>511</v>
      </c>
      <c r="L2143" s="11" t="s">
        <v>939</v>
      </c>
      <c r="M2143" t="s">
        <v>403</v>
      </c>
      <c r="N2143" t="s">
        <v>194</v>
      </c>
      <c r="O2143" s="19">
        <v>1713.4</v>
      </c>
      <c r="P2143" s="19">
        <v>0</v>
      </c>
      <c r="Q2143" s="19">
        <v>-1713.4</v>
      </c>
      <c r="R2143" s="19">
        <v>0</v>
      </c>
      <c r="S2143" s="19">
        <v>0</v>
      </c>
      <c r="T2143" s="19">
        <v>0</v>
      </c>
      <c r="U2143" s="18">
        <f>Tabla1[[#This Row],[Comprometido]]/Tabla1[[#Totals],[Comprometido]]</f>
        <v>0</v>
      </c>
      <c r="V2143" s="19">
        <v>0</v>
      </c>
      <c r="W2143" s="20">
        <f>Tabla1[[#This Row],[Devengado]]/Tabla1[[#Totals],[Devengado]]</f>
        <v>0</v>
      </c>
      <c r="X2143" s="19">
        <v>0</v>
      </c>
      <c r="Y2143" s="19">
        <v>0</v>
      </c>
      <c r="Z2143" s="19">
        <v>0</v>
      </c>
    </row>
    <row r="2144" spans="1:26" hidden="1" x14ac:dyDescent="0.2">
      <c r="A2144" t="s">
        <v>62</v>
      </c>
      <c r="B2144" t="s">
        <v>63</v>
      </c>
      <c r="C2144" t="s">
        <v>64</v>
      </c>
      <c r="D2144" t="s">
        <v>65</v>
      </c>
      <c r="E2144" t="s">
        <v>594</v>
      </c>
      <c r="F2144" t="s">
        <v>595</v>
      </c>
      <c r="G2144" t="s">
        <v>612</v>
      </c>
      <c r="H2144" t="s">
        <v>613</v>
      </c>
      <c r="I2144" t="str">
        <f>MID(Tabla1[[#This Row],[Des.Proyecto]],16,50)</f>
        <v>CENTRO DE ATENCIÓN DIURNA AL ADULTO MAYO</v>
      </c>
      <c r="J2144" t="s">
        <v>600</v>
      </c>
      <c r="K2144" t="s">
        <v>601</v>
      </c>
      <c r="L2144" s="11" t="s">
        <v>939</v>
      </c>
      <c r="M2144" t="s">
        <v>403</v>
      </c>
      <c r="N2144" t="s">
        <v>194</v>
      </c>
      <c r="O2144" s="19">
        <v>463.6</v>
      </c>
      <c r="P2144" s="19">
        <v>0</v>
      </c>
      <c r="Q2144" s="19">
        <v>0</v>
      </c>
      <c r="R2144" s="19">
        <v>463.6</v>
      </c>
      <c r="S2144" s="19">
        <v>0</v>
      </c>
      <c r="T2144" s="19">
        <v>180.75</v>
      </c>
      <c r="U2144" s="18">
        <f>Tabla1[[#This Row],[Comprometido]]/Tabla1[[#Totals],[Comprometido]]</f>
        <v>8.6290494661131902E-6</v>
      </c>
      <c r="V2144" s="19">
        <v>180.75</v>
      </c>
      <c r="W2144" s="20">
        <f>Tabla1[[#This Row],[Devengado]]/Tabla1[[#Totals],[Devengado]]</f>
        <v>2.1107701287342758E-5</v>
      </c>
      <c r="X2144" s="19">
        <v>282.85000000000002</v>
      </c>
      <c r="Y2144" s="19">
        <v>282.85000000000002</v>
      </c>
      <c r="Z2144" s="19">
        <v>282.85000000000002</v>
      </c>
    </row>
    <row r="2145" spans="1:26" hidden="1" x14ac:dyDescent="0.2">
      <c r="A2145" t="s">
        <v>62</v>
      </c>
      <c r="B2145" t="s">
        <v>63</v>
      </c>
      <c r="C2145" t="s">
        <v>64</v>
      </c>
      <c r="D2145" t="s">
        <v>65</v>
      </c>
      <c r="E2145" t="s">
        <v>594</v>
      </c>
      <c r="F2145" t="s">
        <v>595</v>
      </c>
      <c r="G2145" t="s">
        <v>612</v>
      </c>
      <c r="H2145" t="s">
        <v>613</v>
      </c>
      <c r="I2145" t="str">
        <f>MID(Tabla1[[#This Row],[Des.Proyecto]],16,50)</f>
        <v>CENTRO DE ATENCIÓN DIURNA AL ADULTO MAYO</v>
      </c>
      <c r="J2145" t="s">
        <v>602</v>
      </c>
      <c r="K2145" t="s">
        <v>603</v>
      </c>
      <c r="L2145" s="11" t="s">
        <v>939</v>
      </c>
      <c r="M2145" t="s">
        <v>403</v>
      </c>
      <c r="N2145" t="s">
        <v>194</v>
      </c>
      <c r="O2145" s="19">
        <v>1792.2</v>
      </c>
      <c r="P2145" s="19">
        <v>0</v>
      </c>
      <c r="Q2145" s="19">
        <v>0</v>
      </c>
      <c r="R2145" s="19">
        <v>1792.2</v>
      </c>
      <c r="S2145" s="19">
        <v>0</v>
      </c>
      <c r="T2145" s="19">
        <v>650.61</v>
      </c>
      <c r="U2145" s="18">
        <f>Tabla1[[#This Row],[Comprometido]]/Tabla1[[#Totals],[Comprometido]]</f>
        <v>3.1060281455866687E-5</v>
      </c>
      <c r="V2145" s="19">
        <v>650.61</v>
      </c>
      <c r="W2145" s="20">
        <f>Tabla1[[#This Row],[Devengado]]/Tabla1[[#Totals],[Devengado]]</f>
        <v>7.5977214575701643E-5</v>
      </c>
      <c r="X2145" s="19">
        <v>1141.5899999999999</v>
      </c>
      <c r="Y2145" s="19">
        <v>1141.5899999999999</v>
      </c>
      <c r="Z2145" s="19">
        <v>1141.5899999999999</v>
      </c>
    </row>
    <row r="2146" spans="1:26" hidden="1" x14ac:dyDescent="0.2">
      <c r="A2146" t="s">
        <v>62</v>
      </c>
      <c r="B2146" t="s">
        <v>63</v>
      </c>
      <c r="C2146" t="s">
        <v>64</v>
      </c>
      <c r="D2146" t="s">
        <v>65</v>
      </c>
      <c r="E2146" t="s">
        <v>594</v>
      </c>
      <c r="F2146" t="s">
        <v>595</v>
      </c>
      <c r="G2146" t="s">
        <v>612</v>
      </c>
      <c r="H2146" t="s">
        <v>613</v>
      </c>
      <c r="I2146" t="str">
        <f>MID(Tabla1[[#This Row],[Des.Proyecto]],16,50)</f>
        <v>CENTRO DE ATENCIÓN DIURNA AL ADULTO MAYO</v>
      </c>
      <c r="J2146" t="s">
        <v>406</v>
      </c>
      <c r="K2146" t="s">
        <v>407</v>
      </c>
      <c r="L2146" s="11" t="s">
        <v>939</v>
      </c>
      <c r="M2146" t="s">
        <v>403</v>
      </c>
      <c r="N2146" t="s">
        <v>194</v>
      </c>
      <c r="O2146" s="19">
        <v>4878.72</v>
      </c>
      <c r="P2146" s="19">
        <v>0</v>
      </c>
      <c r="Q2146" s="19">
        <v>0</v>
      </c>
      <c r="R2146" s="19">
        <v>4878.72</v>
      </c>
      <c r="S2146" s="19">
        <v>0</v>
      </c>
      <c r="T2146" s="19">
        <v>997.53</v>
      </c>
      <c r="U2146" s="18">
        <f>Tabla1[[#This Row],[Comprometido]]/Tabla1[[#Totals],[Comprometido]]</f>
        <v>4.762232760128294E-5</v>
      </c>
      <c r="V2146" s="19">
        <v>368.32</v>
      </c>
      <c r="W2146" s="20">
        <f>Tabla1[[#This Row],[Devengado]]/Tabla1[[#Totals],[Devengado]]</f>
        <v>4.3011831469732142E-5</v>
      </c>
      <c r="X2146" s="19">
        <v>3881.19</v>
      </c>
      <c r="Y2146" s="19">
        <v>4510.3999999999996</v>
      </c>
      <c r="Z2146" s="19">
        <v>3881.19</v>
      </c>
    </row>
    <row r="2147" spans="1:26" hidden="1" x14ac:dyDescent="0.2">
      <c r="A2147" t="s">
        <v>62</v>
      </c>
      <c r="B2147" t="s">
        <v>63</v>
      </c>
      <c r="C2147" t="s">
        <v>64</v>
      </c>
      <c r="D2147" t="s">
        <v>65</v>
      </c>
      <c r="E2147" t="s">
        <v>594</v>
      </c>
      <c r="F2147" t="s">
        <v>595</v>
      </c>
      <c r="G2147" t="s">
        <v>612</v>
      </c>
      <c r="H2147" t="s">
        <v>613</v>
      </c>
      <c r="I2147" t="str">
        <f>MID(Tabla1[[#This Row],[Des.Proyecto]],16,50)</f>
        <v>CENTRO DE ATENCIÓN DIURNA AL ADULTO MAYO</v>
      </c>
      <c r="J2147" t="s">
        <v>484</v>
      </c>
      <c r="K2147" t="s">
        <v>485</v>
      </c>
      <c r="L2147" s="11" t="s">
        <v>939</v>
      </c>
      <c r="M2147" t="s">
        <v>403</v>
      </c>
      <c r="N2147" t="s">
        <v>194</v>
      </c>
      <c r="O2147" s="19">
        <v>60885.5</v>
      </c>
      <c r="P2147" s="19">
        <v>0</v>
      </c>
      <c r="Q2147" s="19">
        <v>-9565.5</v>
      </c>
      <c r="R2147" s="19">
        <v>51320</v>
      </c>
      <c r="S2147" s="19">
        <v>0</v>
      </c>
      <c r="T2147" s="19">
        <v>38422.57</v>
      </c>
      <c r="U2147" s="18">
        <f>Tabla1[[#This Row],[Comprometido]]/Tabla1[[#Totals],[Comprometido]]</f>
        <v>1.8343029440951407E-3</v>
      </c>
      <c r="V2147" s="19">
        <v>15994.05</v>
      </c>
      <c r="W2147" s="20">
        <f>Tabla1[[#This Row],[Devengado]]/Tabla1[[#Totals],[Devengado]]</f>
        <v>1.86776005407925E-3</v>
      </c>
      <c r="X2147" s="19">
        <v>12897.43</v>
      </c>
      <c r="Y2147" s="19">
        <v>35325.949999999997</v>
      </c>
      <c r="Z2147" s="19">
        <v>12897.43</v>
      </c>
    </row>
    <row r="2148" spans="1:26" hidden="1" x14ac:dyDescent="0.2">
      <c r="A2148" t="s">
        <v>62</v>
      </c>
      <c r="B2148" t="s">
        <v>63</v>
      </c>
      <c r="C2148" t="s">
        <v>64</v>
      </c>
      <c r="D2148" t="s">
        <v>65</v>
      </c>
      <c r="E2148" t="s">
        <v>594</v>
      </c>
      <c r="F2148" t="s">
        <v>595</v>
      </c>
      <c r="G2148" t="s">
        <v>612</v>
      </c>
      <c r="H2148" t="s">
        <v>613</v>
      </c>
      <c r="I2148" t="str">
        <f>MID(Tabla1[[#This Row],[Des.Proyecto]],16,50)</f>
        <v>CENTRO DE ATENCIÓN DIURNA AL ADULTO MAYO</v>
      </c>
      <c r="J2148" t="s">
        <v>502</v>
      </c>
      <c r="K2148" t="s">
        <v>503</v>
      </c>
      <c r="L2148" s="11" t="s">
        <v>939</v>
      </c>
      <c r="M2148" t="s">
        <v>403</v>
      </c>
      <c r="N2148" t="s">
        <v>194</v>
      </c>
      <c r="O2148" s="19">
        <v>5803.6</v>
      </c>
      <c r="P2148" s="19">
        <v>0</v>
      </c>
      <c r="Q2148" s="19">
        <v>-5803.6</v>
      </c>
      <c r="R2148" s="19">
        <v>0</v>
      </c>
      <c r="S2148" s="19">
        <v>0</v>
      </c>
      <c r="T2148" s="19">
        <v>0</v>
      </c>
      <c r="U2148" s="18">
        <f>Tabla1[[#This Row],[Comprometido]]/Tabla1[[#Totals],[Comprometido]]</f>
        <v>0</v>
      </c>
      <c r="V2148" s="19">
        <v>0</v>
      </c>
      <c r="W2148" s="20">
        <f>Tabla1[[#This Row],[Devengado]]/Tabla1[[#Totals],[Devengado]]</f>
        <v>0</v>
      </c>
      <c r="X2148" s="19">
        <v>0</v>
      </c>
      <c r="Y2148" s="19">
        <v>0</v>
      </c>
      <c r="Z2148" s="19">
        <v>0</v>
      </c>
    </row>
    <row r="2149" spans="1:26" hidden="1" x14ac:dyDescent="0.2">
      <c r="A2149" t="s">
        <v>62</v>
      </c>
      <c r="B2149" t="s">
        <v>63</v>
      </c>
      <c r="C2149" t="s">
        <v>64</v>
      </c>
      <c r="D2149" t="s">
        <v>65</v>
      </c>
      <c r="E2149" t="s">
        <v>594</v>
      </c>
      <c r="F2149" t="s">
        <v>595</v>
      </c>
      <c r="G2149" t="s">
        <v>612</v>
      </c>
      <c r="H2149" t="s">
        <v>613</v>
      </c>
      <c r="I2149" t="str">
        <f>MID(Tabla1[[#This Row],[Des.Proyecto]],16,50)</f>
        <v>CENTRO DE ATENCIÓN DIURNA AL ADULTO MAYO</v>
      </c>
      <c r="J2149" t="s">
        <v>412</v>
      </c>
      <c r="K2149" t="s">
        <v>413</v>
      </c>
      <c r="L2149" s="11" t="s">
        <v>939</v>
      </c>
      <c r="M2149" t="s">
        <v>403</v>
      </c>
      <c r="N2149" t="s">
        <v>194</v>
      </c>
      <c r="O2149" s="19">
        <v>4000</v>
      </c>
      <c r="P2149" s="19">
        <v>0</v>
      </c>
      <c r="Q2149" s="19">
        <v>-4000</v>
      </c>
      <c r="R2149" s="19">
        <v>0</v>
      </c>
      <c r="S2149" s="19">
        <v>0</v>
      </c>
      <c r="T2149" s="19">
        <v>0</v>
      </c>
      <c r="U2149" s="18">
        <f>Tabla1[[#This Row],[Comprometido]]/Tabla1[[#Totals],[Comprometido]]</f>
        <v>0</v>
      </c>
      <c r="V2149" s="19">
        <v>0</v>
      </c>
      <c r="W2149" s="20">
        <f>Tabla1[[#This Row],[Devengado]]/Tabla1[[#Totals],[Devengado]]</f>
        <v>0</v>
      </c>
      <c r="X2149" s="19">
        <v>0</v>
      </c>
      <c r="Y2149" s="19">
        <v>0</v>
      </c>
      <c r="Z2149" s="19">
        <v>0</v>
      </c>
    </row>
    <row r="2150" spans="1:26" hidden="1" x14ac:dyDescent="0.2">
      <c r="A2150" t="s">
        <v>62</v>
      </c>
      <c r="B2150" t="s">
        <v>63</v>
      </c>
      <c r="C2150" t="s">
        <v>64</v>
      </c>
      <c r="D2150" t="s">
        <v>65</v>
      </c>
      <c r="E2150" t="s">
        <v>594</v>
      </c>
      <c r="F2150" t="s">
        <v>595</v>
      </c>
      <c r="G2150" t="s">
        <v>612</v>
      </c>
      <c r="H2150" t="s">
        <v>613</v>
      </c>
      <c r="I2150" t="str">
        <f>MID(Tabla1[[#This Row],[Des.Proyecto]],16,50)</f>
        <v>CENTRO DE ATENCIÓN DIURNA AL ADULTO MAYO</v>
      </c>
      <c r="J2150" t="s">
        <v>476</v>
      </c>
      <c r="K2150" t="s">
        <v>477</v>
      </c>
      <c r="L2150" s="11" t="s">
        <v>939</v>
      </c>
      <c r="M2150" t="s">
        <v>403</v>
      </c>
      <c r="N2150" t="s">
        <v>194</v>
      </c>
      <c r="O2150" s="19">
        <v>29178.799999999999</v>
      </c>
      <c r="P2150" s="19">
        <v>0</v>
      </c>
      <c r="Q2150" s="19">
        <v>-980.8</v>
      </c>
      <c r="R2150" s="19">
        <v>28198</v>
      </c>
      <c r="S2150" s="19">
        <v>858.2</v>
      </c>
      <c r="T2150" s="19">
        <v>27339.8</v>
      </c>
      <c r="U2150" s="18">
        <f>Tabla1[[#This Row],[Comprometido]]/Tabla1[[#Totals],[Comprometido]]</f>
        <v>1.3052087778348072E-3</v>
      </c>
      <c r="V2150" s="19">
        <v>7723.8</v>
      </c>
      <c r="W2150" s="20">
        <f>Tabla1[[#This Row],[Devengado]]/Tabla1[[#Totals],[Devengado]]</f>
        <v>9.0197324040485762E-4</v>
      </c>
      <c r="X2150" s="19">
        <v>858.2</v>
      </c>
      <c r="Y2150" s="19">
        <v>20474.2</v>
      </c>
      <c r="Z2150" s="19">
        <v>0</v>
      </c>
    </row>
    <row r="2151" spans="1:26" hidden="1" x14ac:dyDescent="0.2">
      <c r="A2151" t="s">
        <v>62</v>
      </c>
      <c r="B2151" t="s">
        <v>63</v>
      </c>
      <c r="C2151" t="s">
        <v>64</v>
      </c>
      <c r="D2151" t="s">
        <v>65</v>
      </c>
      <c r="E2151" t="s">
        <v>594</v>
      </c>
      <c r="F2151" t="s">
        <v>595</v>
      </c>
      <c r="G2151" t="s">
        <v>612</v>
      </c>
      <c r="H2151" t="s">
        <v>613</v>
      </c>
      <c r="I2151" t="str">
        <f>MID(Tabla1[[#This Row],[Des.Proyecto]],16,50)</f>
        <v>CENTRO DE ATENCIÓN DIURNA AL ADULTO MAYO</v>
      </c>
      <c r="J2151" t="s">
        <v>422</v>
      </c>
      <c r="K2151" t="s">
        <v>423</v>
      </c>
      <c r="L2151" s="11" t="s">
        <v>939</v>
      </c>
      <c r="M2151" t="s">
        <v>403</v>
      </c>
      <c r="N2151" t="s">
        <v>194</v>
      </c>
      <c r="O2151" s="19">
        <v>1671.04</v>
      </c>
      <c r="P2151" s="19">
        <v>0</v>
      </c>
      <c r="Q2151" s="19">
        <v>-1671.04</v>
      </c>
      <c r="R2151" s="19">
        <v>0</v>
      </c>
      <c r="S2151" s="19">
        <v>0</v>
      </c>
      <c r="T2151" s="19">
        <v>0</v>
      </c>
      <c r="U2151" s="18">
        <f>Tabla1[[#This Row],[Comprometido]]/Tabla1[[#Totals],[Comprometido]]</f>
        <v>0</v>
      </c>
      <c r="V2151" s="19">
        <v>0</v>
      </c>
      <c r="W2151" s="20">
        <f>Tabla1[[#This Row],[Devengado]]/Tabla1[[#Totals],[Devengado]]</f>
        <v>0</v>
      </c>
      <c r="X2151" s="19">
        <v>0</v>
      </c>
      <c r="Y2151" s="19">
        <v>0</v>
      </c>
      <c r="Z2151" s="19">
        <v>0</v>
      </c>
    </row>
    <row r="2152" spans="1:26" hidden="1" x14ac:dyDescent="0.2">
      <c r="A2152" t="s">
        <v>62</v>
      </c>
      <c r="B2152" t="s">
        <v>63</v>
      </c>
      <c r="C2152" t="s">
        <v>64</v>
      </c>
      <c r="D2152" t="s">
        <v>65</v>
      </c>
      <c r="E2152" t="s">
        <v>594</v>
      </c>
      <c r="F2152" t="s">
        <v>595</v>
      </c>
      <c r="G2152" t="s">
        <v>612</v>
      </c>
      <c r="H2152" t="s">
        <v>613</v>
      </c>
      <c r="I2152" t="str">
        <f>MID(Tabla1[[#This Row],[Des.Proyecto]],16,50)</f>
        <v>CENTRO DE ATENCIÓN DIURNA AL ADULTO MAYO</v>
      </c>
      <c r="J2152" t="s">
        <v>508</v>
      </c>
      <c r="K2152" t="s">
        <v>509</v>
      </c>
      <c r="L2152" s="11" t="s">
        <v>939</v>
      </c>
      <c r="M2152" t="s">
        <v>403</v>
      </c>
      <c r="N2152" t="s">
        <v>194</v>
      </c>
      <c r="O2152" s="19">
        <v>1612.76</v>
      </c>
      <c r="P2152" s="19">
        <v>0</v>
      </c>
      <c r="Q2152" s="19">
        <v>-1612.76</v>
      </c>
      <c r="R2152" s="19">
        <v>0</v>
      </c>
      <c r="S2152" s="19">
        <v>0</v>
      </c>
      <c r="T2152" s="19">
        <v>0</v>
      </c>
      <c r="U2152" s="18">
        <f>Tabla1[[#This Row],[Comprometido]]/Tabla1[[#Totals],[Comprometido]]</f>
        <v>0</v>
      </c>
      <c r="V2152" s="19">
        <v>0</v>
      </c>
      <c r="W2152" s="20">
        <f>Tabla1[[#This Row],[Devengado]]/Tabla1[[#Totals],[Devengado]]</f>
        <v>0</v>
      </c>
      <c r="X2152" s="19">
        <v>0</v>
      </c>
      <c r="Y2152" s="19">
        <v>0</v>
      </c>
      <c r="Z2152" s="19">
        <v>0</v>
      </c>
    </row>
    <row r="2153" spans="1:26" hidden="1" x14ac:dyDescent="0.2">
      <c r="A2153" t="s">
        <v>62</v>
      </c>
      <c r="B2153" t="s">
        <v>63</v>
      </c>
      <c r="C2153" t="s">
        <v>64</v>
      </c>
      <c r="D2153" t="s">
        <v>65</v>
      </c>
      <c r="E2153" t="s">
        <v>594</v>
      </c>
      <c r="F2153" t="s">
        <v>595</v>
      </c>
      <c r="G2153" t="s">
        <v>612</v>
      </c>
      <c r="H2153" t="s">
        <v>613</v>
      </c>
      <c r="I2153" t="str">
        <f>MID(Tabla1[[#This Row],[Des.Proyecto]],16,50)</f>
        <v>CENTRO DE ATENCIÓN DIURNA AL ADULTO MAYO</v>
      </c>
      <c r="J2153" t="s">
        <v>426</v>
      </c>
      <c r="K2153" t="s">
        <v>427</v>
      </c>
      <c r="L2153" s="11" t="s">
        <v>939</v>
      </c>
      <c r="M2153" t="s">
        <v>403</v>
      </c>
      <c r="N2153" t="s">
        <v>194</v>
      </c>
      <c r="O2153" s="19">
        <v>800</v>
      </c>
      <c r="P2153" s="19">
        <v>0</v>
      </c>
      <c r="Q2153" s="19">
        <v>-800</v>
      </c>
      <c r="R2153" s="19">
        <v>0</v>
      </c>
      <c r="S2153" s="19">
        <v>0</v>
      </c>
      <c r="T2153" s="19">
        <v>0</v>
      </c>
      <c r="U2153" s="18">
        <f>Tabla1[[#This Row],[Comprometido]]/Tabla1[[#Totals],[Comprometido]]</f>
        <v>0</v>
      </c>
      <c r="V2153" s="19">
        <v>0</v>
      </c>
      <c r="W2153" s="20">
        <f>Tabla1[[#This Row],[Devengado]]/Tabla1[[#Totals],[Devengado]]</f>
        <v>0</v>
      </c>
      <c r="X2153" s="19">
        <v>0</v>
      </c>
      <c r="Y2153" s="19">
        <v>0</v>
      </c>
      <c r="Z2153" s="19">
        <v>0</v>
      </c>
    </row>
    <row r="2154" spans="1:26" hidden="1" x14ac:dyDescent="0.2">
      <c r="A2154" t="s">
        <v>62</v>
      </c>
      <c r="B2154" t="s">
        <v>63</v>
      </c>
      <c r="C2154" t="s">
        <v>64</v>
      </c>
      <c r="D2154" t="s">
        <v>65</v>
      </c>
      <c r="E2154" t="s">
        <v>594</v>
      </c>
      <c r="F2154" t="s">
        <v>595</v>
      </c>
      <c r="G2154" t="s">
        <v>612</v>
      </c>
      <c r="H2154" t="s">
        <v>613</v>
      </c>
      <c r="I2154" t="str">
        <f>MID(Tabla1[[#This Row],[Des.Proyecto]],16,50)</f>
        <v>CENTRO DE ATENCIÓN DIURNA AL ADULTO MAYO</v>
      </c>
      <c r="J2154" t="s">
        <v>492</v>
      </c>
      <c r="K2154" t="s">
        <v>493</v>
      </c>
      <c r="L2154" s="11" t="s">
        <v>939</v>
      </c>
      <c r="M2154" t="s">
        <v>403</v>
      </c>
      <c r="N2154" t="s">
        <v>194</v>
      </c>
      <c r="O2154" s="19">
        <v>5132.12</v>
      </c>
      <c r="P2154" s="19">
        <v>0</v>
      </c>
      <c r="Q2154" s="19">
        <v>-5132.12</v>
      </c>
      <c r="R2154" s="19">
        <v>0</v>
      </c>
      <c r="S2154" s="19">
        <v>0</v>
      </c>
      <c r="T2154" s="19">
        <v>0</v>
      </c>
      <c r="U2154" s="18">
        <f>Tabla1[[#This Row],[Comprometido]]/Tabla1[[#Totals],[Comprometido]]</f>
        <v>0</v>
      </c>
      <c r="V2154" s="19">
        <v>0</v>
      </c>
      <c r="W2154" s="20">
        <f>Tabla1[[#This Row],[Devengado]]/Tabla1[[#Totals],[Devengado]]</f>
        <v>0</v>
      </c>
      <c r="X2154" s="19">
        <v>0</v>
      </c>
      <c r="Y2154" s="19">
        <v>0</v>
      </c>
      <c r="Z2154" s="19">
        <v>0</v>
      </c>
    </row>
    <row r="2155" spans="1:26" hidden="1" x14ac:dyDescent="0.2">
      <c r="A2155" t="s">
        <v>62</v>
      </c>
      <c r="B2155" t="s">
        <v>63</v>
      </c>
      <c r="C2155" t="s">
        <v>64</v>
      </c>
      <c r="D2155" t="s">
        <v>65</v>
      </c>
      <c r="E2155" t="s">
        <v>594</v>
      </c>
      <c r="F2155" t="s">
        <v>595</v>
      </c>
      <c r="G2155" t="s">
        <v>612</v>
      </c>
      <c r="H2155" t="s">
        <v>613</v>
      </c>
      <c r="I2155" t="str">
        <f>MID(Tabla1[[#This Row],[Des.Proyecto]],16,50)</f>
        <v>CENTRO DE ATENCIÓN DIURNA AL ADULTO MAYO</v>
      </c>
      <c r="J2155" t="s">
        <v>444</v>
      </c>
      <c r="K2155" t="s">
        <v>445</v>
      </c>
      <c r="L2155" s="11" t="s">
        <v>939</v>
      </c>
      <c r="M2155" t="s">
        <v>403</v>
      </c>
      <c r="N2155" t="s">
        <v>194</v>
      </c>
      <c r="O2155" s="19">
        <v>180</v>
      </c>
      <c r="P2155" s="19">
        <v>0</v>
      </c>
      <c r="Q2155" s="19">
        <v>-67.2</v>
      </c>
      <c r="R2155" s="19">
        <v>112.8</v>
      </c>
      <c r="S2155" s="19">
        <v>0</v>
      </c>
      <c r="T2155" s="19">
        <v>112.8</v>
      </c>
      <c r="U2155" s="18">
        <f>Tabla1[[#This Row],[Comprometido]]/Tabla1[[#Totals],[Comprometido]]</f>
        <v>5.3850997498067381E-6</v>
      </c>
      <c r="V2155" s="19">
        <v>112.8</v>
      </c>
      <c r="W2155" s="20">
        <f>Tabla1[[#This Row],[Devengado]]/Tabla1[[#Totals],[Devengado]]</f>
        <v>1.3172606944466186E-5</v>
      </c>
      <c r="X2155" s="19">
        <v>0</v>
      </c>
      <c r="Y2155" s="19">
        <v>0</v>
      </c>
      <c r="Z2155" s="19">
        <v>0</v>
      </c>
    </row>
    <row r="2156" spans="1:26" hidden="1" x14ac:dyDescent="0.2">
      <c r="A2156" t="s">
        <v>62</v>
      </c>
      <c r="B2156" t="s">
        <v>63</v>
      </c>
      <c r="C2156" t="s">
        <v>64</v>
      </c>
      <c r="D2156" t="s">
        <v>65</v>
      </c>
      <c r="E2156" t="s">
        <v>594</v>
      </c>
      <c r="F2156" t="s">
        <v>595</v>
      </c>
      <c r="G2156" t="s">
        <v>614</v>
      </c>
      <c r="H2156" t="s">
        <v>615</v>
      </c>
      <c r="I2156" t="str">
        <f>MID(Tabla1[[#This Row],[Des.Proyecto]],16,50)</f>
        <v>CENTROS DE ATENCIÓN DE LAS DIVERSIDADES</v>
      </c>
      <c r="J2156" t="s">
        <v>600</v>
      </c>
      <c r="K2156" t="s">
        <v>601</v>
      </c>
      <c r="L2156" s="11" t="s">
        <v>939</v>
      </c>
      <c r="M2156" t="s">
        <v>403</v>
      </c>
      <c r="N2156" t="s">
        <v>194</v>
      </c>
      <c r="O2156" s="19">
        <v>13509.7</v>
      </c>
      <c r="P2156" s="19">
        <v>0</v>
      </c>
      <c r="Q2156" s="19">
        <v>0</v>
      </c>
      <c r="R2156" s="19">
        <v>13509.7</v>
      </c>
      <c r="S2156" s="19">
        <v>0</v>
      </c>
      <c r="T2156" s="19">
        <v>5781.93</v>
      </c>
      <c r="U2156" s="18">
        <f>Tabla1[[#This Row],[Comprometido]]/Tabla1[[#Totals],[Comprometido]]</f>
        <v>2.7603076060638362E-4</v>
      </c>
      <c r="V2156" s="19">
        <v>5781.93</v>
      </c>
      <c r="W2156" s="20">
        <f>Tabla1[[#This Row],[Devengado]]/Tabla1[[#Totals],[Devengado]]</f>
        <v>6.7520470984412575E-4</v>
      </c>
      <c r="X2156" s="19">
        <v>7727.77</v>
      </c>
      <c r="Y2156" s="19">
        <v>7727.77</v>
      </c>
      <c r="Z2156" s="19">
        <v>7727.77</v>
      </c>
    </row>
    <row r="2157" spans="1:26" hidden="1" x14ac:dyDescent="0.2">
      <c r="A2157" t="s">
        <v>62</v>
      </c>
      <c r="B2157" t="s">
        <v>63</v>
      </c>
      <c r="C2157" t="s">
        <v>64</v>
      </c>
      <c r="D2157" t="s">
        <v>65</v>
      </c>
      <c r="E2157" t="s">
        <v>594</v>
      </c>
      <c r="F2157" t="s">
        <v>595</v>
      </c>
      <c r="G2157" t="s">
        <v>614</v>
      </c>
      <c r="H2157" t="s">
        <v>615</v>
      </c>
      <c r="I2157" t="str">
        <f>MID(Tabla1[[#This Row],[Des.Proyecto]],16,50)</f>
        <v>CENTROS DE ATENCIÓN DE LAS DIVERSIDADES</v>
      </c>
      <c r="J2157" t="s">
        <v>602</v>
      </c>
      <c r="K2157" t="s">
        <v>603</v>
      </c>
      <c r="L2157" s="11" t="s">
        <v>939</v>
      </c>
      <c r="M2157" t="s">
        <v>403</v>
      </c>
      <c r="N2157" t="s">
        <v>194</v>
      </c>
      <c r="O2157" s="19">
        <v>6524.9</v>
      </c>
      <c r="P2157" s="19">
        <v>0</v>
      </c>
      <c r="Q2157" s="19">
        <v>0</v>
      </c>
      <c r="R2157" s="19">
        <v>6524.9</v>
      </c>
      <c r="S2157" s="19">
        <v>0</v>
      </c>
      <c r="T2157" s="19">
        <v>2401.8000000000002</v>
      </c>
      <c r="U2157" s="18">
        <f>Tabla1[[#This Row],[Comprometido]]/Tabla1[[#Totals],[Comprometido]]</f>
        <v>1.1466252286423603E-4</v>
      </c>
      <c r="V2157" s="19">
        <v>2401.8000000000002</v>
      </c>
      <c r="W2157" s="20">
        <f>Tabla1[[#This Row],[Devengado]]/Tabla1[[#Totals],[Devengado]]</f>
        <v>2.8047843403562848E-4</v>
      </c>
      <c r="X2157" s="19">
        <v>4123.1000000000004</v>
      </c>
      <c r="Y2157" s="19">
        <v>4123.1000000000004</v>
      </c>
      <c r="Z2157" s="19">
        <v>4123.1000000000004</v>
      </c>
    </row>
    <row r="2158" spans="1:26" hidden="1" x14ac:dyDescent="0.2">
      <c r="A2158" t="s">
        <v>62</v>
      </c>
      <c r="B2158" t="s">
        <v>63</v>
      </c>
      <c r="C2158" t="s">
        <v>64</v>
      </c>
      <c r="D2158" t="s">
        <v>65</v>
      </c>
      <c r="E2158" t="s">
        <v>594</v>
      </c>
      <c r="F2158" t="s">
        <v>595</v>
      </c>
      <c r="G2158" t="s">
        <v>614</v>
      </c>
      <c r="H2158" t="s">
        <v>615</v>
      </c>
      <c r="I2158" t="str">
        <f>MID(Tabla1[[#This Row],[Des.Proyecto]],16,50)</f>
        <v>CENTROS DE ATENCIÓN DE LAS DIVERSIDADES</v>
      </c>
      <c r="J2158" t="s">
        <v>406</v>
      </c>
      <c r="K2158" t="s">
        <v>407</v>
      </c>
      <c r="L2158" s="11" t="s">
        <v>939</v>
      </c>
      <c r="M2158" t="s">
        <v>403</v>
      </c>
      <c r="N2158" t="s">
        <v>194</v>
      </c>
      <c r="O2158" s="19">
        <v>28723.31</v>
      </c>
      <c r="P2158" s="19">
        <v>0</v>
      </c>
      <c r="Q2158" s="19">
        <v>0</v>
      </c>
      <c r="R2158" s="19">
        <v>28723.31</v>
      </c>
      <c r="S2158" s="19">
        <v>0</v>
      </c>
      <c r="T2158" s="19">
        <v>10781.09</v>
      </c>
      <c r="U2158" s="18">
        <f>Tabla1[[#This Row],[Comprometido]]/Tabla1[[#Totals],[Comprometido]]</f>
        <v>5.1469188884436102E-4</v>
      </c>
      <c r="V2158" s="19">
        <v>4894.1899999999996</v>
      </c>
      <c r="W2158" s="20">
        <f>Tabla1[[#This Row],[Devengado]]/Tabla1[[#Totals],[Devengado]]</f>
        <v>5.7153582607745532E-4</v>
      </c>
      <c r="X2158" s="19">
        <v>17942.22</v>
      </c>
      <c r="Y2158" s="19">
        <v>23829.119999999999</v>
      </c>
      <c r="Z2158" s="19">
        <v>17942.22</v>
      </c>
    </row>
    <row r="2159" spans="1:26" hidden="1" x14ac:dyDescent="0.2">
      <c r="A2159" t="s">
        <v>62</v>
      </c>
      <c r="B2159" t="s">
        <v>63</v>
      </c>
      <c r="C2159" t="s">
        <v>64</v>
      </c>
      <c r="D2159" t="s">
        <v>65</v>
      </c>
      <c r="E2159" t="s">
        <v>594</v>
      </c>
      <c r="F2159" t="s">
        <v>595</v>
      </c>
      <c r="G2159" t="s">
        <v>614</v>
      </c>
      <c r="H2159" t="s">
        <v>615</v>
      </c>
      <c r="I2159" t="str">
        <f>MID(Tabla1[[#This Row],[Des.Proyecto]],16,50)</f>
        <v>CENTROS DE ATENCIÓN DE LAS DIVERSIDADES</v>
      </c>
      <c r="J2159" t="s">
        <v>484</v>
      </c>
      <c r="K2159" t="s">
        <v>485</v>
      </c>
      <c r="L2159" s="11" t="s">
        <v>939</v>
      </c>
      <c r="M2159" t="s">
        <v>403</v>
      </c>
      <c r="N2159" t="s">
        <v>194</v>
      </c>
      <c r="O2159" s="19">
        <v>267330</v>
      </c>
      <c r="P2159" s="19">
        <v>0</v>
      </c>
      <c r="Q2159" s="19">
        <v>-4275</v>
      </c>
      <c r="R2159" s="19">
        <v>263055</v>
      </c>
      <c r="S2159" s="19">
        <v>0</v>
      </c>
      <c r="T2159" s="19">
        <v>263055</v>
      </c>
      <c r="U2159" s="18">
        <f>Tabla1[[#This Row],[Comprometido]]/Tabla1[[#Totals],[Comprometido]]</f>
        <v>1.2558310413877762E-2</v>
      </c>
      <c r="V2159" s="19">
        <v>112361.25</v>
      </c>
      <c r="W2159" s="20">
        <f>Tabla1[[#This Row],[Devengado]]/Tabla1[[#Totals],[Devengado]]</f>
        <v>1.3121370408146288E-2</v>
      </c>
      <c r="X2159" s="19">
        <v>0</v>
      </c>
      <c r="Y2159" s="19">
        <v>150693.75</v>
      </c>
      <c r="Z2159" s="19">
        <v>0</v>
      </c>
    </row>
    <row r="2160" spans="1:26" hidden="1" x14ac:dyDescent="0.2">
      <c r="A2160" t="s">
        <v>62</v>
      </c>
      <c r="B2160" t="s">
        <v>63</v>
      </c>
      <c r="C2160" t="s">
        <v>64</v>
      </c>
      <c r="D2160" t="s">
        <v>65</v>
      </c>
      <c r="E2160" t="s">
        <v>594</v>
      </c>
      <c r="F2160" t="s">
        <v>595</v>
      </c>
      <c r="G2160" t="s">
        <v>614</v>
      </c>
      <c r="H2160" t="s">
        <v>615</v>
      </c>
      <c r="I2160" t="str">
        <f>MID(Tabla1[[#This Row],[Des.Proyecto]],16,50)</f>
        <v>CENTROS DE ATENCIÓN DE LAS DIVERSIDADES</v>
      </c>
      <c r="J2160" t="s">
        <v>476</v>
      </c>
      <c r="K2160" t="s">
        <v>477</v>
      </c>
      <c r="L2160" s="11" t="s">
        <v>939</v>
      </c>
      <c r="M2160" t="s">
        <v>403</v>
      </c>
      <c r="N2160" t="s">
        <v>194</v>
      </c>
      <c r="O2160" s="19">
        <v>871216.41</v>
      </c>
      <c r="P2160" s="19">
        <v>0</v>
      </c>
      <c r="Q2160" s="19">
        <v>96061.54</v>
      </c>
      <c r="R2160" s="19">
        <v>967277.95</v>
      </c>
      <c r="S2160" s="19">
        <v>6298.88</v>
      </c>
      <c r="T2160" s="19">
        <v>960979.07</v>
      </c>
      <c r="U2160" s="18">
        <f>Tabla1[[#This Row],[Comprometido]]/Tabla1[[#Totals],[Comprometido]]</f>
        <v>4.5877377211227942E-2</v>
      </c>
      <c r="V2160" s="19">
        <v>279323.07</v>
      </c>
      <c r="W2160" s="20">
        <f>Tabla1[[#This Row],[Devengado]]/Tabla1[[#Totals],[Devengado]]</f>
        <v>3.2618909677585239E-2</v>
      </c>
      <c r="X2160" s="19">
        <v>6298.88</v>
      </c>
      <c r="Y2160" s="19">
        <v>687954.88</v>
      </c>
      <c r="Z2160" s="19">
        <v>0</v>
      </c>
    </row>
    <row r="2161" spans="1:26" hidden="1" x14ac:dyDescent="0.2">
      <c r="A2161" t="s">
        <v>62</v>
      </c>
      <c r="B2161" t="s">
        <v>63</v>
      </c>
      <c r="C2161" t="s">
        <v>64</v>
      </c>
      <c r="D2161" t="s">
        <v>65</v>
      </c>
      <c r="E2161" t="s">
        <v>594</v>
      </c>
      <c r="F2161" t="s">
        <v>595</v>
      </c>
      <c r="G2161" t="s">
        <v>614</v>
      </c>
      <c r="H2161" t="s">
        <v>615</v>
      </c>
      <c r="I2161" t="str">
        <f>MID(Tabla1[[#This Row],[Des.Proyecto]],16,50)</f>
        <v>CENTROS DE ATENCIÓN DE LAS DIVERSIDADES</v>
      </c>
      <c r="J2161" t="s">
        <v>520</v>
      </c>
      <c r="K2161" t="s">
        <v>521</v>
      </c>
      <c r="L2161" s="11" t="s">
        <v>939</v>
      </c>
      <c r="M2161" t="s">
        <v>403</v>
      </c>
      <c r="N2161" t="s">
        <v>194</v>
      </c>
      <c r="O2161" s="19">
        <v>128820.78</v>
      </c>
      <c r="P2161" s="19">
        <v>0</v>
      </c>
      <c r="Q2161" s="19">
        <v>-128820.78</v>
      </c>
      <c r="R2161" s="19">
        <v>0</v>
      </c>
      <c r="S2161" s="19">
        <v>0</v>
      </c>
      <c r="T2161" s="19">
        <v>0</v>
      </c>
      <c r="U2161" s="18">
        <f>Tabla1[[#This Row],[Comprometido]]/Tabla1[[#Totals],[Comprometido]]</f>
        <v>0</v>
      </c>
      <c r="V2161" s="19">
        <v>0</v>
      </c>
      <c r="W2161" s="20">
        <f>Tabla1[[#This Row],[Devengado]]/Tabla1[[#Totals],[Devengado]]</f>
        <v>0</v>
      </c>
      <c r="X2161" s="19">
        <v>0</v>
      </c>
      <c r="Y2161" s="19">
        <v>0</v>
      </c>
      <c r="Z2161" s="19">
        <v>0</v>
      </c>
    </row>
    <row r="2162" spans="1:26" hidden="1" x14ac:dyDescent="0.2">
      <c r="A2162" t="s">
        <v>62</v>
      </c>
      <c r="B2162" t="s">
        <v>63</v>
      </c>
      <c r="C2162" t="s">
        <v>64</v>
      </c>
      <c r="D2162" t="s">
        <v>65</v>
      </c>
      <c r="E2162" t="s">
        <v>594</v>
      </c>
      <c r="F2162" t="s">
        <v>595</v>
      </c>
      <c r="G2162" t="s">
        <v>614</v>
      </c>
      <c r="H2162" t="s">
        <v>615</v>
      </c>
      <c r="I2162" t="str">
        <f>MID(Tabla1[[#This Row],[Des.Proyecto]],16,50)</f>
        <v>CENTROS DE ATENCIÓN DE LAS DIVERSIDADES</v>
      </c>
      <c r="J2162" t="s">
        <v>422</v>
      </c>
      <c r="K2162" t="s">
        <v>423</v>
      </c>
      <c r="L2162" s="11" t="s">
        <v>939</v>
      </c>
      <c r="M2162" t="s">
        <v>403</v>
      </c>
      <c r="N2162" t="s">
        <v>194</v>
      </c>
      <c r="O2162" s="19">
        <v>6408.59</v>
      </c>
      <c r="P2162" s="19">
        <v>0</v>
      </c>
      <c r="Q2162" s="19">
        <v>-6408.59</v>
      </c>
      <c r="R2162" s="19">
        <v>0</v>
      </c>
      <c r="S2162" s="19">
        <v>0</v>
      </c>
      <c r="T2162" s="19">
        <v>0</v>
      </c>
      <c r="U2162" s="18">
        <f>Tabla1[[#This Row],[Comprometido]]/Tabla1[[#Totals],[Comprometido]]</f>
        <v>0</v>
      </c>
      <c r="V2162" s="19">
        <v>0</v>
      </c>
      <c r="W2162" s="20">
        <f>Tabla1[[#This Row],[Devengado]]/Tabla1[[#Totals],[Devengado]]</f>
        <v>0</v>
      </c>
      <c r="X2162" s="19">
        <v>0</v>
      </c>
      <c r="Y2162" s="19">
        <v>0</v>
      </c>
      <c r="Z2162" s="19">
        <v>0</v>
      </c>
    </row>
    <row r="2163" spans="1:26" hidden="1" x14ac:dyDescent="0.2">
      <c r="A2163" t="s">
        <v>62</v>
      </c>
      <c r="B2163" t="s">
        <v>63</v>
      </c>
      <c r="C2163" t="s">
        <v>64</v>
      </c>
      <c r="D2163" t="s">
        <v>65</v>
      </c>
      <c r="E2163" t="s">
        <v>594</v>
      </c>
      <c r="F2163" t="s">
        <v>595</v>
      </c>
      <c r="G2163" t="s">
        <v>614</v>
      </c>
      <c r="H2163" t="s">
        <v>615</v>
      </c>
      <c r="I2163" t="str">
        <f>MID(Tabla1[[#This Row],[Des.Proyecto]],16,50)</f>
        <v>CENTROS DE ATENCIÓN DE LAS DIVERSIDADES</v>
      </c>
      <c r="J2163" t="s">
        <v>508</v>
      </c>
      <c r="K2163" t="s">
        <v>509</v>
      </c>
      <c r="L2163" s="11" t="s">
        <v>939</v>
      </c>
      <c r="M2163" t="s">
        <v>403</v>
      </c>
      <c r="N2163" t="s">
        <v>194</v>
      </c>
      <c r="O2163" s="19">
        <v>19756.34</v>
      </c>
      <c r="P2163" s="19">
        <v>0</v>
      </c>
      <c r="Q2163" s="19">
        <v>-19278.509999999998</v>
      </c>
      <c r="R2163" s="19">
        <v>477.83</v>
      </c>
      <c r="S2163" s="19">
        <v>0</v>
      </c>
      <c r="T2163" s="19">
        <v>477.83</v>
      </c>
      <c r="U2163" s="18">
        <f>Tabla1[[#This Row],[Comprometido]]/Tabla1[[#Totals],[Comprometido]]</f>
        <v>2.2811721750444623E-5</v>
      </c>
      <c r="V2163" s="19">
        <v>477.83</v>
      </c>
      <c r="W2163" s="20">
        <f>Tabla1[[#This Row],[Devengado]]/Tabla1[[#Totals],[Devengado]]</f>
        <v>5.5800237378318066E-5</v>
      </c>
      <c r="X2163" s="19">
        <v>0</v>
      </c>
      <c r="Y2163" s="19">
        <v>0</v>
      </c>
      <c r="Z2163" s="19">
        <v>0</v>
      </c>
    </row>
    <row r="2164" spans="1:26" hidden="1" x14ac:dyDescent="0.2">
      <c r="A2164" t="s">
        <v>62</v>
      </c>
      <c r="B2164" t="s">
        <v>63</v>
      </c>
      <c r="C2164" t="s">
        <v>64</v>
      </c>
      <c r="D2164" t="s">
        <v>65</v>
      </c>
      <c r="E2164" t="s">
        <v>594</v>
      </c>
      <c r="F2164" t="s">
        <v>595</v>
      </c>
      <c r="G2164" t="s">
        <v>614</v>
      </c>
      <c r="H2164" t="s">
        <v>615</v>
      </c>
      <c r="I2164" t="str">
        <f>MID(Tabla1[[#This Row],[Des.Proyecto]],16,50)</f>
        <v>CENTROS DE ATENCIÓN DE LAS DIVERSIDADES</v>
      </c>
      <c r="J2164" t="s">
        <v>616</v>
      </c>
      <c r="K2164" t="s">
        <v>617</v>
      </c>
      <c r="L2164" s="11" t="s">
        <v>939</v>
      </c>
      <c r="M2164" t="s">
        <v>403</v>
      </c>
      <c r="N2164" t="s">
        <v>194</v>
      </c>
      <c r="O2164" s="19">
        <v>1862.72</v>
      </c>
      <c r="P2164" s="19">
        <v>0</v>
      </c>
      <c r="Q2164" s="19">
        <v>-980.26</v>
      </c>
      <c r="R2164" s="19">
        <v>882.46</v>
      </c>
      <c r="S2164" s="19">
        <v>0</v>
      </c>
      <c r="T2164" s="19">
        <v>882.46</v>
      </c>
      <c r="U2164" s="18">
        <f>Tabla1[[#This Row],[Comprometido]]/Tabla1[[#Totals],[Comprometido]]</f>
        <v>4.2128857493035942E-5</v>
      </c>
      <c r="V2164" s="19">
        <v>882.46</v>
      </c>
      <c r="W2164" s="20">
        <f>Tabla1[[#This Row],[Devengado]]/Tabla1[[#Totals],[Devengado]]</f>
        <v>1.0305229365437617E-4</v>
      </c>
      <c r="X2164" s="19">
        <v>0</v>
      </c>
      <c r="Y2164" s="19">
        <v>0</v>
      </c>
      <c r="Z2164" s="19">
        <v>0</v>
      </c>
    </row>
    <row r="2165" spans="1:26" hidden="1" x14ac:dyDescent="0.2">
      <c r="A2165" t="s">
        <v>62</v>
      </c>
      <c r="B2165" t="s">
        <v>63</v>
      </c>
      <c r="C2165" t="s">
        <v>64</v>
      </c>
      <c r="D2165" t="s">
        <v>65</v>
      </c>
      <c r="E2165" t="s">
        <v>594</v>
      </c>
      <c r="F2165" t="s">
        <v>595</v>
      </c>
      <c r="G2165" t="s">
        <v>614</v>
      </c>
      <c r="H2165" t="s">
        <v>615</v>
      </c>
      <c r="I2165" t="str">
        <f>MID(Tabla1[[#This Row],[Des.Proyecto]],16,50)</f>
        <v>CENTROS DE ATENCIÓN DE LAS DIVERSIDADES</v>
      </c>
      <c r="J2165" t="s">
        <v>426</v>
      </c>
      <c r="K2165" t="s">
        <v>427</v>
      </c>
      <c r="L2165" s="11" t="s">
        <v>939</v>
      </c>
      <c r="M2165" t="s">
        <v>403</v>
      </c>
      <c r="N2165" t="s">
        <v>194</v>
      </c>
      <c r="O2165" s="19">
        <v>1200</v>
      </c>
      <c r="P2165" s="19">
        <v>0</v>
      </c>
      <c r="Q2165" s="19">
        <v>-1200</v>
      </c>
      <c r="R2165" s="19">
        <v>0</v>
      </c>
      <c r="S2165" s="19">
        <v>0</v>
      </c>
      <c r="T2165" s="19">
        <v>0</v>
      </c>
      <c r="U2165" s="18">
        <f>Tabla1[[#This Row],[Comprometido]]/Tabla1[[#Totals],[Comprometido]]</f>
        <v>0</v>
      </c>
      <c r="V2165" s="19">
        <v>0</v>
      </c>
      <c r="W2165" s="20">
        <f>Tabla1[[#This Row],[Devengado]]/Tabla1[[#Totals],[Devengado]]</f>
        <v>0</v>
      </c>
      <c r="X2165" s="19">
        <v>0</v>
      </c>
      <c r="Y2165" s="19">
        <v>0</v>
      </c>
      <c r="Z2165" s="19">
        <v>0</v>
      </c>
    </row>
    <row r="2166" spans="1:26" hidden="1" x14ac:dyDescent="0.2">
      <c r="A2166" t="s">
        <v>62</v>
      </c>
      <c r="B2166" t="s">
        <v>63</v>
      </c>
      <c r="C2166" t="s">
        <v>64</v>
      </c>
      <c r="D2166" t="s">
        <v>65</v>
      </c>
      <c r="E2166" t="s">
        <v>594</v>
      </c>
      <c r="F2166" t="s">
        <v>595</v>
      </c>
      <c r="G2166" t="s">
        <v>614</v>
      </c>
      <c r="H2166" t="s">
        <v>615</v>
      </c>
      <c r="I2166" t="str">
        <f>MID(Tabla1[[#This Row],[Des.Proyecto]],16,50)</f>
        <v>CENTROS DE ATENCIÓN DE LAS DIVERSIDADES</v>
      </c>
      <c r="J2166" t="s">
        <v>492</v>
      </c>
      <c r="K2166" t="s">
        <v>493</v>
      </c>
      <c r="L2166" s="11" t="s">
        <v>939</v>
      </c>
      <c r="M2166" t="s">
        <v>403</v>
      </c>
      <c r="N2166" t="s">
        <v>194</v>
      </c>
      <c r="O2166" s="19">
        <v>4838.8599999999997</v>
      </c>
      <c r="P2166" s="19">
        <v>0</v>
      </c>
      <c r="Q2166" s="19">
        <v>-4838.8599999999997</v>
      </c>
      <c r="R2166" s="19">
        <v>0</v>
      </c>
      <c r="S2166" s="19">
        <v>0</v>
      </c>
      <c r="T2166" s="19">
        <v>0</v>
      </c>
      <c r="U2166" s="18">
        <f>Tabla1[[#This Row],[Comprometido]]/Tabla1[[#Totals],[Comprometido]]</f>
        <v>0</v>
      </c>
      <c r="V2166" s="19">
        <v>0</v>
      </c>
      <c r="W2166" s="20">
        <f>Tabla1[[#This Row],[Devengado]]/Tabla1[[#Totals],[Devengado]]</f>
        <v>0</v>
      </c>
      <c r="X2166" s="19">
        <v>0</v>
      </c>
      <c r="Y2166" s="19">
        <v>0</v>
      </c>
      <c r="Z2166" s="19">
        <v>0</v>
      </c>
    </row>
    <row r="2167" spans="1:26" hidden="1" x14ac:dyDescent="0.2">
      <c r="A2167" t="s">
        <v>62</v>
      </c>
      <c r="B2167" t="s">
        <v>63</v>
      </c>
      <c r="C2167" t="s">
        <v>64</v>
      </c>
      <c r="D2167" t="s">
        <v>65</v>
      </c>
      <c r="E2167" t="s">
        <v>594</v>
      </c>
      <c r="F2167" t="s">
        <v>595</v>
      </c>
      <c r="G2167" t="s">
        <v>614</v>
      </c>
      <c r="H2167" t="s">
        <v>615</v>
      </c>
      <c r="I2167" t="str">
        <f>MID(Tabla1[[#This Row],[Des.Proyecto]],16,50)</f>
        <v>CENTROS DE ATENCIÓN DE LAS DIVERSIDADES</v>
      </c>
      <c r="J2167" t="s">
        <v>428</v>
      </c>
      <c r="K2167" t="s">
        <v>429</v>
      </c>
      <c r="L2167" s="11" t="s">
        <v>939</v>
      </c>
      <c r="M2167" t="s">
        <v>403</v>
      </c>
      <c r="N2167" t="s">
        <v>194</v>
      </c>
      <c r="O2167" s="19">
        <v>400</v>
      </c>
      <c r="P2167" s="19">
        <v>0</v>
      </c>
      <c r="Q2167" s="19">
        <v>-400</v>
      </c>
      <c r="R2167" s="19">
        <v>0</v>
      </c>
      <c r="S2167" s="19">
        <v>0</v>
      </c>
      <c r="T2167" s="19">
        <v>0</v>
      </c>
      <c r="U2167" s="18">
        <f>Tabla1[[#This Row],[Comprometido]]/Tabla1[[#Totals],[Comprometido]]</f>
        <v>0</v>
      </c>
      <c r="V2167" s="19">
        <v>0</v>
      </c>
      <c r="W2167" s="20">
        <f>Tabla1[[#This Row],[Devengado]]/Tabla1[[#Totals],[Devengado]]</f>
        <v>0</v>
      </c>
      <c r="X2167" s="19">
        <v>0</v>
      </c>
      <c r="Y2167" s="19">
        <v>0</v>
      </c>
      <c r="Z2167" s="19">
        <v>0</v>
      </c>
    </row>
    <row r="2168" spans="1:26" hidden="1" x14ac:dyDescent="0.2">
      <c r="A2168" t="s">
        <v>62</v>
      </c>
      <c r="B2168" t="s">
        <v>63</v>
      </c>
      <c r="C2168" t="s">
        <v>64</v>
      </c>
      <c r="D2168" t="s">
        <v>65</v>
      </c>
      <c r="E2168" t="s">
        <v>594</v>
      </c>
      <c r="F2168" t="s">
        <v>595</v>
      </c>
      <c r="G2168" t="s">
        <v>614</v>
      </c>
      <c r="H2168" t="s">
        <v>615</v>
      </c>
      <c r="I2168" t="str">
        <f>MID(Tabla1[[#This Row],[Des.Proyecto]],16,50)</f>
        <v>CENTROS DE ATENCIÓN DE LAS DIVERSIDADES</v>
      </c>
      <c r="J2168" t="s">
        <v>494</v>
      </c>
      <c r="K2168" t="s">
        <v>495</v>
      </c>
      <c r="L2168" s="11" t="s">
        <v>939</v>
      </c>
      <c r="M2168" t="s">
        <v>403</v>
      </c>
      <c r="N2168" t="s">
        <v>194</v>
      </c>
      <c r="O2168" s="19">
        <v>224</v>
      </c>
      <c r="P2168" s="19">
        <v>0</v>
      </c>
      <c r="Q2168" s="19">
        <v>-13.44</v>
      </c>
      <c r="R2168" s="19">
        <v>210.56</v>
      </c>
      <c r="S2168" s="19">
        <v>0</v>
      </c>
      <c r="T2168" s="19">
        <v>210.56</v>
      </c>
      <c r="U2168" s="18">
        <f>Tabla1[[#This Row],[Comprometido]]/Tabla1[[#Totals],[Comprometido]]</f>
        <v>1.0052186199639245E-5</v>
      </c>
      <c r="V2168" s="19">
        <v>210.56</v>
      </c>
      <c r="W2168" s="20">
        <f>Tabla1[[#This Row],[Devengado]]/Tabla1[[#Totals],[Devengado]]</f>
        <v>2.4588866296336884E-5</v>
      </c>
      <c r="X2168" s="19">
        <v>0</v>
      </c>
      <c r="Y2168" s="19">
        <v>0</v>
      </c>
      <c r="Z2168" s="19">
        <v>0</v>
      </c>
    </row>
    <row r="2169" spans="1:26" hidden="1" x14ac:dyDescent="0.2">
      <c r="A2169" t="s">
        <v>62</v>
      </c>
      <c r="B2169" t="s">
        <v>63</v>
      </c>
      <c r="C2169" t="s">
        <v>64</v>
      </c>
      <c r="D2169" t="s">
        <v>65</v>
      </c>
      <c r="E2169" t="s">
        <v>594</v>
      </c>
      <c r="F2169" t="s">
        <v>595</v>
      </c>
      <c r="G2169" t="s">
        <v>614</v>
      </c>
      <c r="H2169" t="s">
        <v>615</v>
      </c>
      <c r="I2169" t="str">
        <f>MID(Tabla1[[#This Row],[Des.Proyecto]],16,50)</f>
        <v>CENTROS DE ATENCIÓN DE LAS DIVERSIDADES</v>
      </c>
      <c r="J2169" t="s">
        <v>618</v>
      </c>
      <c r="K2169" t="s">
        <v>619</v>
      </c>
      <c r="L2169" s="11" t="s">
        <v>939</v>
      </c>
      <c r="M2169" t="s">
        <v>403</v>
      </c>
      <c r="N2169" t="s">
        <v>194</v>
      </c>
      <c r="O2169" s="19">
        <v>321.44</v>
      </c>
      <c r="P2169" s="19">
        <v>0</v>
      </c>
      <c r="Q2169" s="19">
        <v>-19.36</v>
      </c>
      <c r="R2169" s="19">
        <v>302.08</v>
      </c>
      <c r="S2169" s="19">
        <v>0</v>
      </c>
      <c r="T2169" s="19">
        <v>302.08</v>
      </c>
      <c r="U2169" s="18">
        <f>Tabla1[[#This Row],[Comprometido]]/Tabla1[[#Totals],[Comprometido]]</f>
        <v>1.4421373514376058E-5</v>
      </c>
      <c r="V2169" s="19">
        <v>302.08</v>
      </c>
      <c r="W2169" s="20">
        <f>Tabla1[[#This Row],[Devengado]]/Tabla1[[#Totals],[Devengado]]</f>
        <v>3.5276428242769017E-5</v>
      </c>
      <c r="X2169" s="19">
        <v>0</v>
      </c>
      <c r="Y2169" s="19">
        <v>0</v>
      </c>
      <c r="Z2169" s="19">
        <v>0</v>
      </c>
    </row>
    <row r="2170" spans="1:26" hidden="1" x14ac:dyDescent="0.2">
      <c r="A2170" t="s">
        <v>62</v>
      </c>
      <c r="B2170" t="s">
        <v>63</v>
      </c>
      <c r="C2170" t="s">
        <v>64</v>
      </c>
      <c r="D2170" t="s">
        <v>65</v>
      </c>
      <c r="E2170" t="s">
        <v>594</v>
      </c>
      <c r="F2170" t="s">
        <v>595</v>
      </c>
      <c r="G2170" t="s">
        <v>614</v>
      </c>
      <c r="H2170" t="s">
        <v>615</v>
      </c>
      <c r="I2170" t="str">
        <f>MID(Tabla1[[#This Row],[Des.Proyecto]],16,50)</f>
        <v>CENTROS DE ATENCIÓN DE LAS DIVERSIDADES</v>
      </c>
      <c r="J2170" t="s">
        <v>432</v>
      </c>
      <c r="K2170" t="s">
        <v>433</v>
      </c>
      <c r="L2170" s="11" t="s">
        <v>939</v>
      </c>
      <c r="M2170" t="s">
        <v>403</v>
      </c>
      <c r="N2170" t="s">
        <v>194</v>
      </c>
      <c r="O2170" s="19">
        <v>1759.68</v>
      </c>
      <c r="P2170" s="19">
        <v>0</v>
      </c>
      <c r="Q2170" s="19">
        <v>-241.2</v>
      </c>
      <c r="R2170" s="19">
        <v>1518.48</v>
      </c>
      <c r="S2170" s="19">
        <v>0</v>
      </c>
      <c r="T2170" s="19">
        <v>1518.48</v>
      </c>
      <c r="U2170" s="18">
        <f>Tabla1[[#This Row],[Comprometido]]/Tabla1[[#Totals],[Comprometido]]</f>
        <v>7.2492608759632408E-5</v>
      </c>
      <c r="V2170" s="19">
        <v>1518.48</v>
      </c>
      <c r="W2170" s="20">
        <f>Tabla1[[#This Row],[Devengado]]/Tabla1[[#Totals],[Devengado]]</f>
        <v>1.7732571093114375E-4</v>
      </c>
      <c r="X2170" s="19">
        <v>0</v>
      </c>
      <c r="Y2170" s="19">
        <v>0</v>
      </c>
      <c r="Z2170" s="19">
        <v>0</v>
      </c>
    </row>
    <row r="2171" spans="1:26" hidden="1" x14ac:dyDescent="0.2">
      <c r="A2171" t="s">
        <v>62</v>
      </c>
      <c r="B2171" t="s">
        <v>63</v>
      </c>
      <c r="C2171" t="s">
        <v>64</v>
      </c>
      <c r="D2171" t="s">
        <v>65</v>
      </c>
      <c r="E2171" t="s">
        <v>594</v>
      </c>
      <c r="F2171" t="s">
        <v>595</v>
      </c>
      <c r="G2171" t="s">
        <v>614</v>
      </c>
      <c r="H2171" t="s">
        <v>615</v>
      </c>
      <c r="I2171" t="str">
        <f>MID(Tabla1[[#This Row],[Des.Proyecto]],16,50)</f>
        <v>CENTROS DE ATENCIÓN DE LAS DIVERSIDADES</v>
      </c>
      <c r="J2171" t="s">
        <v>480</v>
      </c>
      <c r="K2171" t="s">
        <v>481</v>
      </c>
      <c r="L2171" s="11" t="s">
        <v>939</v>
      </c>
      <c r="M2171" t="s">
        <v>403</v>
      </c>
      <c r="N2171" t="s">
        <v>194</v>
      </c>
      <c r="O2171" s="19">
        <v>6600</v>
      </c>
      <c r="P2171" s="19">
        <v>0</v>
      </c>
      <c r="Q2171" s="19">
        <v>-6600</v>
      </c>
      <c r="R2171" s="19">
        <v>0</v>
      </c>
      <c r="S2171" s="19">
        <v>0</v>
      </c>
      <c r="T2171" s="19">
        <v>0</v>
      </c>
      <c r="U2171" s="18">
        <f>Tabla1[[#This Row],[Comprometido]]/Tabla1[[#Totals],[Comprometido]]</f>
        <v>0</v>
      </c>
      <c r="V2171" s="19">
        <v>0</v>
      </c>
      <c r="W2171" s="20">
        <f>Tabla1[[#This Row],[Devengado]]/Tabla1[[#Totals],[Devengado]]</f>
        <v>0</v>
      </c>
      <c r="X2171" s="19">
        <v>0</v>
      </c>
      <c r="Y2171" s="19">
        <v>0</v>
      </c>
      <c r="Z2171" s="19">
        <v>0</v>
      </c>
    </row>
    <row r="2172" spans="1:26" hidden="1" x14ac:dyDescent="0.2">
      <c r="A2172" t="s">
        <v>62</v>
      </c>
      <c r="B2172" t="s">
        <v>63</v>
      </c>
      <c r="C2172" t="s">
        <v>64</v>
      </c>
      <c r="D2172" t="s">
        <v>65</v>
      </c>
      <c r="E2172" t="s">
        <v>594</v>
      </c>
      <c r="F2172" t="s">
        <v>595</v>
      </c>
      <c r="G2172" t="s">
        <v>614</v>
      </c>
      <c r="H2172" t="s">
        <v>615</v>
      </c>
      <c r="I2172" t="str">
        <f>MID(Tabla1[[#This Row],[Des.Proyecto]],16,50)</f>
        <v>CENTROS DE ATENCIÓN DE LAS DIVERSIDADES</v>
      </c>
      <c r="J2172" t="s">
        <v>444</v>
      </c>
      <c r="K2172" t="s">
        <v>445</v>
      </c>
      <c r="L2172" s="11" t="s">
        <v>939</v>
      </c>
      <c r="M2172" t="s">
        <v>403</v>
      </c>
      <c r="N2172" t="s">
        <v>194</v>
      </c>
      <c r="O2172" s="19">
        <v>2525</v>
      </c>
      <c r="P2172" s="19">
        <v>0</v>
      </c>
      <c r="Q2172" s="19">
        <v>-429.04</v>
      </c>
      <c r="R2172" s="19">
        <v>2095.96</v>
      </c>
      <c r="S2172" s="19">
        <v>0</v>
      </c>
      <c r="T2172" s="19">
        <v>2095.96</v>
      </c>
      <c r="U2172" s="18">
        <f>Tabla1[[#This Row],[Comprometido]]/Tabla1[[#Totals],[Comprometido]]</f>
        <v>1.000616460248664E-4</v>
      </c>
      <c r="V2172" s="19">
        <v>2095.96</v>
      </c>
      <c r="W2172" s="20">
        <f>Tabla1[[#This Row],[Devengado]]/Tabla1[[#Totals],[Devengado]]</f>
        <v>2.4476291889471052E-4</v>
      </c>
      <c r="X2172" s="19">
        <v>0</v>
      </c>
      <c r="Y2172" s="19">
        <v>0</v>
      </c>
      <c r="Z2172" s="19">
        <v>0</v>
      </c>
    </row>
    <row r="2173" spans="1:26" hidden="1" x14ac:dyDescent="0.2">
      <c r="A2173" t="s">
        <v>62</v>
      </c>
      <c r="B2173" t="s">
        <v>63</v>
      </c>
      <c r="C2173" t="s">
        <v>64</v>
      </c>
      <c r="D2173" t="s">
        <v>65</v>
      </c>
      <c r="E2173" t="s">
        <v>594</v>
      </c>
      <c r="F2173" t="s">
        <v>595</v>
      </c>
      <c r="G2173" t="s">
        <v>614</v>
      </c>
      <c r="H2173" t="s">
        <v>615</v>
      </c>
      <c r="I2173" t="str">
        <f>MID(Tabla1[[#This Row],[Des.Proyecto]],16,50)</f>
        <v>CENTROS DE ATENCIÓN DE LAS DIVERSIDADES</v>
      </c>
      <c r="J2173" t="s">
        <v>584</v>
      </c>
      <c r="K2173" t="s">
        <v>585</v>
      </c>
      <c r="L2173" s="11" t="s">
        <v>939</v>
      </c>
      <c r="M2173" t="s">
        <v>403</v>
      </c>
      <c r="N2173" t="s">
        <v>194</v>
      </c>
      <c r="O2173" s="19">
        <v>543</v>
      </c>
      <c r="P2173" s="19">
        <v>0</v>
      </c>
      <c r="Q2173" s="19">
        <v>-543</v>
      </c>
      <c r="R2173" s="19">
        <v>0</v>
      </c>
      <c r="S2173" s="19">
        <v>0</v>
      </c>
      <c r="T2173" s="19">
        <v>0</v>
      </c>
      <c r="U2173" s="18">
        <f>Tabla1[[#This Row],[Comprometido]]/Tabla1[[#Totals],[Comprometido]]</f>
        <v>0</v>
      </c>
      <c r="V2173" s="19">
        <v>0</v>
      </c>
      <c r="W2173" s="20">
        <f>Tabla1[[#This Row],[Devengado]]/Tabla1[[#Totals],[Devengado]]</f>
        <v>0</v>
      </c>
      <c r="X2173" s="19">
        <v>0</v>
      </c>
      <c r="Y2173" s="19">
        <v>0</v>
      </c>
      <c r="Z2173" s="19">
        <v>0</v>
      </c>
    </row>
    <row r="2174" spans="1:26" hidden="1" x14ac:dyDescent="0.2">
      <c r="A2174" t="s">
        <v>62</v>
      </c>
      <c r="B2174" t="s">
        <v>63</v>
      </c>
      <c r="C2174" t="s">
        <v>64</v>
      </c>
      <c r="D2174" t="s">
        <v>65</v>
      </c>
      <c r="E2174" t="s">
        <v>594</v>
      </c>
      <c r="F2174" t="s">
        <v>595</v>
      </c>
      <c r="G2174" t="s">
        <v>614</v>
      </c>
      <c r="H2174" t="s">
        <v>615</v>
      </c>
      <c r="I2174" t="str">
        <f>MID(Tabla1[[#This Row],[Des.Proyecto]],16,50)</f>
        <v>CENTROS DE ATENCIÓN DE LAS DIVERSIDADES</v>
      </c>
      <c r="J2174" t="s">
        <v>620</v>
      </c>
      <c r="K2174" t="s">
        <v>621</v>
      </c>
      <c r="L2174" s="11" t="s">
        <v>939</v>
      </c>
      <c r="M2174" t="s">
        <v>403</v>
      </c>
      <c r="N2174" t="s">
        <v>194</v>
      </c>
      <c r="O2174" s="19">
        <v>120</v>
      </c>
      <c r="P2174" s="19">
        <v>0</v>
      </c>
      <c r="Q2174" s="19">
        <v>-120</v>
      </c>
      <c r="R2174" s="19">
        <v>0</v>
      </c>
      <c r="S2174" s="19">
        <v>0</v>
      </c>
      <c r="T2174" s="19">
        <v>0</v>
      </c>
      <c r="U2174" s="18">
        <f>Tabla1[[#This Row],[Comprometido]]/Tabla1[[#Totals],[Comprometido]]</f>
        <v>0</v>
      </c>
      <c r="V2174" s="19">
        <v>0</v>
      </c>
      <c r="W2174" s="20">
        <f>Tabla1[[#This Row],[Devengado]]/Tabla1[[#Totals],[Devengado]]</f>
        <v>0</v>
      </c>
      <c r="X2174" s="19">
        <v>0</v>
      </c>
      <c r="Y2174" s="19">
        <v>0</v>
      </c>
      <c r="Z2174" s="19">
        <v>0</v>
      </c>
    </row>
    <row r="2175" spans="1:26" hidden="1" x14ac:dyDescent="0.2">
      <c r="A2175" t="s">
        <v>62</v>
      </c>
      <c r="B2175" t="s">
        <v>63</v>
      </c>
      <c r="C2175" t="s">
        <v>64</v>
      </c>
      <c r="D2175" t="s">
        <v>65</v>
      </c>
      <c r="E2175" t="s">
        <v>594</v>
      </c>
      <c r="F2175" t="s">
        <v>595</v>
      </c>
      <c r="G2175" t="s">
        <v>622</v>
      </c>
      <c r="H2175" t="s">
        <v>623</v>
      </c>
      <c r="I2175" t="str">
        <f>MID(Tabla1[[#This Row],[Des.Proyecto]],16,50)</f>
        <v>ERRADICACIÓN DEL TRABAJO INFANTIL</v>
      </c>
      <c r="J2175" t="s">
        <v>600</v>
      </c>
      <c r="K2175" t="s">
        <v>601</v>
      </c>
      <c r="L2175" s="11" t="s">
        <v>939</v>
      </c>
      <c r="M2175" t="s">
        <v>403</v>
      </c>
      <c r="N2175" t="s">
        <v>194</v>
      </c>
      <c r="O2175" s="19">
        <v>11291.67</v>
      </c>
      <c r="P2175" s="19">
        <v>0</v>
      </c>
      <c r="Q2175" s="19">
        <v>0</v>
      </c>
      <c r="R2175" s="19">
        <v>11291.67</v>
      </c>
      <c r="S2175" s="19">
        <v>0</v>
      </c>
      <c r="T2175" s="19">
        <v>2718.44</v>
      </c>
      <c r="U2175" s="18">
        <f>Tabla1[[#This Row],[Comprometido]]/Tabla1[[#Totals],[Comprometido]]</f>
        <v>1.2977899436050202E-4</v>
      </c>
      <c r="V2175" s="19">
        <v>2718.44</v>
      </c>
      <c r="W2175" s="20">
        <f>Tabla1[[#This Row],[Devengado]]/Tabla1[[#Totals],[Devengado]]</f>
        <v>3.1745515622442079E-4</v>
      </c>
      <c r="X2175" s="19">
        <v>8573.23</v>
      </c>
      <c r="Y2175" s="19">
        <v>8573.23</v>
      </c>
      <c r="Z2175" s="19">
        <v>8573.23</v>
      </c>
    </row>
    <row r="2176" spans="1:26" hidden="1" x14ac:dyDescent="0.2">
      <c r="A2176" t="s">
        <v>62</v>
      </c>
      <c r="B2176" t="s">
        <v>63</v>
      </c>
      <c r="C2176" t="s">
        <v>64</v>
      </c>
      <c r="D2176" t="s">
        <v>65</v>
      </c>
      <c r="E2176" t="s">
        <v>594</v>
      </c>
      <c r="F2176" t="s">
        <v>595</v>
      </c>
      <c r="G2176" t="s">
        <v>622</v>
      </c>
      <c r="H2176" t="s">
        <v>623</v>
      </c>
      <c r="I2176" t="str">
        <f>MID(Tabla1[[#This Row],[Des.Proyecto]],16,50)</f>
        <v>ERRADICACIÓN DEL TRABAJO INFANTIL</v>
      </c>
      <c r="J2176" t="s">
        <v>602</v>
      </c>
      <c r="K2176" t="s">
        <v>603</v>
      </c>
      <c r="L2176" s="11" t="s">
        <v>939</v>
      </c>
      <c r="M2176" t="s">
        <v>403</v>
      </c>
      <c r="N2176" t="s">
        <v>194</v>
      </c>
      <c r="O2176" s="19">
        <v>12558.29</v>
      </c>
      <c r="P2176" s="19">
        <v>0</v>
      </c>
      <c r="Q2176" s="19">
        <v>0</v>
      </c>
      <c r="R2176" s="19">
        <v>12558.29</v>
      </c>
      <c r="S2176" s="19">
        <v>0</v>
      </c>
      <c r="T2176" s="19">
        <v>3543.17</v>
      </c>
      <c r="U2176" s="18">
        <f>Tabla1[[#This Row],[Comprometido]]/Tabla1[[#Totals],[Comprometido]]</f>
        <v>1.6915180745144274E-4</v>
      </c>
      <c r="V2176" s="19">
        <v>3543.17</v>
      </c>
      <c r="W2176" s="20">
        <f>Tabla1[[#This Row],[Devengado]]/Tabla1[[#Totals],[Devengado]]</f>
        <v>4.1376583109418671E-4</v>
      </c>
      <c r="X2176" s="19">
        <v>9015.1200000000008</v>
      </c>
      <c r="Y2176" s="19">
        <v>9015.1200000000008</v>
      </c>
      <c r="Z2176" s="19">
        <v>9015.1200000000008</v>
      </c>
    </row>
    <row r="2177" spans="1:26" hidden="1" x14ac:dyDescent="0.2">
      <c r="A2177" t="s">
        <v>62</v>
      </c>
      <c r="B2177" t="s">
        <v>63</v>
      </c>
      <c r="C2177" t="s">
        <v>64</v>
      </c>
      <c r="D2177" t="s">
        <v>65</v>
      </c>
      <c r="E2177" t="s">
        <v>594</v>
      </c>
      <c r="F2177" t="s">
        <v>595</v>
      </c>
      <c r="G2177" t="s">
        <v>622</v>
      </c>
      <c r="H2177" t="s">
        <v>623</v>
      </c>
      <c r="I2177" t="str">
        <f>MID(Tabla1[[#This Row],[Des.Proyecto]],16,50)</f>
        <v>ERRADICACIÓN DEL TRABAJO INFANTIL</v>
      </c>
      <c r="J2177" t="s">
        <v>406</v>
      </c>
      <c r="K2177" t="s">
        <v>407</v>
      </c>
      <c r="L2177" s="11" t="s">
        <v>939</v>
      </c>
      <c r="M2177" t="s">
        <v>403</v>
      </c>
      <c r="N2177" t="s">
        <v>194</v>
      </c>
      <c r="O2177" s="19">
        <v>13952.27</v>
      </c>
      <c r="P2177" s="19">
        <v>0</v>
      </c>
      <c r="Q2177" s="19">
        <v>0</v>
      </c>
      <c r="R2177" s="19">
        <v>13952.27</v>
      </c>
      <c r="S2177" s="19">
        <v>0</v>
      </c>
      <c r="T2177" s="19">
        <v>9758.07</v>
      </c>
      <c r="U2177" s="18">
        <f>Tabla1[[#This Row],[Comprometido]]/Tabla1[[#Totals],[Comprometido]]</f>
        <v>4.6585266237231059E-4</v>
      </c>
      <c r="V2177" s="19">
        <v>3414.78</v>
      </c>
      <c r="W2177" s="20">
        <f>Tabla1[[#This Row],[Devengado]]/Tabla1[[#Totals],[Devengado]]</f>
        <v>3.9877264842042774E-4</v>
      </c>
      <c r="X2177" s="19">
        <v>4194.2</v>
      </c>
      <c r="Y2177" s="19">
        <v>10537.49</v>
      </c>
      <c r="Z2177" s="19">
        <v>4194.2</v>
      </c>
    </row>
    <row r="2178" spans="1:26" hidden="1" x14ac:dyDescent="0.2">
      <c r="A2178" t="s">
        <v>62</v>
      </c>
      <c r="B2178" t="s">
        <v>63</v>
      </c>
      <c r="C2178" t="s">
        <v>64</v>
      </c>
      <c r="D2178" t="s">
        <v>65</v>
      </c>
      <c r="E2178" t="s">
        <v>594</v>
      </c>
      <c r="F2178" t="s">
        <v>595</v>
      </c>
      <c r="G2178" t="s">
        <v>622</v>
      </c>
      <c r="H2178" t="s">
        <v>623</v>
      </c>
      <c r="I2178" t="str">
        <f>MID(Tabla1[[#This Row],[Des.Proyecto]],16,50)</f>
        <v>ERRADICACIÓN DEL TRABAJO INFANTIL</v>
      </c>
      <c r="J2178" t="s">
        <v>484</v>
      </c>
      <c r="K2178" t="s">
        <v>485</v>
      </c>
      <c r="L2178" s="11" t="s">
        <v>939</v>
      </c>
      <c r="M2178" t="s">
        <v>403</v>
      </c>
      <c r="N2178" t="s">
        <v>194</v>
      </c>
      <c r="O2178" s="19">
        <v>750067.46</v>
      </c>
      <c r="P2178" s="19">
        <v>0</v>
      </c>
      <c r="Q2178" s="19">
        <v>-158395.65</v>
      </c>
      <c r="R2178" s="19">
        <v>591671.81000000006</v>
      </c>
      <c r="S2178" s="19">
        <v>28890</v>
      </c>
      <c r="T2178" s="19">
        <v>481091.56</v>
      </c>
      <c r="U2178" s="18">
        <f>Tabla1[[#This Row],[Comprometido]]/Tabla1[[#Totals],[Comprometido]]</f>
        <v>2.2967429427217495E-2</v>
      </c>
      <c r="V2178" s="19">
        <v>208706.76</v>
      </c>
      <c r="W2178" s="20">
        <f>Tabla1[[#This Row],[Devengado]]/Tabla1[[#Totals],[Devengado]]</f>
        <v>2.4372447838058846E-2</v>
      </c>
      <c r="X2178" s="19">
        <v>110580.25</v>
      </c>
      <c r="Y2178" s="19">
        <v>382965.05</v>
      </c>
      <c r="Z2178" s="19">
        <v>81690.25</v>
      </c>
    </row>
    <row r="2179" spans="1:26" hidden="1" x14ac:dyDescent="0.2">
      <c r="A2179" t="s">
        <v>62</v>
      </c>
      <c r="B2179" t="s">
        <v>63</v>
      </c>
      <c r="C2179" t="s">
        <v>64</v>
      </c>
      <c r="D2179" t="s">
        <v>65</v>
      </c>
      <c r="E2179" t="s">
        <v>594</v>
      </c>
      <c r="F2179" t="s">
        <v>595</v>
      </c>
      <c r="G2179" t="s">
        <v>622</v>
      </c>
      <c r="H2179" t="s">
        <v>623</v>
      </c>
      <c r="I2179" t="str">
        <f>MID(Tabla1[[#This Row],[Des.Proyecto]],16,50)</f>
        <v>ERRADICACIÓN DEL TRABAJO INFANTIL</v>
      </c>
      <c r="J2179" t="s">
        <v>476</v>
      </c>
      <c r="K2179" t="s">
        <v>477</v>
      </c>
      <c r="L2179" s="11" t="s">
        <v>939</v>
      </c>
      <c r="M2179" t="s">
        <v>403</v>
      </c>
      <c r="N2179" t="s">
        <v>194</v>
      </c>
      <c r="O2179" s="19">
        <v>88320</v>
      </c>
      <c r="P2179" s="19">
        <v>0</v>
      </c>
      <c r="Q2179" s="19">
        <v>-3726</v>
      </c>
      <c r="R2179" s="19">
        <v>84594</v>
      </c>
      <c r="S2179" s="19">
        <v>653.87</v>
      </c>
      <c r="T2179" s="19">
        <v>83940.13</v>
      </c>
      <c r="U2179" s="18">
        <f>Tabla1[[#This Row],[Comprometido]]/Tabla1[[#Totals],[Comprometido]]</f>
        <v>4.0073224562211449E-3</v>
      </c>
      <c r="V2179" s="19">
        <v>25092.13</v>
      </c>
      <c r="W2179" s="20">
        <f>Tabla1[[#This Row],[Devengado]]/Tabla1[[#Totals],[Devengado]]</f>
        <v>2.9302195557575207E-3</v>
      </c>
      <c r="X2179" s="19">
        <v>653.87</v>
      </c>
      <c r="Y2179" s="19">
        <v>59501.87</v>
      </c>
      <c r="Z2179" s="19">
        <v>0</v>
      </c>
    </row>
    <row r="2180" spans="1:26" hidden="1" x14ac:dyDescent="0.2">
      <c r="A2180" t="s">
        <v>62</v>
      </c>
      <c r="B2180" t="s">
        <v>63</v>
      </c>
      <c r="C2180" t="s">
        <v>64</v>
      </c>
      <c r="D2180" t="s">
        <v>65</v>
      </c>
      <c r="E2180" t="s">
        <v>594</v>
      </c>
      <c r="F2180" t="s">
        <v>595</v>
      </c>
      <c r="G2180" t="s">
        <v>622</v>
      </c>
      <c r="H2180" t="s">
        <v>623</v>
      </c>
      <c r="I2180" t="str">
        <f>MID(Tabla1[[#This Row],[Des.Proyecto]],16,50)</f>
        <v>ERRADICACIÓN DEL TRABAJO INFANTIL</v>
      </c>
      <c r="J2180" t="s">
        <v>422</v>
      </c>
      <c r="K2180" t="s">
        <v>423</v>
      </c>
      <c r="L2180" s="11" t="s">
        <v>939</v>
      </c>
      <c r="M2180" t="s">
        <v>403</v>
      </c>
      <c r="N2180" t="s">
        <v>194</v>
      </c>
      <c r="O2180" s="19">
        <v>1087.4100000000001</v>
      </c>
      <c r="P2180" s="19">
        <v>0</v>
      </c>
      <c r="Q2180" s="19">
        <v>-1087.4100000000001</v>
      </c>
      <c r="R2180" s="19">
        <v>0</v>
      </c>
      <c r="S2180" s="19">
        <v>0</v>
      </c>
      <c r="T2180" s="19">
        <v>0</v>
      </c>
      <c r="U2180" s="18">
        <f>Tabla1[[#This Row],[Comprometido]]/Tabla1[[#Totals],[Comprometido]]</f>
        <v>0</v>
      </c>
      <c r="V2180" s="19">
        <v>0</v>
      </c>
      <c r="W2180" s="20">
        <f>Tabla1[[#This Row],[Devengado]]/Tabla1[[#Totals],[Devengado]]</f>
        <v>0</v>
      </c>
      <c r="X2180" s="19">
        <v>0</v>
      </c>
      <c r="Y2180" s="19">
        <v>0</v>
      </c>
      <c r="Z2180" s="19">
        <v>0</v>
      </c>
    </row>
    <row r="2181" spans="1:26" hidden="1" x14ac:dyDescent="0.2">
      <c r="A2181" t="s">
        <v>62</v>
      </c>
      <c r="B2181" t="s">
        <v>63</v>
      </c>
      <c r="C2181" t="s">
        <v>64</v>
      </c>
      <c r="D2181" t="s">
        <v>65</v>
      </c>
      <c r="E2181" t="s">
        <v>594</v>
      </c>
      <c r="F2181" t="s">
        <v>595</v>
      </c>
      <c r="G2181" t="s">
        <v>622</v>
      </c>
      <c r="H2181" t="s">
        <v>623</v>
      </c>
      <c r="I2181" t="str">
        <f>MID(Tabla1[[#This Row],[Des.Proyecto]],16,50)</f>
        <v>ERRADICACIÓN DEL TRABAJO INFANTIL</v>
      </c>
      <c r="J2181" t="s">
        <v>508</v>
      </c>
      <c r="K2181" t="s">
        <v>509</v>
      </c>
      <c r="L2181" s="11" t="s">
        <v>939</v>
      </c>
      <c r="M2181" t="s">
        <v>403</v>
      </c>
      <c r="N2181" t="s">
        <v>194</v>
      </c>
      <c r="O2181" s="19">
        <v>8000</v>
      </c>
      <c r="P2181" s="19">
        <v>0</v>
      </c>
      <c r="Q2181" s="19">
        <v>-4612.6099999999997</v>
      </c>
      <c r="R2181" s="19">
        <v>3387.39</v>
      </c>
      <c r="S2181" s="19">
        <v>0</v>
      </c>
      <c r="T2181" s="19">
        <v>487.39</v>
      </c>
      <c r="U2181" s="18">
        <f>Tabla1[[#This Row],[Comprometido]]/Tabla1[[#Totals],[Comprometido]]</f>
        <v>2.3268118502289946E-5</v>
      </c>
      <c r="V2181" s="19">
        <v>356.89</v>
      </c>
      <c r="W2181" s="20">
        <f>Tabla1[[#This Row],[Devengado]]/Tabla1[[#Totals],[Devengado]]</f>
        <v>4.1677054010731713E-5</v>
      </c>
      <c r="X2181" s="19">
        <v>2900</v>
      </c>
      <c r="Y2181" s="19">
        <v>3030.5</v>
      </c>
      <c r="Z2181" s="19">
        <v>2900</v>
      </c>
    </row>
    <row r="2182" spans="1:26" hidden="1" x14ac:dyDescent="0.2">
      <c r="A2182" t="s">
        <v>62</v>
      </c>
      <c r="B2182" t="s">
        <v>63</v>
      </c>
      <c r="C2182" t="s">
        <v>64</v>
      </c>
      <c r="D2182" t="s">
        <v>65</v>
      </c>
      <c r="E2182" t="s">
        <v>594</v>
      </c>
      <c r="F2182" t="s">
        <v>595</v>
      </c>
      <c r="G2182" t="s">
        <v>622</v>
      </c>
      <c r="H2182" t="s">
        <v>623</v>
      </c>
      <c r="I2182" t="str">
        <f>MID(Tabla1[[#This Row],[Des.Proyecto]],16,50)</f>
        <v>ERRADICACIÓN DEL TRABAJO INFANTIL</v>
      </c>
      <c r="J2182" t="s">
        <v>426</v>
      </c>
      <c r="K2182" t="s">
        <v>427</v>
      </c>
      <c r="L2182" s="11" t="s">
        <v>939</v>
      </c>
      <c r="M2182" t="s">
        <v>403</v>
      </c>
      <c r="N2182" t="s">
        <v>194</v>
      </c>
      <c r="O2182" s="19">
        <v>800</v>
      </c>
      <c r="P2182" s="19">
        <v>0</v>
      </c>
      <c r="Q2182" s="19">
        <v>-600</v>
      </c>
      <c r="R2182" s="19">
        <v>200</v>
      </c>
      <c r="S2182" s="19">
        <v>0</v>
      </c>
      <c r="T2182" s="19">
        <v>0</v>
      </c>
      <c r="U2182" s="18">
        <f>Tabla1[[#This Row],[Comprometido]]/Tabla1[[#Totals],[Comprometido]]</f>
        <v>0</v>
      </c>
      <c r="V2182" s="19">
        <v>0</v>
      </c>
      <c r="W2182" s="20">
        <f>Tabla1[[#This Row],[Devengado]]/Tabla1[[#Totals],[Devengado]]</f>
        <v>0</v>
      </c>
      <c r="X2182" s="19">
        <v>200</v>
      </c>
      <c r="Y2182" s="19">
        <v>200</v>
      </c>
      <c r="Z2182" s="19">
        <v>200</v>
      </c>
    </row>
    <row r="2183" spans="1:26" hidden="1" x14ac:dyDescent="0.2">
      <c r="A2183" t="s">
        <v>62</v>
      </c>
      <c r="B2183" t="s">
        <v>63</v>
      </c>
      <c r="C2183" t="s">
        <v>64</v>
      </c>
      <c r="D2183" t="s">
        <v>65</v>
      </c>
      <c r="E2183" t="s">
        <v>594</v>
      </c>
      <c r="F2183" t="s">
        <v>595</v>
      </c>
      <c r="G2183" t="s">
        <v>622</v>
      </c>
      <c r="H2183" t="s">
        <v>623</v>
      </c>
      <c r="I2183" t="str">
        <f>MID(Tabla1[[#This Row],[Des.Proyecto]],16,50)</f>
        <v>ERRADICACIÓN DEL TRABAJO INFANTIL</v>
      </c>
      <c r="J2183" t="s">
        <v>492</v>
      </c>
      <c r="K2183" t="s">
        <v>493</v>
      </c>
      <c r="L2183" s="11" t="s">
        <v>939</v>
      </c>
      <c r="M2183" t="s">
        <v>403</v>
      </c>
      <c r="N2183" t="s">
        <v>194</v>
      </c>
      <c r="O2183" s="19">
        <v>4345</v>
      </c>
      <c r="P2183" s="19">
        <v>0</v>
      </c>
      <c r="Q2183" s="19">
        <v>-904.6</v>
      </c>
      <c r="R2183" s="19">
        <v>3440.4</v>
      </c>
      <c r="S2183" s="19">
        <v>0</v>
      </c>
      <c r="T2183" s="19">
        <v>3440.4</v>
      </c>
      <c r="U2183" s="18">
        <f>Tabla1[[#This Row],[Comprometido]]/Tabla1[[#Totals],[Comprometido]]</f>
        <v>1.6424554236910553E-4</v>
      </c>
      <c r="V2183" s="19">
        <v>3440.4</v>
      </c>
      <c r="W2183" s="20">
        <f>Tabla1[[#This Row],[Devengado]]/Tabla1[[#Totals],[Devengado]]</f>
        <v>4.017645118062187E-4</v>
      </c>
      <c r="X2183" s="19">
        <v>0</v>
      </c>
      <c r="Y2183" s="19">
        <v>0</v>
      </c>
      <c r="Z2183" s="19">
        <v>0</v>
      </c>
    </row>
    <row r="2184" spans="1:26" hidden="1" x14ac:dyDescent="0.2">
      <c r="A2184" t="s">
        <v>62</v>
      </c>
      <c r="B2184" t="s">
        <v>63</v>
      </c>
      <c r="C2184" t="s">
        <v>64</v>
      </c>
      <c r="D2184" t="s">
        <v>65</v>
      </c>
      <c r="E2184" t="s">
        <v>594</v>
      </c>
      <c r="F2184" t="s">
        <v>595</v>
      </c>
      <c r="G2184" t="s">
        <v>624</v>
      </c>
      <c r="H2184" t="s">
        <v>625</v>
      </c>
      <c r="I2184" t="str">
        <f>MID(Tabla1[[#This Row],[Des.Proyecto]],16,50)</f>
        <v>INCLUSIÓN Y ATENCIÓN A LAS DISCAPACIDADE</v>
      </c>
      <c r="J2184" t="s">
        <v>600</v>
      </c>
      <c r="K2184" t="s">
        <v>601</v>
      </c>
      <c r="L2184" s="11" t="s">
        <v>939</v>
      </c>
      <c r="M2184" t="s">
        <v>403</v>
      </c>
      <c r="N2184" t="s">
        <v>194</v>
      </c>
      <c r="O2184" s="19">
        <v>7127.76</v>
      </c>
      <c r="P2184" s="19">
        <v>0</v>
      </c>
      <c r="Q2184" s="19">
        <v>0</v>
      </c>
      <c r="R2184" s="19">
        <v>7127.76</v>
      </c>
      <c r="S2184" s="19">
        <v>0</v>
      </c>
      <c r="T2184" s="19">
        <v>1451</v>
      </c>
      <c r="U2184" s="18">
        <f>Tabla1[[#This Row],[Comprometido]]/Tabla1[[#Totals],[Comprometido]]</f>
        <v>6.9271096958950154E-5</v>
      </c>
      <c r="V2184" s="19">
        <v>1451</v>
      </c>
      <c r="W2184" s="20">
        <f>Tabla1[[#This Row],[Devengado]]/Tabla1[[#Totals],[Devengado]]</f>
        <v>1.694455024505358E-4</v>
      </c>
      <c r="X2184" s="19">
        <v>5676.76</v>
      </c>
      <c r="Y2184" s="19">
        <v>5676.76</v>
      </c>
      <c r="Z2184" s="19">
        <v>5676.76</v>
      </c>
    </row>
    <row r="2185" spans="1:26" hidden="1" x14ac:dyDescent="0.2">
      <c r="A2185" t="s">
        <v>62</v>
      </c>
      <c r="B2185" t="s">
        <v>63</v>
      </c>
      <c r="C2185" t="s">
        <v>64</v>
      </c>
      <c r="D2185" t="s">
        <v>65</v>
      </c>
      <c r="E2185" t="s">
        <v>594</v>
      </c>
      <c r="F2185" t="s">
        <v>595</v>
      </c>
      <c r="G2185" t="s">
        <v>624</v>
      </c>
      <c r="H2185" t="s">
        <v>625</v>
      </c>
      <c r="I2185" t="str">
        <f>MID(Tabla1[[#This Row],[Des.Proyecto]],16,50)</f>
        <v>INCLUSIÓN Y ATENCIÓN A LAS DISCAPACIDADE</v>
      </c>
      <c r="J2185" t="s">
        <v>602</v>
      </c>
      <c r="K2185" t="s">
        <v>603</v>
      </c>
      <c r="L2185" s="11" t="s">
        <v>939</v>
      </c>
      <c r="M2185" t="s">
        <v>403</v>
      </c>
      <c r="N2185" t="s">
        <v>194</v>
      </c>
      <c r="O2185" s="19">
        <v>3021.34</v>
      </c>
      <c r="P2185" s="19">
        <v>0</v>
      </c>
      <c r="Q2185" s="19">
        <v>0</v>
      </c>
      <c r="R2185" s="19">
        <v>3021.34</v>
      </c>
      <c r="S2185" s="19">
        <v>0</v>
      </c>
      <c r="T2185" s="19">
        <v>562.07000000000005</v>
      </c>
      <c r="U2185" s="18">
        <f>Tabla1[[#This Row],[Comprometido]]/Tabla1[[#Totals],[Comprometido]]</f>
        <v>2.6833360074236468E-5</v>
      </c>
      <c r="V2185" s="19">
        <v>562.07000000000005</v>
      </c>
      <c r="W2185" s="20">
        <f>Tabla1[[#This Row],[Devengado]]/Tabla1[[#Totals],[Devengado]]</f>
        <v>6.5637652351738568E-5</v>
      </c>
      <c r="X2185" s="19">
        <v>2459.27</v>
      </c>
      <c r="Y2185" s="19">
        <v>2459.27</v>
      </c>
      <c r="Z2185" s="19">
        <v>2459.27</v>
      </c>
    </row>
    <row r="2186" spans="1:26" hidden="1" x14ac:dyDescent="0.2">
      <c r="A2186" t="s">
        <v>62</v>
      </c>
      <c r="B2186" t="s">
        <v>63</v>
      </c>
      <c r="C2186" t="s">
        <v>64</v>
      </c>
      <c r="D2186" t="s">
        <v>65</v>
      </c>
      <c r="E2186" t="s">
        <v>594</v>
      </c>
      <c r="F2186" t="s">
        <v>595</v>
      </c>
      <c r="G2186" t="s">
        <v>624</v>
      </c>
      <c r="H2186" t="s">
        <v>625</v>
      </c>
      <c r="I2186" t="str">
        <f>MID(Tabla1[[#This Row],[Des.Proyecto]],16,50)</f>
        <v>INCLUSIÓN Y ATENCIÓN A LAS DISCAPACIDADE</v>
      </c>
      <c r="J2186" t="s">
        <v>406</v>
      </c>
      <c r="K2186" t="s">
        <v>407</v>
      </c>
      <c r="L2186" s="11" t="s">
        <v>939</v>
      </c>
      <c r="M2186" t="s">
        <v>403</v>
      </c>
      <c r="N2186" t="s">
        <v>194</v>
      </c>
      <c r="O2186" s="19">
        <v>4807.3100000000004</v>
      </c>
      <c r="P2186" s="19">
        <v>0</v>
      </c>
      <c r="Q2186" s="19">
        <v>1269.42</v>
      </c>
      <c r="R2186" s="19">
        <v>6076.73</v>
      </c>
      <c r="S2186" s="19">
        <v>0</v>
      </c>
      <c r="T2186" s="19">
        <v>4842.51</v>
      </c>
      <c r="U2186" s="18">
        <f>Tabla1[[#This Row],[Comprometido]]/Tabla1[[#Totals],[Comprometido]]</f>
        <v>2.3118261870067934E-4</v>
      </c>
      <c r="V2186" s="19">
        <v>1874.17</v>
      </c>
      <c r="W2186" s="20">
        <f>Tabla1[[#This Row],[Devengado]]/Tabla1[[#Totals],[Devengado]]</f>
        <v>2.1886263082544497E-4</v>
      </c>
      <c r="X2186" s="19">
        <v>1234.22</v>
      </c>
      <c r="Y2186" s="19">
        <v>4202.5600000000004</v>
      </c>
      <c r="Z2186" s="19">
        <v>1234.22</v>
      </c>
    </row>
    <row r="2187" spans="1:26" hidden="1" x14ac:dyDescent="0.2">
      <c r="A2187" t="s">
        <v>62</v>
      </c>
      <c r="B2187" t="s">
        <v>63</v>
      </c>
      <c r="C2187" t="s">
        <v>64</v>
      </c>
      <c r="D2187" t="s">
        <v>65</v>
      </c>
      <c r="E2187" t="s">
        <v>594</v>
      </c>
      <c r="F2187" t="s">
        <v>595</v>
      </c>
      <c r="G2187" t="s">
        <v>624</v>
      </c>
      <c r="H2187" t="s">
        <v>625</v>
      </c>
      <c r="I2187" t="str">
        <f>MID(Tabla1[[#This Row],[Des.Proyecto]],16,50)</f>
        <v>INCLUSIÓN Y ATENCIÓN A LAS DISCAPACIDADE</v>
      </c>
      <c r="J2187" t="s">
        <v>412</v>
      </c>
      <c r="K2187" t="s">
        <v>413</v>
      </c>
      <c r="L2187" s="11" t="s">
        <v>939</v>
      </c>
      <c r="M2187" t="s">
        <v>403</v>
      </c>
      <c r="N2187" t="s">
        <v>194</v>
      </c>
      <c r="O2187" s="19">
        <v>4000</v>
      </c>
      <c r="P2187" s="19">
        <v>0</v>
      </c>
      <c r="Q2187" s="19">
        <v>-4000</v>
      </c>
      <c r="R2187" s="19">
        <v>0</v>
      </c>
      <c r="S2187" s="19">
        <v>0</v>
      </c>
      <c r="T2187" s="19">
        <v>0</v>
      </c>
      <c r="U2187" s="18">
        <f>Tabla1[[#This Row],[Comprometido]]/Tabla1[[#Totals],[Comprometido]]</f>
        <v>0</v>
      </c>
      <c r="V2187" s="19">
        <v>0</v>
      </c>
      <c r="W2187" s="20">
        <f>Tabla1[[#This Row],[Devengado]]/Tabla1[[#Totals],[Devengado]]</f>
        <v>0</v>
      </c>
      <c r="X2187" s="19">
        <v>0</v>
      </c>
      <c r="Y2187" s="19">
        <v>0</v>
      </c>
      <c r="Z2187" s="19">
        <v>0</v>
      </c>
    </row>
    <row r="2188" spans="1:26" hidden="1" x14ac:dyDescent="0.2">
      <c r="A2188" t="s">
        <v>62</v>
      </c>
      <c r="B2188" t="s">
        <v>63</v>
      </c>
      <c r="C2188" t="s">
        <v>64</v>
      </c>
      <c r="D2188" t="s">
        <v>65</v>
      </c>
      <c r="E2188" t="s">
        <v>594</v>
      </c>
      <c r="F2188" t="s">
        <v>595</v>
      </c>
      <c r="G2188" t="s">
        <v>624</v>
      </c>
      <c r="H2188" t="s">
        <v>625</v>
      </c>
      <c r="I2188" t="str">
        <f>MID(Tabla1[[#This Row],[Des.Proyecto]],16,50)</f>
        <v>INCLUSIÓN Y ATENCIÓN A LAS DISCAPACIDADE</v>
      </c>
      <c r="J2188" t="s">
        <v>476</v>
      </c>
      <c r="K2188" t="s">
        <v>477</v>
      </c>
      <c r="L2188" s="11" t="s">
        <v>939</v>
      </c>
      <c r="M2188" t="s">
        <v>403</v>
      </c>
      <c r="N2188" t="s">
        <v>194</v>
      </c>
      <c r="O2188" s="19">
        <v>28286.400000000001</v>
      </c>
      <c r="P2188" s="19">
        <v>0</v>
      </c>
      <c r="Q2188" s="19">
        <v>19364</v>
      </c>
      <c r="R2188" s="19">
        <v>47650.400000000001</v>
      </c>
      <c r="S2188" s="19">
        <v>211.8</v>
      </c>
      <c r="T2188" s="19">
        <v>47438.6</v>
      </c>
      <c r="U2188" s="18">
        <f>Tabla1[[#This Row],[Comprometido]]/Tabla1[[#Totals],[Comprometido]]</f>
        <v>2.2647304343189887E-3</v>
      </c>
      <c r="V2188" s="19">
        <v>11294.6</v>
      </c>
      <c r="W2188" s="20">
        <f>Tabla1[[#This Row],[Devengado]]/Tabla1[[#Totals],[Devengado]]</f>
        <v>1.3189656595298564E-3</v>
      </c>
      <c r="X2188" s="19">
        <v>211.8</v>
      </c>
      <c r="Y2188" s="19">
        <v>36355.800000000003</v>
      </c>
      <c r="Z2188" s="19">
        <v>0</v>
      </c>
    </row>
    <row r="2189" spans="1:26" hidden="1" x14ac:dyDescent="0.2">
      <c r="A2189" t="s">
        <v>62</v>
      </c>
      <c r="B2189" t="s">
        <v>63</v>
      </c>
      <c r="C2189" t="s">
        <v>64</v>
      </c>
      <c r="D2189" t="s">
        <v>65</v>
      </c>
      <c r="E2189" t="s">
        <v>594</v>
      </c>
      <c r="F2189" t="s">
        <v>595</v>
      </c>
      <c r="G2189" t="s">
        <v>624</v>
      </c>
      <c r="H2189" t="s">
        <v>625</v>
      </c>
      <c r="I2189" t="str">
        <f>MID(Tabla1[[#This Row],[Des.Proyecto]],16,50)</f>
        <v>INCLUSIÓN Y ATENCIÓN A LAS DISCAPACIDADE</v>
      </c>
      <c r="J2189" t="s">
        <v>520</v>
      </c>
      <c r="K2189" t="s">
        <v>521</v>
      </c>
      <c r="L2189" s="11" t="s">
        <v>939</v>
      </c>
      <c r="M2189" t="s">
        <v>403</v>
      </c>
      <c r="N2189" t="s">
        <v>194</v>
      </c>
      <c r="O2189" s="19">
        <v>198.52</v>
      </c>
      <c r="P2189" s="19">
        <v>0</v>
      </c>
      <c r="Q2189" s="19">
        <v>-198.52</v>
      </c>
      <c r="R2189" s="19">
        <v>0</v>
      </c>
      <c r="S2189" s="19">
        <v>0</v>
      </c>
      <c r="T2189" s="19">
        <v>0</v>
      </c>
      <c r="U2189" s="18">
        <f>Tabla1[[#This Row],[Comprometido]]/Tabla1[[#Totals],[Comprometido]]</f>
        <v>0</v>
      </c>
      <c r="V2189" s="19">
        <v>0</v>
      </c>
      <c r="W2189" s="20">
        <f>Tabla1[[#This Row],[Devengado]]/Tabla1[[#Totals],[Devengado]]</f>
        <v>0</v>
      </c>
      <c r="X2189" s="19">
        <v>0</v>
      </c>
      <c r="Y2189" s="19">
        <v>0</v>
      </c>
      <c r="Z2189" s="19">
        <v>0</v>
      </c>
    </row>
    <row r="2190" spans="1:26" hidden="1" x14ac:dyDescent="0.2">
      <c r="A2190" t="s">
        <v>62</v>
      </c>
      <c r="B2190" t="s">
        <v>63</v>
      </c>
      <c r="C2190" t="s">
        <v>64</v>
      </c>
      <c r="D2190" t="s">
        <v>65</v>
      </c>
      <c r="E2190" t="s">
        <v>594</v>
      </c>
      <c r="F2190" t="s">
        <v>595</v>
      </c>
      <c r="G2190" t="s">
        <v>624</v>
      </c>
      <c r="H2190" t="s">
        <v>625</v>
      </c>
      <c r="I2190" t="str">
        <f>MID(Tabla1[[#This Row],[Des.Proyecto]],16,50)</f>
        <v>INCLUSIÓN Y ATENCIÓN A LAS DISCAPACIDADE</v>
      </c>
      <c r="J2190" t="s">
        <v>422</v>
      </c>
      <c r="K2190" t="s">
        <v>423</v>
      </c>
      <c r="L2190" s="11" t="s">
        <v>939</v>
      </c>
      <c r="M2190" t="s">
        <v>403</v>
      </c>
      <c r="N2190" t="s">
        <v>194</v>
      </c>
      <c r="O2190" s="19">
        <v>1924.32</v>
      </c>
      <c r="P2190" s="19">
        <v>0</v>
      </c>
      <c r="Q2190" s="19">
        <v>-1924.32</v>
      </c>
      <c r="R2190" s="19">
        <v>0</v>
      </c>
      <c r="S2190" s="19">
        <v>0</v>
      </c>
      <c r="T2190" s="19">
        <v>0</v>
      </c>
      <c r="U2190" s="18">
        <f>Tabla1[[#This Row],[Comprometido]]/Tabla1[[#Totals],[Comprometido]]</f>
        <v>0</v>
      </c>
      <c r="V2190" s="19">
        <v>0</v>
      </c>
      <c r="W2190" s="20">
        <f>Tabla1[[#This Row],[Devengado]]/Tabla1[[#Totals],[Devengado]]</f>
        <v>0</v>
      </c>
      <c r="X2190" s="19">
        <v>0</v>
      </c>
      <c r="Y2190" s="19">
        <v>0</v>
      </c>
      <c r="Z2190" s="19">
        <v>0</v>
      </c>
    </row>
    <row r="2191" spans="1:26" hidden="1" x14ac:dyDescent="0.2">
      <c r="A2191" t="s">
        <v>62</v>
      </c>
      <c r="B2191" t="s">
        <v>63</v>
      </c>
      <c r="C2191" t="s">
        <v>64</v>
      </c>
      <c r="D2191" t="s">
        <v>65</v>
      </c>
      <c r="E2191" t="s">
        <v>594</v>
      </c>
      <c r="F2191" t="s">
        <v>595</v>
      </c>
      <c r="G2191" t="s">
        <v>624</v>
      </c>
      <c r="H2191" t="s">
        <v>625</v>
      </c>
      <c r="I2191" t="str">
        <f>MID(Tabla1[[#This Row],[Des.Proyecto]],16,50)</f>
        <v>INCLUSIÓN Y ATENCIÓN A LAS DISCAPACIDADE</v>
      </c>
      <c r="J2191" t="s">
        <v>508</v>
      </c>
      <c r="K2191" t="s">
        <v>509</v>
      </c>
      <c r="L2191" s="11" t="s">
        <v>939</v>
      </c>
      <c r="M2191" t="s">
        <v>403</v>
      </c>
      <c r="N2191" t="s">
        <v>194</v>
      </c>
      <c r="O2191" s="19">
        <v>822.33</v>
      </c>
      <c r="P2191" s="19">
        <v>0</v>
      </c>
      <c r="Q2191" s="19">
        <v>-414.8</v>
      </c>
      <c r="R2191" s="19">
        <v>407.53</v>
      </c>
      <c r="S2191" s="19">
        <v>0</v>
      </c>
      <c r="T2191" s="19">
        <v>407.53</v>
      </c>
      <c r="U2191" s="18">
        <f>Tabla1[[#This Row],[Comprometido]]/Tabla1[[#Totals],[Comprometido]]</f>
        <v>1.9455582456017197E-5</v>
      </c>
      <c r="V2191" s="19">
        <v>324.55</v>
      </c>
      <c r="W2191" s="20">
        <f>Tabla1[[#This Row],[Devengado]]/Tabla1[[#Totals],[Devengado]]</f>
        <v>3.7900439572929976E-5</v>
      </c>
      <c r="X2191" s="19">
        <v>0</v>
      </c>
      <c r="Y2191" s="19">
        <v>82.98</v>
      </c>
      <c r="Z2191" s="19">
        <v>0</v>
      </c>
    </row>
    <row r="2192" spans="1:26" hidden="1" x14ac:dyDescent="0.2">
      <c r="A2192" t="s">
        <v>62</v>
      </c>
      <c r="B2192" t="s">
        <v>63</v>
      </c>
      <c r="C2192" t="s">
        <v>64</v>
      </c>
      <c r="D2192" t="s">
        <v>65</v>
      </c>
      <c r="E2192" t="s">
        <v>594</v>
      </c>
      <c r="F2192" t="s">
        <v>595</v>
      </c>
      <c r="G2192" t="s">
        <v>624</v>
      </c>
      <c r="H2192" t="s">
        <v>625</v>
      </c>
      <c r="I2192" t="str">
        <f>MID(Tabla1[[#This Row],[Des.Proyecto]],16,50)</f>
        <v>INCLUSIÓN Y ATENCIÓN A LAS DISCAPACIDADE</v>
      </c>
      <c r="J2192" t="s">
        <v>426</v>
      </c>
      <c r="K2192" t="s">
        <v>427</v>
      </c>
      <c r="L2192" s="11" t="s">
        <v>939</v>
      </c>
      <c r="M2192" t="s">
        <v>403</v>
      </c>
      <c r="N2192" t="s">
        <v>194</v>
      </c>
      <c r="O2192" s="19">
        <v>4505</v>
      </c>
      <c r="P2192" s="19">
        <v>0</v>
      </c>
      <c r="Q2192" s="19">
        <v>-4505</v>
      </c>
      <c r="R2192" s="19">
        <v>0</v>
      </c>
      <c r="S2192" s="19">
        <v>0</v>
      </c>
      <c r="T2192" s="19">
        <v>0</v>
      </c>
      <c r="U2192" s="18">
        <f>Tabla1[[#This Row],[Comprometido]]/Tabla1[[#Totals],[Comprometido]]</f>
        <v>0</v>
      </c>
      <c r="V2192" s="19">
        <v>0</v>
      </c>
      <c r="W2192" s="20">
        <f>Tabla1[[#This Row],[Devengado]]/Tabla1[[#Totals],[Devengado]]</f>
        <v>0</v>
      </c>
      <c r="X2192" s="19">
        <v>0</v>
      </c>
      <c r="Y2192" s="19">
        <v>0</v>
      </c>
      <c r="Z2192" s="19">
        <v>0</v>
      </c>
    </row>
    <row r="2193" spans="1:26" hidden="1" x14ac:dyDescent="0.2">
      <c r="A2193" t="s">
        <v>62</v>
      </c>
      <c r="B2193" t="s">
        <v>63</v>
      </c>
      <c r="C2193" t="s">
        <v>64</v>
      </c>
      <c r="D2193" t="s">
        <v>65</v>
      </c>
      <c r="E2193" t="s">
        <v>594</v>
      </c>
      <c r="F2193" t="s">
        <v>595</v>
      </c>
      <c r="G2193" t="s">
        <v>624</v>
      </c>
      <c r="H2193" t="s">
        <v>625</v>
      </c>
      <c r="I2193" t="str">
        <f>MID(Tabla1[[#This Row],[Des.Proyecto]],16,50)</f>
        <v>INCLUSIÓN Y ATENCIÓN A LAS DISCAPACIDADE</v>
      </c>
      <c r="J2193" t="s">
        <v>492</v>
      </c>
      <c r="K2193" t="s">
        <v>493</v>
      </c>
      <c r="L2193" s="11" t="s">
        <v>939</v>
      </c>
      <c r="M2193" t="s">
        <v>403</v>
      </c>
      <c r="N2193" t="s">
        <v>194</v>
      </c>
      <c r="O2193" s="19">
        <v>3500</v>
      </c>
      <c r="P2193" s="19">
        <v>0</v>
      </c>
      <c r="Q2193" s="19">
        <v>-1294.04</v>
      </c>
      <c r="R2193" s="19">
        <v>2205.96</v>
      </c>
      <c r="S2193" s="19">
        <v>0</v>
      </c>
      <c r="T2193" s="19">
        <v>2205.96</v>
      </c>
      <c r="U2193" s="18">
        <f>Tabla1[[#This Row],[Comprometido]]/Tabla1[[#Totals],[Comprometido]]</f>
        <v>1.0531307308584816E-4</v>
      </c>
      <c r="V2193" s="19">
        <v>2205.96</v>
      </c>
      <c r="W2193" s="20">
        <f>Tabla1[[#This Row],[Devengado]]/Tabla1[[#Totals],[Devengado]]</f>
        <v>2.5760854623417225E-4</v>
      </c>
      <c r="X2193" s="19">
        <v>0</v>
      </c>
      <c r="Y2193" s="19">
        <v>0</v>
      </c>
      <c r="Z2193" s="19">
        <v>0</v>
      </c>
    </row>
    <row r="2194" spans="1:26" hidden="1" x14ac:dyDescent="0.2">
      <c r="A2194" t="s">
        <v>62</v>
      </c>
      <c r="B2194" t="s">
        <v>63</v>
      </c>
      <c r="C2194" t="s">
        <v>64</v>
      </c>
      <c r="D2194" t="s">
        <v>65</v>
      </c>
      <c r="E2194" t="s">
        <v>594</v>
      </c>
      <c r="F2194" t="s">
        <v>595</v>
      </c>
      <c r="G2194" t="s">
        <v>624</v>
      </c>
      <c r="H2194" t="s">
        <v>625</v>
      </c>
      <c r="I2194" t="str">
        <f>MID(Tabla1[[#This Row],[Des.Proyecto]],16,50)</f>
        <v>INCLUSIÓN Y ATENCIÓN A LAS DISCAPACIDADE</v>
      </c>
      <c r="J2194" t="s">
        <v>428</v>
      </c>
      <c r="K2194" t="s">
        <v>429</v>
      </c>
      <c r="L2194" s="11" t="s">
        <v>939</v>
      </c>
      <c r="M2194" t="s">
        <v>403</v>
      </c>
      <c r="N2194" t="s">
        <v>194</v>
      </c>
      <c r="O2194" s="19">
        <v>90.13</v>
      </c>
      <c r="P2194" s="19">
        <v>0</v>
      </c>
      <c r="Q2194" s="19">
        <v>-90.13</v>
      </c>
      <c r="R2194" s="19">
        <v>0</v>
      </c>
      <c r="S2194" s="19">
        <v>0</v>
      </c>
      <c r="T2194" s="19">
        <v>0</v>
      </c>
      <c r="U2194" s="18">
        <f>Tabla1[[#This Row],[Comprometido]]/Tabla1[[#Totals],[Comprometido]]</f>
        <v>0</v>
      </c>
      <c r="V2194" s="19">
        <v>0</v>
      </c>
      <c r="W2194" s="20">
        <f>Tabla1[[#This Row],[Devengado]]/Tabla1[[#Totals],[Devengado]]</f>
        <v>0</v>
      </c>
      <c r="X2194" s="19">
        <v>0</v>
      </c>
      <c r="Y2194" s="19">
        <v>0</v>
      </c>
      <c r="Z2194" s="19">
        <v>0</v>
      </c>
    </row>
    <row r="2195" spans="1:26" hidden="1" x14ac:dyDescent="0.2">
      <c r="A2195" t="s">
        <v>62</v>
      </c>
      <c r="B2195" t="s">
        <v>63</v>
      </c>
      <c r="C2195" t="s">
        <v>64</v>
      </c>
      <c r="D2195" t="s">
        <v>65</v>
      </c>
      <c r="E2195" t="s">
        <v>594</v>
      </c>
      <c r="F2195" t="s">
        <v>595</v>
      </c>
      <c r="G2195" t="s">
        <v>624</v>
      </c>
      <c r="H2195" t="s">
        <v>625</v>
      </c>
      <c r="I2195" t="str">
        <f>MID(Tabla1[[#This Row],[Des.Proyecto]],16,50)</f>
        <v>INCLUSIÓN Y ATENCIÓN A LAS DISCAPACIDADE</v>
      </c>
      <c r="J2195" t="s">
        <v>510</v>
      </c>
      <c r="K2195" t="s">
        <v>511</v>
      </c>
      <c r="L2195" s="11" t="s">
        <v>939</v>
      </c>
      <c r="M2195" t="s">
        <v>403</v>
      </c>
      <c r="N2195" t="s">
        <v>194</v>
      </c>
      <c r="O2195" s="19">
        <v>20</v>
      </c>
      <c r="P2195" s="19">
        <v>0</v>
      </c>
      <c r="Q2195" s="19">
        <v>-20</v>
      </c>
      <c r="R2195" s="19">
        <v>0</v>
      </c>
      <c r="S2195" s="19">
        <v>0</v>
      </c>
      <c r="T2195" s="19">
        <v>0</v>
      </c>
      <c r="U2195" s="18">
        <f>Tabla1[[#This Row],[Comprometido]]/Tabla1[[#Totals],[Comprometido]]</f>
        <v>0</v>
      </c>
      <c r="V2195" s="19">
        <v>0</v>
      </c>
      <c r="W2195" s="20">
        <f>Tabla1[[#This Row],[Devengado]]/Tabla1[[#Totals],[Devengado]]</f>
        <v>0</v>
      </c>
      <c r="X2195" s="19">
        <v>0</v>
      </c>
      <c r="Y2195" s="19">
        <v>0</v>
      </c>
      <c r="Z2195" s="19">
        <v>0</v>
      </c>
    </row>
    <row r="2196" spans="1:26" hidden="1" x14ac:dyDescent="0.2">
      <c r="A2196" t="s">
        <v>62</v>
      </c>
      <c r="B2196" t="s">
        <v>63</v>
      </c>
      <c r="C2196" t="s">
        <v>64</v>
      </c>
      <c r="D2196" t="s">
        <v>65</v>
      </c>
      <c r="E2196" t="s">
        <v>594</v>
      </c>
      <c r="F2196" t="s">
        <v>595</v>
      </c>
      <c r="G2196" t="s">
        <v>624</v>
      </c>
      <c r="H2196" t="s">
        <v>625</v>
      </c>
      <c r="I2196" t="str">
        <f>MID(Tabla1[[#This Row],[Des.Proyecto]],16,50)</f>
        <v>INCLUSIÓN Y ATENCIÓN A LAS DISCAPACIDADE</v>
      </c>
      <c r="J2196" t="s">
        <v>494</v>
      </c>
      <c r="K2196" t="s">
        <v>495</v>
      </c>
      <c r="L2196" s="11" t="s">
        <v>939</v>
      </c>
      <c r="M2196" t="s">
        <v>403</v>
      </c>
      <c r="N2196" t="s">
        <v>194</v>
      </c>
      <c r="O2196" s="19">
        <v>2400</v>
      </c>
      <c r="P2196" s="19">
        <v>0</v>
      </c>
      <c r="Q2196" s="19">
        <v>-2400</v>
      </c>
      <c r="R2196" s="19">
        <v>0</v>
      </c>
      <c r="S2196" s="19">
        <v>0</v>
      </c>
      <c r="T2196" s="19">
        <v>0</v>
      </c>
      <c r="U2196" s="18">
        <f>Tabla1[[#This Row],[Comprometido]]/Tabla1[[#Totals],[Comprometido]]</f>
        <v>0</v>
      </c>
      <c r="V2196" s="19">
        <v>0</v>
      </c>
      <c r="W2196" s="20">
        <f>Tabla1[[#This Row],[Devengado]]/Tabla1[[#Totals],[Devengado]]</f>
        <v>0</v>
      </c>
      <c r="X2196" s="19">
        <v>0</v>
      </c>
      <c r="Y2196" s="19">
        <v>0</v>
      </c>
      <c r="Z2196" s="19">
        <v>0</v>
      </c>
    </row>
    <row r="2197" spans="1:26" hidden="1" x14ac:dyDescent="0.2">
      <c r="A2197" t="s">
        <v>62</v>
      </c>
      <c r="B2197" t="s">
        <v>63</v>
      </c>
      <c r="C2197" t="s">
        <v>64</v>
      </c>
      <c r="D2197" t="s">
        <v>65</v>
      </c>
      <c r="E2197" t="s">
        <v>594</v>
      </c>
      <c r="F2197" t="s">
        <v>595</v>
      </c>
      <c r="G2197" t="s">
        <v>624</v>
      </c>
      <c r="H2197" t="s">
        <v>625</v>
      </c>
      <c r="I2197" t="str">
        <f>MID(Tabla1[[#This Row],[Des.Proyecto]],16,50)</f>
        <v>INCLUSIÓN Y ATENCIÓN A LAS DISCAPACIDADE</v>
      </c>
      <c r="J2197" t="s">
        <v>432</v>
      </c>
      <c r="K2197" t="s">
        <v>433</v>
      </c>
      <c r="L2197" s="11" t="s">
        <v>939</v>
      </c>
      <c r="M2197" t="s">
        <v>403</v>
      </c>
      <c r="N2197" t="s">
        <v>194</v>
      </c>
      <c r="O2197" s="19">
        <v>2612</v>
      </c>
      <c r="P2197" s="19">
        <v>0</v>
      </c>
      <c r="Q2197" s="19">
        <v>-2612</v>
      </c>
      <c r="R2197" s="19">
        <v>0</v>
      </c>
      <c r="S2197" s="19">
        <v>0</v>
      </c>
      <c r="T2197" s="19">
        <v>0</v>
      </c>
      <c r="U2197" s="18">
        <f>Tabla1[[#This Row],[Comprometido]]/Tabla1[[#Totals],[Comprometido]]</f>
        <v>0</v>
      </c>
      <c r="V2197" s="19">
        <v>0</v>
      </c>
      <c r="W2197" s="20">
        <f>Tabla1[[#This Row],[Devengado]]/Tabla1[[#Totals],[Devengado]]</f>
        <v>0</v>
      </c>
      <c r="X2197" s="19">
        <v>0</v>
      </c>
      <c r="Y2197" s="19">
        <v>0</v>
      </c>
      <c r="Z2197" s="19">
        <v>0</v>
      </c>
    </row>
    <row r="2198" spans="1:26" hidden="1" x14ac:dyDescent="0.2">
      <c r="A2198" t="s">
        <v>62</v>
      </c>
      <c r="B2198" t="s">
        <v>63</v>
      </c>
      <c r="C2198" t="s">
        <v>64</v>
      </c>
      <c r="D2198" t="s">
        <v>65</v>
      </c>
      <c r="E2198" t="s">
        <v>594</v>
      </c>
      <c r="F2198" t="s">
        <v>595</v>
      </c>
      <c r="G2198" t="s">
        <v>624</v>
      </c>
      <c r="H2198" t="s">
        <v>625</v>
      </c>
      <c r="I2198" t="str">
        <f>MID(Tabla1[[#This Row],[Des.Proyecto]],16,50)</f>
        <v>INCLUSIÓN Y ATENCIÓN A LAS DISCAPACIDADE</v>
      </c>
      <c r="J2198" t="s">
        <v>444</v>
      </c>
      <c r="K2198" t="s">
        <v>445</v>
      </c>
      <c r="L2198" s="11" t="s">
        <v>939</v>
      </c>
      <c r="M2198" t="s">
        <v>403</v>
      </c>
      <c r="N2198" t="s">
        <v>194</v>
      </c>
      <c r="O2198" s="19">
        <v>500</v>
      </c>
      <c r="P2198" s="19">
        <v>0</v>
      </c>
      <c r="Q2198" s="19">
        <v>-500</v>
      </c>
      <c r="R2198" s="19">
        <v>0</v>
      </c>
      <c r="S2198" s="19">
        <v>0</v>
      </c>
      <c r="T2198" s="19">
        <v>0</v>
      </c>
      <c r="U2198" s="18">
        <f>Tabla1[[#This Row],[Comprometido]]/Tabla1[[#Totals],[Comprometido]]</f>
        <v>0</v>
      </c>
      <c r="V2198" s="19">
        <v>0</v>
      </c>
      <c r="W2198" s="20">
        <f>Tabla1[[#This Row],[Devengado]]/Tabla1[[#Totals],[Devengado]]</f>
        <v>0</v>
      </c>
      <c r="X2198" s="19">
        <v>0</v>
      </c>
      <c r="Y2198" s="19">
        <v>0</v>
      </c>
      <c r="Z2198" s="19">
        <v>0</v>
      </c>
    </row>
    <row r="2199" spans="1:26" hidden="1" x14ac:dyDescent="0.2">
      <c r="A2199" t="s">
        <v>62</v>
      </c>
      <c r="B2199" t="s">
        <v>63</v>
      </c>
      <c r="C2199" t="s">
        <v>64</v>
      </c>
      <c r="D2199" t="s">
        <v>65</v>
      </c>
      <c r="E2199" t="s">
        <v>594</v>
      </c>
      <c r="F2199" t="s">
        <v>595</v>
      </c>
      <c r="G2199" t="s">
        <v>624</v>
      </c>
      <c r="H2199" t="s">
        <v>625</v>
      </c>
      <c r="I2199" t="str">
        <f>MID(Tabla1[[#This Row],[Des.Proyecto]],16,50)</f>
        <v>INCLUSIÓN Y ATENCIÓN A LAS DISCAPACIDADE</v>
      </c>
      <c r="J2199" t="s">
        <v>436</v>
      </c>
      <c r="K2199" t="s">
        <v>437</v>
      </c>
      <c r="L2199" s="11" t="s">
        <v>939</v>
      </c>
      <c r="M2199" t="s">
        <v>403</v>
      </c>
      <c r="N2199" t="s">
        <v>194</v>
      </c>
      <c r="O2199" s="19">
        <v>270.70999999999998</v>
      </c>
      <c r="P2199" s="19">
        <v>0</v>
      </c>
      <c r="Q2199" s="19">
        <v>-270.70999999999998</v>
      </c>
      <c r="R2199" s="19">
        <v>0</v>
      </c>
      <c r="S2199" s="19">
        <v>0</v>
      </c>
      <c r="T2199" s="19">
        <v>0</v>
      </c>
      <c r="U2199" s="18">
        <f>Tabla1[[#This Row],[Comprometido]]/Tabla1[[#Totals],[Comprometido]]</f>
        <v>0</v>
      </c>
      <c r="V2199" s="19">
        <v>0</v>
      </c>
      <c r="W2199" s="20">
        <f>Tabla1[[#This Row],[Devengado]]/Tabla1[[#Totals],[Devengado]]</f>
        <v>0</v>
      </c>
      <c r="X2199" s="19">
        <v>0</v>
      </c>
      <c r="Y2199" s="19">
        <v>0</v>
      </c>
      <c r="Z2199" s="19">
        <v>0</v>
      </c>
    </row>
    <row r="2200" spans="1:26" hidden="1" x14ac:dyDescent="0.2">
      <c r="A2200" t="s">
        <v>62</v>
      </c>
      <c r="B2200" t="s">
        <v>63</v>
      </c>
      <c r="C2200" t="s">
        <v>64</v>
      </c>
      <c r="D2200" t="s">
        <v>65</v>
      </c>
      <c r="E2200" t="s">
        <v>594</v>
      </c>
      <c r="F2200" t="s">
        <v>595</v>
      </c>
      <c r="G2200" t="s">
        <v>626</v>
      </c>
      <c r="H2200" t="s">
        <v>627</v>
      </c>
      <c r="I2200" t="str">
        <f>MID(Tabla1[[#This Row],[Des.Proyecto]],16,50)</f>
        <v>RESIDENCIA PARA LA ATENCIÓN INTEGRAL DEL</v>
      </c>
      <c r="J2200" t="s">
        <v>600</v>
      </c>
      <c r="K2200" t="s">
        <v>601</v>
      </c>
      <c r="L2200" s="11" t="s">
        <v>939</v>
      </c>
      <c r="M2200" t="s">
        <v>403</v>
      </c>
      <c r="N2200" t="s">
        <v>194</v>
      </c>
      <c r="O2200" s="19">
        <v>8592.7900000000009</v>
      </c>
      <c r="P2200" s="19">
        <v>0</v>
      </c>
      <c r="Q2200" s="19">
        <v>0</v>
      </c>
      <c r="R2200" s="19">
        <v>8592.7900000000009</v>
      </c>
      <c r="S2200" s="19">
        <v>0</v>
      </c>
      <c r="T2200" s="19">
        <v>4011.82</v>
      </c>
      <c r="U2200" s="18">
        <f>Tabla1[[#This Row],[Comprometido]]/Tabla1[[#Totals],[Comprometido]]</f>
        <v>1.9152527374352544E-4</v>
      </c>
      <c r="V2200" s="19">
        <v>4011.82</v>
      </c>
      <c r="W2200" s="20">
        <f>Tabla1[[#This Row],[Devengado]]/Tabla1[[#Totals],[Devengado]]</f>
        <v>4.6849404248181154E-4</v>
      </c>
      <c r="X2200" s="19">
        <v>4580.97</v>
      </c>
      <c r="Y2200" s="19">
        <v>4580.97</v>
      </c>
      <c r="Z2200" s="19">
        <v>4580.97</v>
      </c>
    </row>
    <row r="2201" spans="1:26" hidden="1" x14ac:dyDescent="0.2">
      <c r="A2201" t="s">
        <v>62</v>
      </c>
      <c r="B2201" t="s">
        <v>63</v>
      </c>
      <c r="C2201" t="s">
        <v>64</v>
      </c>
      <c r="D2201" t="s">
        <v>65</v>
      </c>
      <c r="E2201" t="s">
        <v>594</v>
      </c>
      <c r="F2201" t="s">
        <v>595</v>
      </c>
      <c r="G2201" t="s">
        <v>626</v>
      </c>
      <c r="H2201" t="s">
        <v>627</v>
      </c>
      <c r="I2201" t="str">
        <f>MID(Tabla1[[#This Row],[Des.Proyecto]],16,50)</f>
        <v>RESIDENCIA PARA LA ATENCIÓN INTEGRAL DEL</v>
      </c>
      <c r="J2201" t="s">
        <v>602</v>
      </c>
      <c r="K2201" t="s">
        <v>603</v>
      </c>
      <c r="L2201" s="11" t="s">
        <v>939</v>
      </c>
      <c r="M2201" t="s">
        <v>403</v>
      </c>
      <c r="N2201" t="s">
        <v>194</v>
      </c>
      <c r="O2201" s="19">
        <v>4844.3100000000004</v>
      </c>
      <c r="P2201" s="19">
        <v>0</v>
      </c>
      <c r="Q2201" s="19">
        <v>0</v>
      </c>
      <c r="R2201" s="19">
        <v>4844.3100000000004</v>
      </c>
      <c r="S2201" s="19">
        <v>0</v>
      </c>
      <c r="T2201" s="19">
        <v>1694.38</v>
      </c>
      <c r="U2201" s="18">
        <f>Tabla1[[#This Row],[Comprometido]]/Tabla1[[#Totals],[Comprometido]]</f>
        <v>8.0890118032602321E-5</v>
      </c>
      <c r="V2201" s="19">
        <v>1694.38</v>
      </c>
      <c r="W2201" s="20">
        <f>Tabla1[[#This Row],[Devengado]]/Tabla1[[#Totals],[Devengado]]</f>
        <v>1.9786703683124661E-4</v>
      </c>
      <c r="X2201" s="19">
        <v>3149.93</v>
      </c>
      <c r="Y2201" s="19">
        <v>3149.93</v>
      </c>
      <c r="Z2201" s="19">
        <v>3149.93</v>
      </c>
    </row>
    <row r="2202" spans="1:26" hidden="1" x14ac:dyDescent="0.2">
      <c r="A2202" t="s">
        <v>62</v>
      </c>
      <c r="B2202" t="s">
        <v>63</v>
      </c>
      <c r="C2202" t="s">
        <v>64</v>
      </c>
      <c r="D2202" t="s">
        <v>65</v>
      </c>
      <c r="E2202" t="s">
        <v>594</v>
      </c>
      <c r="F2202" t="s">
        <v>595</v>
      </c>
      <c r="G2202" t="s">
        <v>626</v>
      </c>
      <c r="H2202" t="s">
        <v>627</v>
      </c>
      <c r="I2202" t="str">
        <f>MID(Tabla1[[#This Row],[Des.Proyecto]],16,50)</f>
        <v>RESIDENCIA PARA LA ATENCIÓN INTEGRAL DEL</v>
      </c>
      <c r="J2202" t="s">
        <v>406</v>
      </c>
      <c r="K2202" t="s">
        <v>407</v>
      </c>
      <c r="L2202" s="11" t="s">
        <v>939</v>
      </c>
      <c r="M2202" t="s">
        <v>403</v>
      </c>
      <c r="N2202" t="s">
        <v>194</v>
      </c>
      <c r="O2202" s="19">
        <v>2496.5700000000002</v>
      </c>
      <c r="P2202" s="19">
        <v>0</v>
      </c>
      <c r="Q2202" s="19">
        <v>0</v>
      </c>
      <c r="R2202" s="19">
        <v>2496.5700000000002</v>
      </c>
      <c r="S2202" s="19">
        <v>0</v>
      </c>
      <c r="T2202" s="19">
        <v>1060.22</v>
      </c>
      <c r="U2202" s="18">
        <f>Tabla1[[#This Row],[Comprometido]]/Tabla1[[#Totals],[Comprometido]]</f>
        <v>5.0615163623582445E-5</v>
      </c>
      <c r="V2202" s="19">
        <v>431.01</v>
      </c>
      <c r="W2202" s="20">
        <f>Tabla1[[#This Row],[Devengado]]/Tabla1[[#Totals],[Devengado]]</f>
        <v>5.0332671268921726E-5</v>
      </c>
      <c r="X2202" s="19">
        <v>1436.35</v>
      </c>
      <c r="Y2202" s="19">
        <v>2065.56</v>
      </c>
      <c r="Z2202" s="19">
        <v>1436.35</v>
      </c>
    </row>
    <row r="2203" spans="1:26" hidden="1" x14ac:dyDescent="0.2">
      <c r="A2203" t="s">
        <v>62</v>
      </c>
      <c r="B2203" t="s">
        <v>63</v>
      </c>
      <c r="C2203" t="s">
        <v>64</v>
      </c>
      <c r="D2203" t="s">
        <v>65</v>
      </c>
      <c r="E2203" t="s">
        <v>594</v>
      </c>
      <c r="F2203" t="s">
        <v>595</v>
      </c>
      <c r="G2203" t="s">
        <v>626</v>
      </c>
      <c r="H2203" t="s">
        <v>627</v>
      </c>
      <c r="I2203" t="str">
        <f>MID(Tabla1[[#This Row],[Des.Proyecto]],16,50)</f>
        <v>RESIDENCIA PARA LA ATENCIÓN INTEGRAL DEL</v>
      </c>
      <c r="J2203" t="s">
        <v>608</v>
      </c>
      <c r="K2203" t="s">
        <v>609</v>
      </c>
      <c r="L2203" s="11" t="s">
        <v>939</v>
      </c>
      <c r="M2203" t="s">
        <v>403</v>
      </c>
      <c r="N2203" t="s">
        <v>194</v>
      </c>
      <c r="O2203" s="19">
        <v>2416.1799999999998</v>
      </c>
      <c r="P2203" s="19">
        <v>0</v>
      </c>
      <c r="Q2203" s="19">
        <v>0</v>
      </c>
      <c r="R2203" s="19">
        <v>2416.1799999999998</v>
      </c>
      <c r="S2203" s="19">
        <v>0</v>
      </c>
      <c r="T2203" s="19">
        <v>1298.5</v>
      </c>
      <c r="U2203" s="18">
        <f>Tabla1[[#This Row],[Comprometido]]/Tabla1[[#Totals],[Comprometido]]</f>
        <v>6.1990709442589088E-5</v>
      </c>
      <c r="V2203" s="19">
        <v>678.4</v>
      </c>
      <c r="W2203" s="20">
        <f>Tabla1[[#This Row],[Devengado]]/Tabla1[[#Totals],[Devengado]]</f>
        <v>7.9222487155371105E-5</v>
      </c>
      <c r="X2203" s="19">
        <v>1117.68</v>
      </c>
      <c r="Y2203" s="19">
        <v>1737.78</v>
      </c>
      <c r="Z2203" s="19">
        <v>1117.68</v>
      </c>
    </row>
    <row r="2204" spans="1:26" hidden="1" x14ac:dyDescent="0.2">
      <c r="A2204" t="s">
        <v>62</v>
      </c>
      <c r="B2204" t="s">
        <v>63</v>
      </c>
      <c r="C2204" t="s">
        <v>64</v>
      </c>
      <c r="D2204" t="s">
        <v>65</v>
      </c>
      <c r="E2204" t="s">
        <v>594</v>
      </c>
      <c r="F2204" t="s">
        <v>595</v>
      </c>
      <c r="G2204" t="s">
        <v>626</v>
      </c>
      <c r="H2204" t="s">
        <v>627</v>
      </c>
      <c r="I2204" t="str">
        <f>MID(Tabla1[[#This Row],[Des.Proyecto]],16,50)</f>
        <v>RESIDENCIA PARA LA ATENCIÓN INTEGRAL DEL</v>
      </c>
      <c r="J2204" t="s">
        <v>534</v>
      </c>
      <c r="K2204" t="s">
        <v>535</v>
      </c>
      <c r="L2204" s="11" t="s">
        <v>939</v>
      </c>
      <c r="M2204" t="s">
        <v>403</v>
      </c>
      <c r="N2204" t="s">
        <v>194</v>
      </c>
      <c r="O2204" s="19">
        <v>31615.95</v>
      </c>
      <c r="P2204" s="19">
        <v>0</v>
      </c>
      <c r="Q2204" s="19">
        <v>-4617.6000000000004</v>
      </c>
      <c r="R2204" s="19">
        <v>26998.35</v>
      </c>
      <c r="S2204" s="19">
        <v>0</v>
      </c>
      <c r="T2204" s="19">
        <v>26998.35</v>
      </c>
      <c r="U2204" s="18">
        <f>Tabla1[[#This Row],[Comprometido]]/Tabla1[[#Totals],[Comprometido]]</f>
        <v>1.2889078708350598E-3</v>
      </c>
      <c r="V2204" s="19">
        <v>12191.1</v>
      </c>
      <c r="W2204" s="20">
        <f>Tabla1[[#This Row],[Devengado]]/Tabla1[[#Totals],[Devengado]]</f>
        <v>1.4236575223464693E-3</v>
      </c>
      <c r="X2204" s="19">
        <v>0</v>
      </c>
      <c r="Y2204" s="19">
        <v>14807.25</v>
      </c>
      <c r="Z2204" s="19">
        <v>0</v>
      </c>
    </row>
    <row r="2205" spans="1:26" hidden="1" x14ac:dyDescent="0.2">
      <c r="A2205" t="s">
        <v>62</v>
      </c>
      <c r="B2205" t="s">
        <v>63</v>
      </c>
      <c r="C2205" t="s">
        <v>64</v>
      </c>
      <c r="D2205" t="s">
        <v>65</v>
      </c>
      <c r="E2205" t="s">
        <v>594</v>
      </c>
      <c r="F2205" t="s">
        <v>595</v>
      </c>
      <c r="G2205" t="s">
        <v>626</v>
      </c>
      <c r="H2205" t="s">
        <v>627</v>
      </c>
      <c r="I2205" t="str">
        <f>MID(Tabla1[[#This Row],[Des.Proyecto]],16,50)</f>
        <v>RESIDENCIA PARA LA ATENCIÓN INTEGRAL DEL</v>
      </c>
      <c r="J2205" t="s">
        <v>484</v>
      </c>
      <c r="K2205" t="s">
        <v>485</v>
      </c>
      <c r="L2205" s="11" t="s">
        <v>939</v>
      </c>
      <c r="M2205" t="s">
        <v>403</v>
      </c>
      <c r="N2205" t="s">
        <v>194</v>
      </c>
      <c r="O2205" s="19">
        <v>470281</v>
      </c>
      <c r="P2205" s="19">
        <v>0</v>
      </c>
      <c r="Q2205" s="19">
        <v>-91291.9</v>
      </c>
      <c r="R2205" s="19">
        <v>378989.1</v>
      </c>
      <c r="S2205" s="19">
        <v>0</v>
      </c>
      <c r="T2205" s="19">
        <v>297545.09999999998</v>
      </c>
      <c r="U2205" s="18">
        <f>Tabla1[[#This Row],[Comprometido]]/Tabla1[[#Totals],[Comprometido]]</f>
        <v>1.4204876272750184E-2</v>
      </c>
      <c r="V2205" s="19">
        <v>128879.83</v>
      </c>
      <c r="W2205" s="20">
        <f>Tabla1[[#This Row],[Devengado]]/Tabla1[[#Totals],[Devengado]]</f>
        <v>1.505038425230161E-2</v>
      </c>
      <c r="X2205" s="19">
        <v>81444</v>
      </c>
      <c r="Y2205" s="19">
        <v>250109.27</v>
      </c>
      <c r="Z2205" s="19">
        <v>81444</v>
      </c>
    </row>
    <row r="2206" spans="1:26" hidden="1" x14ac:dyDescent="0.2">
      <c r="A2206" t="s">
        <v>62</v>
      </c>
      <c r="B2206" t="s">
        <v>63</v>
      </c>
      <c r="C2206" t="s">
        <v>64</v>
      </c>
      <c r="D2206" t="s">
        <v>65</v>
      </c>
      <c r="E2206" t="s">
        <v>594</v>
      </c>
      <c r="F2206" t="s">
        <v>595</v>
      </c>
      <c r="G2206" t="s">
        <v>626</v>
      </c>
      <c r="H2206" t="s">
        <v>627</v>
      </c>
      <c r="I2206" t="str">
        <f>MID(Tabla1[[#This Row],[Des.Proyecto]],16,50)</f>
        <v>RESIDENCIA PARA LA ATENCIÓN INTEGRAL DEL</v>
      </c>
      <c r="J2206" t="s">
        <v>610</v>
      </c>
      <c r="K2206" t="s">
        <v>611</v>
      </c>
      <c r="L2206" s="11" t="s">
        <v>939</v>
      </c>
      <c r="M2206" t="s">
        <v>403</v>
      </c>
      <c r="N2206" t="s">
        <v>194</v>
      </c>
      <c r="O2206" s="19">
        <v>0</v>
      </c>
      <c r="P2206" s="19">
        <v>0</v>
      </c>
      <c r="Q2206" s="19">
        <v>6600</v>
      </c>
      <c r="R2206" s="19">
        <v>6600</v>
      </c>
      <c r="S2206" s="19">
        <v>0</v>
      </c>
      <c r="T2206" s="19">
        <v>2664.62</v>
      </c>
      <c r="U2206" s="18">
        <f>Tabla1[[#This Row],[Comprometido]]/Tabla1[[#Totals],[Comprometido]]</f>
        <v>1.2720961432030169E-4</v>
      </c>
      <c r="V2206" s="19">
        <v>1114.24</v>
      </c>
      <c r="W2206" s="20">
        <f>Tabla1[[#This Row],[Devengado]]/Tabla1[[#Totals],[Devengado]]</f>
        <v>1.3011919824292557E-4</v>
      </c>
      <c r="X2206" s="19">
        <v>3935.38</v>
      </c>
      <c r="Y2206" s="19">
        <v>5485.76</v>
      </c>
      <c r="Z2206" s="19">
        <v>3935.38</v>
      </c>
    </row>
    <row r="2207" spans="1:26" hidden="1" x14ac:dyDescent="0.2">
      <c r="A2207" t="s">
        <v>62</v>
      </c>
      <c r="B2207" t="s">
        <v>63</v>
      </c>
      <c r="C2207" t="s">
        <v>64</v>
      </c>
      <c r="D2207" t="s">
        <v>65</v>
      </c>
      <c r="E2207" t="s">
        <v>594</v>
      </c>
      <c r="F2207" t="s">
        <v>595</v>
      </c>
      <c r="G2207" t="s">
        <v>626</v>
      </c>
      <c r="H2207" t="s">
        <v>627</v>
      </c>
      <c r="I2207" t="str">
        <f>MID(Tabla1[[#This Row],[Des.Proyecto]],16,50)</f>
        <v>RESIDENCIA PARA LA ATENCIÓN INTEGRAL DEL</v>
      </c>
      <c r="J2207" t="s">
        <v>412</v>
      </c>
      <c r="K2207" t="s">
        <v>413</v>
      </c>
      <c r="L2207" s="11" t="s">
        <v>939</v>
      </c>
      <c r="M2207" t="s">
        <v>403</v>
      </c>
      <c r="N2207" t="s">
        <v>194</v>
      </c>
      <c r="O2207" s="19">
        <v>6000</v>
      </c>
      <c r="P2207" s="19">
        <v>0</v>
      </c>
      <c r="Q2207" s="19">
        <v>-6000</v>
      </c>
      <c r="R2207" s="19">
        <v>0</v>
      </c>
      <c r="S2207" s="19">
        <v>0</v>
      </c>
      <c r="T2207" s="19">
        <v>0</v>
      </c>
      <c r="U2207" s="18">
        <f>Tabla1[[#This Row],[Comprometido]]/Tabla1[[#Totals],[Comprometido]]</f>
        <v>0</v>
      </c>
      <c r="V2207" s="19">
        <v>0</v>
      </c>
      <c r="W2207" s="20">
        <f>Tabla1[[#This Row],[Devengado]]/Tabla1[[#Totals],[Devengado]]</f>
        <v>0</v>
      </c>
      <c r="X2207" s="19">
        <v>0</v>
      </c>
      <c r="Y2207" s="19">
        <v>0</v>
      </c>
      <c r="Z2207" s="19">
        <v>0</v>
      </c>
    </row>
    <row r="2208" spans="1:26" hidden="1" x14ac:dyDescent="0.2">
      <c r="A2208" t="s">
        <v>62</v>
      </c>
      <c r="B2208" t="s">
        <v>63</v>
      </c>
      <c r="C2208" t="s">
        <v>64</v>
      </c>
      <c r="D2208" t="s">
        <v>65</v>
      </c>
      <c r="E2208" t="s">
        <v>594</v>
      </c>
      <c r="F2208" t="s">
        <v>595</v>
      </c>
      <c r="G2208" t="s">
        <v>626</v>
      </c>
      <c r="H2208" t="s">
        <v>627</v>
      </c>
      <c r="I2208" t="str">
        <f>MID(Tabla1[[#This Row],[Des.Proyecto]],16,50)</f>
        <v>RESIDENCIA PARA LA ATENCIÓN INTEGRAL DEL</v>
      </c>
      <c r="J2208" t="s">
        <v>476</v>
      </c>
      <c r="K2208" t="s">
        <v>477</v>
      </c>
      <c r="L2208" s="11" t="s">
        <v>939</v>
      </c>
      <c r="M2208" t="s">
        <v>403</v>
      </c>
      <c r="N2208" t="s">
        <v>194</v>
      </c>
      <c r="O2208" s="19">
        <v>13200</v>
      </c>
      <c r="P2208" s="19">
        <v>0</v>
      </c>
      <c r="Q2208" s="19">
        <v>0</v>
      </c>
      <c r="R2208" s="19">
        <v>13200</v>
      </c>
      <c r="S2208" s="19">
        <v>0</v>
      </c>
      <c r="T2208" s="19">
        <v>13200</v>
      </c>
      <c r="U2208" s="18">
        <f>Tabla1[[#This Row],[Comprometido]]/Tabla1[[#Totals],[Comprometido]]</f>
        <v>6.3017124731780979E-4</v>
      </c>
      <c r="V2208" s="19">
        <v>3600</v>
      </c>
      <c r="W2208" s="20">
        <f>Tabla1[[#This Row],[Devengado]]/Tabla1[[#Totals],[Devengado]]</f>
        <v>4.2040234929147406E-4</v>
      </c>
      <c r="X2208" s="19">
        <v>0</v>
      </c>
      <c r="Y2208" s="19">
        <v>9600</v>
      </c>
      <c r="Z2208" s="19">
        <v>0</v>
      </c>
    </row>
    <row r="2209" spans="1:26" hidden="1" x14ac:dyDescent="0.2">
      <c r="A2209" t="s">
        <v>62</v>
      </c>
      <c r="B2209" t="s">
        <v>63</v>
      </c>
      <c r="C2209" t="s">
        <v>64</v>
      </c>
      <c r="D2209" t="s">
        <v>65</v>
      </c>
      <c r="E2209" t="s">
        <v>594</v>
      </c>
      <c r="F2209" t="s">
        <v>595</v>
      </c>
      <c r="G2209" t="s">
        <v>626</v>
      </c>
      <c r="H2209" t="s">
        <v>627</v>
      </c>
      <c r="I2209" t="str">
        <f>MID(Tabla1[[#This Row],[Des.Proyecto]],16,50)</f>
        <v>RESIDENCIA PARA LA ATENCIÓN INTEGRAL DEL</v>
      </c>
      <c r="J2209" t="s">
        <v>538</v>
      </c>
      <c r="K2209" t="s">
        <v>539</v>
      </c>
      <c r="L2209" s="11" t="s">
        <v>939</v>
      </c>
      <c r="M2209" t="s">
        <v>403</v>
      </c>
      <c r="N2209" t="s">
        <v>194</v>
      </c>
      <c r="O2209" s="19">
        <v>6600</v>
      </c>
      <c r="P2209" s="19">
        <v>0</v>
      </c>
      <c r="Q2209" s="19">
        <v>-6600</v>
      </c>
      <c r="R2209" s="19">
        <v>0</v>
      </c>
      <c r="S2209" s="19">
        <v>0</v>
      </c>
      <c r="T2209" s="19">
        <v>0</v>
      </c>
      <c r="U2209" s="18">
        <f>Tabla1[[#This Row],[Comprometido]]/Tabla1[[#Totals],[Comprometido]]</f>
        <v>0</v>
      </c>
      <c r="V2209" s="19">
        <v>0</v>
      </c>
      <c r="W2209" s="20">
        <f>Tabla1[[#This Row],[Devengado]]/Tabla1[[#Totals],[Devengado]]</f>
        <v>0</v>
      </c>
      <c r="X2209" s="19">
        <v>0</v>
      </c>
      <c r="Y2209" s="19">
        <v>0</v>
      </c>
      <c r="Z2209" s="19">
        <v>0</v>
      </c>
    </row>
    <row r="2210" spans="1:26" hidden="1" x14ac:dyDescent="0.2">
      <c r="A2210" t="s">
        <v>62</v>
      </c>
      <c r="B2210" t="s">
        <v>63</v>
      </c>
      <c r="C2210" t="s">
        <v>64</v>
      </c>
      <c r="D2210" t="s">
        <v>65</v>
      </c>
      <c r="E2210" t="s">
        <v>594</v>
      </c>
      <c r="F2210" t="s">
        <v>595</v>
      </c>
      <c r="G2210" t="s">
        <v>626</v>
      </c>
      <c r="H2210" t="s">
        <v>627</v>
      </c>
      <c r="I2210" t="str">
        <f>MID(Tabla1[[#This Row],[Des.Proyecto]],16,50)</f>
        <v>RESIDENCIA PARA LA ATENCIÓN INTEGRAL DEL</v>
      </c>
      <c r="J2210" t="s">
        <v>422</v>
      </c>
      <c r="K2210" t="s">
        <v>423</v>
      </c>
      <c r="L2210" s="11" t="s">
        <v>939</v>
      </c>
      <c r="M2210" t="s">
        <v>403</v>
      </c>
      <c r="N2210" t="s">
        <v>194</v>
      </c>
      <c r="O2210" s="19">
        <v>2088.8000000000002</v>
      </c>
      <c r="P2210" s="19">
        <v>0</v>
      </c>
      <c r="Q2210" s="19">
        <v>-2088.8000000000002</v>
      </c>
      <c r="R2210" s="19">
        <v>0</v>
      </c>
      <c r="S2210" s="19">
        <v>0</v>
      </c>
      <c r="T2210" s="19">
        <v>0</v>
      </c>
      <c r="U2210" s="18">
        <f>Tabla1[[#This Row],[Comprometido]]/Tabla1[[#Totals],[Comprometido]]</f>
        <v>0</v>
      </c>
      <c r="V2210" s="19">
        <v>0</v>
      </c>
      <c r="W2210" s="20">
        <f>Tabla1[[#This Row],[Devengado]]/Tabla1[[#Totals],[Devengado]]</f>
        <v>0</v>
      </c>
      <c r="X2210" s="19">
        <v>0</v>
      </c>
      <c r="Y2210" s="19">
        <v>0</v>
      </c>
      <c r="Z2210" s="19">
        <v>0</v>
      </c>
    </row>
    <row r="2211" spans="1:26" hidden="1" x14ac:dyDescent="0.2">
      <c r="A2211" t="s">
        <v>62</v>
      </c>
      <c r="B2211" t="s">
        <v>63</v>
      </c>
      <c r="C2211" t="s">
        <v>64</v>
      </c>
      <c r="D2211" t="s">
        <v>65</v>
      </c>
      <c r="E2211" t="s">
        <v>594</v>
      </c>
      <c r="F2211" t="s">
        <v>595</v>
      </c>
      <c r="G2211" t="s">
        <v>626</v>
      </c>
      <c r="H2211" t="s">
        <v>627</v>
      </c>
      <c r="I2211" t="str">
        <f>MID(Tabla1[[#This Row],[Des.Proyecto]],16,50)</f>
        <v>RESIDENCIA PARA LA ATENCIÓN INTEGRAL DEL</v>
      </c>
      <c r="J2211" t="s">
        <v>508</v>
      </c>
      <c r="K2211" t="s">
        <v>509</v>
      </c>
      <c r="L2211" s="11" t="s">
        <v>939</v>
      </c>
      <c r="M2211" t="s">
        <v>403</v>
      </c>
      <c r="N2211" t="s">
        <v>194</v>
      </c>
      <c r="O2211" s="19">
        <v>9800</v>
      </c>
      <c r="P2211" s="19">
        <v>0</v>
      </c>
      <c r="Q2211" s="19">
        <v>-3689.2</v>
      </c>
      <c r="R2211" s="19">
        <v>6110.8</v>
      </c>
      <c r="S2211" s="19">
        <v>0</v>
      </c>
      <c r="T2211" s="19">
        <v>1910.8</v>
      </c>
      <c r="U2211" s="18">
        <f>Tabla1[[#This Row],[Comprometido]]/Tabla1[[#Totals],[Comprometido]]</f>
        <v>9.1222062073853858E-5</v>
      </c>
      <c r="V2211" s="19">
        <v>1910.8</v>
      </c>
      <c r="W2211" s="20">
        <f>Tabla1[[#This Row],[Devengado]]/Tabla1[[#Totals],[Devengado]]</f>
        <v>2.2314022472948573E-4</v>
      </c>
      <c r="X2211" s="19">
        <v>4200</v>
      </c>
      <c r="Y2211" s="19">
        <v>4200</v>
      </c>
      <c r="Z2211" s="19">
        <v>4200</v>
      </c>
    </row>
    <row r="2212" spans="1:26" hidden="1" x14ac:dyDescent="0.2">
      <c r="A2212" t="s">
        <v>62</v>
      </c>
      <c r="B2212" t="s">
        <v>63</v>
      </c>
      <c r="C2212" t="s">
        <v>64</v>
      </c>
      <c r="D2212" t="s">
        <v>65</v>
      </c>
      <c r="E2212" t="s">
        <v>594</v>
      </c>
      <c r="F2212" t="s">
        <v>595</v>
      </c>
      <c r="G2212" t="s">
        <v>626</v>
      </c>
      <c r="H2212" t="s">
        <v>627</v>
      </c>
      <c r="I2212" t="str">
        <f>MID(Tabla1[[#This Row],[Des.Proyecto]],16,50)</f>
        <v>RESIDENCIA PARA LA ATENCIÓN INTEGRAL DEL</v>
      </c>
      <c r="J2212" t="s">
        <v>628</v>
      </c>
      <c r="K2212" t="s">
        <v>629</v>
      </c>
      <c r="L2212" s="11" t="s">
        <v>939</v>
      </c>
      <c r="M2212" t="s">
        <v>403</v>
      </c>
      <c r="N2212" t="s">
        <v>194</v>
      </c>
      <c r="O2212" s="19">
        <v>2300</v>
      </c>
      <c r="P2212" s="19">
        <v>0</v>
      </c>
      <c r="Q2212" s="19">
        <v>0</v>
      </c>
      <c r="R2212" s="19">
        <v>2300</v>
      </c>
      <c r="S2212" s="19">
        <v>0</v>
      </c>
      <c r="T2212" s="19">
        <v>369.81</v>
      </c>
      <c r="U2212" s="18">
        <f>Tabla1[[#This Row],[Comprometido]]/Tabla1[[#Totals],[Comprometido]]</f>
        <v>1.7654820376560549E-5</v>
      </c>
      <c r="V2212" s="19">
        <v>369.81</v>
      </c>
      <c r="W2212" s="20">
        <f>Tabla1[[#This Row],[Devengado]]/Tabla1[[#Totals],[Devengado]]</f>
        <v>4.3185831330966673E-5</v>
      </c>
      <c r="X2212" s="19">
        <v>1930.19</v>
      </c>
      <c r="Y2212" s="19">
        <v>1930.19</v>
      </c>
      <c r="Z2212" s="19">
        <v>1930.19</v>
      </c>
    </row>
    <row r="2213" spans="1:26" hidden="1" x14ac:dyDescent="0.2">
      <c r="A2213" t="s">
        <v>62</v>
      </c>
      <c r="B2213" t="s">
        <v>63</v>
      </c>
      <c r="C2213" t="s">
        <v>64</v>
      </c>
      <c r="D2213" t="s">
        <v>65</v>
      </c>
      <c r="E2213" t="s">
        <v>594</v>
      </c>
      <c r="F2213" t="s">
        <v>595</v>
      </c>
      <c r="G2213" t="s">
        <v>626</v>
      </c>
      <c r="H2213" t="s">
        <v>627</v>
      </c>
      <c r="I2213" t="str">
        <f>MID(Tabla1[[#This Row],[Des.Proyecto]],16,50)</f>
        <v>RESIDENCIA PARA LA ATENCIÓN INTEGRAL DEL</v>
      </c>
      <c r="J2213" t="s">
        <v>426</v>
      </c>
      <c r="K2213" t="s">
        <v>427</v>
      </c>
      <c r="L2213" s="11" t="s">
        <v>939</v>
      </c>
      <c r="M2213" t="s">
        <v>403</v>
      </c>
      <c r="N2213" t="s">
        <v>194</v>
      </c>
      <c r="O2213" s="19">
        <v>1200</v>
      </c>
      <c r="P2213" s="19">
        <v>0</v>
      </c>
      <c r="Q2213" s="19">
        <v>0</v>
      </c>
      <c r="R2213" s="19">
        <v>1200</v>
      </c>
      <c r="S2213" s="19">
        <v>0</v>
      </c>
      <c r="T2213" s="19">
        <v>215.98</v>
      </c>
      <c r="U2213" s="18">
        <f>Tabla1[[#This Row],[Comprometido]]/Tabla1[[#Totals],[Comprometido]]</f>
        <v>1.0310938333007617E-5</v>
      </c>
      <c r="V2213" s="19">
        <v>215.98</v>
      </c>
      <c r="W2213" s="20">
        <f>Tabla1[[#This Row],[Devengado]]/Tabla1[[#Totals],[Devengado]]</f>
        <v>2.5221805388881266E-5</v>
      </c>
      <c r="X2213" s="19">
        <v>984.02</v>
      </c>
      <c r="Y2213" s="19">
        <v>984.02</v>
      </c>
      <c r="Z2213" s="19">
        <v>984.02</v>
      </c>
    </row>
    <row r="2214" spans="1:26" hidden="1" x14ac:dyDescent="0.2">
      <c r="A2214" t="s">
        <v>62</v>
      </c>
      <c r="B2214" t="s">
        <v>63</v>
      </c>
      <c r="C2214" t="s">
        <v>64</v>
      </c>
      <c r="D2214" t="s">
        <v>65</v>
      </c>
      <c r="E2214" t="s">
        <v>594</v>
      </c>
      <c r="F2214" t="s">
        <v>595</v>
      </c>
      <c r="G2214" t="s">
        <v>626</v>
      </c>
      <c r="H2214" t="s">
        <v>627</v>
      </c>
      <c r="I2214" t="str">
        <f>MID(Tabla1[[#This Row],[Des.Proyecto]],16,50)</f>
        <v>RESIDENCIA PARA LA ATENCIÓN INTEGRAL DEL</v>
      </c>
      <c r="J2214" t="s">
        <v>492</v>
      </c>
      <c r="K2214" t="s">
        <v>493</v>
      </c>
      <c r="L2214" s="11" t="s">
        <v>939</v>
      </c>
      <c r="M2214" t="s">
        <v>403</v>
      </c>
      <c r="N2214" t="s">
        <v>194</v>
      </c>
      <c r="O2214" s="19">
        <v>3911.5</v>
      </c>
      <c r="P2214" s="19">
        <v>0</v>
      </c>
      <c r="Q2214" s="19">
        <v>-3911.5</v>
      </c>
      <c r="R2214" s="19">
        <v>0</v>
      </c>
      <c r="S2214" s="19">
        <v>0</v>
      </c>
      <c r="T2214" s="19">
        <v>0</v>
      </c>
      <c r="U2214" s="18">
        <f>Tabla1[[#This Row],[Comprometido]]/Tabla1[[#Totals],[Comprometido]]</f>
        <v>0</v>
      </c>
      <c r="V2214" s="19">
        <v>0</v>
      </c>
      <c r="W2214" s="20">
        <f>Tabla1[[#This Row],[Devengado]]/Tabla1[[#Totals],[Devengado]]</f>
        <v>0</v>
      </c>
      <c r="X2214" s="19">
        <v>0</v>
      </c>
      <c r="Y2214" s="19">
        <v>0</v>
      </c>
      <c r="Z2214" s="19">
        <v>0</v>
      </c>
    </row>
    <row r="2215" spans="1:26" hidden="1" x14ac:dyDescent="0.2">
      <c r="A2215" t="s">
        <v>62</v>
      </c>
      <c r="B2215" t="s">
        <v>63</v>
      </c>
      <c r="C2215" t="s">
        <v>64</v>
      </c>
      <c r="D2215" t="s">
        <v>65</v>
      </c>
      <c r="E2215" t="s">
        <v>594</v>
      </c>
      <c r="F2215" t="s">
        <v>595</v>
      </c>
      <c r="G2215" t="s">
        <v>626</v>
      </c>
      <c r="H2215" t="s">
        <v>627</v>
      </c>
      <c r="I2215" t="str">
        <f>MID(Tabla1[[#This Row],[Des.Proyecto]],16,50)</f>
        <v>RESIDENCIA PARA LA ATENCIÓN INTEGRAL DEL</v>
      </c>
      <c r="J2215" t="s">
        <v>428</v>
      </c>
      <c r="K2215" t="s">
        <v>429</v>
      </c>
      <c r="L2215" s="11" t="s">
        <v>939</v>
      </c>
      <c r="M2215" t="s">
        <v>403</v>
      </c>
      <c r="N2215" t="s">
        <v>194</v>
      </c>
      <c r="O2215" s="19">
        <v>2900</v>
      </c>
      <c r="P2215" s="19">
        <v>0</v>
      </c>
      <c r="Q2215" s="19">
        <v>-2900</v>
      </c>
      <c r="R2215" s="19">
        <v>0</v>
      </c>
      <c r="S2215" s="19">
        <v>0</v>
      </c>
      <c r="T2215" s="19">
        <v>0</v>
      </c>
      <c r="U2215" s="18">
        <f>Tabla1[[#This Row],[Comprometido]]/Tabla1[[#Totals],[Comprometido]]</f>
        <v>0</v>
      </c>
      <c r="V2215" s="19">
        <v>0</v>
      </c>
      <c r="W2215" s="20">
        <f>Tabla1[[#This Row],[Devengado]]/Tabla1[[#Totals],[Devengado]]</f>
        <v>0</v>
      </c>
      <c r="X2215" s="19">
        <v>0</v>
      </c>
      <c r="Y2215" s="19">
        <v>0</v>
      </c>
      <c r="Z2215" s="19">
        <v>0</v>
      </c>
    </row>
    <row r="2216" spans="1:26" hidden="1" x14ac:dyDescent="0.2">
      <c r="A2216" t="s">
        <v>62</v>
      </c>
      <c r="B2216" t="s">
        <v>63</v>
      </c>
      <c r="C2216" t="s">
        <v>64</v>
      </c>
      <c r="D2216" t="s">
        <v>65</v>
      </c>
      <c r="E2216" t="s">
        <v>594</v>
      </c>
      <c r="F2216" t="s">
        <v>595</v>
      </c>
      <c r="G2216" t="s">
        <v>626</v>
      </c>
      <c r="H2216" t="s">
        <v>627</v>
      </c>
      <c r="I2216" t="str">
        <f>MID(Tabla1[[#This Row],[Des.Proyecto]],16,50)</f>
        <v>RESIDENCIA PARA LA ATENCIÓN INTEGRAL DEL</v>
      </c>
      <c r="J2216" t="s">
        <v>510</v>
      </c>
      <c r="K2216" t="s">
        <v>511</v>
      </c>
      <c r="L2216" s="11" t="s">
        <v>939</v>
      </c>
      <c r="M2216" t="s">
        <v>403</v>
      </c>
      <c r="N2216" t="s">
        <v>194</v>
      </c>
      <c r="O2216" s="19">
        <v>15000</v>
      </c>
      <c r="P2216" s="19">
        <v>0</v>
      </c>
      <c r="Q2216" s="19">
        <v>-15000</v>
      </c>
      <c r="R2216" s="19">
        <v>0</v>
      </c>
      <c r="S2216" s="19">
        <v>0</v>
      </c>
      <c r="T2216" s="19">
        <v>0</v>
      </c>
      <c r="U2216" s="18">
        <f>Tabla1[[#This Row],[Comprometido]]/Tabla1[[#Totals],[Comprometido]]</f>
        <v>0</v>
      </c>
      <c r="V2216" s="19">
        <v>0</v>
      </c>
      <c r="W2216" s="20">
        <f>Tabla1[[#This Row],[Devengado]]/Tabla1[[#Totals],[Devengado]]</f>
        <v>0</v>
      </c>
      <c r="X2216" s="19">
        <v>0</v>
      </c>
      <c r="Y2216" s="19">
        <v>0</v>
      </c>
      <c r="Z2216" s="19">
        <v>0</v>
      </c>
    </row>
    <row r="2217" spans="1:26" hidden="1" x14ac:dyDescent="0.2">
      <c r="A2217" t="s">
        <v>62</v>
      </c>
      <c r="B2217" t="s">
        <v>63</v>
      </c>
      <c r="C2217" t="s">
        <v>64</v>
      </c>
      <c r="D2217" t="s">
        <v>65</v>
      </c>
      <c r="E2217" t="s">
        <v>594</v>
      </c>
      <c r="F2217" t="s">
        <v>595</v>
      </c>
      <c r="G2217" t="s">
        <v>626</v>
      </c>
      <c r="H2217" t="s">
        <v>627</v>
      </c>
      <c r="I2217" t="str">
        <f>MID(Tabla1[[#This Row],[Des.Proyecto]],16,50)</f>
        <v>RESIDENCIA PARA LA ATENCIÓN INTEGRAL DEL</v>
      </c>
      <c r="J2217" t="s">
        <v>494</v>
      </c>
      <c r="K2217" t="s">
        <v>495</v>
      </c>
      <c r="L2217" s="11" t="s">
        <v>939</v>
      </c>
      <c r="M2217" t="s">
        <v>403</v>
      </c>
      <c r="N2217" t="s">
        <v>194</v>
      </c>
      <c r="O2217" s="19">
        <v>64.22</v>
      </c>
      <c r="P2217" s="19">
        <v>0</v>
      </c>
      <c r="Q2217" s="19">
        <v>-11.58</v>
      </c>
      <c r="R2217" s="19">
        <v>52.64</v>
      </c>
      <c r="S2217" s="19">
        <v>0</v>
      </c>
      <c r="T2217" s="19">
        <v>52.64</v>
      </c>
      <c r="U2217" s="18">
        <f>Tabla1[[#This Row],[Comprometido]]/Tabla1[[#Totals],[Comprometido]]</f>
        <v>2.5130465499098113E-6</v>
      </c>
      <c r="V2217" s="19">
        <v>52.64</v>
      </c>
      <c r="W2217" s="20">
        <f>Tabla1[[#This Row],[Devengado]]/Tabla1[[#Totals],[Devengado]]</f>
        <v>6.1472165740842209E-6</v>
      </c>
      <c r="X2217" s="19">
        <v>0</v>
      </c>
      <c r="Y2217" s="19">
        <v>0</v>
      </c>
      <c r="Z2217" s="19">
        <v>0</v>
      </c>
    </row>
    <row r="2218" spans="1:26" hidden="1" x14ac:dyDescent="0.2">
      <c r="A2218" t="s">
        <v>62</v>
      </c>
      <c r="B2218" t="s">
        <v>63</v>
      </c>
      <c r="C2218" t="s">
        <v>64</v>
      </c>
      <c r="D2218" t="s">
        <v>65</v>
      </c>
      <c r="E2218" t="s">
        <v>594</v>
      </c>
      <c r="F2218" t="s">
        <v>595</v>
      </c>
      <c r="G2218" t="s">
        <v>626</v>
      </c>
      <c r="H2218" t="s">
        <v>627</v>
      </c>
      <c r="I2218" t="str">
        <f>MID(Tabla1[[#This Row],[Des.Proyecto]],16,50)</f>
        <v>RESIDENCIA PARA LA ATENCIÓN INTEGRAL DEL</v>
      </c>
      <c r="J2218" t="s">
        <v>618</v>
      </c>
      <c r="K2218" t="s">
        <v>619</v>
      </c>
      <c r="L2218" s="11" t="s">
        <v>939</v>
      </c>
      <c r="M2218" t="s">
        <v>403</v>
      </c>
      <c r="N2218" t="s">
        <v>194</v>
      </c>
      <c r="O2218" s="19">
        <v>245.8</v>
      </c>
      <c r="P2218" s="19">
        <v>0</v>
      </c>
      <c r="Q2218" s="19">
        <v>-161.19999999999999</v>
      </c>
      <c r="R2218" s="19">
        <v>84.6</v>
      </c>
      <c r="S2218" s="19">
        <v>0</v>
      </c>
      <c r="T2218" s="19">
        <v>84.6</v>
      </c>
      <c r="U2218" s="18">
        <f>Tabla1[[#This Row],[Comprometido]]/Tabla1[[#Totals],[Comprometido]]</f>
        <v>4.0388248123550533E-6</v>
      </c>
      <c r="V2218" s="19">
        <v>84.6</v>
      </c>
      <c r="W2218" s="20">
        <f>Tabla1[[#This Row],[Devengado]]/Tabla1[[#Totals],[Devengado]]</f>
        <v>9.8794552083496401E-6</v>
      </c>
      <c r="X2218" s="19">
        <v>0</v>
      </c>
      <c r="Y2218" s="19">
        <v>0</v>
      </c>
      <c r="Z2218" s="19">
        <v>0</v>
      </c>
    </row>
    <row r="2219" spans="1:26" hidden="1" x14ac:dyDescent="0.2">
      <c r="A2219" t="s">
        <v>62</v>
      </c>
      <c r="B2219" t="s">
        <v>63</v>
      </c>
      <c r="C2219" t="s">
        <v>64</v>
      </c>
      <c r="D2219" t="s">
        <v>65</v>
      </c>
      <c r="E2219" t="s">
        <v>594</v>
      </c>
      <c r="F2219" t="s">
        <v>595</v>
      </c>
      <c r="G2219" t="s">
        <v>626</v>
      </c>
      <c r="H2219" t="s">
        <v>627</v>
      </c>
      <c r="I2219" t="str">
        <f>MID(Tabla1[[#This Row],[Des.Proyecto]],16,50)</f>
        <v>RESIDENCIA PARA LA ATENCIÓN INTEGRAL DEL</v>
      </c>
      <c r="J2219" t="s">
        <v>432</v>
      </c>
      <c r="K2219" t="s">
        <v>433</v>
      </c>
      <c r="L2219" s="11" t="s">
        <v>939</v>
      </c>
      <c r="M2219" t="s">
        <v>403</v>
      </c>
      <c r="N2219" t="s">
        <v>194</v>
      </c>
      <c r="O2219" s="19">
        <v>7185.61</v>
      </c>
      <c r="P2219" s="19">
        <v>0</v>
      </c>
      <c r="Q2219" s="19">
        <v>27000</v>
      </c>
      <c r="R2219" s="19">
        <v>34185.61</v>
      </c>
      <c r="S2219" s="19">
        <v>0</v>
      </c>
      <c r="T2219" s="19">
        <v>5647.2</v>
      </c>
      <c r="U2219" s="18">
        <f>Tabla1[[#This Row],[Comprometido]]/Tabla1[[#Totals],[Comprometido]]</f>
        <v>2.6959871726160115E-4</v>
      </c>
      <c r="V2219" s="19">
        <v>5647.2</v>
      </c>
      <c r="W2219" s="20">
        <f>Tabla1[[#This Row],[Devengado]]/Tabla1[[#Totals],[Devengado]]</f>
        <v>6.5947115192189229E-4</v>
      </c>
      <c r="X2219" s="19">
        <v>28538.41</v>
      </c>
      <c r="Y2219" s="19">
        <v>28538.41</v>
      </c>
      <c r="Z2219" s="19">
        <v>28538.41</v>
      </c>
    </row>
    <row r="2220" spans="1:26" hidden="1" x14ac:dyDescent="0.2">
      <c r="A2220" t="s">
        <v>62</v>
      </c>
      <c r="B2220" t="s">
        <v>63</v>
      </c>
      <c r="C2220" t="s">
        <v>64</v>
      </c>
      <c r="D2220" t="s">
        <v>65</v>
      </c>
      <c r="E2220" t="s">
        <v>594</v>
      </c>
      <c r="F2220" t="s">
        <v>595</v>
      </c>
      <c r="G2220" t="s">
        <v>630</v>
      </c>
      <c r="H2220" t="s">
        <v>631</v>
      </c>
      <c r="I2220" t="str">
        <f>MID(Tabla1[[#This Row],[Des.Proyecto]],16,50)</f>
        <v>PREVENCIÓN Y ATENCIÓN DE LA VIOLENCIA DE</v>
      </c>
      <c r="J2220" t="s">
        <v>600</v>
      </c>
      <c r="K2220" t="s">
        <v>601</v>
      </c>
      <c r="L2220" s="11" t="s">
        <v>939</v>
      </c>
      <c r="M2220" t="s">
        <v>403</v>
      </c>
      <c r="N2220" t="s">
        <v>194</v>
      </c>
      <c r="O2220" s="19">
        <v>9258.52</v>
      </c>
      <c r="P2220" s="19">
        <v>0</v>
      </c>
      <c r="Q2220" s="19">
        <v>0</v>
      </c>
      <c r="R2220" s="19">
        <v>9258.52</v>
      </c>
      <c r="S2220" s="19">
        <v>0</v>
      </c>
      <c r="T2220" s="19">
        <v>2819.04</v>
      </c>
      <c r="U2220" s="18">
        <f>Tabla1[[#This Row],[Comprometido]]/Tabla1[[#Totals],[Comprometido]]</f>
        <v>1.3458166310899988E-4</v>
      </c>
      <c r="V2220" s="19">
        <v>2819.04</v>
      </c>
      <c r="W2220" s="20">
        <f>Tabla1[[#This Row],[Devengado]]/Tabla1[[#Totals],[Devengado]]</f>
        <v>3.2920306631851028E-4</v>
      </c>
      <c r="X2220" s="19">
        <v>6439.48</v>
      </c>
      <c r="Y2220" s="19">
        <v>6439.48</v>
      </c>
      <c r="Z2220" s="19">
        <v>6439.48</v>
      </c>
    </row>
    <row r="2221" spans="1:26" hidden="1" x14ac:dyDescent="0.2">
      <c r="A2221" t="s">
        <v>62</v>
      </c>
      <c r="B2221" t="s">
        <v>63</v>
      </c>
      <c r="C2221" t="s">
        <v>64</v>
      </c>
      <c r="D2221" t="s">
        <v>65</v>
      </c>
      <c r="E2221" t="s">
        <v>594</v>
      </c>
      <c r="F2221" t="s">
        <v>595</v>
      </c>
      <c r="G2221" t="s">
        <v>630</v>
      </c>
      <c r="H2221" t="s">
        <v>631</v>
      </c>
      <c r="I2221" t="str">
        <f>MID(Tabla1[[#This Row],[Des.Proyecto]],16,50)</f>
        <v>PREVENCIÓN Y ATENCIÓN DE LA VIOLENCIA DE</v>
      </c>
      <c r="J2221" t="s">
        <v>602</v>
      </c>
      <c r="K2221" t="s">
        <v>603</v>
      </c>
      <c r="L2221" s="11" t="s">
        <v>939</v>
      </c>
      <c r="M2221" t="s">
        <v>403</v>
      </c>
      <c r="N2221" t="s">
        <v>194</v>
      </c>
      <c r="O2221" s="19">
        <v>9717.8700000000008</v>
      </c>
      <c r="P2221" s="19">
        <v>0</v>
      </c>
      <c r="Q2221" s="19">
        <v>0</v>
      </c>
      <c r="R2221" s="19">
        <v>9717.8700000000008</v>
      </c>
      <c r="S2221" s="19">
        <v>0</v>
      </c>
      <c r="T2221" s="19">
        <v>2463.44</v>
      </c>
      <c r="U2221" s="18">
        <f>Tabla1[[#This Row],[Comprometido]]/Tabla1[[#Totals],[Comprometido]]</f>
        <v>1.1760523162822616E-4</v>
      </c>
      <c r="V2221" s="19">
        <v>2463.44</v>
      </c>
      <c r="W2221" s="20">
        <f>Tabla1[[#This Row],[Devengado]]/Tabla1[[#Totals],[Devengado]]</f>
        <v>2.8767665648294136E-4</v>
      </c>
      <c r="X2221" s="19">
        <v>7254.43</v>
      </c>
      <c r="Y2221" s="19">
        <v>7254.43</v>
      </c>
      <c r="Z2221" s="19">
        <v>7254.43</v>
      </c>
    </row>
    <row r="2222" spans="1:26" hidden="1" x14ac:dyDescent="0.2">
      <c r="A2222" t="s">
        <v>62</v>
      </c>
      <c r="B2222" t="s">
        <v>63</v>
      </c>
      <c r="C2222" t="s">
        <v>64</v>
      </c>
      <c r="D2222" t="s">
        <v>65</v>
      </c>
      <c r="E2222" t="s">
        <v>594</v>
      </c>
      <c r="F2222" t="s">
        <v>595</v>
      </c>
      <c r="G2222" t="s">
        <v>630</v>
      </c>
      <c r="H2222" t="s">
        <v>631</v>
      </c>
      <c r="I2222" t="str">
        <f>MID(Tabla1[[#This Row],[Des.Proyecto]],16,50)</f>
        <v>PREVENCIÓN Y ATENCIÓN DE LA VIOLENCIA DE</v>
      </c>
      <c r="J2222" t="s">
        <v>406</v>
      </c>
      <c r="K2222" t="s">
        <v>407</v>
      </c>
      <c r="L2222" s="11" t="s">
        <v>939</v>
      </c>
      <c r="M2222" t="s">
        <v>403</v>
      </c>
      <c r="N2222" t="s">
        <v>194</v>
      </c>
      <c r="O2222" s="19">
        <v>10009.76</v>
      </c>
      <c r="P2222" s="19">
        <v>0</v>
      </c>
      <c r="Q2222" s="19">
        <v>0</v>
      </c>
      <c r="R2222" s="19">
        <v>10009.76</v>
      </c>
      <c r="S2222" s="19">
        <v>0</v>
      </c>
      <c r="T2222" s="19">
        <v>5843.51</v>
      </c>
      <c r="U2222" s="18">
        <f>Tabla1[[#This Row],[Comprometido]]/Tabla1[[#Totals],[Comprometido]]</f>
        <v>2.7897060495561324E-4</v>
      </c>
      <c r="V2222" s="19">
        <v>1978.19</v>
      </c>
      <c r="W2222" s="20">
        <f>Tabla1[[#This Row],[Devengado]]/Tabla1[[#Totals],[Devengado]]</f>
        <v>2.3100992315136141E-4</v>
      </c>
      <c r="X2222" s="19">
        <v>4166.25</v>
      </c>
      <c r="Y2222" s="19">
        <v>8031.57</v>
      </c>
      <c r="Z2222" s="19">
        <v>4166.25</v>
      </c>
    </row>
    <row r="2223" spans="1:26" hidden="1" x14ac:dyDescent="0.2">
      <c r="A2223" t="s">
        <v>62</v>
      </c>
      <c r="B2223" t="s">
        <v>63</v>
      </c>
      <c r="C2223" t="s">
        <v>64</v>
      </c>
      <c r="D2223" t="s">
        <v>65</v>
      </c>
      <c r="E2223" t="s">
        <v>594</v>
      </c>
      <c r="F2223" t="s">
        <v>595</v>
      </c>
      <c r="G2223" t="s">
        <v>630</v>
      </c>
      <c r="H2223" t="s">
        <v>631</v>
      </c>
      <c r="I2223" t="str">
        <f>MID(Tabla1[[#This Row],[Des.Proyecto]],16,50)</f>
        <v>PREVENCIÓN Y ATENCIÓN DE LA VIOLENCIA DE</v>
      </c>
      <c r="J2223" t="s">
        <v>608</v>
      </c>
      <c r="K2223" t="s">
        <v>609</v>
      </c>
      <c r="L2223" s="11" t="s">
        <v>939</v>
      </c>
      <c r="M2223" t="s">
        <v>403</v>
      </c>
      <c r="N2223" t="s">
        <v>194</v>
      </c>
      <c r="O2223" s="19">
        <v>270</v>
      </c>
      <c r="P2223" s="19">
        <v>0</v>
      </c>
      <c r="Q2223" s="19">
        <v>0</v>
      </c>
      <c r="R2223" s="19">
        <v>270</v>
      </c>
      <c r="S2223" s="19">
        <v>0</v>
      </c>
      <c r="T2223" s="19">
        <v>148.4</v>
      </c>
      <c r="U2223" s="18">
        <f>Tabla1[[#This Row],[Comprometido]]/Tabla1[[#Totals],[Comprometido]]</f>
        <v>7.084652507724468E-6</v>
      </c>
      <c r="V2223" s="19">
        <v>42.4</v>
      </c>
      <c r="W2223" s="20">
        <f>Tabla1[[#This Row],[Devengado]]/Tabla1[[#Totals],[Devengado]]</f>
        <v>4.951405447210694E-6</v>
      </c>
      <c r="X2223" s="19">
        <v>121.6</v>
      </c>
      <c r="Y2223" s="19">
        <v>227.6</v>
      </c>
      <c r="Z2223" s="19">
        <v>121.6</v>
      </c>
    </row>
    <row r="2224" spans="1:26" hidden="1" x14ac:dyDescent="0.2">
      <c r="A2224" t="s">
        <v>62</v>
      </c>
      <c r="B2224" t="s">
        <v>63</v>
      </c>
      <c r="C2224" t="s">
        <v>64</v>
      </c>
      <c r="D2224" t="s">
        <v>65</v>
      </c>
      <c r="E2224" t="s">
        <v>594</v>
      </c>
      <c r="F2224" t="s">
        <v>595</v>
      </c>
      <c r="G2224" t="s">
        <v>630</v>
      </c>
      <c r="H2224" t="s">
        <v>631</v>
      </c>
      <c r="I2224" t="str">
        <f>MID(Tabla1[[#This Row],[Des.Proyecto]],16,50)</f>
        <v>PREVENCIÓN Y ATENCIÓN DE LA VIOLENCIA DE</v>
      </c>
      <c r="J2224" t="s">
        <v>484</v>
      </c>
      <c r="K2224" t="s">
        <v>485</v>
      </c>
      <c r="L2224" s="11" t="s">
        <v>939</v>
      </c>
      <c r="M2224" t="s">
        <v>403</v>
      </c>
      <c r="N2224" t="s">
        <v>194</v>
      </c>
      <c r="O2224" s="19">
        <v>191634.32</v>
      </c>
      <c r="P2224" s="19">
        <v>0</v>
      </c>
      <c r="Q2224" s="19">
        <v>-41205.75</v>
      </c>
      <c r="R2224" s="19">
        <v>150428.57</v>
      </c>
      <c r="S2224" s="19">
        <v>0</v>
      </c>
      <c r="T2224" s="19">
        <v>105776.38</v>
      </c>
      <c r="U2224" s="18">
        <f>Tabla1[[#This Row],[Comprometido]]/Tabla1[[#Totals],[Comprometido]]</f>
        <v>5.0497904031335328E-3</v>
      </c>
      <c r="V2224" s="19">
        <v>50285.73</v>
      </c>
      <c r="W2224" s="20">
        <f>Tabla1[[#This Row],[Devengado]]/Tabla1[[#Totals],[Devengado]]</f>
        <v>5.8722886188435439E-3</v>
      </c>
      <c r="X2224" s="19">
        <v>44652.19</v>
      </c>
      <c r="Y2224" s="19">
        <v>100142.84</v>
      </c>
      <c r="Z2224" s="19">
        <v>44652.19</v>
      </c>
    </row>
    <row r="2225" spans="1:26" hidden="1" x14ac:dyDescent="0.2">
      <c r="A2225" t="s">
        <v>62</v>
      </c>
      <c r="B2225" t="s">
        <v>63</v>
      </c>
      <c r="C2225" t="s">
        <v>64</v>
      </c>
      <c r="D2225" t="s">
        <v>65</v>
      </c>
      <c r="E2225" t="s">
        <v>594</v>
      </c>
      <c r="F2225" t="s">
        <v>595</v>
      </c>
      <c r="G2225" t="s">
        <v>630</v>
      </c>
      <c r="H2225" t="s">
        <v>631</v>
      </c>
      <c r="I2225" t="str">
        <f>MID(Tabla1[[#This Row],[Des.Proyecto]],16,50)</f>
        <v>PREVENCIÓN Y ATENCIÓN DE LA VIOLENCIA DE</v>
      </c>
      <c r="J2225" t="s">
        <v>610</v>
      </c>
      <c r="K2225" t="s">
        <v>611</v>
      </c>
      <c r="L2225" s="11" t="s">
        <v>939</v>
      </c>
      <c r="M2225" t="s">
        <v>403</v>
      </c>
      <c r="N2225" t="s">
        <v>194</v>
      </c>
      <c r="O2225" s="19">
        <v>0</v>
      </c>
      <c r="P2225" s="19">
        <v>0</v>
      </c>
      <c r="Q2225" s="19">
        <v>250</v>
      </c>
      <c r="R2225" s="19">
        <v>250</v>
      </c>
      <c r="S2225" s="19">
        <v>0</v>
      </c>
      <c r="T2225" s="19">
        <v>80.08</v>
      </c>
      <c r="U2225" s="18">
        <f>Tabla1[[#This Row],[Comprometido]]/Tabla1[[#Totals],[Comprometido]]</f>
        <v>3.8230389003947128E-6</v>
      </c>
      <c r="V2225" s="19">
        <v>22.88</v>
      </c>
      <c r="W2225" s="20">
        <f>Tabla1[[#This Row],[Devengado]]/Tabla1[[#Totals],[Devengado]]</f>
        <v>2.6718904866080348E-6</v>
      </c>
      <c r="X2225" s="19">
        <v>169.92</v>
      </c>
      <c r="Y2225" s="19">
        <v>227.12</v>
      </c>
      <c r="Z2225" s="19">
        <v>169.92</v>
      </c>
    </row>
    <row r="2226" spans="1:26" hidden="1" x14ac:dyDescent="0.2">
      <c r="A2226" t="s">
        <v>62</v>
      </c>
      <c r="B2226" t="s">
        <v>63</v>
      </c>
      <c r="C2226" t="s">
        <v>64</v>
      </c>
      <c r="D2226" t="s">
        <v>65</v>
      </c>
      <c r="E2226" t="s">
        <v>594</v>
      </c>
      <c r="F2226" t="s">
        <v>595</v>
      </c>
      <c r="G2226" t="s">
        <v>630</v>
      </c>
      <c r="H2226" t="s">
        <v>631</v>
      </c>
      <c r="I2226" t="str">
        <f>MID(Tabla1[[#This Row],[Des.Proyecto]],16,50)</f>
        <v>PREVENCIÓN Y ATENCIÓN DE LA VIOLENCIA DE</v>
      </c>
      <c r="J2226" t="s">
        <v>476</v>
      </c>
      <c r="K2226" t="s">
        <v>477</v>
      </c>
      <c r="L2226" s="11" t="s">
        <v>939</v>
      </c>
      <c r="M2226" t="s">
        <v>403</v>
      </c>
      <c r="N2226" t="s">
        <v>194</v>
      </c>
      <c r="O2226" s="19">
        <v>78748.42</v>
      </c>
      <c r="P2226" s="19">
        <v>0</v>
      </c>
      <c r="Q2226" s="19">
        <v>39793</v>
      </c>
      <c r="R2226" s="19">
        <v>118541.42</v>
      </c>
      <c r="S2226" s="19">
        <v>1752.4</v>
      </c>
      <c r="T2226" s="19">
        <v>94861.41</v>
      </c>
      <c r="U2226" s="18">
        <f>Tabla1[[#This Row],[Comprometido]]/Tabla1[[#Totals],[Comprometido]]</f>
        <v>4.5287070501534967E-3</v>
      </c>
      <c r="V2226" s="19">
        <v>33641.910000000003</v>
      </c>
      <c r="W2226" s="20">
        <f>Tabla1[[#This Row],[Devengado]]/Tabla1[[#Totals],[Devengado]]</f>
        <v>3.9286494440700934E-3</v>
      </c>
      <c r="X2226" s="19">
        <v>23680.01</v>
      </c>
      <c r="Y2226" s="19">
        <v>84899.51</v>
      </c>
      <c r="Z2226" s="19">
        <v>21927.61</v>
      </c>
    </row>
    <row r="2227" spans="1:26" hidden="1" x14ac:dyDescent="0.2">
      <c r="A2227" t="s">
        <v>62</v>
      </c>
      <c r="B2227" t="s">
        <v>63</v>
      </c>
      <c r="C2227" t="s">
        <v>64</v>
      </c>
      <c r="D2227" t="s">
        <v>65</v>
      </c>
      <c r="E2227" t="s">
        <v>594</v>
      </c>
      <c r="F2227" t="s">
        <v>595</v>
      </c>
      <c r="G2227" t="s">
        <v>630</v>
      </c>
      <c r="H2227" t="s">
        <v>631</v>
      </c>
      <c r="I2227" t="str">
        <f>MID(Tabla1[[#This Row],[Des.Proyecto]],16,50)</f>
        <v>PREVENCIÓN Y ATENCIÓN DE LA VIOLENCIA DE</v>
      </c>
      <c r="J2227" t="s">
        <v>538</v>
      </c>
      <c r="K2227" t="s">
        <v>539</v>
      </c>
      <c r="L2227" s="11" t="s">
        <v>939</v>
      </c>
      <c r="M2227" t="s">
        <v>403</v>
      </c>
      <c r="N2227" t="s">
        <v>194</v>
      </c>
      <c r="O2227" s="19">
        <v>250</v>
      </c>
      <c r="P2227" s="19">
        <v>0</v>
      </c>
      <c r="Q2227" s="19">
        <v>-250</v>
      </c>
      <c r="R2227" s="19">
        <v>0</v>
      </c>
      <c r="S2227" s="19">
        <v>0</v>
      </c>
      <c r="T2227" s="19">
        <v>0</v>
      </c>
      <c r="U2227" s="18">
        <f>Tabla1[[#This Row],[Comprometido]]/Tabla1[[#Totals],[Comprometido]]</f>
        <v>0</v>
      </c>
      <c r="V2227" s="19">
        <v>0</v>
      </c>
      <c r="W2227" s="20">
        <f>Tabla1[[#This Row],[Devengado]]/Tabla1[[#Totals],[Devengado]]</f>
        <v>0</v>
      </c>
      <c r="X2227" s="19">
        <v>0</v>
      </c>
      <c r="Y2227" s="19">
        <v>0</v>
      </c>
      <c r="Z2227" s="19">
        <v>0</v>
      </c>
    </row>
    <row r="2228" spans="1:26" hidden="1" x14ac:dyDescent="0.2">
      <c r="A2228" t="s">
        <v>62</v>
      </c>
      <c r="B2228" t="s">
        <v>63</v>
      </c>
      <c r="C2228" t="s">
        <v>64</v>
      </c>
      <c r="D2228" t="s">
        <v>65</v>
      </c>
      <c r="E2228" t="s">
        <v>594</v>
      </c>
      <c r="F2228" t="s">
        <v>595</v>
      </c>
      <c r="G2228" t="s">
        <v>630</v>
      </c>
      <c r="H2228" t="s">
        <v>631</v>
      </c>
      <c r="I2228" t="str">
        <f>MID(Tabla1[[#This Row],[Des.Proyecto]],16,50)</f>
        <v>PREVENCIÓN Y ATENCIÓN DE LA VIOLENCIA DE</v>
      </c>
      <c r="J2228" t="s">
        <v>422</v>
      </c>
      <c r="K2228" t="s">
        <v>423</v>
      </c>
      <c r="L2228" s="11" t="s">
        <v>939</v>
      </c>
      <c r="M2228" t="s">
        <v>403</v>
      </c>
      <c r="N2228" t="s">
        <v>194</v>
      </c>
      <c r="O2228" s="19">
        <v>4500</v>
      </c>
      <c r="P2228" s="19">
        <v>0</v>
      </c>
      <c r="Q2228" s="19">
        <v>-4500</v>
      </c>
      <c r="R2228" s="19">
        <v>0</v>
      </c>
      <c r="S2228" s="19">
        <v>0</v>
      </c>
      <c r="T2228" s="19">
        <v>0</v>
      </c>
      <c r="U2228" s="18">
        <f>Tabla1[[#This Row],[Comprometido]]/Tabla1[[#Totals],[Comprometido]]</f>
        <v>0</v>
      </c>
      <c r="V2228" s="19">
        <v>0</v>
      </c>
      <c r="W2228" s="20">
        <f>Tabla1[[#This Row],[Devengado]]/Tabla1[[#Totals],[Devengado]]</f>
        <v>0</v>
      </c>
      <c r="X2228" s="19">
        <v>0</v>
      </c>
      <c r="Y2228" s="19">
        <v>0</v>
      </c>
      <c r="Z2228" s="19">
        <v>0</v>
      </c>
    </row>
    <row r="2229" spans="1:26" hidden="1" x14ac:dyDescent="0.2">
      <c r="A2229" t="s">
        <v>62</v>
      </c>
      <c r="B2229" t="s">
        <v>63</v>
      </c>
      <c r="C2229" t="s">
        <v>64</v>
      </c>
      <c r="D2229" t="s">
        <v>65</v>
      </c>
      <c r="E2229" t="s">
        <v>594</v>
      </c>
      <c r="F2229" t="s">
        <v>595</v>
      </c>
      <c r="G2229" t="s">
        <v>630</v>
      </c>
      <c r="H2229" t="s">
        <v>631</v>
      </c>
      <c r="I2229" t="str">
        <f>MID(Tabla1[[#This Row],[Des.Proyecto]],16,50)</f>
        <v>PREVENCIÓN Y ATENCIÓN DE LA VIOLENCIA DE</v>
      </c>
      <c r="J2229" t="s">
        <v>508</v>
      </c>
      <c r="K2229" t="s">
        <v>509</v>
      </c>
      <c r="L2229" s="11" t="s">
        <v>939</v>
      </c>
      <c r="M2229" t="s">
        <v>403</v>
      </c>
      <c r="N2229" t="s">
        <v>194</v>
      </c>
      <c r="O2229" s="19">
        <v>6000</v>
      </c>
      <c r="P2229" s="19">
        <v>0</v>
      </c>
      <c r="Q2229" s="19">
        <v>-2249.17</v>
      </c>
      <c r="R2229" s="19">
        <v>3750.83</v>
      </c>
      <c r="S2229" s="19">
        <v>0</v>
      </c>
      <c r="T2229" s="19">
        <v>650.83000000000004</v>
      </c>
      <c r="U2229" s="18">
        <f>Tabla1[[#This Row],[Comprometido]]/Tabla1[[#Totals],[Comprometido]]</f>
        <v>3.1070784309988651E-5</v>
      </c>
      <c r="V2229" s="19">
        <v>639.95000000000005</v>
      </c>
      <c r="W2229" s="20">
        <f>Tabla1[[#This Row],[Devengado]]/Tabla1[[#Totals],[Devengado]]</f>
        <v>7.4732356508077456E-5</v>
      </c>
      <c r="X2229" s="19">
        <v>3100</v>
      </c>
      <c r="Y2229" s="19">
        <v>3110.88</v>
      </c>
      <c r="Z2229" s="19">
        <v>3100</v>
      </c>
    </row>
    <row r="2230" spans="1:26" hidden="1" x14ac:dyDescent="0.2">
      <c r="A2230" t="s">
        <v>62</v>
      </c>
      <c r="B2230" t="s">
        <v>63</v>
      </c>
      <c r="C2230" t="s">
        <v>64</v>
      </c>
      <c r="D2230" t="s">
        <v>65</v>
      </c>
      <c r="E2230" t="s">
        <v>594</v>
      </c>
      <c r="F2230" t="s">
        <v>595</v>
      </c>
      <c r="G2230" t="s">
        <v>630</v>
      </c>
      <c r="H2230" t="s">
        <v>631</v>
      </c>
      <c r="I2230" t="str">
        <f>MID(Tabla1[[#This Row],[Des.Proyecto]],16,50)</f>
        <v>PREVENCIÓN Y ATENCIÓN DE LA VIOLENCIA DE</v>
      </c>
      <c r="J2230" t="s">
        <v>426</v>
      </c>
      <c r="K2230" t="s">
        <v>427</v>
      </c>
      <c r="L2230" s="11" t="s">
        <v>939</v>
      </c>
      <c r="M2230" t="s">
        <v>403</v>
      </c>
      <c r="N2230" t="s">
        <v>194</v>
      </c>
      <c r="O2230" s="19">
        <v>40.76</v>
      </c>
      <c r="P2230" s="19">
        <v>0</v>
      </c>
      <c r="Q2230" s="19">
        <v>-40.76</v>
      </c>
      <c r="R2230" s="19">
        <v>0</v>
      </c>
      <c r="S2230" s="19">
        <v>0</v>
      </c>
      <c r="T2230" s="19">
        <v>0</v>
      </c>
      <c r="U2230" s="18">
        <f>Tabla1[[#This Row],[Comprometido]]/Tabla1[[#Totals],[Comprometido]]</f>
        <v>0</v>
      </c>
      <c r="V2230" s="19">
        <v>0</v>
      </c>
      <c r="W2230" s="20">
        <f>Tabla1[[#This Row],[Devengado]]/Tabla1[[#Totals],[Devengado]]</f>
        <v>0</v>
      </c>
      <c r="X2230" s="19">
        <v>0</v>
      </c>
      <c r="Y2230" s="19">
        <v>0</v>
      </c>
      <c r="Z2230" s="19">
        <v>0</v>
      </c>
    </row>
    <row r="2231" spans="1:26" hidden="1" x14ac:dyDescent="0.2">
      <c r="A2231" t="s">
        <v>62</v>
      </c>
      <c r="B2231" t="s">
        <v>63</v>
      </c>
      <c r="C2231" t="s">
        <v>64</v>
      </c>
      <c r="D2231" t="s">
        <v>65</v>
      </c>
      <c r="E2231" t="s">
        <v>594</v>
      </c>
      <c r="F2231" t="s">
        <v>595</v>
      </c>
      <c r="G2231" t="s">
        <v>630</v>
      </c>
      <c r="H2231" t="s">
        <v>631</v>
      </c>
      <c r="I2231" t="str">
        <f>MID(Tabla1[[#This Row],[Des.Proyecto]],16,50)</f>
        <v>PREVENCIÓN Y ATENCIÓN DE LA VIOLENCIA DE</v>
      </c>
      <c r="J2231" t="s">
        <v>492</v>
      </c>
      <c r="K2231" t="s">
        <v>493</v>
      </c>
      <c r="L2231" s="11" t="s">
        <v>939</v>
      </c>
      <c r="M2231" t="s">
        <v>403</v>
      </c>
      <c r="N2231" t="s">
        <v>194</v>
      </c>
      <c r="O2231" s="19">
        <v>2470.4699999999998</v>
      </c>
      <c r="P2231" s="19">
        <v>0</v>
      </c>
      <c r="Q2231" s="19">
        <v>-574.95000000000005</v>
      </c>
      <c r="R2231" s="19">
        <v>1895.52</v>
      </c>
      <c r="S2231" s="19">
        <v>0</v>
      </c>
      <c r="T2231" s="19">
        <v>1895.52</v>
      </c>
      <c r="U2231" s="18">
        <f>Tabla1[[#This Row],[Comprometido]]/Tabla1[[#Totals],[Comprometido]]</f>
        <v>9.0492591114837485E-5</v>
      </c>
      <c r="V2231" s="19">
        <v>1895.52</v>
      </c>
      <c r="W2231" s="20">
        <f>Tabla1[[#This Row],[Devengado]]/Tabla1[[#Totals],[Devengado]]</f>
        <v>2.2135585031360413E-4</v>
      </c>
      <c r="X2231" s="19">
        <v>0</v>
      </c>
      <c r="Y2231" s="19">
        <v>0</v>
      </c>
      <c r="Z2231" s="19">
        <v>0</v>
      </c>
    </row>
    <row r="2232" spans="1:26" hidden="1" x14ac:dyDescent="0.2">
      <c r="A2232" t="s">
        <v>62</v>
      </c>
      <c r="B2232" t="s">
        <v>63</v>
      </c>
      <c r="C2232" t="s">
        <v>64</v>
      </c>
      <c r="D2232" t="s">
        <v>65</v>
      </c>
      <c r="E2232" t="s">
        <v>594</v>
      </c>
      <c r="F2232" t="s">
        <v>595</v>
      </c>
      <c r="G2232" t="s">
        <v>630</v>
      </c>
      <c r="H2232" t="s">
        <v>631</v>
      </c>
      <c r="I2232" t="str">
        <f>MID(Tabla1[[#This Row],[Des.Proyecto]],16,50)</f>
        <v>PREVENCIÓN Y ATENCIÓN DE LA VIOLENCIA DE</v>
      </c>
      <c r="J2232" t="s">
        <v>510</v>
      </c>
      <c r="K2232" t="s">
        <v>511</v>
      </c>
      <c r="L2232" s="11" t="s">
        <v>939</v>
      </c>
      <c r="M2232" t="s">
        <v>403</v>
      </c>
      <c r="N2232" t="s">
        <v>194</v>
      </c>
      <c r="O2232" s="19">
        <v>1489.56</v>
      </c>
      <c r="P2232" s="19">
        <v>0</v>
      </c>
      <c r="Q2232" s="19">
        <v>-1489.56</v>
      </c>
      <c r="R2232" s="19">
        <v>0</v>
      </c>
      <c r="S2232" s="19">
        <v>0</v>
      </c>
      <c r="T2232" s="19">
        <v>0</v>
      </c>
      <c r="U2232" s="18">
        <f>Tabla1[[#This Row],[Comprometido]]/Tabla1[[#Totals],[Comprometido]]</f>
        <v>0</v>
      </c>
      <c r="V2232" s="19">
        <v>0</v>
      </c>
      <c r="W2232" s="20">
        <f>Tabla1[[#This Row],[Devengado]]/Tabla1[[#Totals],[Devengado]]</f>
        <v>0</v>
      </c>
      <c r="X2232" s="19">
        <v>0</v>
      </c>
      <c r="Y2232" s="19">
        <v>0</v>
      </c>
      <c r="Z2232" s="19">
        <v>0</v>
      </c>
    </row>
    <row r="2233" spans="1:26" hidden="1" x14ac:dyDescent="0.2">
      <c r="A2233" t="s">
        <v>62</v>
      </c>
      <c r="B2233" t="s">
        <v>63</v>
      </c>
      <c r="C2233" t="s">
        <v>64</v>
      </c>
      <c r="D2233" t="s">
        <v>65</v>
      </c>
      <c r="E2233" t="s">
        <v>594</v>
      </c>
      <c r="F2233" t="s">
        <v>595</v>
      </c>
      <c r="G2233" t="s">
        <v>632</v>
      </c>
      <c r="H2233" t="s">
        <v>633</v>
      </c>
      <c r="I2233" t="str">
        <f>MID(Tabla1[[#This Row],[Des.Proyecto]],16,50)</f>
        <v>CIRCO DE LUZ DE QUITO</v>
      </c>
      <c r="J2233" t="s">
        <v>602</v>
      </c>
      <c r="K2233" t="s">
        <v>603</v>
      </c>
      <c r="L2233" s="11" t="s">
        <v>939</v>
      </c>
      <c r="M2233" t="s">
        <v>403</v>
      </c>
      <c r="N2233" t="s">
        <v>194</v>
      </c>
      <c r="O2233" s="19">
        <v>1973</v>
      </c>
      <c r="P2233" s="19">
        <v>0</v>
      </c>
      <c r="Q2233" s="19">
        <v>0</v>
      </c>
      <c r="R2233" s="19">
        <v>1973</v>
      </c>
      <c r="S2233" s="19">
        <v>0</v>
      </c>
      <c r="T2233" s="19">
        <v>549.61</v>
      </c>
      <c r="U2233" s="18">
        <f>Tabla1[[#This Row],[Comprometido]]/Tabla1[[#Totals],[Comprometido]]</f>
        <v>2.6238516608965261E-5</v>
      </c>
      <c r="V2233" s="19">
        <v>549.61</v>
      </c>
      <c r="W2233" s="20">
        <f>Tabla1[[#This Row],[Devengado]]/Tabla1[[#Totals],[Devengado]]</f>
        <v>6.4182593109468633E-5</v>
      </c>
      <c r="X2233" s="19">
        <v>1423.39</v>
      </c>
      <c r="Y2233" s="19">
        <v>1423.39</v>
      </c>
      <c r="Z2233" s="19">
        <v>1423.39</v>
      </c>
    </row>
    <row r="2234" spans="1:26" hidden="1" x14ac:dyDescent="0.2">
      <c r="A2234" t="s">
        <v>62</v>
      </c>
      <c r="B2234" t="s">
        <v>63</v>
      </c>
      <c r="C2234" t="s">
        <v>64</v>
      </c>
      <c r="D2234" t="s">
        <v>65</v>
      </c>
      <c r="E2234" t="s">
        <v>594</v>
      </c>
      <c r="F2234" t="s">
        <v>595</v>
      </c>
      <c r="G2234" t="s">
        <v>632</v>
      </c>
      <c r="H2234" t="s">
        <v>633</v>
      </c>
      <c r="I2234" t="str">
        <f>MID(Tabla1[[#This Row],[Des.Proyecto]],16,50)</f>
        <v>CIRCO DE LUZ DE QUITO</v>
      </c>
      <c r="J2234" t="s">
        <v>406</v>
      </c>
      <c r="K2234" t="s">
        <v>407</v>
      </c>
      <c r="L2234" s="11" t="s">
        <v>939</v>
      </c>
      <c r="M2234" t="s">
        <v>403</v>
      </c>
      <c r="N2234" t="s">
        <v>194</v>
      </c>
      <c r="O2234" s="19">
        <v>2810.23</v>
      </c>
      <c r="P2234" s="19">
        <v>0</v>
      </c>
      <c r="Q2234" s="19">
        <v>0</v>
      </c>
      <c r="R2234" s="19">
        <v>2810.23</v>
      </c>
      <c r="S2234" s="19">
        <v>0</v>
      </c>
      <c r="T2234" s="19">
        <v>1960.79</v>
      </c>
      <c r="U2234" s="18">
        <f>Tabla1[[#This Row],[Comprometido]]/Tabla1[[#Totals],[Comprometido]]</f>
        <v>9.3608596971840019E-5</v>
      </c>
      <c r="V2234" s="19">
        <v>931.15</v>
      </c>
      <c r="W2234" s="20">
        <f>Tabla1[[#This Row],[Devengado]]/Tabla1[[#Totals],[Devengado]]</f>
        <v>1.0873823542854335E-4</v>
      </c>
      <c r="X2234" s="19">
        <v>849.44</v>
      </c>
      <c r="Y2234" s="19">
        <v>1879.08</v>
      </c>
      <c r="Z2234" s="19">
        <v>849.44</v>
      </c>
    </row>
    <row r="2235" spans="1:26" hidden="1" x14ac:dyDescent="0.2">
      <c r="A2235" t="s">
        <v>62</v>
      </c>
      <c r="B2235" t="s">
        <v>63</v>
      </c>
      <c r="C2235" t="s">
        <v>64</v>
      </c>
      <c r="D2235" t="s">
        <v>65</v>
      </c>
      <c r="E2235" t="s">
        <v>594</v>
      </c>
      <c r="F2235" t="s">
        <v>595</v>
      </c>
      <c r="G2235" t="s">
        <v>632</v>
      </c>
      <c r="H2235" t="s">
        <v>633</v>
      </c>
      <c r="I2235" t="str">
        <f>MID(Tabla1[[#This Row],[Des.Proyecto]],16,50)</f>
        <v>CIRCO DE LUZ DE QUITO</v>
      </c>
      <c r="J2235" t="s">
        <v>502</v>
      </c>
      <c r="K2235" t="s">
        <v>503</v>
      </c>
      <c r="L2235" s="11" t="s">
        <v>939</v>
      </c>
      <c r="M2235" t="s">
        <v>403</v>
      </c>
      <c r="N2235" t="s">
        <v>194</v>
      </c>
      <c r="O2235" s="19">
        <v>10913.4</v>
      </c>
      <c r="P2235" s="19">
        <v>0</v>
      </c>
      <c r="Q2235" s="19">
        <v>-10913.4</v>
      </c>
      <c r="R2235" s="19">
        <v>0</v>
      </c>
      <c r="S2235" s="19">
        <v>0</v>
      </c>
      <c r="T2235" s="19">
        <v>0</v>
      </c>
      <c r="U2235" s="18">
        <f>Tabla1[[#This Row],[Comprometido]]/Tabla1[[#Totals],[Comprometido]]</f>
        <v>0</v>
      </c>
      <c r="V2235" s="19">
        <v>0</v>
      </c>
      <c r="W2235" s="20">
        <f>Tabla1[[#This Row],[Devengado]]/Tabla1[[#Totals],[Devengado]]</f>
        <v>0</v>
      </c>
      <c r="X2235" s="19">
        <v>0</v>
      </c>
      <c r="Y2235" s="19">
        <v>0</v>
      </c>
      <c r="Z2235" s="19">
        <v>0</v>
      </c>
    </row>
    <row r="2236" spans="1:26" hidden="1" x14ac:dyDescent="0.2">
      <c r="A2236" t="s">
        <v>62</v>
      </c>
      <c r="B2236" t="s">
        <v>63</v>
      </c>
      <c r="C2236" t="s">
        <v>64</v>
      </c>
      <c r="D2236" t="s">
        <v>65</v>
      </c>
      <c r="E2236" t="s">
        <v>594</v>
      </c>
      <c r="F2236" t="s">
        <v>595</v>
      </c>
      <c r="G2236" t="s">
        <v>632</v>
      </c>
      <c r="H2236" t="s">
        <v>633</v>
      </c>
      <c r="I2236" t="str">
        <f>MID(Tabla1[[#This Row],[Des.Proyecto]],16,50)</f>
        <v>CIRCO DE LUZ DE QUITO</v>
      </c>
      <c r="J2236" t="s">
        <v>476</v>
      </c>
      <c r="K2236" t="s">
        <v>477</v>
      </c>
      <c r="L2236" s="11" t="s">
        <v>939</v>
      </c>
      <c r="M2236" t="s">
        <v>403</v>
      </c>
      <c r="N2236" t="s">
        <v>194</v>
      </c>
      <c r="O2236" s="19">
        <v>118382</v>
      </c>
      <c r="P2236" s="19">
        <v>0</v>
      </c>
      <c r="Q2236" s="19">
        <v>-458.53</v>
      </c>
      <c r="R2236" s="19">
        <v>117923.47</v>
      </c>
      <c r="S2236" s="19">
        <v>40.86</v>
      </c>
      <c r="T2236" s="19">
        <v>117882.61</v>
      </c>
      <c r="U2236" s="18">
        <f>Tabla1[[#This Row],[Comprometido]]/Tabla1[[#Totals],[Comprometido]]</f>
        <v>5.62774480157416E-3</v>
      </c>
      <c r="V2236" s="19">
        <v>38598.61</v>
      </c>
      <c r="W2236" s="20">
        <f>Tabla1[[#This Row],[Devengado]]/Tabla1[[#Totals],[Devengado]]</f>
        <v>4.5074850898292728E-3</v>
      </c>
      <c r="X2236" s="19">
        <v>40.86</v>
      </c>
      <c r="Y2236" s="19">
        <v>79324.86</v>
      </c>
      <c r="Z2236" s="19">
        <v>0</v>
      </c>
    </row>
    <row r="2237" spans="1:26" hidden="1" x14ac:dyDescent="0.2">
      <c r="A2237" t="s">
        <v>62</v>
      </c>
      <c r="B2237" t="s">
        <v>63</v>
      </c>
      <c r="C2237" t="s">
        <v>64</v>
      </c>
      <c r="D2237" t="s">
        <v>65</v>
      </c>
      <c r="E2237" t="s">
        <v>594</v>
      </c>
      <c r="F2237" t="s">
        <v>595</v>
      </c>
      <c r="G2237" t="s">
        <v>632</v>
      </c>
      <c r="H2237" t="s">
        <v>633</v>
      </c>
      <c r="I2237" t="str">
        <f>MID(Tabla1[[#This Row],[Des.Proyecto]],16,50)</f>
        <v>CIRCO DE LUZ DE QUITO</v>
      </c>
      <c r="J2237" t="s">
        <v>520</v>
      </c>
      <c r="K2237" t="s">
        <v>521</v>
      </c>
      <c r="L2237" s="11" t="s">
        <v>939</v>
      </c>
      <c r="M2237" t="s">
        <v>403</v>
      </c>
      <c r="N2237" t="s">
        <v>194</v>
      </c>
      <c r="O2237" s="19">
        <v>23853</v>
      </c>
      <c r="P2237" s="19">
        <v>0</v>
      </c>
      <c r="Q2237" s="19">
        <v>-7543.5</v>
      </c>
      <c r="R2237" s="19">
        <v>16309.5</v>
      </c>
      <c r="S2237" s="19">
        <v>16309.5</v>
      </c>
      <c r="T2237" s="19">
        <v>0</v>
      </c>
      <c r="U2237" s="18">
        <f>Tabla1[[#This Row],[Comprometido]]/Tabla1[[#Totals],[Comprometido]]</f>
        <v>0</v>
      </c>
      <c r="V2237" s="19">
        <v>0</v>
      </c>
      <c r="W2237" s="20">
        <f>Tabla1[[#This Row],[Devengado]]/Tabla1[[#Totals],[Devengado]]</f>
        <v>0</v>
      </c>
      <c r="X2237" s="19">
        <v>16309.5</v>
      </c>
      <c r="Y2237" s="19">
        <v>16309.5</v>
      </c>
      <c r="Z2237" s="19">
        <v>0</v>
      </c>
    </row>
    <row r="2238" spans="1:26" hidden="1" x14ac:dyDescent="0.2">
      <c r="A2238" t="s">
        <v>62</v>
      </c>
      <c r="B2238" t="s">
        <v>63</v>
      </c>
      <c r="C2238" t="s">
        <v>64</v>
      </c>
      <c r="D2238" t="s">
        <v>65</v>
      </c>
      <c r="E2238" t="s">
        <v>594</v>
      </c>
      <c r="F2238" t="s">
        <v>595</v>
      </c>
      <c r="G2238" t="s">
        <v>632</v>
      </c>
      <c r="H2238" t="s">
        <v>633</v>
      </c>
      <c r="I2238" t="str">
        <f>MID(Tabla1[[#This Row],[Des.Proyecto]],16,50)</f>
        <v>CIRCO DE LUZ DE QUITO</v>
      </c>
      <c r="J2238" t="s">
        <v>422</v>
      </c>
      <c r="K2238" t="s">
        <v>423</v>
      </c>
      <c r="L2238" s="11" t="s">
        <v>939</v>
      </c>
      <c r="M2238" t="s">
        <v>403</v>
      </c>
      <c r="N2238" t="s">
        <v>194</v>
      </c>
      <c r="O2238" s="19">
        <v>1671.04</v>
      </c>
      <c r="P2238" s="19">
        <v>0</v>
      </c>
      <c r="Q2238" s="19">
        <v>-1671.04</v>
      </c>
      <c r="R2238" s="19">
        <v>0</v>
      </c>
      <c r="S2238" s="19">
        <v>0</v>
      </c>
      <c r="T2238" s="19">
        <v>0</v>
      </c>
      <c r="U2238" s="18">
        <f>Tabla1[[#This Row],[Comprometido]]/Tabla1[[#Totals],[Comprometido]]</f>
        <v>0</v>
      </c>
      <c r="V2238" s="19">
        <v>0</v>
      </c>
      <c r="W2238" s="20">
        <f>Tabla1[[#This Row],[Devengado]]/Tabla1[[#Totals],[Devengado]]</f>
        <v>0</v>
      </c>
      <c r="X2238" s="19">
        <v>0</v>
      </c>
      <c r="Y2238" s="19">
        <v>0</v>
      </c>
      <c r="Z2238" s="19">
        <v>0</v>
      </c>
    </row>
    <row r="2239" spans="1:26" hidden="1" x14ac:dyDescent="0.2">
      <c r="A2239" t="s">
        <v>62</v>
      </c>
      <c r="B2239" t="s">
        <v>63</v>
      </c>
      <c r="C2239" t="s">
        <v>64</v>
      </c>
      <c r="D2239" t="s">
        <v>65</v>
      </c>
      <c r="E2239" t="s">
        <v>594</v>
      </c>
      <c r="F2239" t="s">
        <v>595</v>
      </c>
      <c r="G2239" t="s">
        <v>632</v>
      </c>
      <c r="H2239" t="s">
        <v>633</v>
      </c>
      <c r="I2239" t="str">
        <f>MID(Tabla1[[#This Row],[Des.Proyecto]],16,50)</f>
        <v>CIRCO DE LUZ DE QUITO</v>
      </c>
      <c r="J2239" t="s">
        <v>508</v>
      </c>
      <c r="K2239" t="s">
        <v>509</v>
      </c>
      <c r="L2239" s="11" t="s">
        <v>939</v>
      </c>
      <c r="M2239" t="s">
        <v>403</v>
      </c>
      <c r="N2239" t="s">
        <v>194</v>
      </c>
      <c r="O2239" s="19">
        <v>1612.76</v>
      </c>
      <c r="P2239" s="19">
        <v>0</v>
      </c>
      <c r="Q2239" s="19">
        <v>-1459.45</v>
      </c>
      <c r="R2239" s="19">
        <v>153.31</v>
      </c>
      <c r="S2239" s="19">
        <v>0</v>
      </c>
      <c r="T2239" s="19">
        <v>153.31</v>
      </c>
      <c r="U2239" s="18">
        <f>Tabla1[[#This Row],[Comprometido]]/Tabla1[[#Totals],[Comprometido]]</f>
        <v>7.3190571156282896E-6</v>
      </c>
      <c r="V2239" s="19">
        <v>153.31</v>
      </c>
      <c r="W2239" s="20">
        <f>Tabla1[[#This Row],[Devengado]]/Tabla1[[#Totals],[Devengado]]</f>
        <v>1.7903301158298858E-5</v>
      </c>
      <c r="X2239" s="19">
        <v>0</v>
      </c>
      <c r="Y2239" s="19">
        <v>0</v>
      </c>
      <c r="Z2239" s="19">
        <v>0</v>
      </c>
    </row>
    <row r="2240" spans="1:26" hidden="1" x14ac:dyDescent="0.2">
      <c r="A2240" t="s">
        <v>62</v>
      </c>
      <c r="B2240" t="s">
        <v>63</v>
      </c>
      <c r="C2240" t="s">
        <v>64</v>
      </c>
      <c r="D2240" t="s">
        <v>65</v>
      </c>
      <c r="E2240" t="s">
        <v>594</v>
      </c>
      <c r="F2240" t="s">
        <v>595</v>
      </c>
      <c r="G2240" t="s">
        <v>632</v>
      </c>
      <c r="H2240" t="s">
        <v>633</v>
      </c>
      <c r="I2240" t="str">
        <f>MID(Tabla1[[#This Row],[Des.Proyecto]],16,50)</f>
        <v>CIRCO DE LUZ DE QUITO</v>
      </c>
      <c r="J2240" t="s">
        <v>616</v>
      </c>
      <c r="K2240" t="s">
        <v>617</v>
      </c>
      <c r="L2240" s="11" t="s">
        <v>939</v>
      </c>
      <c r="M2240" t="s">
        <v>403</v>
      </c>
      <c r="N2240" t="s">
        <v>194</v>
      </c>
      <c r="O2240" s="19">
        <v>670.4</v>
      </c>
      <c r="P2240" s="19">
        <v>0</v>
      </c>
      <c r="Q2240" s="19">
        <v>-346.91</v>
      </c>
      <c r="R2240" s="19">
        <v>323.49</v>
      </c>
      <c r="S2240" s="19">
        <v>0</v>
      </c>
      <c r="T2240" s="19">
        <v>323.49</v>
      </c>
      <c r="U2240" s="18">
        <f>Tabla1[[#This Row],[Comprometido]]/Tabla1[[#Totals],[Comprometido]]</f>
        <v>1.5443492181427143E-5</v>
      </c>
      <c r="V2240" s="19">
        <v>323.49</v>
      </c>
      <c r="W2240" s="20">
        <f>Tabla1[[#This Row],[Devengado]]/Tabla1[[#Totals],[Devengado]]</f>
        <v>3.7776654436749704E-5</v>
      </c>
      <c r="X2240" s="19">
        <v>0</v>
      </c>
      <c r="Y2240" s="19">
        <v>0</v>
      </c>
      <c r="Z2240" s="19">
        <v>0</v>
      </c>
    </row>
    <row r="2241" spans="1:26" hidden="1" x14ac:dyDescent="0.2">
      <c r="A2241" t="s">
        <v>62</v>
      </c>
      <c r="B2241" t="s">
        <v>63</v>
      </c>
      <c r="C2241" t="s">
        <v>64</v>
      </c>
      <c r="D2241" t="s">
        <v>65</v>
      </c>
      <c r="E2241" t="s">
        <v>594</v>
      </c>
      <c r="F2241" t="s">
        <v>595</v>
      </c>
      <c r="G2241" t="s">
        <v>632</v>
      </c>
      <c r="H2241" t="s">
        <v>633</v>
      </c>
      <c r="I2241" t="str">
        <f>MID(Tabla1[[#This Row],[Des.Proyecto]],16,50)</f>
        <v>CIRCO DE LUZ DE QUITO</v>
      </c>
      <c r="J2241" t="s">
        <v>426</v>
      </c>
      <c r="K2241" t="s">
        <v>427</v>
      </c>
      <c r="L2241" s="11" t="s">
        <v>939</v>
      </c>
      <c r="M2241" t="s">
        <v>403</v>
      </c>
      <c r="N2241" t="s">
        <v>194</v>
      </c>
      <c r="O2241" s="19">
        <v>800</v>
      </c>
      <c r="P2241" s="19">
        <v>0</v>
      </c>
      <c r="Q2241" s="19">
        <v>-800</v>
      </c>
      <c r="R2241" s="19">
        <v>0</v>
      </c>
      <c r="S2241" s="19">
        <v>0</v>
      </c>
      <c r="T2241" s="19">
        <v>0</v>
      </c>
      <c r="U2241" s="18">
        <f>Tabla1[[#This Row],[Comprometido]]/Tabla1[[#Totals],[Comprometido]]</f>
        <v>0</v>
      </c>
      <c r="V2241" s="19">
        <v>0</v>
      </c>
      <c r="W2241" s="20">
        <f>Tabla1[[#This Row],[Devengado]]/Tabla1[[#Totals],[Devengado]]</f>
        <v>0</v>
      </c>
      <c r="X2241" s="19">
        <v>0</v>
      </c>
      <c r="Y2241" s="19">
        <v>0</v>
      </c>
      <c r="Z2241" s="19">
        <v>0</v>
      </c>
    </row>
    <row r="2242" spans="1:26" hidden="1" x14ac:dyDescent="0.2">
      <c r="A2242" t="s">
        <v>62</v>
      </c>
      <c r="B2242" t="s">
        <v>63</v>
      </c>
      <c r="C2242" t="s">
        <v>64</v>
      </c>
      <c r="D2242" t="s">
        <v>65</v>
      </c>
      <c r="E2242" t="s">
        <v>594</v>
      </c>
      <c r="F2242" t="s">
        <v>595</v>
      </c>
      <c r="G2242" t="s">
        <v>632</v>
      </c>
      <c r="H2242" t="s">
        <v>633</v>
      </c>
      <c r="I2242" t="str">
        <f>MID(Tabla1[[#This Row],[Des.Proyecto]],16,50)</f>
        <v>CIRCO DE LUZ DE QUITO</v>
      </c>
      <c r="J2242" t="s">
        <v>492</v>
      </c>
      <c r="K2242" t="s">
        <v>493</v>
      </c>
      <c r="L2242" s="11" t="s">
        <v>939</v>
      </c>
      <c r="M2242" t="s">
        <v>403</v>
      </c>
      <c r="N2242" t="s">
        <v>194</v>
      </c>
      <c r="O2242" s="19">
        <v>16864</v>
      </c>
      <c r="P2242" s="19">
        <v>0</v>
      </c>
      <c r="Q2242" s="19">
        <v>-6974.5</v>
      </c>
      <c r="R2242" s="19">
        <v>9889.5</v>
      </c>
      <c r="S2242" s="19">
        <v>9889.5</v>
      </c>
      <c r="T2242" s="19">
        <v>0</v>
      </c>
      <c r="U2242" s="18">
        <f>Tabla1[[#This Row],[Comprometido]]/Tabla1[[#Totals],[Comprometido]]</f>
        <v>0</v>
      </c>
      <c r="V2242" s="19">
        <v>0</v>
      </c>
      <c r="W2242" s="20">
        <f>Tabla1[[#This Row],[Devengado]]/Tabla1[[#Totals],[Devengado]]</f>
        <v>0</v>
      </c>
      <c r="X2242" s="19">
        <v>9889.5</v>
      </c>
      <c r="Y2242" s="19">
        <v>9889.5</v>
      </c>
      <c r="Z2242" s="19">
        <v>0</v>
      </c>
    </row>
    <row r="2243" spans="1:26" hidden="1" x14ac:dyDescent="0.2">
      <c r="A2243" t="s">
        <v>62</v>
      </c>
      <c r="B2243" t="s">
        <v>63</v>
      </c>
      <c r="C2243" t="s">
        <v>64</v>
      </c>
      <c r="D2243" t="s">
        <v>65</v>
      </c>
      <c r="E2243" t="s">
        <v>594</v>
      </c>
      <c r="F2243" t="s">
        <v>595</v>
      </c>
      <c r="G2243" t="s">
        <v>632</v>
      </c>
      <c r="H2243" t="s">
        <v>633</v>
      </c>
      <c r="I2243" t="str">
        <f>MID(Tabla1[[#This Row],[Des.Proyecto]],16,50)</f>
        <v>CIRCO DE LUZ DE QUITO</v>
      </c>
      <c r="J2243" t="s">
        <v>428</v>
      </c>
      <c r="K2243" t="s">
        <v>429</v>
      </c>
      <c r="L2243" s="11" t="s">
        <v>939</v>
      </c>
      <c r="M2243" t="s">
        <v>403</v>
      </c>
      <c r="N2243" t="s">
        <v>194</v>
      </c>
      <c r="O2243" s="19">
        <v>6700</v>
      </c>
      <c r="P2243" s="19">
        <v>0</v>
      </c>
      <c r="Q2243" s="19">
        <v>-6700</v>
      </c>
      <c r="R2243" s="19">
        <v>0</v>
      </c>
      <c r="S2243" s="19">
        <v>0</v>
      </c>
      <c r="T2243" s="19">
        <v>0</v>
      </c>
      <c r="U2243" s="18">
        <f>Tabla1[[#This Row],[Comprometido]]/Tabla1[[#Totals],[Comprometido]]</f>
        <v>0</v>
      </c>
      <c r="V2243" s="19">
        <v>0</v>
      </c>
      <c r="W2243" s="20">
        <f>Tabla1[[#This Row],[Devengado]]/Tabla1[[#Totals],[Devengado]]</f>
        <v>0</v>
      </c>
      <c r="X2243" s="19">
        <v>0</v>
      </c>
      <c r="Y2243" s="19">
        <v>0</v>
      </c>
      <c r="Z2243" s="19">
        <v>0</v>
      </c>
    </row>
    <row r="2244" spans="1:26" hidden="1" x14ac:dyDescent="0.2">
      <c r="A2244" t="s">
        <v>62</v>
      </c>
      <c r="B2244" t="s">
        <v>63</v>
      </c>
      <c r="C2244" t="s">
        <v>64</v>
      </c>
      <c r="D2244" t="s">
        <v>65</v>
      </c>
      <c r="E2244" t="s">
        <v>594</v>
      </c>
      <c r="F2244" t="s">
        <v>595</v>
      </c>
      <c r="G2244" t="s">
        <v>632</v>
      </c>
      <c r="H2244" t="s">
        <v>633</v>
      </c>
      <c r="I2244" t="str">
        <f>MID(Tabla1[[#This Row],[Des.Proyecto]],16,50)</f>
        <v>CIRCO DE LUZ DE QUITO</v>
      </c>
      <c r="J2244" t="s">
        <v>494</v>
      </c>
      <c r="K2244" t="s">
        <v>495</v>
      </c>
      <c r="L2244" s="11" t="s">
        <v>939</v>
      </c>
      <c r="M2244" t="s">
        <v>403</v>
      </c>
      <c r="N2244" t="s">
        <v>194</v>
      </c>
      <c r="O2244" s="19">
        <v>230.05</v>
      </c>
      <c r="P2244" s="19">
        <v>0</v>
      </c>
      <c r="Q2244" s="19">
        <v>-86.23</v>
      </c>
      <c r="R2244" s="19">
        <v>143.82</v>
      </c>
      <c r="S2244" s="19">
        <v>0</v>
      </c>
      <c r="T2244" s="19">
        <v>143.82</v>
      </c>
      <c r="U2244" s="18">
        <f>Tabla1[[#This Row],[Comprometido]]/Tabla1[[#Totals],[Comprometido]]</f>
        <v>6.8660021810035907E-6</v>
      </c>
      <c r="V2244" s="19">
        <v>143.82</v>
      </c>
      <c r="W2244" s="20">
        <f>Tabla1[[#This Row],[Devengado]]/Tabla1[[#Totals],[Devengado]]</f>
        <v>1.6795073854194388E-5</v>
      </c>
      <c r="X2244" s="19">
        <v>0</v>
      </c>
      <c r="Y2244" s="19">
        <v>0</v>
      </c>
      <c r="Z2244" s="19">
        <v>0</v>
      </c>
    </row>
    <row r="2245" spans="1:26" hidden="1" x14ac:dyDescent="0.2">
      <c r="A2245" t="s">
        <v>62</v>
      </c>
      <c r="B2245" t="s">
        <v>63</v>
      </c>
      <c r="C2245" t="s">
        <v>64</v>
      </c>
      <c r="D2245" t="s">
        <v>65</v>
      </c>
      <c r="E2245" t="s">
        <v>594</v>
      </c>
      <c r="F2245" t="s">
        <v>595</v>
      </c>
      <c r="G2245" t="s">
        <v>632</v>
      </c>
      <c r="H2245" t="s">
        <v>633</v>
      </c>
      <c r="I2245" t="str">
        <f>MID(Tabla1[[#This Row],[Des.Proyecto]],16,50)</f>
        <v>CIRCO DE LUZ DE QUITO</v>
      </c>
      <c r="J2245" t="s">
        <v>618</v>
      </c>
      <c r="K2245" t="s">
        <v>619</v>
      </c>
      <c r="L2245" s="11" t="s">
        <v>939</v>
      </c>
      <c r="M2245" t="s">
        <v>403</v>
      </c>
      <c r="N2245" t="s">
        <v>194</v>
      </c>
      <c r="O2245" s="19">
        <v>231.88</v>
      </c>
      <c r="P2245" s="19">
        <v>0</v>
      </c>
      <c r="Q2245" s="19">
        <v>-175.28</v>
      </c>
      <c r="R2245" s="19">
        <v>56.6</v>
      </c>
      <c r="S2245" s="19">
        <v>0</v>
      </c>
      <c r="T2245" s="19">
        <v>56.6</v>
      </c>
      <c r="U2245" s="18">
        <f>Tabla1[[#This Row],[Comprometido]]/Tabla1[[#Totals],[Comprometido]]</f>
        <v>2.7020979241051541E-6</v>
      </c>
      <c r="V2245" s="19">
        <v>56.6</v>
      </c>
      <c r="W2245" s="20">
        <f>Tabla1[[#This Row],[Devengado]]/Tabla1[[#Totals],[Devengado]]</f>
        <v>6.6096591583048419E-6</v>
      </c>
      <c r="X2245" s="19">
        <v>0</v>
      </c>
      <c r="Y2245" s="19">
        <v>0</v>
      </c>
      <c r="Z2245" s="19">
        <v>0</v>
      </c>
    </row>
    <row r="2246" spans="1:26" hidden="1" x14ac:dyDescent="0.2">
      <c r="A2246" t="s">
        <v>62</v>
      </c>
      <c r="B2246" t="s">
        <v>63</v>
      </c>
      <c r="C2246" t="s">
        <v>64</v>
      </c>
      <c r="D2246" t="s">
        <v>65</v>
      </c>
      <c r="E2246" t="s">
        <v>594</v>
      </c>
      <c r="F2246" t="s">
        <v>595</v>
      </c>
      <c r="G2246" t="s">
        <v>632</v>
      </c>
      <c r="H2246" t="s">
        <v>633</v>
      </c>
      <c r="I2246" t="str">
        <f>MID(Tabla1[[#This Row],[Des.Proyecto]],16,50)</f>
        <v>CIRCO DE LUZ DE QUITO</v>
      </c>
      <c r="J2246" t="s">
        <v>432</v>
      </c>
      <c r="K2246" t="s">
        <v>433</v>
      </c>
      <c r="L2246" s="11" t="s">
        <v>939</v>
      </c>
      <c r="M2246" t="s">
        <v>403</v>
      </c>
      <c r="N2246" t="s">
        <v>194</v>
      </c>
      <c r="O2246" s="19">
        <v>428.09</v>
      </c>
      <c r="P2246" s="19">
        <v>0</v>
      </c>
      <c r="Q2246" s="19">
        <v>-193.21</v>
      </c>
      <c r="R2246" s="19">
        <v>234.88</v>
      </c>
      <c r="S2246" s="19">
        <v>0</v>
      </c>
      <c r="T2246" s="19">
        <v>234.88</v>
      </c>
      <c r="U2246" s="18">
        <f>Tabla1[[#This Row],[Comprometido]]/Tabla1[[#Totals],[Comprometido]]</f>
        <v>1.1213228982576299E-5</v>
      </c>
      <c r="V2246" s="19">
        <v>234.88</v>
      </c>
      <c r="W2246" s="20">
        <f>Tabla1[[#This Row],[Devengado]]/Tabla1[[#Totals],[Devengado]]</f>
        <v>2.7428917722661508E-5</v>
      </c>
      <c r="X2246" s="19">
        <v>0</v>
      </c>
      <c r="Y2246" s="19">
        <v>0</v>
      </c>
      <c r="Z2246" s="19">
        <v>0</v>
      </c>
    </row>
    <row r="2247" spans="1:26" hidden="1" x14ac:dyDescent="0.2">
      <c r="A2247" t="s">
        <v>62</v>
      </c>
      <c r="B2247" t="s">
        <v>63</v>
      </c>
      <c r="C2247" t="s">
        <v>64</v>
      </c>
      <c r="D2247" t="s">
        <v>65</v>
      </c>
      <c r="E2247" t="s">
        <v>594</v>
      </c>
      <c r="F2247" t="s">
        <v>595</v>
      </c>
      <c r="G2247" t="s">
        <v>632</v>
      </c>
      <c r="H2247" t="s">
        <v>633</v>
      </c>
      <c r="I2247" t="str">
        <f>MID(Tabla1[[#This Row],[Des.Proyecto]],16,50)</f>
        <v>CIRCO DE LUZ DE QUITO</v>
      </c>
      <c r="J2247" t="s">
        <v>444</v>
      </c>
      <c r="K2247" t="s">
        <v>445</v>
      </c>
      <c r="L2247" s="11" t="s">
        <v>939</v>
      </c>
      <c r="M2247" t="s">
        <v>403</v>
      </c>
      <c r="N2247" t="s">
        <v>194</v>
      </c>
      <c r="O2247" s="19">
        <v>1652.13</v>
      </c>
      <c r="P2247" s="19">
        <v>0</v>
      </c>
      <c r="Q2247" s="19">
        <v>-1175.1300000000001</v>
      </c>
      <c r="R2247" s="19">
        <v>477</v>
      </c>
      <c r="S2247" s="19">
        <v>0</v>
      </c>
      <c r="T2247" s="19">
        <v>477</v>
      </c>
      <c r="U2247" s="18">
        <f>Tabla1[[#This Row],[Comprometido]]/Tabla1[[#Totals],[Comprometido]]</f>
        <v>2.2772097346257216E-5</v>
      </c>
      <c r="V2247" s="19">
        <v>477</v>
      </c>
      <c r="W2247" s="20">
        <f>Tabla1[[#This Row],[Devengado]]/Tabla1[[#Totals],[Devengado]]</f>
        <v>5.5703311281120311E-5</v>
      </c>
      <c r="X2247" s="19">
        <v>0</v>
      </c>
      <c r="Y2247" s="19">
        <v>0</v>
      </c>
      <c r="Z2247" s="19">
        <v>0</v>
      </c>
    </row>
    <row r="2248" spans="1:26" hidden="1" x14ac:dyDescent="0.2">
      <c r="A2248" t="s">
        <v>62</v>
      </c>
      <c r="B2248" t="s">
        <v>63</v>
      </c>
      <c r="C2248" t="s">
        <v>64</v>
      </c>
      <c r="D2248" t="s">
        <v>65</v>
      </c>
      <c r="E2248" t="s">
        <v>594</v>
      </c>
      <c r="F2248" t="s">
        <v>595</v>
      </c>
      <c r="G2248" t="s">
        <v>632</v>
      </c>
      <c r="H2248" t="s">
        <v>633</v>
      </c>
      <c r="I2248" t="str">
        <f>MID(Tabla1[[#This Row],[Des.Proyecto]],16,50)</f>
        <v>CIRCO DE LUZ DE QUITO</v>
      </c>
      <c r="J2248" t="s">
        <v>540</v>
      </c>
      <c r="K2248" t="s">
        <v>541</v>
      </c>
      <c r="L2248" s="11" t="s">
        <v>939</v>
      </c>
      <c r="M2248" t="s">
        <v>403</v>
      </c>
      <c r="N2248" t="s">
        <v>194</v>
      </c>
      <c r="O2248" s="19">
        <v>2160</v>
      </c>
      <c r="P2248" s="19">
        <v>0</v>
      </c>
      <c r="Q2248" s="19">
        <v>-2160</v>
      </c>
      <c r="R2248" s="19">
        <v>0</v>
      </c>
      <c r="S2248" s="19">
        <v>0</v>
      </c>
      <c r="T2248" s="19">
        <v>0</v>
      </c>
      <c r="U2248" s="18">
        <f>Tabla1[[#This Row],[Comprometido]]/Tabla1[[#Totals],[Comprometido]]</f>
        <v>0</v>
      </c>
      <c r="V2248" s="19">
        <v>0</v>
      </c>
      <c r="W2248" s="20">
        <f>Tabla1[[#This Row],[Devengado]]/Tabla1[[#Totals],[Devengado]]</f>
        <v>0</v>
      </c>
      <c r="X2248" s="19">
        <v>0</v>
      </c>
      <c r="Y2248" s="19">
        <v>0</v>
      </c>
      <c r="Z2248" s="19">
        <v>0</v>
      </c>
    </row>
    <row r="2249" spans="1:26" hidden="1" x14ac:dyDescent="0.2">
      <c r="A2249" t="s">
        <v>62</v>
      </c>
      <c r="B2249" t="s">
        <v>63</v>
      </c>
      <c r="C2249" t="s">
        <v>99</v>
      </c>
      <c r="D2249" t="s">
        <v>100</v>
      </c>
      <c r="E2249" t="s">
        <v>634</v>
      </c>
      <c r="F2249" t="s">
        <v>635</v>
      </c>
      <c r="G2249" t="s">
        <v>636</v>
      </c>
      <c r="H2249" t="s">
        <v>637</v>
      </c>
      <c r="I2249" t="str">
        <f>MID(Tabla1[[#This Row],[Des.Proyecto]],16,50)</f>
        <v>PROMOCIÓN DE DERECHOS DE GRUPOS DE ATENC</v>
      </c>
      <c r="J2249" t="s">
        <v>456</v>
      </c>
      <c r="K2249" t="s">
        <v>457</v>
      </c>
      <c r="L2249" s="11" t="s">
        <v>939</v>
      </c>
      <c r="M2249" t="s">
        <v>403</v>
      </c>
      <c r="N2249" t="s">
        <v>194</v>
      </c>
      <c r="O2249" s="19">
        <v>67900</v>
      </c>
      <c r="P2249" s="19">
        <v>0</v>
      </c>
      <c r="Q2249" s="19">
        <v>0</v>
      </c>
      <c r="R2249" s="19">
        <v>67900</v>
      </c>
      <c r="S2249" s="19">
        <v>66900</v>
      </c>
      <c r="T2249" s="19">
        <v>0</v>
      </c>
      <c r="U2249" s="18">
        <f>Tabla1[[#This Row],[Comprometido]]/Tabla1[[#Totals],[Comprometido]]</f>
        <v>0</v>
      </c>
      <c r="V2249" s="19">
        <v>0</v>
      </c>
      <c r="W2249" s="20">
        <f>Tabla1[[#This Row],[Devengado]]/Tabla1[[#Totals],[Devengado]]</f>
        <v>0</v>
      </c>
      <c r="X2249" s="19">
        <v>67900</v>
      </c>
      <c r="Y2249" s="19">
        <v>67900</v>
      </c>
      <c r="Z2249" s="19">
        <v>1000</v>
      </c>
    </row>
    <row r="2250" spans="1:26" hidden="1" x14ac:dyDescent="0.2">
      <c r="A2250" t="s">
        <v>23</v>
      </c>
      <c r="B2250" t="s">
        <v>24</v>
      </c>
      <c r="C2250" t="s">
        <v>72</v>
      </c>
      <c r="D2250" t="s">
        <v>73</v>
      </c>
      <c r="E2250" t="s">
        <v>634</v>
      </c>
      <c r="F2250" t="s">
        <v>635</v>
      </c>
      <c r="G2250" t="s">
        <v>636</v>
      </c>
      <c r="H2250" t="s">
        <v>637</v>
      </c>
      <c r="I2250" t="str">
        <f>MID(Tabla1[[#This Row],[Des.Proyecto]],16,50)</f>
        <v>PROMOCIÓN DE DERECHOS DE GRUPOS DE ATENC</v>
      </c>
      <c r="J2250" t="s">
        <v>456</v>
      </c>
      <c r="K2250" t="s">
        <v>457</v>
      </c>
      <c r="L2250" s="11" t="s">
        <v>939</v>
      </c>
      <c r="M2250" t="s">
        <v>403</v>
      </c>
      <c r="N2250" t="s">
        <v>194</v>
      </c>
      <c r="O2250" s="19">
        <v>1994.9</v>
      </c>
      <c r="P2250" s="19">
        <v>0</v>
      </c>
      <c r="Q2250" s="19">
        <v>0</v>
      </c>
      <c r="R2250" s="19">
        <v>1994.9</v>
      </c>
      <c r="S2250" s="19">
        <v>0</v>
      </c>
      <c r="T2250" s="19">
        <v>0</v>
      </c>
      <c r="U2250" s="18">
        <f>Tabla1[[#This Row],[Comprometido]]/Tabla1[[#Totals],[Comprometido]]</f>
        <v>0</v>
      </c>
      <c r="V2250" s="19">
        <v>0</v>
      </c>
      <c r="W2250" s="20">
        <f>Tabla1[[#This Row],[Devengado]]/Tabla1[[#Totals],[Devengado]]</f>
        <v>0</v>
      </c>
      <c r="X2250" s="19">
        <v>1994.9</v>
      </c>
      <c r="Y2250" s="19">
        <v>1994.9</v>
      </c>
      <c r="Z2250" s="19">
        <v>1994.9</v>
      </c>
    </row>
    <row r="2251" spans="1:26" hidden="1" x14ac:dyDescent="0.2">
      <c r="A2251" t="s">
        <v>23</v>
      </c>
      <c r="B2251" t="s">
        <v>24</v>
      </c>
      <c r="C2251" t="s">
        <v>42</v>
      </c>
      <c r="D2251" t="s">
        <v>43</v>
      </c>
      <c r="E2251" t="s">
        <v>634</v>
      </c>
      <c r="F2251" t="s">
        <v>635</v>
      </c>
      <c r="G2251" t="s">
        <v>636</v>
      </c>
      <c r="H2251" t="s">
        <v>637</v>
      </c>
      <c r="I2251" t="str">
        <f>MID(Tabla1[[#This Row],[Des.Proyecto]],16,50)</f>
        <v>PROMOCIÓN DE DERECHOS DE GRUPOS DE ATENC</v>
      </c>
      <c r="J2251" t="s">
        <v>456</v>
      </c>
      <c r="K2251" t="s">
        <v>457</v>
      </c>
      <c r="L2251" s="11" t="s">
        <v>939</v>
      </c>
      <c r="M2251" t="s">
        <v>403</v>
      </c>
      <c r="N2251" t="s">
        <v>194</v>
      </c>
      <c r="O2251" s="19">
        <v>3000</v>
      </c>
      <c r="P2251" s="19">
        <v>0</v>
      </c>
      <c r="Q2251" s="19">
        <v>-2100</v>
      </c>
      <c r="R2251" s="19">
        <v>900</v>
      </c>
      <c r="S2251" s="19">
        <v>0</v>
      </c>
      <c r="T2251" s="19">
        <v>0</v>
      </c>
      <c r="U2251" s="18">
        <f>Tabla1[[#This Row],[Comprometido]]/Tabla1[[#Totals],[Comprometido]]</f>
        <v>0</v>
      </c>
      <c r="V2251" s="19">
        <v>0</v>
      </c>
      <c r="W2251" s="20">
        <f>Tabla1[[#This Row],[Devengado]]/Tabla1[[#Totals],[Devengado]]</f>
        <v>0</v>
      </c>
      <c r="X2251" s="19">
        <v>900</v>
      </c>
      <c r="Y2251" s="19">
        <v>900</v>
      </c>
      <c r="Z2251" s="19">
        <v>900</v>
      </c>
    </row>
    <row r="2252" spans="1:26" hidden="1" x14ac:dyDescent="0.2">
      <c r="A2252" t="s">
        <v>23</v>
      </c>
      <c r="B2252" t="s">
        <v>24</v>
      </c>
      <c r="C2252" t="s">
        <v>86</v>
      </c>
      <c r="D2252" t="s">
        <v>87</v>
      </c>
      <c r="E2252" t="s">
        <v>634</v>
      </c>
      <c r="F2252" t="s">
        <v>635</v>
      </c>
      <c r="G2252" t="s">
        <v>636</v>
      </c>
      <c r="H2252" t="s">
        <v>637</v>
      </c>
      <c r="I2252" t="str">
        <f>MID(Tabla1[[#This Row],[Des.Proyecto]],16,50)</f>
        <v>PROMOCIÓN DE DERECHOS DE GRUPOS DE ATENC</v>
      </c>
      <c r="J2252" t="s">
        <v>456</v>
      </c>
      <c r="K2252" t="s">
        <v>457</v>
      </c>
      <c r="L2252" s="11" t="s">
        <v>939</v>
      </c>
      <c r="M2252" t="s">
        <v>403</v>
      </c>
      <c r="N2252" t="s">
        <v>194</v>
      </c>
      <c r="O2252" s="19">
        <v>2000</v>
      </c>
      <c r="P2252" s="19">
        <v>0</v>
      </c>
      <c r="Q2252" s="19">
        <v>0</v>
      </c>
      <c r="R2252" s="19">
        <v>2000</v>
      </c>
      <c r="S2252" s="19">
        <v>0</v>
      </c>
      <c r="T2252" s="19">
        <v>0</v>
      </c>
      <c r="U2252" s="18">
        <f>Tabla1[[#This Row],[Comprometido]]/Tabla1[[#Totals],[Comprometido]]</f>
        <v>0</v>
      </c>
      <c r="V2252" s="19">
        <v>0</v>
      </c>
      <c r="W2252" s="20">
        <f>Tabla1[[#This Row],[Devengado]]/Tabla1[[#Totals],[Devengado]]</f>
        <v>0</v>
      </c>
      <c r="X2252" s="19">
        <v>2000</v>
      </c>
      <c r="Y2252" s="19">
        <v>2000</v>
      </c>
      <c r="Z2252" s="19">
        <v>2000</v>
      </c>
    </row>
    <row r="2253" spans="1:26" hidden="1" x14ac:dyDescent="0.2">
      <c r="A2253" t="s">
        <v>62</v>
      </c>
      <c r="B2253" t="s">
        <v>63</v>
      </c>
      <c r="C2253" t="s">
        <v>99</v>
      </c>
      <c r="D2253" t="s">
        <v>100</v>
      </c>
      <c r="E2253" t="s">
        <v>634</v>
      </c>
      <c r="F2253" t="s">
        <v>635</v>
      </c>
      <c r="G2253" t="s">
        <v>636</v>
      </c>
      <c r="H2253" t="s">
        <v>637</v>
      </c>
      <c r="I2253" t="str">
        <f>MID(Tabla1[[#This Row],[Des.Proyecto]],16,50)</f>
        <v>PROMOCIÓN DE DERECHOS DE GRUPOS DE ATENC</v>
      </c>
      <c r="J2253" t="s">
        <v>401</v>
      </c>
      <c r="K2253" t="s">
        <v>402</v>
      </c>
      <c r="L2253" s="11" t="s">
        <v>939</v>
      </c>
      <c r="M2253" t="s">
        <v>403</v>
      </c>
      <c r="N2253" t="s">
        <v>194</v>
      </c>
      <c r="O2253" s="19">
        <v>11200.9</v>
      </c>
      <c r="P2253" s="19">
        <v>0</v>
      </c>
      <c r="Q2253" s="19">
        <v>-4800</v>
      </c>
      <c r="R2253" s="19">
        <v>6400.9</v>
      </c>
      <c r="S2253" s="19">
        <v>0</v>
      </c>
      <c r="T2253" s="19">
        <v>0</v>
      </c>
      <c r="U2253" s="18">
        <f>Tabla1[[#This Row],[Comprometido]]/Tabla1[[#Totals],[Comprometido]]</f>
        <v>0</v>
      </c>
      <c r="V2253" s="19">
        <v>0</v>
      </c>
      <c r="W2253" s="20">
        <f>Tabla1[[#This Row],[Devengado]]/Tabla1[[#Totals],[Devengado]]</f>
        <v>0</v>
      </c>
      <c r="X2253" s="19">
        <v>6400.9</v>
      </c>
      <c r="Y2253" s="19">
        <v>6400.9</v>
      </c>
      <c r="Z2253" s="19">
        <v>6400.9</v>
      </c>
    </row>
    <row r="2254" spans="1:26" hidden="1" x14ac:dyDescent="0.2">
      <c r="A2254" t="s">
        <v>23</v>
      </c>
      <c r="B2254" t="s">
        <v>24</v>
      </c>
      <c r="C2254" t="s">
        <v>72</v>
      </c>
      <c r="D2254" t="s">
        <v>73</v>
      </c>
      <c r="E2254" t="s">
        <v>634</v>
      </c>
      <c r="F2254" t="s">
        <v>635</v>
      </c>
      <c r="G2254" t="s">
        <v>636</v>
      </c>
      <c r="H2254" t="s">
        <v>637</v>
      </c>
      <c r="I2254" t="str">
        <f>MID(Tabla1[[#This Row],[Des.Proyecto]],16,50)</f>
        <v>PROMOCIÓN DE DERECHOS DE GRUPOS DE ATENC</v>
      </c>
      <c r="J2254" t="s">
        <v>401</v>
      </c>
      <c r="K2254" t="s">
        <v>402</v>
      </c>
      <c r="L2254" s="11" t="s">
        <v>939</v>
      </c>
      <c r="M2254" t="s">
        <v>403</v>
      </c>
      <c r="N2254" t="s">
        <v>194</v>
      </c>
      <c r="O2254" s="19">
        <v>6560.27</v>
      </c>
      <c r="P2254" s="19">
        <v>0</v>
      </c>
      <c r="Q2254" s="19">
        <v>0</v>
      </c>
      <c r="R2254" s="19">
        <v>6560.27</v>
      </c>
      <c r="S2254" s="19">
        <v>0</v>
      </c>
      <c r="T2254" s="19">
        <v>0</v>
      </c>
      <c r="U2254" s="18">
        <f>Tabla1[[#This Row],[Comprometido]]/Tabla1[[#Totals],[Comprometido]]</f>
        <v>0</v>
      </c>
      <c r="V2254" s="19">
        <v>0</v>
      </c>
      <c r="W2254" s="20">
        <f>Tabla1[[#This Row],[Devengado]]/Tabla1[[#Totals],[Devengado]]</f>
        <v>0</v>
      </c>
      <c r="X2254" s="19">
        <v>6560.27</v>
      </c>
      <c r="Y2254" s="19">
        <v>6560.27</v>
      </c>
      <c r="Z2254" s="19">
        <v>6560.27</v>
      </c>
    </row>
    <row r="2255" spans="1:26" hidden="1" x14ac:dyDescent="0.2">
      <c r="A2255" t="s">
        <v>23</v>
      </c>
      <c r="B2255" t="s">
        <v>24</v>
      </c>
      <c r="C2255" t="s">
        <v>44</v>
      </c>
      <c r="D2255" t="s">
        <v>45</v>
      </c>
      <c r="E2255" t="s">
        <v>634</v>
      </c>
      <c r="F2255" t="s">
        <v>635</v>
      </c>
      <c r="G2255" t="s">
        <v>636</v>
      </c>
      <c r="H2255" t="s">
        <v>637</v>
      </c>
      <c r="I2255" t="str">
        <f>MID(Tabla1[[#This Row],[Des.Proyecto]],16,50)</f>
        <v>PROMOCIÓN DE DERECHOS DE GRUPOS DE ATENC</v>
      </c>
      <c r="J2255" t="s">
        <v>401</v>
      </c>
      <c r="K2255" t="s">
        <v>402</v>
      </c>
      <c r="L2255" s="11" t="s">
        <v>939</v>
      </c>
      <c r="M2255" t="s">
        <v>403</v>
      </c>
      <c r="N2255" t="s">
        <v>194</v>
      </c>
      <c r="O2255" s="19">
        <v>8397.75</v>
      </c>
      <c r="P2255" s="19">
        <v>0</v>
      </c>
      <c r="Q2255" s="19">
        <v>0</v>
      </c>
      <c r="R2255" s="19">
        <v>8397.75</v>
      </c>
      <c r="S2255" s="19">
        <v>0</v>
      </c>
      <c r="T2255" s="19">
        <v>2600</v>
      </c>
      <c r="U2255" s="18">
        <f>Tabla1[[#This Row],[Comprometido]]/Tabla1[[#Totals],[Comprometido]]</f>
        <v>1.2412463962320497E-4</v>
      </c>
      <c r="V2255" s="19">
        <v>2600</v>
      </c>
      <c r="W2255" s="20">
        <f>Tabla1[[#This Row],[Devengado]]/Tabla1[[#Totals],[Devengado]]</f>
        <v>3.0362391893273128E-4</v>
      </c>
      <c r="X2255" s="19">
        <v>5797.75</v>
      </c>
      <c r="Y2255" s="19">
        <v>5797.75</v>
      </c>
      <c r="Z2255" s="19">
        <v>5797.75</v>
      </c>
    </row>
    <row r="2256" spans="1:26" hidden="1" x14ac:dyDescent="0.2">
      <c r="A2256" t="s">
        <v>23</v>
      </c>
      <c r="B2256" t="s">
        <v>24</v>
      </c>
      <c r="C2256" t="s">
        <v>29</v>
      </c>
      <c r="D2256" t="s">
        <v>30</v>
      </c>
      <c r="E2256" t="s">
        <v>634</v>
      </c>
      <c r="F2256" t="s">
        <v>635</v>
      </c>
      <c r="G2256" t="s">
        <v>636</v>
      </c>
      <c r="H2256" t="s">
        <v>637</v>
      </c>
      <c r="I2256" t="str">
        <f>MID(Tabla1[[#This Row],[Des.Proyecto]],16,50)</f>
        <v>PROMOCIÓN DE DERECHOS DE GRUPOS DE ATENC</v>
      </c>
      <c r="J2256" t="s">
        <v>401</v>
      </c>
      <c r="K2256" t="s">
        <v>402</v>
      </c>
      <c r="L2256" s="11" t="s">
        <v>939</v>
      </c>
      <c r="M2256" t="s">
        <v>403</v>
      </c>
      <c r="N2256" t="s">
        <v>194</v>
      </c>
      <c r="O2256" s="19">
        <v>4546.03</v>
      </c>
      <c r="P2256" s="19">
        <v>0</v>
      </c>
      <c r="Q2256" s="19">
        <v>0</v>
      </c>
      <c r="R2256" s="19">
        <v>4546.03</v>
      </c>
      <c r="S2256" s="19">
        <v>0</v>
      </c>
      <c r="T2256" s="19">
        <v>0</v>
      </c>
      <c r="U2256" s="18">
        <f>Tabla1[[#This Row],[Comprometido]]/Tabla1[[#Totals],[Comprometido]]</f>
        <v>0</v>
      </c>
      <c r="V2256" s="19">
        <v>0</v>
      </c>
      <c r="W2256" s="20">
        <f>Tabla1[[#This Row],[Devengado]]/Tabla1[[#Totals],[Devengado]]</f>
        <v>0</v>
      </c>
      <c r="X2256" s="19">
        <v>4546.03</v>
      </c>
      <c r="Y2256" s="19">
        <v>4546.03</v>
      </c>
      <c r="Z2256" s="19">
        <v>4546.03</v>
      </c>
    </row>
    <row r="2257" spans="1:26" hidden="1" x14ac:dyDescent="0.2">
      <c r="A2257" t="s">
        <v>23</v>
      </c>
      <c r="B2257" t="s">
        <v>24</v>
      </c>
      <c r="C2257" t="s">
        <v>86</v>
      </c>
      <c r="D2257" t="s">
        <v>87</v>
      </c>
      <c r="E2257" t="s">
        <v>634</v>
      </c>
      <c r="F2257" t="s">
        <v>635</v>
      </c>
      <c r="G2257" t="s">
        <v>636</v>
      </c>
      <c r="H2257" t="s">
        <v>637</v>
      </c>
      <c r="I2257" t="str">
        <f>MID(Tabla1[[#This Row],[Des.Proyecto]],16,50)</f>
        <v>PROMOCIÓN DE DERECHOS DE GRUPOS DE ATENC</v>
      </c>
      <c r="J2257" t="s">
        <v>401</v>
      </c>
      <c r="K2257" t="s">
        <v>402</v>
      </c>
      <c r="L2257" s="11" t="s">
        <v>939</v>
      </c>
      <c r="M2257" t="s">
        <v>403</v>
      </c>
      <c r="N2257" t="s">
        <v>194</v>
      </c>
      <c r="O2257" s="19">
        <v>6000</v>
      </c>
      <c r="P2257" s="19">
        <v>0</v>
      </c>
      <c r="Q2257" s="19">
        <v>0</v>
      </c>
      <c r="R2257" s="19">
        <v>6000</v>
      </c>
      <c r="S2257" s="19">
        <v>0</v>
      </c>
      <c r="T2257" s="19">
        <v>0</v>
      </c>
      <c r="U2257" s="18">
        <f>Tabla1[[#This Row],[Comprometido]]/Tabla1[[#Totals],[Comprometido]]</f>
        <v>0</v>
      </c>
      <c r="V2257" s="19">
        <v>0</v>
      </c>
      <c r="W2257" s="20">
        <f>Tabla1[[#This Row],[Devengado]]/Tabla1[[#Totals],[Devengado]]</f>
        <v>0</v>
      </c>
      <c r="X2257" s="19">
        <v>6000</v>
      </c>
      <c r="Y2257" s="19">
        <v>6000</v>
      </c>
      <c r="Z2257" s="19">
        <v>6000</v>
      </c>
    </row>
    <row r="2258" spans="1:26" hidden="1" x14ac:dyDescent="0.2">
      <c r="A2258" t="s">
        <v>23</v>
      </c>
      <c r="B2258" t="s">
        <v>24</v>
      </c>
      <c r="C2258" t="s">
        <v>40</v>
      </c>
      <c r="D2258" t="s">
        <v>41</v>
      </c>
      <c r="E2258" t="s">
        <v>634</v>
      </c>
      <c r="F2258" t="s">
        <v>635</v>
      </c>
      <c r="G2258" t="s">
        <v>636</v>
      </c>
      <c r="H2258" t="s">
        <v>637</v>
      </c>
      <c r="I2258" t="str">
        <f>MID(Tabla1[[#This Row],[Des.Proyecto]],16,50)</f>
        <v>PROMOCIÓN DE DERECHOS DE GRUPOS DE ATENC</v>
      </c>
      <c r="J2258" t="s">
        <v>401</v>
      </c>
      <c r="K2258" t="s">
        <v>402</v>
      </c>
      <c r="L2258" s="11" t="s">
        <v>939</v>
      </c>
      <c r="M2258" t="s">
        <v>403</v>
      </c>
      <c r="N2258" t="s">
        <v>194</v>
      </c>
      <c r="O2258" s="19">
        <v>9243.75</v>
      </c>
      <c r="P2258" s="19">
        <v>0</v>
      </c>
      <c r="Q2258" s="19">
        <v>0</v>
      </c>
      <c r="R2258" s="19">
        <v>9243.75</v>
      </c>
      <c r="S2258" s="19">
        <v>0</v>
      </c>
      <c r="T2258" s="19">
        <v>0</v>
      </c>
      <c r="U2258" s="18">
        <f>Tabla1[[#This Row],[Comprometido]]/Tabla1[[#Totals],[Comprometido]]</f>
        <v>0</v>
      </c>
      <c r="V2258" s="19">
        <v>0</v>
      </c>
      <c r="W2258" s="20">
        <f>Tabla1[[#This Row],[Devengado]]/Tabla1[[#Totals],[Devengado]]</f>
        <v>0</v>
      </c>
      <c r="X2258" s="19">
        <v>9243.75</v>
      </c>
      <c r="Y2258" s="19">
        <v>9243.75</v>
      </c>
      <c r="Z2258" s="19">
        <v>9243.75</v>
      </c>
    </row>
    <row r="2259" spans="1:26" hidden="1" x14ac:dyDescent="0.2">
      <c r="A2259" t="s">
        <v>62</v>
      </c>
      <c r="B2259" t="s">
        <v>63</v>
      </c>
      <c r="C2259" t="s">
        <v>99</v>
      </c>
      <c r="D2259" t="s">
        <v>100</v>
      </c>
      <c r="E2259" t="s">
        <v>634</v>
      </c>
      <c r="F2259" t="s">
        <v>635</v>
      </c>
      <c r="G2259" t="s">
        <v>636</v>
      </c>
      <c r="H2259" t="s">
        <v>637</v>
      </c>
      <c r="I2259" t="str">
        <f>MID(Tabla1[[#This Row],[Des.Proyecto]],16,50)</f>
        <v>PROMOCIÓN DE DERECHOS DE GRUPOS DE ATENC</v>
      </c>
      <c r="J2259" t="s">
        <v>458</v>
      </c>
      <c r="K2259" t="s">
        <v>459</v>
      </c>
      <c r="L2259" s="11" t="s">
        <v>939</v>
      </c>
      <c r="M2259" t="s">
        <v>403</v>
      </c>
      <c r="N2259" t="s">
        <v>194</v>
      </c>
      <c r="O2259" s="19">
        <v>65294.35</v>
      </c>
      <c r="P2259" s="19">
        <v>0</v>
      </c>
      <c r="Q2259" s="19">
        <v>0</v>
      </c>
      <c r="R2259" s="19">
        <v>65294.35</v>
      </c>
      <c r="S2259" s="19">
        <v>7835.63</v>
      </c>
      <c r="T2259" s="19">
        <v>57458.720000000001</v>
      </c>
      <c r="U2259" s="18">
        <f>Tabla1[[#This Row],[Comprometido]]/Tabla1[[#Totals],[Comprometido]]</f>
        <v>2.7430934281579382E-3</v>
      </c>
      <c r="V2259" s="19">
        <v>57458.720000000001</v>
      </c>
      <c r="W2259" s="20">
        <f>Tabla1[[#This Row],[Devengado]]/Tabla1[[#Totals],[Devengado]]</f>
        <v>6.7099391320225021E-3</v>
      </c>
      <c r="X2259" s="19">
        <v>7835.63</v>
      </c>
      <c r="Y2259" s="19">
        <v>7835.63</v>
      </c>
      <c r="Z2259" s="19">
        <v>0</v>
      </c>
    </row>
    <row r="2260" spans="1:26" hidden="1" x14ac:dyDescent="0.2">
      <c r="A2260" t="s">
        <v>23</v>
      </c>
      <c r="B2260" t="s">
        <v>24</v>
      </c>
      <c r="C2260" t="s">
        <v>29</v>
      </c>
      <c r="D2260" t="s">
        <v>30</v>
      </c>
      <c r="E2260" t="s">
        <v>634</v>
      </c>
      <c r="F2260" t="s">
        <v>635</v>
      </c>
      <c r="G2260" t="s">
        <v>636</v>
      </c>
      <c r="H2260" t="s">
        <v>637</v>
      </c>
      <c r="I2260" t="str">
        <f>MID(Tabla1[[#This Row],[Des.Proyecto]],16,50)</f>
        <v>PROMOCIÓN DE DERECHOS DE GRUPOS DE ATENC</v>
      </c>
      <c r="J2260" t="s">
        <v>484</v>
      </c>
      <c r="K2260" t="s">
        <v>485</v>
      </c>
      <c r="L2260" s="11" t="s">
        <v>939</v>
      </c>
      <c r="M2260" t="s">
        <v>403</v>
      </c>
      <c r="N2260" t="s">
        <v>194</v>
      </c>
      <c r="O2260" s="19">
        <v>2166.75</v>
      </c>
      <c r="P2260" s="19">
        <v>0</v>
      </c>
      <c r="Q2260" s="19">
        <v>0</v>
      </c>
      <c r="R2260" s="19">
        <v>2166.75</v>
      </c>
      <c r="S2260" s="19">
        <v>0</v>
      </c>
      <c r="T2260" s="19">
        <v>0</v>
      </c>
      <c r="U2260" s="18">
        <f>Tabla1[[#This Row],[Comprometido]]/Tabla1[[#Totals],[Comprometido]]</f>
        <v>0</v>
      </c>
      <c r="V2260" s="19">
        <v>0</v>
      </c>
      <c r="W2260" s="20">
        <f>Tabla1[[#This Row],[Devengado]]/Tabla1[[#Totals],[Devengado]]</f>
        <v>0</v>
      </c>
      <c r="X2260" s="19">
        <v>2166.75</v>
      </c>
      <c r="Y2260" s="19">
        <v>2166.75</v>
      </c>
      <c r="Z2260" s="19">
        <v>2166.75</v>
      </c>
    </row>
    <row r="2261" spans="1:26" hidden="1" x14ac:dyDescent="0.2">
      <c r="A2261" t="s">
        <v>23</v>
      </c>
      <c r="B2261" t="s">
        <v>24</v>
      </c>
      <c r="C2261" t="s">
        <v>86</v>
      </c>
      <c r="D2261" t="s">
        <v>87</v>
      </c>
      <c r="E2261" t="s">
        <v>634</v>
      </c>
      <c r="F2261" t="s">
        <v>635</v>
      </c>
      <c r="G2261" t="s">
        <v>636</v>
      </c>
      <c r="H2261" t="s">
        <v>637</v>
      </c>
      <c r="I2261" t="str">
        <f>MID(Tabla1[[#This Row],[Des.Proyecto]],16,50)</f>
        <v>PROMOCIÓN DE DERECHOS DE GRUPOS DE ATENC</v>
      </c>
      <c r="J2261" t="s">
        <v>484</v>
      </c>
      <c r="K2261" t="s">
        <v>485</v>
      </c>
      <c r="L2261" s="11" t="s">
        <v>939</v>
      </c>
      <c r="M2261" t="s">
        <v>403</v>
      </c>
      <c r="N2261" t="s">
        <v>194</v>
      </c>
      <c r="O2261" s="19">
        <v>2031.25</v>
      </c>
      <c r="P2261" s="19">
        <v>0</v>
      </c>
      <c r="Q2261" s="19">
        <v>0</v>
      </c>
      <c r="R2261" s="19">
        <v>2031.25</v>
      </c>
      <c r="S2261" s="19">
        <v>0</v>
      </c>
      <c r="T2261" s="19">
        <v>0</v>
      </c>
      <c r="U2261" s="18">
        <f>Tabla1[[#This Row],[Comprometido]]/Tabla1[[#Totals],[Comprometido]]</f>
        <v>0</v>
      </c>
      <c r="V2261" s="19">
        <v>0</v>
      </c>
      <c r="W2261" s="20">
        <f>Tabla1[[#This Row],[Devengado]]/Tabla1[[#Totals],[Devengado]]</f>
        <v>0</v>
      </c>
      <c r="X2261" s="19">
        <v>2031.25</v>
      </c>
      <c r="Y2261" s="19">
        <v>2031.25</v>
      </c>
      <c r="Z2261" s="19">
        <v>2031.25</v>
      </c>
    </row>
    <row r="2262" spans="1:26" hidden="1" x14ac:dyDescent="0.2">
      <c r="A2262" t="s">
        <v>23</v>
      </c>
      <c r="B2262" t="s">
        <v>24</v>
      </c>
      <c r="C2262" t="s">
        <v>72</v>
      </c>
      <c r="D2262" t="s">
        <v>73</v>
      </c>
      <c r="E2262" t="s">
        <v>634</v>
      </c>
      <c r="F2262" t="s">
        <v>635</v>
      </c>
      <c r="G2262" t="s">
        <v>636</v>
      </c>
      <c r="H2262" t="s">
        <v>637</v>
      </c>
      <c r="I2262" t="str">
        <f>MID(Tabla1[[#This Row],[Des.Proyecto]],16,50)</f>
        <v>PROMOCIÓN DE DERECHOS DE GRUPOS DE ATENC</v>
      </c>
      <c r="J2262" t="s">
        <v>484</v>
      </c>
      <c r="K2262" t="s">
        <v>485</v>
      </c>
      <c r="L2262" s="11" t="s">
        <v>939</v>
      </c>
      <c r="M2262" t="s">
        <v>403</v>
      </c>
      <c r="N2262" t="s">
        <v>194</v>
      </c>
      <c r="O2262" s="19">
        <v>2993.78</v>
      </c>
      <c r="P2262" s="19">
        <v>0</v>
      </c>
      <c r="Q2262" s="19">
        <v>0</v>
      </c>
      <c r="R2262" s="19">
        <v>2993.78</v>
      </c>
      <c r="S2262" s="19">
        <v>0</v>
      </c>
      <c r="T2262" s="19">
        <v>2992.5</v>
      </c>
      <c r="U2262" s="18">
        <f>Tabla1[[#This Row],[Comprometido]]/Tabla1[[#Totals],[Comprometido]]</f>
        <v>1.42862686181708E-4</v>
      </c>
      <c r="V2262" s="19">
        <v>0</v>
      </c>
      <c r="W2262" s="20">
        <f>Tabla1[[#This Row],[Devengado]]/Tabla1[[#Totals],[Devengado]]</f>
        <v>0</v>
      </c>
      <c r="X2262" s="19">
        <v>1.28</v>
      </c>
      <c r="Y2262" s="19">
        <v>2993.78</v>
      </c>
      <c r="Z2262" s="19">
        <v>1.28</v>
      </c>
    </row>
    <row r="2263" spans="1:26" hidden="1" x14ac:dyDescent="0.2">
      <c r="A2263" t="s">
        <v>62</v>
      </c>
      <c r="B2263" t="s">
        <v>63</v>
      </c>
      <c r="C2263" t="s">
        <v>99</v>
      </c>
      <c r="D2263" t="s">
        <v>100</v>
      </c>
      <c r="E2263" t="s">
        <v>634</v>
      </c>
      <c r="F2263" t="s">
        <v>635</v>
      </c>
      <c r="G2263" t="s">
        <v>636</v>
      </c>
      <c r="H2263" t="s">
        <v>637</v>
      </c>
      <c r="I2263" t="str">
        <f>MID(Tabla1[[#This Row],[Des.Proyecto]],16,50)</f>
        <v>PROMOCIÓN DE DERECHOS DE GRUPOS DE ATENC</v>
      </c>
      <c r="J2263" t="s">
        <v>484</v>
      </c>
      <c r="K2263" t="s">
        <v>485</v>
      </c>
      <c r="L2263" s="11" t="s">
        <v>939</v>
      </c>
      <c r="M2263" t="s">
        <v>403</v>
      </c>
      <c r="N2263" t="s">
        <v>194</v>
      </c>
      <c r="O2263" s="19">
        <v>10000</v>
      </c>
      <c r="P2263" s="19">
        <v>0</v>
      </c>
      <c r="Q2263" s="19">
        <v>0</v>
      </c>
      <c r="R2263" s="19">
        <v>10000</v>
      </c>
      <c r="S2263" s="19">
        <v>9999</v>
      </c>
      <c r="T2263" s="19">
        <v>0</v>
      </c>
      <c r="U2263" s="18">
        <f>Tabla1[[#This Row],[Comprometido]]/Tabla1[[#Totals],[Comprometido]]</f>
        <v>0</v>
      </c>
      <c r="V2263" s="19">
        <v>0</v>
      </c>
      <c r="W2263" s="20">
        <f>Tabla1[[#This Row],[Devengado]]/Tabla1[[#Totals],[Devengado]]</f>
        <v>0</v>
      </c>
      <c r="X2263" s="19">
        <v>10000</v>
      </c>
      <c r="Y2263" s="19">
        <v>10000</v>
      </c>
      <c r="Z2263" s="19">
        <v>1</v>
      </c>
    </row>
    <row r="2264" spans="1:26" hidden="1" x14ac:dyDescent="0.2">
      <c r="A2264" t="s">
        <v>23</v>
      </c>
      <c r="B2264" t="s">
        <v>24</v>
      </c>
      <c r="C2264" t="s">
        <v>42</v>
      </c>
      <c r="D2264" t="s">
        <v>43</v>
      </c>
      <c r="E2264" t="s">
        <v>634</v>
      </c>
      <c r="F2264" t="s">
        <v>635</v>
      </c>
      <c r="G2264" t="s">
        <v>636</v>
      </c>
      <c r="H2264" t="s">
        <v>637</v>
      </c>
      <c r="I2264" t="str">
        <f>MID(Tabla1[[#This Row],[Des.Proyecto]],16,50)</f>
        <v>PROMOCIÓN DE DERECHOS DE GRUPOS DE ATENC</v>
      </c>
      <c r="J2264" t="s">
        <v>484</v>
      </c>
      <c r="K2264" t="s">
        <v>485</v>
      </c>
      <c r="L2264" s="11" t="s">
        <v>939</v>
      </c>
      <c r="M2264" t="s">
        <v>403</v>
      </c>
      <c r="N2264" t="s">
        <v>194</v>
      </c>
      <c r="O2264" s="19">
        <v>1500</v>
      </c>
      <c r="P2264" s="19">
        <v>0</v>
      </c>
      <c r="Q2264" s="19">
        <v>0</v>
      </c>
      <c r="R2264" s="19">
        <v>1500</v>
      </c>
      <c r="S2264" s="19">
        <v>666</v>
      </c>
      <c r="T2264" s="19">
        <v>832.5</v>
      </c>
      <c r="U2264" s="18">
        <f>Tabla1[[#This Row],[Comprometido]]/Tabla1[[#Totals],[Comprometido]]</f>
        <v>3.9743754802430047E-5</v>
      </c>
      <c r="V2264" s="19">
        <v>832.5</v>
      </c>
      <c r="W2264" s="20">
        <f>Tabla1[[#This Row],[Devengado]]/Tabla1[[#Totals],[Devengado]]</f>
        <v>9.7218043273653368E-5</v>
      </c>
      <c r="X2264" s="19">
        <v>667.5</v>
      </c>
      <c r="Y2264" s="19">
        <v>667.5</v>
      </c>
      <c r="Z2264" s="19">
        <v>1.5</v>
      </c>
    </row>
    <row r="2265" spans="1:26" hidden="1" x14ac:dyDescent="0.2">
      <c r="A2265" t="s">
        <v>23</v>
      </c>
      <c r="B2265" t="s">
        <v>24</v>
      </c>
      <c r="C2265" t="s">
        <v>25</v>
      </c>
      <c r="D2265" t="s">
        <v>26</v>
      </c>
      <c r="E2265" t="s">
        <v>634</v>
      </c>
      <c r="F2265" t="s">
        <v>635</v>
      </c>
      <c r="G2265" t="s">
        <v>636</v>
      </c>
      <c r="H2265" t="s">
        <v>637</v>
      </c>
      <c r="I2265" t="str">
        <f>MID(Tabla1[[#This Row],[Des.Proyecto]],16,50)</f>
        <v>PROMOCIÓN DE DERECHOS DE GRUPOS DE ATENC</v>
      </c>
      <c r="J2265" t="s">
        <v>468</v>
      </c>
      <c r="K2265" t="s">
        <v>469</v>
      </c>
      <c r="L2265" s="11" t="s">
        <v>939</v>
      </c>
      <c r="M2265" t="s">
        <v>403</v>
      </c>
      <c r="N2265" t="s">
        <v>194</v>
      </c>
      <c r="O2265" s="19">
        <v>16031.25</v>
      </c>
      <c r="P2265" s="19">
        <v>0</v>
      </c>
      <c r="Q2265" s="19">
        <v>0</v>
      </c>
      <c r="R2265" s="19">
        <v>16031.25</v>
      </c>
      <c r="S2265" s="19">
        <v>0</v>
      </c>
      <c r="T2265" s="19">
        <v>9247.5</v>
      </c>
      <c r="U2265" s="18">
        <f>Tabla1[[#This Row],[Comprometido]]/Tabla1[[#Totals],[Comprometido]]</f>
        <v>4.4147792496753379E-4</v>
      </c>
      <c r="V2265" s="19">
        <v>0</v>
      </c>
      <c r="W2265" s="20">
        <f>Tabla1[[#This Row],[Devengado]]/Tabla1[[#Totals],[Devengado]]</f>
        <v>0</v>
      </c>
      <c r="X2265" s="19">
        <v>6783.75</v>
      </c>
      <c r="Y2265" s="19">
        <v>16031.25</v>
      </c>
      <c r="Z2265" s="19">
        <v>6783.75</v>
      </c>
    </row>
    <row r="2266" spans="1:26" hidden="1" x14ac:dyDescent="0.2">
      <c r="A2266" t="s">
        <v>23</v>
      </c>
      <c r="B2266" t="s">
        <v>24</v>
      </c>
      <c r="C2266" t="s">
        <v>42</v>
      </c>
      <c r="D2266" t="s">
        <v>43</v>
      </c>
      <c r="E2266" t="s">
        <v>634</v>
      </c>
      <c r="F2266" t="s">
        <v>635</v>
      </c>
      <c r="G2266" t="s">
        <v>636</v>
      </c>
      <c r="H2266" t="s">
        <v>637</v>
      </c>
      <c r="I2266" t="str">
        <f>MID(Tabla1[[#This Row],[Des.Proyecto]],16,50)</f>
        <v>PROMOCIÓN DE DERECHOS DE GRUPOS DE ATENC</v>
      </c>
      <c r="J2266" t="s">
        <v>468</v>
      </c>
      <c r="K2266" t="s">
        <v>469</v>
      </c>
      <c r="L2266" s="11" t="s">
        <v>939</v>
      </c>
      <c r="M2266" t="s">
        <v>403</v>
      </c>
      <c r="N2266" t="s">
        <v>194</v>
      </c>
      <c r="O2266" s="19">
        <v>0</v>
      </c>
      <c r="P2266" s="19">
        <v>0</v>
      </c>
      <c r="Q2266" s="19">
        <v>3731.25</v>
      </c>
      <c r="R2266" s="19">
        <v>3731.25</v>
      </c>
      <c r="S2266" s="19">
        <v>0</v>
      </c>
      <c r="T2266" s="19">
        <v>0</v>
      </c>
      <c r="U2266" s="18">
        <f>Tabla1[[#This Row],[Comprometido]]/Tabla1[[#Totals],[Comprometido]]</f>
        <v>0</v>
      </c>
      <c r="V2266" s="19">
        <v>0</v>
      </c>
      <c r="W2266" s="20">
        <f>Tabla1[[#This Row],[Devengado]]/Tabla1[[#Totals],[Devengado]]</f>
        <v>0</v>
      </c>
      <c r="X2266" s="19">
        <v>3731.25</v>
      </c>
      <c r="Y2266" s="19">
        <v>3731.25</v>
      </c>
      <c r="Z2266" s="19">
        <v>3731.25</v>
      </c>
    </row>
    <row r="2267" spans="1:26" hidden="1" x14ac:dyDescent="0.2">
      <c r="A2267" t="s">
        <v>23</v>
      </c>
      <c r="B2267" t="s">
        <v>24</v>
      </c>
      <c r="C2267" t="s">
        <v>34</v>
      </c>
      <c r="D2267" t="s">
        <v>35</v>
      </c>
      <c r="E2267" t="s">
        <v>634</v>
      </c>
      <c r="F2267" t="s">
        <v>635</v>
      </c>
      <c r="G2267" t="s">
        <v>636</v>
      </c>
      <c r="H2267" t="s">
        <v>637</v>
      </c>
      <c r="I2267" t="str">
        <f>MID(Tabla1[[#This Row],[Des.Proyecto]],16,50)</f>
        <v>PROMOCIÓN DE DERECHOS DE GRUPOS DE ATENC</v>
      </c>
      <c r="J2267" t="s">
        <v>468</v>
      </c>
      <c r="K2267" t="s">
        <v>469</v>
      </c>
      <c r="L2267" s="11" t="s">
        <v>939</v>
      </c>
      <c r="M2267" t="s">
        <v>403</v>
      </c>
      <c r="N2267" t="s">
        <v>194</v>
      </c>
      <c r="O2267" s="19">
        <v>10073.99</v>
      </c>
      <c r="P2267" s="19">
        <v>0</v>
      </c>
      <c r="Q2267" s="19">
        <v>0</v>
      </c>
      <c r="R2267" s="19">
        <v>10073.99</v>
      </c>
      <c r="S2267" s="19">
        <v>0</v>
      </c>
      <c r="T2267" s="19">
        <v>0</v>
      </c>
      <c r="U2267" s="18">
        <f>Tabla1[[#This Row],[Comprometido]]/Tabla1[[#Totals],[Comprometido]]</f>
        <v>0</v>
      </c>
      <c r="V2267" s="19">
        <v>0</v>
      </c>
      <c r="W2267" s="20">
        <f>Tabla1[[#This Row],[Devengado]]/Tabla1[[#Totals],[Devengado]]</f>
        <v>0</v>
      </c>
      <c r="X2267" s="19">
        <v>10073.99</v>
      </c>
      <c r="Y2267" s="19">
        <v>10073.99</v>
      </c>
      <c r="Z2267" s="19">
        <v>10073.99</v>
      </c>
    </row>
    <row r="2268" spans="1:26" hidden="1" x14ac:dyDescent="0.2">
      <c r="A2268" t="s">
        <v>23</v>
      </c>
      <c r="B2268" t="s">
        <v>24</v>
      </c>
      <c r="C2268" t="s">
        <v>101</v>
      </c>
      <c r="D2268" t="s">
        <v>102</v>
      </c>
      <c r="E2268" t="s">
        <v>634</v>
      </c>
      <c r="F2268" t="s">
        <v>635</v>
      </c>
      <c r="G2268" t="s">
        <v>636</v>
      </c>
      <c r="H2268" t="s">
        <v>637</v>
      </c>
      <c r="I2268" t="str">
        <f>MID(Tabla1[[#This Row],[Des.Proyecto]],16,50)</f>
        <v>PROMOCIÓN DE DERECHOS DE GRUPOS DE ATENC</v>
      </c>
      <c r="J2268" t="s">
        <v>468</v>
      </c>
      <c r="K2268" t="s">
        <v>469</v>
      </c>
      <c r="L2268" s="11" t="s">
        <v>939</v>
      </c>
      <c r="M2268" t="s">
        <v>403</v>
      </c>
      <c r="N2268" t="s">
        <v>194</v>
      </c>
      <c r="O2268" s="19">
        <v>9416.43</v>
      </c>
      <c r="P2268" s="19">
        <v>0</v>
      </c>
      <c r="Q2268" s="19">
        <v>0</v>
      </c>
      <c r="R2268" s="19">
        <v>9416.43</v>
      </c>
      <c r="S2268" s="19">
        <v>0</v>
      </c>
      <c r="T2268" s="19">
        <v>0</v>
      </c>
      <c r="U2268" s="18">
        <f>Tabla1[[#This Row],[Comprometido]]/Tabla1[[#Totals],[Comprometido]]</f>
        <v>0</v>
      </c>
      <c r="V2268" s="19">
        <v>0</v>
      </c>
      <c r="W2268" s="20">
        <f>Tabla1[[#This Row],[Devengado]]/Tabla1[[#Totals],[Devengado]]</f>
        <v>0</v>
      </c>
      <c r="X2268" s="19">
        <v>9416.43</v>
      </c>
      <c r="Y2268" s="19">
        <v>9416.43</v>
      </c>
      <c r="Z2268" s="19">
        <v>9416.43</v>
      </c>
    </row>
    <row r="2269" spans="1:26" hidden="1" x14ac:dyDescent="0.2">
      <c r="A2269" t="s">
        <v>23</v>
      </c>
      <c r="B2269" t="s">
        <v>24</v>
      </c>
      <c r="C2269" t="s">
        <v>72</v>
      </c>
      <c r="D2269" t="s">
        <v>73</v>
      </c>
      <c r="E2269" t="s">
        <v>634</v>
      </c>
      <c r="F2269" t="s">
        <v>635</v>
      </c>
      <c r="G2269" t="s">
        <v>636</v>
      </c>
      <c r="H2269" t="s">
        <v>637</v>
      </c>
      <c r="I2269" t="str">
        <f>MID(Tabla1[[#This Row],[Des.Proyecto]],16,50)</f>
        <v>PROMOCIÓN DE DERECHOS DE GRUPOS DE ATENC</v>
      </c>
      <c r="J2269" t="s">
        <v>414</v>
      </c>
      <c r="K2269" t="s">
        <v>415</v>
      </c>
      <c r="L2269" s="11" t="s">
        <v>939</v>
      </c>
      <c r="M2269" t="s">
        <v>403</v>
      </c>
      <c r="N2269" t="s">
        <v>194</v>
      </c>
      <c r="O2269" s="19">
        <v>1520</v>
      </c>
      <c r="P2269" s="19">
        <v>0</v>
      </c>
      <c r="Q2269" s="19">
        <v>0</v>
      </c>
      <c r="R2269" s="19">
        <v>1520</v>
      </c>
      <c r="S2269" s="19">
        <v>0</v>
      </c>
      <c r="T2269" s="19">
        <v>0</v>
      </c>
      <c r="U2269" s="18">
        <f>Tabla1[[#This Row],[Comprometido]]/Tabla1[[#Totals],[Comprometido]]</f>
        <v>0</v>
      </c>
      <c r="V2269" s="19">
        <v>0</v>
      </c>
      <c r="W2269" s="20">
        <f>Tabla1[[#This Row],[Devengado]]/Tabla1[[#Totals],[Devengado]]</f>
        <v>0</v>
      </c>
      <c r="X2269" s="19">
        <v>1520</v>
      </c>
      <c r="Y2269" s="19">
        <v>1520</v>
      </c>
      <c r="Z2269" s="19">
        <v>1520</v>
      </c>
    </row>
    <row r="2270" spans="1:26" hidden="1" x14ac:dyDescent="0.2">
      <c r="A2270" t="s">
        <v>23</v>
      </c>
      <c r="B2270" t="s">
        <v>24</v>
      </c>
      <c r="C2270" t="s">
        <v>42</v>
      </c>
      <c r="D2270" t="s">
        <v>43</v>
      </c>
      <c r="E2270" t="s">
        <v>634</v>
      </c>
      <c r="F2270" t="s">
        <v>635</v>
      </c>
      <c r="G2270" t="s">
        <v>636</v>
      </c>
      <c r="H2270" t="s">
        <v>637</v>
      </c>
      <c r="I2270" t="str">
        <f>MID(Tabla1[[#This Row],[Des.Proyecto]],16,50)</f>
        <v>PROMOCIÓN DE DERECHOS DE GRUPOS DE ATENC</v>
      </c>
      <c r="J2270" t="s">
        <v>414</v>
      </c>
      <c r="K2270" t="s">
        <v>415</v>
      </c>
      <c r="L2270" s="11" t="s">
        <v>939</v>
      </c>
      <c r="M2270" t="s">
        <v>403</v>
      </c>
      <c r="N2270" t="s">
        <v>194</v>
      </c>
      <c r="O2270" s="19">
        <v>7750</v>
      </c>
      <c r="P2270" s="19">
        <v>0</v>
      </c>
      <c r="Q2270" s="19">
        <v>-250</v>
      </c>
      <c r="R2270" s="19">
        <v>7500</v>
      </c>
      <c r="S2270" s="19">
        <v>0</v>
      </c>
      <c r="T2270" s="19">
        <v>0</v>
      </c>
      <c r="U2270" s="18">
        <f>Tabla1[[#This Row],[Comprometido]]/Tabla1[[#Totals],[Comprometido]]</f>
        <v>0</v>
      </c>
      <c r="V2270" s="19">
        <v>0</v>
      </c>
      <c r="W2270" s="20">
        <f>Tabla1[[#This Row],[Devengado]]/Tabla1[[#Totals],[Devengado]]</f>
        <v>0</v>
      </c>
      <c r="X2270" s="19">
        <v>7500</v>
      </c>
      <c r="Y2270" s="19">
        <v>7500</v>
      </c>
      <c r="Z2270" s="19">
        <v>7500</v>
      </c>
    </row>
    <row r="2271" spans="1:26" hidden="1" x14ac:dyDescent="0.2">
      <c r="A2271" t="s">
        <v>23</v>
      </c>
      <c r="B2271" t="s">
        <v>24</v>
      </c>
      <c r="C2271" t="s">
        <v>44</v>
      </c>
      <c r="D2271" t="s">
        <v>45</v>
      </c>
      <c r="E2271" t="s">
        <v>634</v>
      </c>
      <c r="F2271" t="s">
        <v>635</v>
      </c>
      <c r="G2271" t="s">
        <v>636</v>
      </c>
      <c r="H2271" t="s">
        <v>637</v>
      </c>
      <c r="I2271" t="str">
        <f>MID(Tabla1[[#This Row],[Des.Proyecto]],16,50)</f>
        <v>PROMOCIÓN DE DERECHOS DE GRUPOS DE ATENC</v>
      </c>
      <c r="J2271" t="s">
        <v>414</v>
      </c>
      <c r="K2271" t="s">
        <v>415</v>
      </c>
      <c r="L2271" s="11" t="s">
        <v>939</v>
      </c>
      <c r="M2271" t="s">
        <v>403</v>
      </c>
      <c r="N2271" t="s">
        <v>194</v>
      </c>
      <c r="O2271" s="19">
        <v>4450</v>
      </c>
      <c r="P2271" s="19">
        <v>0</v>
      </c>
      <c r="Q2271" s="19">
        <v>0</v>
      </c>
      <c r="R2271" s="19">
        <v>4450</v>
      </c>
      <c r="S2271" s="19">
        <v>0</v>
      </c>
      <c r="T2271" s="19">
        <v>0</v>
      </c>
      <c r="U2271" s="18">
        <f>Tabla1[[#This Row],[Comprometido]]/Tabla1[[#Totals],[Comprometido]]</f>
        <v>0</v>
      </c>
      <c r="V2271" s="19">
        <v>0</v>
      </c>
      <c r="W2271" s="20">
        <f>Tabla1[[#This Row],[Devengado]]/Tabla1[[#Totals],[Devengado]]</f>
        <v>0</v>
      </c>
      <c r="X2271" s="19">
        <v>4450</v>
      </c>
      <c r="Y2271" s="19">
        <v>4450</v>
      </c>
      <c r="Z2271" s="19">
        <v>4450</v>
      </c>
    </row>
    <row r="2272" spans="1:26" hidden="1" x14ac:dyDescent="0.2">
      <c r="A2272" t="s">
        <v>23</v>
      </c>
      <c r="B2272" t="s">
        <v>24</v>
      </c>
      <c r="C2272" t="s">
        <v>101</v>
      </c>
      <c r="D2272" t="s">
        <v>102</v>
      </c>
      <c r="E2272" t="s">
        <v>634</v>
      </c>
      <c r="F2272" t="s">
        <v>635</v>
      </c>
      <c r="G2272" t="s">
        <v>636</v>
      </c>
      <c r="H2272" t="s">
        <v>637</v>
      </c>
      <c r="I2272" t="str">
        <f>MID(Tabla1[[#This Row],[Des.Proyecto]],16,50)</f>
        <v>PROMOCIÓN DE DERECHOS DE GRUPOS DE ATENC</v>
      </c>
      <c r="J2272" t="s">
        <v>414</v>
      </c>
      <c r="K2272" t="s">
        <v>415</v>
      </c>
      <c r="L2272" s="11" t="s">
        <v>939</v>
      </c>
      <c r="M2272" t="s">
        <v>403</v>
      </c>
      <c r="N2272" t="s">
        <v>194</v>
      </c>
      <c r="O2272" s="19">
        <v>6146.07</v>
      </c>
      <c r="P2272" s="19">
        <v>0</v>
      </c>
      <c r="Q2272" s="19">
        <v>0</v>
      </c>
      <c r="R2272" s="19">
        <v>6146.07</v>
      </c>
      <c r="S2272" s="19">
        <v>0</v>
      </c>
      <c r="T2272" s="19">
        <v>3065</v>
      </c>
      <c r="U2272" s="18">
        <f>Tabla1[[#This Row],[Comprometido]]/Tabla1[[#Totals],[Comprometido]]</f>
        <v>1.4632385401735509E-4</v>
      </c>
      <c r="V2272" s="19">
        <v>3065</v>
      </c>
      <c r="W2272" s="20">
        <f>Tabla1[[#This Row],[Devengado]]/Tabla1[[#Totals],[Devengado]]</f>
        <v>3.5792588904954664E-4</v>
      </c>
      <c r="X2272" s="19">
        <v>3081.07</v>
      </c>
      <c r="Y2272" s="19">
        <v>3081.07</v>
      </c>
      <c r="Z2272" s="19">
        <v>3081.07</v>
      </c>
    </row>
    <row r="2273" spans="1:26" hidden="1" x14ac:dyDescent="0.2">
      <c r="A2273" t="s">
        <v>62</v>
      </c>
      <c r="B2273" t="s">
        <v>63</v>
      </c>
      <c r="C2273" t="s">
        <v>99</v>
      </c>
      <c r="D2273" t="s">
        <v>100</v>
      </c>
      <c r="E2273" t="s">
        <v>634</v>
      </c>
      <c r="F2273" t="s">
        <v>635</v>
      </c>
      <c r="G2273" t="s">
        <v>636</v>
      </c>
      <c r="H2273" t="s">
        <v>637</v>
      </c>
      <c r="I2273" t="str">
        <f>MID(Tabla1[[#This Row],[Des.Proyecto]],16,50)</f>
        <v>PROMOCIÓN DE DERECHOS DE GRUPOS DE ATENC</v>
      </c>
      <c r="J2273" t="s">
        <v>442</v>
      </c>
      <c r="K2273" t="s">
        <v>443</v>
      </c>
      <c r="L2273" s="11" t="s">
        <v>939</v>
      </c>
      <c r="M2273" t="s">
        <v>403</v>
      </c>
      <c r="N2273" t="s">
        <v>194</v>
      </c>
      <c r="O2273" s="19">
        <v>74000</v>
      </c>
      <c r="P2273" s="19">
        <v>0</v>
      </c>
      <c r="Q2273" s="19">
        <v>-11200</v>
      </c>
      <c r="R2273" s="19">
        <v>62800</v>
      </c>
      <c r="S2273" s="19">
        <v>0</v>
      </c>
      <c r="T2273" s="19">
        <v>62800</v>
      </c>
      <c r="U2273" s="18">
        <f>Tabla1[[#This Row],[Comprometido]]/Tabla1[[#Totals],[Comprometido]]</f>
        <v>2.9980874493604889E-3</v>
      </c>
      <c r="V2273" s="19">
        <v>62800</v>
      </c>
      <c r="W2273" s="20">
        <f>Tabla1[[#This Row],[Devengado]]/Tabla1[[#Totals],[Devengado]]</f>
        <v>7.3336854265290477E-3</v>
      </c>
      <c r="X2273" s="19">
        <v>0</v>
      </c>
      <c r="Y2273" s="19">
        <v>0</v>
      </c>
      <c r="Z2273" s="19">
        <v>0</v>
      </c>
    </row>
    <row r="2274" spans="1:26" hidden="1" x14ac:dyDescent="0.2">
      <c r="A2274" t="s">
        <v>23</v>
      </c>
      <c r="B2274" t="s">
        <v>24</v>
      </c>
      <c r="C2274" t="s">
        <v>34</v>
      </c>
      <c r="D2274" t="s">
        <v>35</v>
      </c>
      <c r="E2274" t="s">
        <v>634</v>
      </c>
      <c r="F2274" t="s">
        <v>635</v>
      </c>
      <c r="G2274" t="s">
        <v>636</v>
      </c>
      <c r="H2274" t="s">
        <v>637</v>
      </c>
      <c r="I2274" t="str">
        <f>MID(Tabla1[[#This Row],[Des.Proyecto]],16,50)</f>
        <v>PROMOCIÓN DE DERECHOS DE GRUPOS DE ATENC</v>
      </c>
      <c r="J2274" t="s">
        <v>476</v>
      </c>
      <c r="K2274" t="s">
        <v>477</v>
      </c>
      <c r="L2274" s="11" t="s">
        <v>939</v>
      </c>
      <c r="M2274" t="s">
        <v>403</v>
      </c>
      <c r="N2274" t="s">
        <v>194</v>
      </c>
      <c r="O2274" s="19">
        <v>8262.01</v>
      </c>
      <c r="P2274" s="19">
        <v>0</v>
      </c>
      <c r="Q2274" s="19">
        <v>0</v>
      </c>
      <c r="R2274" s="19">
        <v>8262.01</v>
      </c>
      <c r="S2274" s="19">
        <v>0</v>
      </c>
      <c r="T2274" s="19">
        <v>8262.01</v>
      </c>
      <c r="U2274" s="18">
        <f>Tabla1[[#This Row],[Comprometido]]/Tabla1[[#Totals],[Comprometido]]</f>
        <v>3.9443038992819832E-4</v>
      </c>
      <c r="V2274" s="19">
        <v>3018</v>
      </c>
      <c r="W2274" s="20">
        <f>Tabla1[[#This Row],[Devengado]]/Tabla1[[#Totals],[Devengado]]</f>
        <v>3.5243730282268575E-4</v>
      </c>
      <c r="X2274" s="19">
        <v>0</v>
      </c>
      <c r="Y2274" s="19">
        <v>5244.01</v>
      </c>
      <c r="Z2274" s="19">
        <v>0</v>
      </c>
    </row>
    <row r="2275" spans="1:26" hidden="1" x14ac:dyDescent="0.2">
      <c r="A2275" t="s">
        <v>23</v>
      </c>
      <c r="B2275" t="s">
        <v>24</v>
      </c>
      <c r="C2275" t="s">
        <v>86</v>
      </c>
      <c r="D2275" t="s">
        <v>87</v>
      </c>
      <c r="E2275" t="s">
        <v>634</v>
      </c>
      <c r="F2275" t="s">
        <v>635</v>
      </c>
      <c r="G2275" t="s">
        <v>636</v>
      </c>
      <c r="H2275" t="s">
        <v>637</v>
      </c>
      <c r="I2275" t="str">
        <f>MID(Tabla1[[#This Row],[Des.Proyecto]],16,50)</f>
        <v>PROMOCIÓN DE DERECHOS DE GRUPOS DE ATENC</v>
      </c>
      <c r="J2275" t="s">
        <v>460</v>
      </c>
      <c r="K2275" t="s">
        <v>461</v>
      </c>
      <c r="L2275" s="11" t="s">
        <v>939</v>
      </c>
      <c r="M2275" t="s">
        <v>403</v>
      </c>
      <c r="N2275" t="s">
        <v>194</v>
      </c>
      <c r="O2275" s="19">
        <v>6000</v>
      </c>
      <c r="P2275" s="19">
        <v>0</v>
      </c>
      <c r="Q2275" s="19">
        <v>0</v>
      </c>
      <c r="R2275" s="19">
        <v>6000</v>
      </c>
      <c r="S2275" s="19">
        <v>0</v>
      </c>
      <c r="T2275" s="19">
        <v>0</v>
      </c>
      <c r="U2275" s="18">
        <f>Tabla1[[#This Row],[Comprometido]]/Tabla1[[#Totals],[Comprometido]]</f>
        <v>0</v>
      </c>
      <c r="V2275" s="19">
        <v>0</v>
      </c>
      <c r="W2275" s="20">
        <f>Tabla1[[#This Row],[Devengado]]/Tabla1[[#Totals],[Devengado]]</f>
        <v>0</v>
      </c>
      <c r="X2275" s="19">
        <v>6000</v>
      </c>
      <c r="Y2275" s="19">
        <v>6000</v>
      </c>
      <c r="Z2275" s="19">
        <v>6000</v>
      </c>
    </row>
    <row r="2276" spans="1:26" hidden="1" x14ac:dyDescent="0.2">
      <c r="A2276" t="s">
        <v>23</v>
      </c>
      <c r="B2276" t="s">
        <v>24</v>
      </c>
      <c r="C2276" t="s">
        <v>40</v>
      </c>
      <c r="D2276" t="s">
        <v>41</v>
      </c>
      <c r="E2276" t="s">
        <v>634</v>
      </c>
      <c r="F2276" t="s">
        <v>635</v>
      </c>
      <c r="G2276" t="s">
        <v>636</v>
      </c>
      <c r="H2276" t="s">
        <v>637</v>
      </c>
      <c r="I2276" t="str">
        <f>MID(Tabla1[[#This Row],[Des.Proyecto]],16,50)</f>
        <v>PROMOCIÓN DE DERECHOS DE GRUPOS DE ATENC</v>
      </c>
      <c r="J2276" t="s">
        <v>460</v>
      </c>
      <c r="K2276" t="s">
        <v>461</v>
      </c>
      <c r="L2276" s="11" t="s">
        <v>939</v>
      </c>
      <c r="M2276" t="s">
        <v>403</v>
      </c>
      <c r="N2276" t="s">
        <v>194</v>
      </c>
      <c r="O2276" s="19">
        <v>6000</v>
      </c>
      <c r="P2276" s="19">
        <v>0</v>
      </c>
      <c r="Q2276" s="19">
        <v>0</v>
      </c>
      <c r="R2276" s="19">
        <v>6000</v>
      </c>
      <c r="S2276" s="19">
        <v>0</v>
      </c>
      <c r="T2276" s="19">
        <v>0</v>
      </c>
      <c r="U2276" s="18">
        <f>Tabla1[[#This Row],[Comprometido]]/Tabla1[[#Totals],[Comprometido]]</f>
        <v>0</v>
      </c>
      <c r="V2276" s="19">
        <v>0</v>
      </c>
      <c r="W2276" s="20">
        <f>Tabla1[[#This Row],[Devengado]]/Tabla1[[#Totals],[Devengado]]</f>
        <v>0</v>
      </c>
      <c r="X2276" s="19">
        <v>6000</v>
      </c>
      <c r="Y2276" s="19">
        <v>6000</v>
      </c>
      <c r="Z2276" s="19">
        <v>6000</v>
      </c>
    </row>
    <row r="2277" spans="1:26" hidden="1" x14ac:dyDescent="0.2">
      <c r="A2277" t="s">
        <v>23</v>
      </c>
      <c r="B2277" t="s">
        <v>24</v>
      </c>
      <c r="C2277" t="s">
        <v>44</v>
      </c>
      <c r="D2277" t="s">
        <v>45</v>
      </c>
      <c r="E2277" t="s">
        <v>634</v>
      </c>
      <c r="F2277" t="s">
        <v>635</v>
      </c>
      <c r="G2277" t="s">
        <v>636</v>
      </c>
      <c r="H2277" t="s">
        <v>637</v>
      </c>
      <c r="I2277" t="str">
        <f>MID(Tabla1[[#This Row],[Des.Proyecto]],16,50)</f>
        <v>PROMOCIÓN DE DERECHOS DE GRUPOS DE ATENC</v>
      </c>
      <c r="J2277" t="s">
        <v>460</v>
      </c>
      <c r="K2277" t="s">
        <v>461</v>
      </c>
      <c r="L2277" s="11" t="s">
        <v>939</v>
      </c>
      <c r="M2277" t="s">
        <v>403</v>
      </c>
      <c r="N2277" t="s">
        <v>194</v>
      </c>
      <c r="O2277" s="19">
        <v>1000</v>
      </c>
      <c r="P2277" s="19">
        <v>0</v>
      </c>
      <c r="Q2277" s="19">
        <v>0</v>
      </c>
      <c r="R2277" s="19">
        <v>1000</v>
      </c>
      <c r="S2277" s="19">
        <v>0</v>
      </c>
      <c r="T2277" s="19">
        <v>0</v>
      </c>
      <c r="U2277" s="18">
        <f>Tabla1[[#This Row],[Comprometido]]/Tabla1[[#Totals],[Comprometido]]</f>
        <v>0</v>
      </c>
      <c r="V2277" s="19">
        <v>0</v>
      </c>
      <c r="W2277" s="20">
        <f>Tabla1[[#This Row],[Devengado]]/Tabla1[[#Totals],[Devengado]]</f>
        <v>0</v>
      </c>
      <c r="X2277" s="19">
        <v>1000</v>
      </c>
      <c r="Y2277" s="19">
        <v>1000</v>
      </c>
      <c r="Z2277" s="19">
        <v>1000</v>
      </c>
    </row>
    <row r="2278" spans="1:26" hidden="1" x14ac:dyDescent="0.2">
      <c r="A2278" t="s">
        <v>23</v>
      </c>
      <c r="B2278" t="s">
        <v>24</v>
      </c>
      <c r="C2278" t="s">
        <v>29</v>
      </c>
      <c r="D2278" t="s">
        <v>30</v>
      </c>
      <c r="E2278" t="s">
        <v>634</v>
      </c>
      <c r="F2278" t="s">
        <v>635</v>
      </c>
      <c r="G2278" t="s">
        <v>636</v>
      </c>
      <c r="H2278" t="s">
        <v>637</v>
      </c>
      <c r="I2278" t="str">
        <f>MID(Tabla1[[#This Row],[Des.Proyecto]],16,50)</f>
        <v>PROMOCIÓN DE DERECHOS DE GRUPOS DE ATENC</v>
      </c>
      <c r="J2278" t="s">
        <v>460</v>
      </c>
      <c r="K2278" t="s">
        <v>461</v>
      </c>
      <c r="L2278" s="11" t="s">
        <v>939</v>
      </c>
      <c r="M2278" t="s">
        <v>403</v>
      </c>
      <c r="N2278" t="s">
        <v>194</v>
      </c>
      <c r="O2278" s="19">
        <v>4313.95</v>
      </c>
      <c r="P2278" s="19">
        <v>0</v>
      </c>
      <c r="Q2278" s="19">
        <v>0</v>
      </c>
      <c r="R2278" s="19">
        <v>4313.95</v>
      </c>
      <c r="S2278" s="19">
        <v>0</v>
      </c>
      <c r="T2278" s="19">
        <v>0</v>
      </c>
      <c r="U2278" s="18">
        <f>Tabla1[[#This Row],[Comprometido]]/Tabla1[[#Totals],[Comprometido]]</f>
        <v>0</v>
      </c>
      <c r="V2278" s="19">
        <v>0</v>
      </c>
      <c r="W2278" s="20">
        <f>Tabla1[[#This Row],[Devengado]]/Tabla1[[#Totals],[Devengado]]</f>
        <v>0</v>
      </c>
      <c r="X2278" s="19">
        <v>4313.95</v>
      </c>
      <c r="Y2278" s="19">
        <v>4313.95</v>
      </c>
      <c r="Z2278" s="19">
        <v>4313.95</v>
      </c>
    </row>
    <row r="2279" spans="1:26" hidden="1" x14ac:dyDescent="0.2">
      <c r="A2279" t="s">
        <v>23</v>
      </c>
      <c r="B2279" t="s">
        <v>24</v>
      </c>
      <c r="C2279" t="s">
        <v>72</v>
      </c>
      <c r="D2279" t="s">
        <v>73</v>
      </c>
      <c r="E2279" t="s">
        <v>634</v>
      </c>
      <c r="F2279" t="s">
        <v>635</v>
      </c>
      <c r="G2279" t="s">
        <v>636</v>
      </c>
      <c r="H2279" t="s">
        <v>637</v>
      </c>
      <c r="I2279" t="str">
        <f>MID(Tabla1[[#This Row],[Des.Proyecto]],16,50)</f>
        <v>PROMOCIÓN DE DERECHOS DE GRUPOS DE ATENC</v>
      </c>
      <c r="J2279" t="s">
        <v>460</v>
      </c>
      <c r="K2279" t="s">
        <v>461</v>
      </c>
      <c r="L2279" s="11" t="s">
        <v>939</v>
      </c>
      <c r="M2279" t="s">
        <v>403</v>
      </c>
      <c r="N2279" t="s">
        <v>194</v>
      </c>
      <c r="O2279" s="19">
        <v>2318.3000000000002</v>
      </c>
      <c r="P2279" s="19">
        <v>0</v>
      </c>
      <c r="Q2279" s="19">
        <v>0</v>
      </c>
      <c r="R2279" s="19">
        <v>2318.3000000000002</v>
      </c>
      <c r="S2279" s="19">
        <v>0</v>
      </c>
      <c r="T2279" s="19">
        <v>0</v>
      </c>
      <c r="U2279" s="18">
        <f>Tabla1[[#This Row],[Comprometido]]/Tabla1[[#Totals],[Comprometido]]</f>
        <v>0</v>
      </c>
      <c r="V2279" s="19">
        <v>0</v>
      </c>
      <c r="W2279" s="20">
        <f>Tabla1[[#This Row],[Devengado]]/Tabla1[[#Totals],[Devengado]]</f>
        <v>0</v>
      </c>
      <c r="X2279" s="19">
        <v>2318.3000000000002</v>
      </c>
      <c r="Y2279" s="19">
        <v>2318.3000000000002</v>
      </c>
      <c r="Z2279" s="19">
        <v>2318.3000000000002</v>
      </c>
    </row>
    <row r="2280" spans="1:26" hidden="1" x14ac:dyDescent="0.2">
      <c r="A2280" t="s">
        <v>23</v>
      </c>
      <c r="B2280" t="s">
        <v>24</v>
      </c>
      <c r="C2280" t="s">
        <v>34</v>
      </c>
      <c r="D2280" t="s">
        <v>35</v>
      </c>
      <c r="E2280" t="s">
        <v>634</v>
      </c>
      <c r="F2280" t="s">
        <v>635</v>
      </c>
      <c r="G2280" t="s">
        <v>636</v>
      </c>
      <c r="H2280" t="s">
        <v>637</v>
      </c>
      <c r="I2280" t="str">
        <f>MID(Tabla1[[#This Row],[Des.Proyecto]],16,50)</f>
        <v>PROMOCIÓN DE DERECHOS DE GRUPOS DE ATENC</v>
      </c>
      <c r="J2280" t="s">
        <v>422</v>
      </c>
      <c r="K2280" t="s">
        <v>423</v>
      </c>
      <c r="L2280" s="11" t="s">
        <v>939</v>
      </c>
      <c r="M2280" t="s">
        <v>403</v>
      </c>
      <c r="N2280" t="s">
        <v>194</v>
      </c>
      <c r="O2280" s="19">
        <v>2045.42</v>
      </c>
      <c r="P2280" s="19">
        <v>0</v>
      </c>
      <c r="Q2280" s="19">
        <v>0</v>
      </c>
      <c r="R2280" s="19">
        <v>2045.42</v>
      </c>
      <c r="S2280" s="19">
        <v>0</v>
      </c>
      <c r="T2280" s="19">
        <v>0</v>
      </c>
      <c r="U2280" s="18">
        <f>Tabla1[[#This Row],[Comprometido]]/Tabla1[[#Totals],[Comprometido]]</f>
        <v>0</v>
      </c>
      <c r="V2280" s="19">
        <v>0</v>
      </c>
      <c r="W2280" s="20">
        <f>Tabla1[[#This Row],[Devengado]]/Tabla1[[#Totals],[Devengado]]</f>
        <v>0</v>
      </c>
      <c r="X2280" s="19">
        <v>2045.42</v>
      </c>
      <c r="Y2280" s="19">
        <v>2045.42</v>
      </c>
      <c r="Z2280" s="19">
        <v>2045.42</v>
      </c>
    </row>
    <row r="2281" spans="1:26" hidden="1" x14ac:dyDescent="0.2">
      <c r="A2281" t="s">
        <v>23</v>
      </c>
      <c r="B2281" t="s">
        <v>24</v>
      </c>
      <c r="C2281" t="s">
        <v>42</v>
      </c>
      <c r="D2281" t="s">
        <v>43</v>
      </c>
      <c r="E2281" t="s">
        <v>634</v>
      </c>
      <c r="F2281" t="s">
        <v>635</v>
      </c>
      <c r="G2281" t="s">
        <v>636</v>
      </c>
      <c r="H2281" t="s">
        <v>637</v>
      </c>
      <c r="I2281" t="str">
        <f>MID(Tabla1[[#This Row],[Des.Proyecto]],16,50)</f>
        <v>PROMOCIÓN DE DERECHOS DE GRUPOS DE ATENC</v>
      </c>
      <c r="J2281" t="s">
        <v>490</v>
      </c>
      <c r="K2281" t="s">
        <v>491</v>
      </c>
      <c r="L2281" s="11" t="s">
        <v>939</v>
      </c>
      <c r="M2281" t="s">
        <v>403</v>
      </c>
      <c r="N2281" t="s">
        <v>194</v>
      </c>
      <c r="O2281" s="19">
        <v>1381.25</v>
      </c>
      <c r="P2281" s="19">
        <v>0</v>
      </c>
      <c r="Q2281" s="19">
        <v>-1381.25</v>
      </c>
      <c r="R2281" s="19">
        <v>0</v>
      </c>
      <c r="S2281" s="19">
        <v>0</v>
      </c>
      <c r="T2281" s="19">
        <v>0</v>
      </c>
      <c r="U2281" s="18">
        <f>Tabla1[[#This Row],[Comprometido]]/Tabla1[[#Totals],[Comprometido]]</f>
        <v>0</v>
      </c>
      <c r="V2281" s="19">
        <v>0</v>
      </c>
      <c r="W2281" s="20">
        <f>Tabla1[[#This Row],[Devengado]]/Tabla1[[#Totals],[Devengado]]</f>
        <v>0</v>
      </c>
      <c r="X2281" s="19">
        <v>0</v>
      </c>
      <c r="Y2281" s="19">
        <v>0</v>
      </c>
      <c r="Z2281" s="19">
        <v>0</v>
      </c>
    </row>
    <row r="2282" spans="1:26" hidden="1" x14ac:dyDescent="0.2">
      <c r="A2282" t="s">
        <v>23</v>
      </c>
      <c r="B2282" t="s">
        <v>24</v>
      </c>
      <c r="C2282" t="s">
        <v>44</v>
      </c>
      <c r="D2282" t="s">
        <v>45</v>
      </c>
      <c r="E2282" t="s">
        <v>634</v>
      </c>
      <c r="F2282" t="s">
        <v>635</v>
      </c>
      <c r="G2282" t="s">
        <v>636</v>
      </c>
      <c r="H2282" t="s">
        <v>637</v>
      </c>
      <c r="I2282" t="str">
        <f>MID(Tabla1[[#This Row],[Des.Proyecto]],16,50)</f>
        <v>PROMOCIÓN DE DERECHOS DE GRUPOS DE ATENC</v>
      </c>
      <c r="J2282" t="s">
        <v>426</v>
      </c>
      <c r="K2282" t="s">
        <v>427</v>
      </c>
      <c r="L2282" s="11" t="s">
        <v>939</v>
      </c>
      <c r="M2282" t="s">
        <v>403</v>
      </c>
      <c r="N2282" t="s">
        <v>194</v>
      </c>
      <c r="O2282" s="19">
        <v>1996</v>
      </c>
      <c r="P2282" s="19">
        <v>0</v>
      </c>
      <c r="Q2282" s="19">
        <v>0</v>
      </c>
      <c r="R2282" s="19">
        <v>1996</v>
      </c>
      <c r="S2282" s="19">
        <v>0</v>
      </c>
      <c r="T2282" s="19">
        <v>0</v>
      </c>
      <c r="U2282" s="18">
        <f>Tabla1[[#This Row],[Comprometido]]/Tabla1[[#Totals],[Comprometido]]</f>
        <v>0</v>
      </c>
      <c r="V2282" s="19">
        <v>0</v>
      </c>
      <c r="W2282" s="20">
        <f>Tabla1[[#This Row],[Devengado]]/Tabla1[[#Totals],[Devengado]]</f>
        <v>0</v>
      </c>
      <c r="X2282" s="19">
        <v>1996</v>
      </c>
      <c r="Y2282" s="19">
        <v>1996</v>
      </c>
      <c r="Z2282" s="19">
        <v>1996</v>
      </c>
    </row>
    <row r="2283" spans="1:26" hidden="1" x14ac:dyDescent="0.2">
      <c r="A2283" t="s">
        <v>23</v>
      </c>
      <c r="B2283" t="s">
        <v>24</v>
      </c>
      <c r="C2283" t="s">
        <v>72</v>
      </c>
      <c r="D2283" t="s">
        <v>73</v>
      </c>
      <c r="E2283" t="s">
        <v>634</v>
      </c>
      <c r="F2283" t="s">
        <v>635</v>
      </c>
      <c r="G2283" t="s">
        <v>636</v>
      </c>
      <c r="H2283" t="s">
        <v>637</v>
      </c>
      <c r="I2283" t="str">
        <f>MID(Tabla1[[#This Row],[Des.Proyecto]],16,50)</f>
        <v>PROMOCIÓN DE DERECHOS DE GRUPOS DE ATENC</v>
      </c>
      <c r="J2283" t="s">
        <v>426</v>
      </c>
      <c r="K2283" t="s">
        <v>427</v>
      </c>
      <c r="L2283" s="11" t="s">
        <v>939</v>
      </c>
      <c r="M2283" t="s">
        <v>403</v>
      </c>
      <c r="N2283" t="s">
        <v>194</v>
      </c>
      <c r="O2283" s="19">
        <v>2000</v>
      </c>
      <c r="P2283" s="19">
        <v>0</v>
      </c>
      <c r="Q2283" s="19">
        <v>0</v>
      </c>
      <c r="R2283" s="19">
        <v>2000</v>
      </c>
      <c r="S2283" s="19">
        <v>0</v>
      </c>
      <c r="T2283" s="19">
        <v>0</v>
      </c>
      <c r="U2283" s="18">
        <f>Tabla1[[#This Row],[Comprometido]]/Tabla1[[#Totals],[Comprometido]]</f>
        <v>0</v>
      </c>
      <c r="V2283" s="19">
        <v>0</v>
      </c>
      <c r="W2283" s="20">
        <f>Tabla1[[#This Row],[Devengado]]/Tabla1[[#Totals],[Devengado]]</f>
        <v>0</v>
      </c>
      <c r="X2283" s="19">
        <v>2000</v>
      </c>
      <c r="Y2283" s="19">
        <v>2000</v>
      </c>
      <c r="Z2283" s="19">
        <v>2000</v>
      </c>
    </row>
    <row r="2284" spans="1:26" hidden="1" x14ac:dyDescent="0.2">
      <c r="A2284" t="s">
        <v>23</v>
      </c>
      <c r="B2284" t="s">
        <v>24</v>
      </c>
      <c r="C2284" t="s">
        <v>34</v>
      </c>
      <c r="D2284" t="s">
        <v>35</v>
      </c>
      <c r="E2284" t="s">
        <v>634</v>
      </c>
      <c r="F2284" t="s">
        <v>635</v>
      </c>
      <c r="G2284" t="s">
        <v>636</v>
      </c>
      <c r="H2284" t="s">
        <v>637</v>
      </c>
      <c r="I2284" t="str">
        <f>MID(Tabla1[[#This Row],[Des.Proyecto]],16,50)</f>
        <v>PROMOCIÓN DE DERECHOS DE GRUPOS DE ATENC</v>
      </c>
      <c r="J2284" t="s">
        <v>492</v>
      </c>
      <c r="K2284" t="s">
        <v>493</v>
      </c>
      <c r="L2284" s="11" t="s">
        <v>939</v>
      </c>
      <c r="M2284" t="s">
        <v>403</v>
      </c>
      <c r="N2284" t="s">
        <v>194</v>
      </c>
      <c r="O2284" s="19">
        <v>1462.33</v>
      </c>
      <c r="P2284" s="19">
        <v>0</v>
      </c>
      <c r="Q2284" s="19">
        <v>0</v>
      </c>
      <c r="R2284" s="19">
        <v>1462.33</v>
      </c>
      <c r="S2284" s="19">
        <v>0</v>
      </c>
      <c r="T2284" s="19">
        <v>0</v>
      </c>
      <c r="U2284" s="18">
        <f>Tabla1[[#This Row],[Comprometido]]/Tabla1[[#Totals],[Comprometido]]</f>
        <v>0</v>
      </c>
      <c r="V2284" s="19">
        <v>0</v>
      </c>
      <c r="W2284" s="20">
        <f>Tabla1[[#This Row],[Devengado]]/Tabla1[[#Totals],[Devengado]]</f>
        <v>0</v>
      </c>
      <c r="X2284" s="19">
        <v>1462.33</v>
      </c>
      <c r="Y2284" s="19">
        <v>1462.33</v>
      </c>
      <c r="Z2284" s="19">
        <v>1462.33</v>
      </c>
    </row>
    <row r="2285" spans="1:26" hidden="1" x14ac:dyDescent="0.2">
      <c r="A2285" t="s">
        <v>23</v>
      </c>
      <c r="B2285" t="s">
        <v>24</v>
      </c>
      <c r="C2285" t="s">
        <v>29</v>
      </c>
      <c r="D2285" t="s">
        <v>30</v>
      </c>
      <c r="E2285" t="s">
        <v>634</v>
      </c>
      <c r="F2285" t="s">
        <v>635</v>
      </c>
      <c r="G2285" t="s">
        <v>636</v>
      </c>
      <c r="H2285" t="s">
        <v>637</v>
      </c>
      <c r="I2285" t="str">
        <f>MID(Tabla1[[#This Row],[Des.Proyecto]],16,50)</f>
        <v>PROMOCIÓN DE DERECHOS DE GRUPOS DE ATENC</v>
      </c>
      <c r="J2285" t="s">
        <v>492</v>
      </c>
      <c r="K2285" t="s">
        <v>493</v>
      </c>
      <c r="L2285" s="11" t="s">
        <v>939</v>
      </c>
      <c r="M2285" t="s">
        <v>403</v>
      </c>
      <c r="N2285" t="s">
        <v>194</v>
      </c>
      <c r="O2285" s="19">
        <v>1196.69</v>
      </c>
      <c r="P2285" s="19">
        <v>0</v>
      </c>
      <c r="Q2285" s="19">
        <v>0</v>
      </c>
      <c r="R2285" s="19">
        <v>1196.69</v>
      </c>
      <c r="S2285" s="19">
        <v>0</v>
      </c>
      <c r="T2285" s="19">
        <v>0</v>
      </c>
      <c r="U2285" s="18">
        <f>Tabla1[[#This Row],[Comprometido]]/Tabla1[[#Totals],[Comprometido]]</f>
        <v>0</v>
      </c>
      <c r="V2285" s="19">
        <v>0</v>
      </c>
      <c r="W2285" s="20">
        <f>Tabla1[[#This Row],[Devengado]]/Tabla1[[#Totals],[Devengado]]</f>
        <v>0</v>
      </c>
      <c r="X2285" s="19">
        <v>1196.69</v>
      </c>
      <c r="Y2285" s="19">
        <v>1196.69</v>
      </c>
      <c r="Z2285" s="19">
        <v>1196.69</v>
      </c>
    </row>
    <row r="2286" spans="1:26" hidden="1" x14ac:dyDescent="0.2">
      <c r="A2286" t="s">
        <v>23</v>
      </c>
      <c r="B2286" t="s">
        <v>24</v>
      </c>
      <c r="C2286" t="s">
        <v>72</v>
      </c>
      <c r="D2286" t="s">
        <v>73</v>
      </c>
      <c r="E2286" t="s">
        <v>634</v>
      </c>
      <c r="F2286" t="s">
        <v>635</v>
      </c>
      <c r="G2286" t="s">
        <v>636</v>
      </c>
      <c r="H2286" t="s">
        <v>637</v>
      </c>
      <c r="I2286" t="str">
        <f>MID(Tabla1[[#This Row],[Des.Proyecto]],16,50)</f>
        <v>PROMOCIÓN DE DERECHOS DE GRUPOS DE ATENC</v>
      </c>
      <c r="J2286" t="s">
        <v>492</v>
      </c>
      <c r="K2286" t="s">
        <v>493</v>
      </c>
      <c r="L2286" s="11" t="s">
        <v>939</v>
      </c>
      <c r="M2286" t="s">
        <v>403</v>
      </c>
      <c r="N2286" t="s">
        <v>194</v>
      </c>
      <c r="O2286" s="19">
        <v>1456.5</v>
      </c>
      <c r="P2286" s="19">
        <v>0</v>
      </c>
      <c r="Q2286" s="19">
        <v>0</v>
      </c>
      <c r="R2286" s="19">
        <v>1456.5</v>
      </c>
      <c r="S2286" s="19">
        <v>0</v>
      </c>
      <c r="T2286" s="19">
        <v>0</v>
      </c>
      <c r="U2286" s="18">
        <f>Tabla1[[#This Row],[Comprometido]]/Tabla1[[#Totals],[Comprometido]]</f>
        <v>0</v>
      </c>
      <c r="V2286" s="19">
        <v>0</v>
      </c>
      <c r="W2286" s="20">
        <f>Tabla1[[#This Row],[Devengado]]/Tabla1[[#Totals],[Devengado]]</f>
        <v>0</v>
      </c>
      <c r="X2286" s="19">
        <v>1456.5</v>
      </c>
      <c r="Y2286" s="19">
        <v>1456.5</v>
      </c>
      <c r="Z2286" s="19">
        <v>1456.5</v>
      </c>
    </row>
    <row r="2287" spans="1:26" hidden="1" x14ac:dyDescent="0.2">
      <c r="A2287" t="s">
        <v>62</v>
      </c>
      <c r="B2287" t="s">
        <v>63</v>
      </c>
      <c r="C2287" t="s">
        <v>99</v>
      </c>
      <c r="D2287" t="s">
        <v>100</v>
      </c>
      <c r="E2287" t="s">
        <v>638</v>
      </c>
      <c r="F2287" t="s">
        <v>639</v>
      </c>
      <c r="G2287" t="s">
        <v>640</v>
      </c>
      <c r="H2287" t="s">
        <v>641</v>
      </c>
      <c r="I2287" t="str">
        <f>MID(Tabla1[[#This Row],[Des.Proyecto]],16,50)</f>
        <v>IMPLEMENTACIÓN DE POLÍTICAS DE INCLUSIÓN</v>
      </c>
      <c r="J2287" t="s">
        <v>456</v>
      </c>
      <c r="K2287" t="s">
        <v>457</v>
      </c>
      <c r="L2287" s="11" t="s">
        <v>939</v>
      </c>
      <c r="M2287" t="s">
        <v>403</v>
      </c>
      <c r="N2287" t="s">
        <v>194</v>
      </c>
      <c r="O2287" s="19">
        <v>8000</v>
      </c>
      <c r="P2287" s="19">
        <v>0</v>
      </c>
      <c r="Q2287" s="19">
        <v>-6969</v>
      </c>
      <c r="R2287" s="19">
        <v>1031</v>
      </c>
      <c r="S2287" s="19">
        <v>1031</v>
      </c>
      <c r="T2287" s="19">
        <v>0</v>
      </c>
      <c r="U2287" s="18">
        <f>Tabla1[[#This Row],[Comprometido]]/Tabla1[[#Totals],[Comprometido]]</f>
        <v>0</v>
      </c>
      <c r="V2287" s="19">
        <v>0</v>
      </c>
      <c r="W2287" s="20">
        <f>Tabla1[[#This Row],[Devengado]]/Tabla1[[#Totals],[Devengado]]</f>
        <v>0</v>
      </c>
      <c r="X2287" s="19">
        <v>1031</v>
      </c>
      <c r="Y2287" s="19">
        <v>1031</v>
      </c>
      <c r="Z2287" s="19">
        <v>0</v>
      </c>
    </row>
    <row r="2288" spans="1:26" hidden="1" x14ac:dyDescent="0.2">
      <c r="A2288" t="s">
        <v>62</v>
      </c>
      <c r="B2288" t="s">
        <v>63</v>
      </c>
      <c r="C2288" t="s">
        <v>99</v>
      </c>
      <c r="D2288" t="s">
        <v>100</v>
      </c>
      <c r="E2288" t="s">
        <v>638</v>
      </c>
      <c r="F2288" t="s">
        <v>639</v>
      </c>
      <c r="G2288" t="s">
        <v>640</v>
      </c>
      <c r="H2288" t="s">
        <v>641</v>
      </c>
      <c r="I2288" t="str">
        <f>MID(Tabla1[[#This Row],[Des.Proyecto]],16,50)</f>
        <v>IMPLEMENTACIÓN DE POLÍTICAS DE INCLUSIÓN</v>
      </c>
      <c r="J2288" t="s">
        <v>401</v>
      </c>
      <c r="K2288" t="s">
        <v>402</v>
      </c>
      <c r="L2288" s="11" t="s">
        <v>939</v>
      </c>
      <c r="M2288" t="s">
        <v>403</v>
      </c>
      <c r="N2288" t="s">
        <v>194</v>
      </c>
      <c r="O2288" s="19">
        <v>12000</v>
      </c>
      <c r="P2288" s="19">
        <v>0</v>
      </c>
      <c r="Q2288" s="19">
        <v>0</v>
      </c>
      <c r="R2288" s="19">
        <v>12000</v>
      </c>
      <c r="S2288" s="19">
        <v>720</v>
      </c>
      <c r="T2288" s="19">
        <v>11280</v>
      </c>
      <c r="U2288" s="18">
        <f>Tabla1[[#This Row],[Comprometido]]/Tabla1[[#Totals],[Comprometido]]</f>
        <v>5.3850997498067384E-4</v>
      </c>
      <c r="V2288" s="19">
        <v>11280</v>
      </c>
      <c r="W2288" s="20">
        <f>Tabla1[[#This Row],[Devengado]]/Tabla1[[#Totals],[Devengado]]</f>
        <v>1.3172606944466187E-3</v>
      </c>
      <c r="X2288" s="19">
        <v>720</v>
      </c>
      <c r="Y2288" s="19">
        <v>720</v>
      </c>
      <c r="Z2288" s="19">
        <v>0</v>
      </c>
    </row>
    <row r="2289" spans="1:26" hidden="1" x14ac:dyDescent="0.2">
      <c r="A2289" t="s">
        <v>62</v>
      </c>
      <c r="B2289" t="s">
        <v>63</v>
      </c>
      <c r="C2289" t="s">
        <v>99</v>
      </c>
      <c r="D2289" t="s">
        <v>100</v>
      </c>
      <c r="E2289" t="s">
        <v>638</v>
      </c>
      <c r="F2289" t="s">
        <v>639</v>
      </c>
      <c r="G2289" t="s">
        <v>640</v>
      </c>
      <c r="H2289" t="s">
        <v>641</v>
      </c>
      <c r="I2289" t="str">
        <f>MID(Tabla1[[#This Row],[Des.Proyecto]],16,50)</f>
        <v>IMPLEMENTACIÓN DE POLÍTICAS DE INCLUSIÓN</v>
      </c>
      <c r="J2289" t="s">
        <v>442</v>
      </c>
      <c r="K2289" t="s">
        <v>443</v>
      </c>
      <c r="L2289" s="11" t="s">
        <v>939</v>
      </c>
      <c r="M2289" t="s">
        <v>403</v>
      </c>
      <c r="N2289" t="s">
        <v>194</v>
      </c>
      <c r="O2289" s="19">
        <v>25000</v>
      </c>
      <c r="P2289" s="19">
        <v>0</v>
      </c>
      <c r="Q2289" s="19">
        <v>98110</v>
      </c>
      <c r="R2289" s="19">
        <v>123110</v>
      </c>
      <c r="S2289" s="19">
        <v>0</v>
      </c>
      <c r="T2289" s="19">
        <v>11150</v>
      </c>
      <c r="U2289" s="18">
        <f>Tabla1[[#This Row],[Comprometido]]/Tabla1[[#Totals],[Comprometido]]</f>
        <v>5.3230374299951361E-4</v>
      </c>
      <c r="V2289" s="19">
        <v>11150</v>
      </c>
      <c r="W2289" s="20">
        <f>Tabla1[[#This Row],[Devengado]]/Tabla1[[#Totals],[Devengado]]</f>
        <v>1.3020794984999822E-3</v>
      </c>
      <c r="X2289" s="19">
        <v>111960</v>
      </c>
      <c r="Y2289" s="19">
        <v>111960</v>
      </c>
      <c r="Z2289" s="19">
        <v>111960</v>
      </c>
    </row>
    <row r="2290" spans="1:26" hidden="1" x14ac:dyDescent="0.2">
      <c r="A2290" t="s">
        <v>62</v>
      </c>
      <c r="B2290" t="s">
        <v>63</v>
      </c>
      <c r="C2290" t="s">
        <v>99</v>
      </c>
      <c r="D2290" t="s">
        <v>100</v>
      </c>
      <c r="E2290" t="s">
        <v>638</v>
      </c>
      <c r="F2290" t="s">
        <v>639</v>
      </c>
      <c r="G2290" t="s">
        <v>640</v>
      </c>
      <c r="H2290" t="s">
        <v>641</v>
      </c>
      <c r="I2290" t="str">
        <f>MID(Tabla1[[#This Row],[Des.Proyecto]],16,50)</f>
        <v>IMPLEMENTACIÓN DE POLÍTICAS DE INCLUSIÓN</v>
      </c>
      <c r="J2290" t="s">
        <v>592</v>
      </c>
      <c r="K2290" t="s">
        <v>593</v>
      </c>
      <c r="L2290" s="11" t="s">
        <v>939</v>
      </c>
      <c r="M2290" t="s">
        <v>403</v>
      </c>
      <c r="N2290" t="s">
        <v>194</v>
      </c>
      <c r="O2290" s="19">
        <v>13000</v>
      </c>
      <c r="P2290" s="19">
        <v>0</v>
      </c>
      <c r="Q2290" s="19">
        <v>-13000</v>
      </c>
      <c r="R2290" s="19">
        <v>0</v>
      </c>
      <c r="S2290" s="19">
        <v>0</v>
      </c>
      <c r="T2290" s="19">
        <v>0</v>
      </c>
      <c r="U2290" s="18">
        <f>Tabla1[[#This Row],[Comprometido]]/Tabla1[[#Totals],[Comprometido]]</f>
        <v>0</v>
      </c>
      <c r="V2290" s="19">
        <v>0</v>
      </c>
      <c r="W2290" s="20">
        <f>Tabla1[[#This Row],[Devengado]]/Tabla1[[#Totals],[Devengado]]</f>
        <v>0</v>
      </c>
      <c r="X2290" s="19">
        <v>0</v>
      </c>
      <c r="Y2290" s="19">
        <v>0</v>
      </c>
      <c r="Z2290" s="19">
        <v>0</v>
      </c>
    </row>
    <row r="2291" spans="1:26" hidden="1" x14ac:dyDescent="0.2">
      <c r="A2291" t="s">
        <v>62</v>
      </c>
      <c r="B2291" t="s">
        <v>63</v>
      </c>
      <c r="C2291" t="s">
        <v>99</v>
      </c>
      <c r="D2291" t="s">
        <v>100</v>
      </c>
      <c r="E2291" t="s">
        <v>638</v>
      </c>
      <c r="F2291" t="s">
        <v>639</v>
      </c>
      <c r="G2291" t="s">
        <v>640</v>
      </c>
      <c r="H2291" t="s">
        <v>641</v>
      </c>
      <c r="I2291" t="str">
        <f>MID(Tabla1[[#This Row],[Des.Proyecto]],16,50)</f>
        <v>IMPLEMENTACIÓN DE POLÍTICAS DE INCLUSIÓN</v>
      </c>
      <c r="J2291" t="s">
        <v>460</v>
      </c>
      <c r="K2291" t="s">
        <v>461</v>
      </c>
      <c r="L2291" s="11" t="s">
        <v>939</v>
      </c>
      <c r="M2291" t="s">
        <v>403</v>
      </c>
      <c r="N2291" t="s">
        <v>194</v>
      </c>
      <c r="O2291" s="19">
        <v>0</v>
      </c>
      <c r="P2291" s="19">
        <v>0</v>
      </c>
      <c r="Q2291" s="19">
        <v>1000</v>
      </c>
      <c r="R2291" s="19">
        <v>1000</v>
      </c>
      <c r="S2291" s="19">
        <v>0</v>
      </c>
      <c r="T2291" s="19">
        <v>0</v>
      </c>
      <c r="U2291" s="18">
        <f>Tabla1[[#This Row],[Comprometido]]/Tabla1[[#Totals],[Comprometido]]</f>
        <v>0</v>
      </c>
      <c r="V2291" s="19">
        <v>0</v>
      </c>
      <c r="W2291" s="20">
        <f>Tabla1[[#This Row],[Devengado]]/Tabla1[[#Totals],[Devengado]]</f>
        <v>0</v>
      </c>
      <c r="X2291" s="19">
        <v>1000</v>
      </c>
      <c r="Y2291" s="19">
        <v>1000</v>
      </c>
      <c r="Z2291" s="19">
        <v>1000</v>
      </c>
    </row>
    <row r="2292" spans="1:26" hidden="1" x14ac:dyDescent="0.2">
      <c r="A2292" t="s">
        <v>62</v>
      </c>
      <c r="B2292" t="s">
        <v>63</v>
      </c>
      <c r="C2292" t="s">
        <v>99</v>
      </c>
      <c r="D2292" t="s">
        <v>100</v>
      </c>
      <c r="E2292" t="s">
        <v>638</v>
      </c>
      <c r="F2292" t="s">
        <v>639</v>
      </c>
      <c r="G2292" t="s">
        <v>642</v>
      </c>
      <c r="H2292" t="s">
        <v>643</v>
      </c>
      <c r="I2292" t="str">
        <f>MID(Tabla1[[#This Row],[Des.Proyecto]],16,50)</f>
        <v>GARANTÍA DE PROTECCIÓN DE DERECHOS</v>
      </c>
      <c r="J2292" t="s">
        <v>484</v>
      </c>
      <c r="K2292" t="s">
        <v>485</v>
      </c>
      <c r="L2292" s="11" t="s">
        <v>939</v>
      </c>
      <c r="M2292" t="s">
        <v>403</v>
      </c>
      <c r="N2292" t="s">
        <v>194</v>
      </c>
      <c r="O2292" s="19">
        <v>15000</v>
      </c>
      <c r="P2292" s="19">
        <v>0</v>
      </c>
      <c r="Q2292" s="19">
        <v>40000</v>
      </c>
      <c r="R2292" s="19">
        <v>55000</v>
      </c>
      <c r="S2292" s="19">
        <v>0</v>
      </c>
      <c r="T2292" s="19">
        <v>5904</v>
      </c>
      <c r="U2292" s="18">
        <f>Tabla1[[#This Row],[Comprometido]]/Tabla1[[#Totals],[Comprometido]]</f>
        <v>2.818584124366931E-4</v>
      </c>
      <c r="V2292" s="19">
        <v>0</v>
      </c>
      <c r="W2292" s="20">
        <f>Tabla1[[#This Row],[Devengado]]/Tabla1[[#Totals],[Devengado]]</f>
        <v>0</v>
      </c>
      <c r="X2292" s="19">
        <v>49096</v>
      </c>
      <c r="Y2292" s="19">
        <v>55000</v>
      </c>
      <c r="Z2292" s="19">
        <v>49096</v>
      </c>
    </row>
    <row r="2293" spans="1:26" hidden="1" x14ac:dyDescent="0.2">
      <c r="A2293" t="s">
        <v>62</v>
      </c>
      <c r="B2293" t="s">
        <v>63</v>
      </c>
      <c r="C2293" t="s">
        <v>99</v>
      </c>
      <c r="D2293" t="s">
        <v>100</v>
      </c>
      <c r="E2293" t="s">
        <v>638</v>
      </c>
      <c r="F2293" t="s">
        <v>639</v>
      </c>
      <c r="G2293" t="s">
        <v>642</v>
      </c>
      <c r="H2293" t="s">
        <v>643</v>
      </c>
      <c r="I2293" t="str">
        <f>MID(Tabla1[[#This Row],[Des.Proyecto]],16,50)</f>
        <v>GARANTÍA DE PROTECCIÓN DE DERECHOS</v>
      </c>
      <c r="J2293" t="s">
        <v>460</v>
      </c>
      <c r="K2293" t="s">
        <v>461</v>
      </c>
      <c r="L2293" s="11" t="s">
        <v>939</v>
      </c>
      <c r="M2293" t="s">
        <v>403</v>
      </c>
      <c r="N2293" t="s">
        <v>194</v>
      </c>
      <c r="O2293" s="19">
        <v>2000</v>
      </c>
      <c r="P2293" s="19">
        <v>0</v>
      </c>
      <c r="Q2293" s="19">
        <v>-2000</v>
      </c>
      <c r="R2293" s="19">
        <v>0</v>
      </c>
      <c r="S2293" s="19">
        <v>0</v>
      </c>
      <c r="T2293" s="19">
        <v>0</v>
      </c>
      <c r="U2293" s="18">
        <f>Tabla1[[#This Row],[Comprometido]]/Tabla1[[#Totals],[Comprometido]]</f>
        <v>0</v>
      </c>
      <c r="V2293" s="19">
        <v>0</v>
      </c>
      <c r="W2293" s="20">
        <f>Tabla1[[#This Row],[Devengado]]/Tabla1[[#Totals],[Devengado]]</f>
        <v>0</v>
      </c>
      <c r="X2293" s="19">
        <v>0</v>
      </c>
      <c r="Y2293" s="19">
        <v>0</v>
      </c>
      <c r="Z2293" s="19">
        <v>0</v>
      </c>
    </row>
    <row r="2294" spans="1:26" hidden="1" x14ac:dyDescent="0.2">
      <c r="A2294" t="s">
        <v>62</v>
      </c>
      <c r="B2294" t="s">
        <v>63</v>
      </c>
      <c r="C2294" t="s">
        <v>99</v>
      </c>
      <c r="D2294" t="s">
        <v>100</v>
      </c>
      <c r="E2294" t="s">
        <v>638</v>
      </c>
      <c r="F2294" t="s">
        <v>639</v>
      </c>
      <c r="G2294" t="s">
        <v>642</v>
      </c>
      <c r="H2294" t="s">
        <v>643</v>
      </c>
      <c r="I2294" t="str">
        <f>MID(Tabla1[[#This Row],[Des.Proyecto]],16,50)</f>
        <v>GARANTÍA DE PROTECCIÓN DE DERECHOS</v>
      </c>
      <c r="J2294" t="s">
        <v>422</v>
      </c>
      <c r="K2294" t="s">
        <v>423</v>
      </c>
      <c r="L2294" s="11" t="s">
        <v>939</v>
      </c>
      <c r="M2294" t="s">
        <v>403</v>
      </c>
      <c r="N2294" t="s">
        <v>194</v>
      </c>
      <c r="O2294" s="19">
        <v>1305.0999999999999</v>
      </c>
      <c r="P2294" s="19">
        <v>0</v>
      </c>
      <c r="Q2294" s="19">
        <v>-658.85</v>
      </c>
      <c r="R2294" s="19">
        <v>646.25</v>
      </c>
      <c r="S2294" s="19">
        <v>0</v>
      </c>
      <c r="T2294" s="19">
        <v>646.25</v>
      </c>
      <c r="U2294" s="18">
        <f>Tabla1[[#This Row],[Comprometido]]/Tabla1[[#Totals],[Comprometido]]</f>
        <v>3.0852133983267767E-5</v>
      </c>
      <c r="V2294" s="19">
        <v>646.25</v>
      </c>
      <c r="W2294" s="20">
        <f>Tabla1[[#This Row],[Devengado]]/Tabla1[[#Totals],[Devengado]]</f>
        <v>7.5468060619337529E-5</v>
      </c>
      <c r="X2294" s="19">
        <v>0</v>
      </c>
      <c r="Y2294" s="19">
        <v>0</v>
      </c>
      <c r="Z2294" s="19">
        <v>0</v>
      </c>
    </row>
    <row r="2295" spans="1:26" hidden="1" x14ac:dyDescent="0.2">
      <c r="A2295" t="s">
        <v>62</v>
      </c>
      <c r="B2295" t="s">
        <v>63</v>
      </c>
      <c r="C2295" t="s">
        <v>99</v>
      </c>
      <c r="D2295" t="s">
        <v>100</v>
      </c>
      <c r="E2295" t="s">
        <v>638</v>
      </c>
      <c r="F2295" t="s">
        <v>639</v>
      </c>
      <c r="G2295" t="s">
        <v>642</v>
      </c>
      <c r="H2295" t="s">
        <v>643</v>
      </c>
      <c r="I2295" t="str">
        <f>MID(Tabla1[[#This Row],[Des.Proyecto]],16,50)</f>
        <v>GARANTÍA DE PROTECCIÓN DE DERECHOS</v>
      </c>
      <c r="J2295" t="s">
        <v>508</v>
      </c>
      <c r="K2295" t="s">
        <v>509</v>
      </c>
      <c r="L2295" s="11" t="s">
        <v>939</v>
      </c>
      <c r="M2295" t="s">
        <v>403</v>
      </c>
      <c r="N2295" t="s">
        <v>194</v>
      </c>
      <c r="O2295" s="19">
        <v>1955</v>
      </c>
      <c r="P2295" s="19">
        <v>0</v>
      </c>
      <c r="Q2295" s="19">
        <v>-1702.47</v>
      </c>
      <c r="R2295" s="19">
        <v>252.53</v>
      </c>
      <c r="S2295" s="19">
        <v>0</v>
      </c>
      <c r="T2295" s="19">
        <v>252.53</v>
      </c>
      <c r="U2295" s="18">
        <f>Tabla1[[#This Row],[Comprometido]]/Tabla1[[#Totals],[Comprometido]]</f>
        <v>1.2055844324633826E-5</v>
      </c>
      <c r="V2295" s="19">
        <v>252.53</v>
      </c>
      <c r="W2295" s="20">
        <f>Tabla1[[#This Row],[Devengado]]/Tabla1[[#Totals],[Devengado]]</f>
        <v>2.9490057018493318E-5</v>
      </c>
      <c r="X2295" s="19">
        <v>0</v>
      </c>
      <c r="Y2295" s="19">
        <v>0</v>
      </c>
      <c r="Z2295" s="19">
        <v>0</v>
      </c>
    </row>
    <row r="2296" spans="1:26" hidden="1" x14ac:dyDescent="0.2">
      <c r="A2296" t="s">
        <v>62</v>
      </c>
      <c r="B2296" t="s">
        <v>63</v>
      </c>
      <c r="C2296" t="s">
        <v>99</v>
      </c>
      <c r="D2296" t="s">
        <v>100</v>
      </c>
      <c r="E2296" t="s">
        <v>638</v>
      </c>
      <c r="F2296" t="s">
        <v>639</v>
      </c>
      <c r="G2296" t="s">
        <v>642</v>
      </c>
      <c r="H2296" t="s">
        <v>643</v>
      </c>
      <c r="I2296" t="str">
        <f>MID(Tabla1[[#This Row],[Des.Proyecto]],16,50)</f>
        <v>GARANTÍA DE PROTECCIÓN DE DERECHOS</v>
      </c>
      <c r="J2296" t="s">
        <v>426</v>
      </c>
      <c r="K2296" t="s">
        <v>427</v>
      </c>
      <c r="L2296" s="11" t="s">
        <v>939</v>
      </c>
      <c r="M2296" t="s">
        <v>403</v>
      </c>
      <c r="N2296" t="s">
        <v>194</v>
      </c>
      <c r="O2296" s="19">
        <v>2156</v>
      </c>
      <c r="P2296" s="19">
        <v>0</v>
      </c>
      <c r="Q2296" s="19">
        <v>-2156</v>
      </c>
      <c r="R2296" s="19">
        <v>0</v>
      </c>
      <c r="S2296" s="19">
        <v>0</v>
      </c>
      <c r="T2296" s="19">
        <v>0</v>
      </c>
      <c r="U2296" s="18">
        <f>Tabla1[[#This Row],[Comprometido]]/Tabla1[[#Totals],[Comprometido]]</f>
        <v>0</v>
      </c>
      <c r="V2296" s="19">
        <v>0</v>
      </c>
      <c r="W2296" s="20">
        <f>Tabla1[[#This Row],[Devengado]]/Tabla1[[#Totals],[Devengado]]</f>
        <v>0</v>
      </c>
      <c r="X2296" s="19">
        <v>0</v>
      </c>
      <c r="Y2296" s="19">
        <v>0</v>
      </c>
      <c r="Z2296" s="19">
        <v>0</v>
      </c>
    </row>
    <row r="2297" spans="1:26" hidden="1" x14ac:dyDescent="0.2">
      <c r="A2297" t="s">
        <v>62</v>
      </c>
      <c r="B2297" t="s">
        <v>63</v>
      </c>
      <c r="C2297" t="s">
        <v>99</v>
      </c>
      <c r="D2297" t="s">
        <v>100</v>
      </c>
      <c r="E2297" t="s">
        <v>638</v>
      </c>
      <c r="F2297" t="s">
        <v>639</v>
      </c>
      <c r="G2297" t="s">
        <v>642</v>
      </c>
      <c r="H2297" t="s">
        <v>643</v>
      </c>
      <c r="I2297" t="str">
        <f>MID(Tabla1[[#This Row],[Des.Proyecto]],16,50)</f>
        <v>GARANTÍA DE PROTECCIÓN DE DERECHOS</v>
      </c>
      <c r="J2297" t="s">
        <v>492</v>
      </c>
      <c r="K2297" t="s">
        <v>493</v>
      </c>
      <c r="L2297" s="11" t="s">
        <v>939</v>
      </c>
      <c r="M2297" t="s">
        <v>403</v>
      </c>
      <c r="N2297" t="s">
        <v>194</v>
      </c>
      <c r="O2297" s="19">
        <v>541</v>
      </c>
      <c r="P2297" s="19">
        <v>0</v>
      </c>
      <c r="Q2297" s="19">
        <v>-495.35</v>
      </c>
      <c r="R2297" s="19">
        <v>45.65</v>
      </c>
      <c r="S2297" s="19">
        <v>0</v>
      </c>
      <c r="T2297" s="19">
        <v>45.64</v>
      </c>
      <c r="U2297" s="18">
        <f>Tabla1[[#This Row],[Comprometido]]/Tabla1[[#Totals],[Comprometido]]</f>
        <v>2.1788648278473362E-6</v>
      </c>
      <c r="V2297" s="19">
        <v>45.64</v>
      </c>
      <c r="W2297" s="20">
        <f>Tabla1[[#This Row],[Devengado]]/Tabla1[[#Totals],[Devengado]]</f>
        <v>5.3297675615730209E-6</v>
      </c>
      <c r="X2297" s="19">
        <v>0.01</v>
      </c>
      <c r="Y2297" s="19">
        <v>0.01</v>
      </c>
      <c r="Z2297" s="19">
        <v>0.01</v>
      </c>
    </row>
    <row r="2298" spans="1:26" hidden="1" x14ac:dyDescent="0.2">
      <c r="A2298" t="s">
        <v>62</v>
      </c>
      <c r="B2298" t="s">
        <v>63</v>
      </c>
      <c r="C2298" t="s">
        <v>99</v>
      </c>
      <c r="D2298" t="s">
        <v>100</v>
      </c>
      <c r="E2298" t="s">
        <v>638</v>
      </c>
      <c r="F2298" t="s">
        <v>639</v>
      </c>
      <c r="G2298" t="s">
        <v>642</v>
      </c>
      <c r="H2298" t="s">
        <v>643</v>
      </c>
      <c r="I2298" t="str">
        <f>MID(Tabla1[[#This Row],[Des.Proyecto]],16,50)</f>
        <v>GARANTÍA DE PROTECCIÓN DE DERECHOS</v>
      </c>
      <c r="J2298" t="s">
        <v>430</v>
      </c>
      <c r="K2298" t="s">
        <v>431</v>
      </c>
      <c r="L2298" s="11" t="s">
        <v>939</v>
      </c>
      <c r="M2298" t="s">
        <v>403</v>
      </c>
      <c r="N2298" t="s">
        <v>194</v>
      </c>
      <c r="O2298" s="19">
        <v>285</v>
      </c>
      <c r="P2298" s="19">
        <v>0</v>
      </c>
      <c r="Q2298" s="19">
        <v>-123</v>
      </c>
      <c r="R2298" s="19">
        <v>162</v>
      </c>
      <c r="S2298" s="19">
        <v>0</v>
      </c>
      <c r="T2298" s="19">
        <v>162</v>
      </c>
      <c r="U2298" s="18">
        <f>Tabla1[[#This Row],[Comprometido]]/Tabla1[[#Totals],[Comprometido]]</f>
        <v>7.7339198534458465E-6</v>
      </c>
      <c r="V2298" s="19">
        <v>162</v>
      </c>
      <c r="W2298" s="20">
        <f>Tabla1[[#This Row],[Devengado]]/Tabla1[[#Totals],[Devengado]]</f>
        <v>1.8918105718116333E-5</v>
      </c>
      <c r="X2298" s="19">
        <v>0</v>
      </c>
      <c r="Y2298" s="19">
        <v>0</v>
      </c>
      <c r="Z2298" s="19">
        <v>0</v>
      </c>
    </row>
    <row r="2299" spans="1:26" hidden="1" x14ac:dyDescent="0.2">
      <c r="A2299" t="s">
        <v>62</v>
      </c>
      <c r="B2299" t="s">
        <v>63</v>
      </c>
      <c r="C2299" t="s">
        <v>99</v>
      </c>
      <c r="D2299" t="s">
        <v>100</v>
      </c>
      <c r="E2299" t="s">
        <v>638</v>
      </c>
      <c r="F2299" t="s">
        <v>639</v>
      </c>
      <c r="G2299" t="s">
        <v>642</v>
      </c>
      <c r="H2299" t="s">
        <v>643</v>
      </c>
      <c r="I2299" t="str">
        <f>MID(Tabla1[[#This Row],[Des.Proyecto]],16,50)</f>
        <v>GARANTÍA DE PROTECCIÓN DE DERECHOS</v>
      </c>
      <c r="J2299" t="s">
        <v>494</v>
      </c>
      <c r="K2299" t="s">
        <v>495</v>
      </c>
      <c r="L2299" s="11" t="s">
        <v>939</v>
      </c>
      <c r="M2299" t="s">
        <v>403</v>
      </c>
      <c r="N2299" t="s">
        <v>194</v>
      </c>
      <c r="O2299" s="19">
        <v>90</v>
      </c>
      <c r="P2299" s="19">
        <v>0</v>
      </c>
      <c r="Q2299" s="19">
        <v>-90</v>
      </c>
      <c r="R2299" s="19">
        <v>0</v>
      </c>
      <c r="S2299" s="19">
        <v>0</v>
      </c>
      <c r="T2299" s="19">
        <v>0</v>
      </c>
      <c r="U2299" s="18">
        <f>Tabla1[[#This Row],[Comprometido]]/Tabla1[[#Totals],[Comprometido]]</f>
        <v>0</v>
      </c>
      <c r="V2299" s="19">
        <v>0</v>
      </c>
      <c r="W2299" s="20">
        <f>Tabla1[[#This Row],[Devengado]]/Tabla1[[#Totals],[Devengado]]</f>
        <v>0</v>
      </c>
      <c r="X2299" s="19">
        <v>0</v>
      </c>
      <c r="Y2299" s="19">
        <v>0</v>
      </c>
      <c r="Z2299" s="19">
        <v>0</v>
      </c>
    </row>
    <row r="2300" spans="1:26" hidden="1" x14ac:dyDescent="0.2">
      <c r="A2300" t="s">
        <v>62</v>
      </c>
      <c r="B2300" t="s">
        <v>63</v>
      </c>
      <c r="C2300" t="s">
        <v>99</v>
      </c>
      <c r="D2300" t="s">
        <v>100</v>
      </c>
      <c r="E2300" t="s">
        <v>638</v>
      </c>
      <c r="F2300" t="s">
        <v>639</v>
      </c>
      <c r="G2300" t="s">
        <v>642</v>
      </c>
      <c r="H2300" t="s">
        <v>643</v>
      </c>
      <c r="I2300" t="str">
        <f>MID(Tabla1[[#This Row],[Des.Proyecto]],16,50)</f>
        <v>GARANTÍA DE PROTECCIÓN DE DERECHOS</v>
      </c>
      <c r="J2300" t="s">
        <v>432</v>
      </c>
      <c r="K2300" t="s">
        <v>433</v>
      </c>
      <c r="L2300" s="11" t="s">
        <v>939</v>
      </c>
      <c r="M2300" t="s">
        <v>403</v>
      </c>
      <c r="N2300" t="s">
        <v>194</v>
      </c>
      <c r="O2300" s="19">
        <v>2790</v>
      </c>
      <c r="P2300" s="19">
        <v>0</v>
      </c>
      <c r="Q2300" s="19">
        <v>-2503.4</v>
      </c>
      <c r="R2300" s="19">
        <v>286.60000000000002</v>
      </c>
      <c r="S2300" s="19">
        <v>0</v>
      </c>
      <c r="T2300" s="19">
        <v>44.6</v>
      </c>
      <c r="U2300" s="18">
        <f>Tabla1[[#This Row],[Comprometido]]/Tabla1[[#Totals],[Comprometido]]</f>
        <v>2.1292149719980543E-6</v>
      </c>
      <c r="V2300" s="19">
        <v>44.6</v>
      </c>
      <c r="W2300" s="20">
        <f>Tabla1[[#This Row],[Devengado]]/Tabla1[[#Totals],[Devengado]]</f>
        <v>5.2083179939999284E-6</v>
      </c>
      <c r="X2300" s="19">
        <v>242</v>
      </c>
      <c r="Y2300" s="19">
        <v>242</v>
      </c>
      <c r="Z2300" s="19">
        <v>242</v>
      </c>
    </row>
    <row r="2301" spans="1:26" hidden="1" x14ac:dyDescent="0.2">
      <c r="A2301" t="s">
        <v>62</v>
      </c>
      <c r="B2301" t="s">
        <v>63</v>
      </c>
      <c r="C2301" t="s">
        <v>99</v>
      </c>
      <c r="D2301" t="s">
        <v>100</v>
      </c>
      <c r="E2301" t="s">
        <v>638</v>
      </c>
      <c r="F2301" t="s">
        <v>639</v>
      </c>
      <c r="G2301" t="s">
        <v>642</v>
      </c>
      <c r="H2301" t="s">
        <v>643</v>
      </c>
      <c r="I2301" t="str">
        <f>MID(Tabla1[[#This Row],[Des.Proyecto]],16,50)</f>
        <v>GARANTÍA DE PROTECCIÓN DE DERECHOS</v>
      </c>
      <c r="J2301" t="s">
        <v>444</v>
      </c>
      <c r="K2301" t="s">
        <v>445</v>
      </c>
      <c r="L2301" s="11" t="s">
        <v>939</v>
      </c>
      <c r="M2301" t="s">
        <v>403</v>
      </c>
      <c r="N2301" t="s">
        <v>194</v>
      </c>
      <c r="O2301" s="19">
        <v>460</v>
      </c>
      <c r="P2301" s="19">
        <v>0</v>
      </c>
      <c r="Q2301" s="19">
        <v>-460</v>
      </c>
      <c r="R2301" s="19">
        <v>0</v>
      </c>
      <c r="S2301" s="19">
        <v>0</v>
      </c>
      <c r="T2301" s="19">
        <v>0</v>
      </c>
      <c r="U2301" s="18">
        <f>Tabla1[[#This Row],[Comprometido]]/Tabla1[[#Totals],[Comprometido]]</f>
        <v>0</v>
      </c>
      <c r="V2301" s="19">
        <v>0</v>
      </c>
      <c r="W2301" s="20">
        <f>Tabla1[[#This Row],[Devengado]]/Tabla1[[#Totals],[Devengado]]</f>
        <v>0</v>
      </c>
      <c r="X2301" s="19">
        <v>0</v>
      </c>
      <c r="Y2301" s="19">
        <v>0</v>
      </c>
      <c r="Z2301" s="19">
        <v>0</v>
      </c>
    </row>
    <row r="2302" spans="1:26" hidden="1" x14ac:dyDescent="0.2">
      <c r="A2302" t="s">
        <v>62</v>
      </c>
      <c r="B2302" t="s">
        <v>63</v>
      </c>
      <c r="C2302" t="s">
        <v>99</v>
      </c>
      <c r="D2302" t="s">
        <v>100</v>
      </c>
      <c r="E2302" t="s">
        <v>638</v>
      </c>
      <c r="F2302" t="s">
        <v>639</v>
      </c>
      <c r="G2302" t="s">
        <v>642</v>
      </c>
      <c r="H2302" t="s">
        <v>643</v>
      </c>
      <c r="I2302" t="str">
        <f>MID(Tabla1[[#This Row],[Des.Proyecto]],16,50)</f>
        <v>GARANTÍA DE PROTECCIÓN DE DERECHOS</v>
      </c>
      <c r="J2302" t="s">
        <v>540</v>
      </c>
      <c r="K2302" t="s">
        <v>541</v>
      </c>
      <c r="L2302" s="11" t="s">
        <v>939</v>
      </c>
      <c r="M2302" t="s">
        <v>403</v>
      </c>
      <c r="N2302" t="s">
        <v>194</v>
      </c>
      <c r="O2302" s="19">
        <v>110</v>
      </c>
      <c r="P2302" s="19">
        <v>0</v>
      </c>
      <c r="Q2302" s="19">
        <v>-110</v>
      </c>
      <c r="R2302" s="19">
        <v>0</v>
      </c>
      <c r="S2302" s="19">
        <v>0</v>
      </c>
      <c r="T2302" s="19">
        <v>0</v>
      </c>
      <c r="U2302" s="18">
        <f>Tabla1[[#This Row],[Comprometido]]/Tabla1[[#Totals],[Comprometido]]</f>
        <v>0</v>
      </c>
      <c r="V2302" s="19">
        <v>0</v>
      </c>
      <c r="W2302" s="20">
        <f>Tabla1[[#This Row],[Devengado]]/Tabla1[[#Totals],[Devengado]]</f>
        <v>0</v>
      </c>
      <c r="X2302" s="19">
        <v>0</v>
      </c>
      <c r="Y2302" s="19">
        <v>0</v>
      </c>
      <c r="Z2302" s="19">
        <v>0</v>
      </c>
    </row>
    <row r="2303" spans="1:26" hidden="1" x14ac:dyDescent="0.2">
      <c r="A2303" t="s">
        <v>62</v>
      </c>
      <c r="B2303" t="s">
        <v>63</v>
      </c>
      <c r="C2303" t="s">
        <v>99</v>
      </c>
      <c r="D2303" t="s">
        <v>100</v>
      </c>
      <c r="E2303" t="s">
        <v>638</v>
      </c>
      <c r="F2303" t="s">
        <v>639</v>
      </c>
      <c r="G2303" t="s">
        <v>644</v>
      </c>
      <c r="H2303" t="s">
        <v>645</v>
      </c>
      <c r="I2303" t="str">
        <f>MID(Tabla1[[#This Row],[Des.Proyecto]],16,50)</f>
        <v>ATENCIÓN, PREVENCIÓN Y PROTECCIÓN DE VIO</v>
      </c>
      <c r="J2303" t="s">
        <v>588</v>
      </c>
      <c r="K2303" t="s">
        <v>589</v>
      </c>
      <c r="L2303" s="11" t="s">
        <v>939</v>
      </c>
      <c r="M2303" t="s">
        <v>403</v>
      </c>
      <c r="N2303" t="s">
        <v>194</v>
      </c>
      <c r="O2303" s="19">
        <v>1001</v>
      </c>
      <c r="P2303" s="19">
        <v>0</v>
      </c>
      <c r="Q2303" s="19">
        <v>0</v>
      </c>
      <c r="R2303" s="19">
        <v>1001</v>
      </c>
      <c r="S2303" s="19">
        <v>0</v>
      </c>
      <c r="T2303" s="19">
        <v>0</v>
      </c>
      <c r="U2303" s="18">
        <f>Tabla1[[#This Row],[Comprometido]]/Tabla1[[#Totals],[Comprometido]]</f>
        <v>0</v>
      </c>
      <c r="V2303" s="19">
        <v>0</v>
      </c>
      <c r="W2303" s="20">
        <f>Tabla1[[#This Row],[Devengado]]/Tabla1[[#Totals],[Devengado]]</f>
        <v>0</v>
      </c>
      <c r="X2303" s="19">
        <v>1001</v>
      </c>
      <c r="Y2303" s="19">
        <v>1001</v>
      </c>
      <c r="Z2303" s="19">
        <v>1001</v>
      </c>
    </row>
    <row r="2304" spans="1:26" hidden="1" x14ac:dyDescent="0.2">
      <c r="A2304" t="s">
        <v>62</v>
      </c>
      <c r="B2304" t="s">
        <v>63</v>
      </c>
      <c r="C2304" t="s">
        <v>99</v>
      </c>
      <c r="D2304" t="s">
        <v>100</v>
      </c>
      <c r="E2304" t="s">
        <v>638</v>
      </c>
      <c r="F2304" t="s">
        <v>639</v>
      </c>
      <c r="G2304" t="s">
        <v>644</v>
      </c>
      <c r="H2304" t="s">
        <v>645</v>
      </c>
      <c r="I2304" t="str">
        <f>MID(Tabla1[[#This Row],[Des.Proyecto]],16,50)</f>
        <v>ATENCIÓN, PREVENCIÓN Y PROTECCIÓN DE VIO</v>
      </c>
      <c r="J2304" t="s">
        <v>608</v>
      </c>
      <c r="K2304" t="s">
        <v>609</v>
      </c>
      <c r="L2304" s="11" t="s">
        <v>939</v>
      </c>
      <c r="M2304" t="s">
        <v>403</v>
      </c>
      <c r="N2304" t="s">
        <v>194</v>
      </c>
      <c r="O2304" s="19">
        <v>1000</v>
      </c>
      <c r="P2304" s="19">
        <v>0</v>
      </c>
      <c r="Q2304" s="19">
        <v>-1000</v>
      </c>
      <c r="R2304" s="19">
        <v>0</v>
      </c>
      <c r="S2304" s="19">
        <v>0</v>
      </c>
      <c r="T2304" s="19">
        <v>0</v>
      </c>
      <c r="U2304" s="18">
        <f>Tabla1[[#This Row],[Comprometido]]/Tabla1[[#Totals],[Comprometido]]</f>
        <v>0</v>
      </c>
      <c r="V2304" s="19">
        <v>0</v>
      </c>
      <c r="W2304" s="20">
        <f>Tabla1[[#This Row],[Devengado]]/Tabla1[[#Totals],[Devengado]]</f>
        <v>0</v>
      </c>
      <c r="X2304" s="19">
        <v>0</v>
      </c>
      <c r="Y2304" s="19">
        <v>0</v>
      </c>
      <c r="Z2304" s="19">
        <v>0</v>
      </c>
    </row>
    <row r="2305" spans="1:26" hidden="1" x14ac:dyDescent="0.2">
      <c r="A2305" t="s">
        <v>62</v>
      </c>
      <c r="B2305" t="s">
        <v>63</v>
      </c>
      <c r="C2305" t="s">
        <v>99</v>
      </c>
      <c r="D2305" t="s">
        <v>100</v>
      </c>
      <c r="E2305" t="s">
        <v>638</v>
      </c>
      <c r="F2305" t="s">
        <v>639</v>
      </c>
      <c r="G2305" t="s">
        <v>644</v>
      </c>
      <c r="H2305" t="s">
        <v>645</v>
      </c>
      <c r="I2305" t="str">
        <f>MID(Tabla1[[#This Row],[Des.Proyecto]],16,50)</f>
        <v>ATENCIÓN, PREVENCIÓN Y PROTECCIÓN DE VIO</v>
      </c>
      <c r="J2305" t="s">
        <v>502</v>
      </c>
      <c r="K2305" t="s">
        <v>503</v>
      </c>
      <c r="L2305" s="11" t="s">
        <v>939</v>
      </c>
      <c r="M2305" t="s">
        <v>403</v>
      </c>
      <c r="N2305" t="s">
        <v>194</v>
      </c>
      <c r="O2305" s="19">
        <v>13567.65</v>
      </c>
      <c r="P2305" s="19">
        <v>0</v>
      </c>
      <c r="Q2305" s="19">
        <v>6432.35</v>
      </c>
      <c r="R2305" s="19">
        <v>20000</v>
      </c>
      <c r="S2305" s="19">
        <v>0</v>
      </c>
      <c r="T2305" s="19">
        <v>6249.9</v>
      </c>
      <c r="U2305" s="18">
        <f>Tabla1[[#This Row],[Comprometido]]/Tabla1[[#Totals],[Comprometido]]</f>
        <v>2.9837176353118025E-4</v>
      </c>
      <c r="V2305" s="19">
        <v>6249.9</v>
      </c>
      <c r="W2305" s="20">
        <f>Tabla1[[#This Row],[Devengado]]/Tabla1[[#Totals],[Devengado]]</f>
        <v>7.2985351189910658E-4</v>
      </c>
      <c r="X2305" s="19">
        <v>13750.1</v>
      </c>
      <c r="Y2305" s="19">
        <v>13750.1</v>
      </c>
      <c r="Z2305" s="19">
        <v>13750.1</v>
      </c>
    </row>
    <row r="2306" spans="1:26" hidden="1" x14ac:dyDescent="0.2">
      <c r="A2306" t="s">
        <v>62</v>
      </c>
      <c r="B2306" t="s">
        <v>63</v>
      </c>
      <c r="C2306" t="s">
        <v>99</v>
      </c>
      <c r="D2306" t="s">
        <v>100</v>
      </c>
      <c r="E2306" t="s">
        <v>638</v>
      </c>
      <c r="F2306" t="s">
        <v>639</v>
      </c>
      <c r="G2306" t="s">
        <v>644</v>
      </c>
      <c r="H2306" t="s">
        <v>645</v>
      </c>
      <c r="I2306" t="str">
        <f>MID(Tabla1[[#This Row],[Des.Proyecto]],16,50)</f>
        <v>ATENCIÓN, PREVENCIÓN Y PROTECCIÓN DE VIO</v>
      </c>
      <c r="J2306" t="s">
        <v>412</v>
      </c>
      <c r="K2306" t="s">
        <v>413</v>
      </c>
      <c r="L2306" s="11" t="s">
        <v>939</v>
      </c>
      <c r="M2306" t="s">
        <v>403</v>
      </c>
      <c r="N2306" t="s">
        <v>194</v>
      </c>
      <c r="O2306" s="19">
        <v>2500</v>
      </c>
      <c r="P2306" s="19">
        <v>0</v>
      </c>
      <c r="Q2306" s="19">
        <v>0</v>
      </c>
      <c r="R2306" s="19">
        <v>2500</v>
      </c>
      <c r="S2306" s="19">
        <v>0</v>
      </c>
      <c r="T2306" s="19">
        <v>0</v>
      </c>
      <c r="U2306" s="18">
        <f>Tabla1[[#This Row],[Comprometido]]/Tabla1[[#Totals],[Comprometido]]</f>
        <v>0</v>
      </c>
      <c r="V2306" s="19">
        <v>0</v>
      </c>
      <c r="W2306" s="20">
        <f>Tabla1[[#This Row],[Devengado]]/Tabla1[[#Totals],[Devengado]]</f>
        <v>0</v>
      </c>
      <c r="X2306" s="19">
        <v>2500</v>
      </c>
      <c r="Y2306" s="19">
        <v>2500</v>
      </c>
      <c r="Z2306" s="19">
        <v>2500</v>
      </c>
    </row>
    <row r="2307" spans="1:26" hidden="1" x14ac:dyDescent="0.2">
      <c r="A2307" t="s">
        <v>62</v>
      </c>
      <c r="B2307" t="s">
        <v>63</v>
      </c>
      <c r="C2307" t="s">
        <v>99</v>
      </c>
      <c r="D2307" t="s">
        <v>100</v>
      </c>
      <c r="E2307" t="s">
        <v>638</v>
      </c>
      <c r="F2307" t="s">
        <v>639</v>
      </c>
      <c r="G2307" t="s">
        <v>644</v>
      </c>
      <c r="H2307" t="s">
        <v>645</v>
      </c>
      <c r="I2307" t="str">
        <f>MID(Tabla1[[#This Row],[Des.Proyecto]],16,50)</f>
        <v>ATENCIÓN, PREVENCIÓN Y PROTECCIÓN DE VIO</v>
      </c>
      <c r="J2307" t="s">
        <v>536</v>
      </c>
      <c r="K2307" t="s">
        <v>537</v>
      </c>
      <c r="L2307" s="11" t="s">
        <v>939</v>
      </c>
      <c r="M2307" t="s">
        <v>403</v>
      </c>
      <c r="N2307" t="s">
        <v>194</v>
      </c>
      <c r="O2307" s="19">
        <v>7200</v>
      </c>
      <c r="P2307" s="19">
        <v>0</v>
      </c>
      <c r="Q2307" s="19">
        <v>0</v>
      </c>
      <c r="R2307" s="19">
        <v>7200</v>
      </c>
      <c r="S2307" s="19">
        <v>0</v>
      </c>
      <c r="T2307" s="19">
        <v>0</v>
      </c>
      <c r="U2307" s="18">
        <f>Tabla1[[#This Row],[Comprometido]]/Tabla1[[#Totals],[Comprometido]]</f>
        <v>0</v>
      </c>
      <c r="V2307" s="19">
        <v>0</v>
      </c>
      <c r="W2307" s="20">
        <f>Tabla1[[#This Row],[Devengado]]/Tabla1[[#Totals],[Devengado]]</f>
        <v>0</v>
      </c>
      <c r="X2307" s="19">
        <v>7200</v>
      </c>
      <c r="Y2307" s="19">
        <v>7200</v>
      </c>
      <c r="Z2307" s="19">
        <v>7200</v>
      </c>
    </row>
    <row r="2308" spans="1:26" hidden="1" x14ac:dyDescent="0.2">
      <c r="A2308" t="s">
        <v>62</v>
      </c>
      <c r="B2308" t="s">
        <v>63</v>
      </c>
      <c r="C2308" t="s">
        <v>99</v>
      </c>
      <c r="D2308" t="s">
        <v>100</v>
      </c>
      <c r="E2308" t="s">
        <v>638</v>
      </c>
      <c r="F2308" t="s">
        <v>639</v>
      </c>
      <c r="G2308" t="s">
        <v>644</v>
      </c>
      <c r="H2308" t="s">
        <v>645</v>
      </c>
      <c r="I2308" t="str">
        <f>MID(Tabla1[[#This Row],[Des.Proyecto]],16,50)</f>
        <v>ATENCIÓN, PREVENCIÓN Y PROTECCIÓN DE VIO</v>
      </c>
      <c r="J2308" t="s">
        <v>646</v>
      </c>
      <c r="K2308" t="s">
        <v>647</v>
      </c>
      <c r="L2308" s="11" t="s">
        <v>939</v>
      </c>
      <c r="M2308" t="s">
        <v>403</v>
      </c>
      <c r="N2308" t="s">
        <v>194</v>
      </c>
      <c r="O2308" s="19">
        <v>108000</v>
      </c>
      <c r="P2308" s="19">
        <v>0</v>
      </c>
      <c r="Q2308" s="19">
        <v>64496.32</v>
      </c>
      <c r="R2308" s="19">
        <v>172496.32</v>
      </c>
      <c r="S2308" s="19">
        <v>0</v>
      </c>
      <c r="T2308" s="19">
        <v>107939.25</v>
      </c>
      <c r="U2308" s="18">
        <f>Tabla1[[#This Row],[Comprometido]]/Tabla1[[#Totals],[Comprometido]]</f>
        <v>5.153046349018856E-3</v>
      </c>
      <c r="V2308" s="19">
        <v>41333.25</v>
      </c>
      <c r="W2308" s="20">
        <f>Tabla1[[#This Row],[Devengado]]/Tabla1[[#Totals],[Devengado]]</f>
        <v>4.8268320566255052E-3</v>
      </c>
      <c r="X2308" s="19">
        <v>64557.07</v>
      </c>
      <c r="Y2308" s="19">
        <v>131163.07</v>
      </c>
      <c r="Z2308" s="19">
        <v>64557.07</v>
      </c>
    </row>
    <row r="2309" spans="1:26" hidden="1" x14ac:dyDescent="0.2">
      <c r="A2309" t="s">
        <v>62</v>
      </c>
      <c r="B2309" t="s">
        <v>63</v>
      </c>
      <c r="C2309" t="s">
        <v>99</v>
      </c>
      <c r="D2309" t="s">
        <v>100</v>
      </c>
      <c r="E2309" t="s">
        <v>638</v>
      </c>
      <c r="F2309" t="s">
        <v>639</v>
      </c>
      <c r="G2309" t="s">
        <v>644</v>
      </c>
      <c r="H2309" t="s">
        <v>645</v>
      </c>
      <c r="I2309" t="str">
        <f>MID(Tabla1[[#This Row],[Des.Proyecto]],16,50)</f>
        <v>ATENCIÓN, PREVENCIÓN Y PROTECCIÓN DE VIO</v>
      </c>
      <c r="J2309" t="s">
        <v>442</v>
      </c>
      <c r="K2309" t="s">
        <v>443</v>
      </c>
      <c r="L2309" s="11" t="s">
        <v>939</v>
      </c>
      <c r="M2309" t="s">
        <v>403</v>
      </c>
      <c r="N2309" t="s">
        <v>194</v>
      </c>
      <c r="O2309" s="19">
        <v>30000</v>
      </c>
      <c r="P2309" s="19">
        <v>0</v>
      </c>
      <c r="Q2309" s="19">
        <v>-30000</v>
      </c>
      <c r="R2309" s="19">
        <v>0</v>
      </c>
      <c r="S2309" s="19">
        <v>0</v>
      </c>
      <c r="T2309" s="19">
        <v>0</v>
      </c>
      <c r="U2309" s="18">
        <f>Tabla1[[#This Row],[Comprometido]]/Tabla1[[#Totals],[Comprometido]]</f>
        <v>0</v>
      </c>
      <c r="V2309" s="19">
        <v>0</v>
      </c>
      <c r="W2309" s="20">
        <f>Tabla1[[#This Row],[Devengado]]/Tabla1[[#Totals],[Devengado]]</f>
        <v>0</v>
      </c>
      <c r="X2309" s="19">
        <v>0</v>
      </c>
      <c r="Y2309" s="19">
        <v>0</v>
      </c>
      <c r="Z2309" s="19">
        <v>0</v>
      </c>
    </row>
    <row r="2310" spans="1:26" hidden="1" x14ac:dyDescent="0.2">
      <c r="A2310" t="s">
        <v>62</v>
      </c>
      <c r="B2310" t="s">
        <v>63</v>
      </c>
      <c r="C2310" t="s">
        <v>99</v>
      </c>
      <c r="D2310" t="s">
        <v>100</v>
      </c>
      <c r="E2310" t="s">
        <v>638</v>
      </c>
      <c r="F2310" t="s">
        <v>639</v>
      </c>
      <c r="G2310" t="s">
        <v>644</v>
      </c>
      <c r="H2310" t="s">
        <v>645</v>
      </c>
      <c r="I2310" t="str">
        <f>MID(Tabla1[[#This Row],[Des.Proyecto]],16,50)</f>
        <v>ATENCIÓN, PREVENCIÓN Y PROTECCIÓN DE VIO</v>
      </c>
      <c r="J2310" t="s">
        <v>592</v>
      </c>
      <c r="K2310" t="s">
        <v>593</v>
      </c>
      <c r="L2310" s="11" t="s">
        <v>939</v>
      </c>
      <c r="M2310" t="s">
        <v>403</v>
      </c>
      <c r="N2310" t="s">
        <v>194</v>
      </c>
      <c r="O2310" s="19">
        <v>16201</v>
      </c>
      <c r="P2310" s="19">
        <v>0</v>
      </c>
      <c r="Q2310" s="19">
        <v>8800</v>
      </c>
      <c r="R2310" s="19">
        <v>25001</v>
      </c>
      <c r="S2310" s="19">
        <v>0</v>
      </c>
      <c r="T2310" s="19">
        <v>0</v>
      </c>
      <c r="U2310" s="18">
        <f>Tabla1[[#This Row],[Comprometido]]/Tabla1[[#Totals],[Comprometido]]</f>
        <v>0</v>
      </c>
      <c r="V2310" s="19">
        <v>0</v>
      </c>
      <c r="W2310" s="20">
        <f>Tabla1[[#This Row],[Devengado]]/Tabla1[[#Totals],[Devengado]]</f>
        <v>0</v>
      </c>
      <c r="X2310" s="19">
        <v>25001</v>
      </c>
      <c r="Y2310" s="19">
        <v>25001</v>
      </c>
      <c r="Z2310" s="19">
        <v>25001</v>
      </c>
    </row>
    <row r="2311" spans="1:26" hidden="1" x14ac:dyDescent="0.2">
      <c r="A2311" t="s">
        <v>62</v>
      </c>
      <c r="B2311" t="s">
        <v>63</v>
      </c>
      <c r="C2311" t="s">
        <v>99</v>
      </c>
      <c r="D2311" t="s">
        <v>100</v>
      </c>
      <c r="E2311" t="s">
        <v>638</v>
      </c>
      <c r="F2311" t="s">
        <v>639</v>
      </c>
      <c r="G2311" t="s">
        <v>644</v>
      </c>
      <c r="H2311" t="s">
        <v>645</v>
      </c>
      <c r="I2311" t="str">
        <f>MID(Tabla1[[#This Row],[Des.Proyecto]],16,50)</f>
        <v>ATENCIÓN, PREVENCIÓN Y PROTECCIÓN DE VIO</v>
      </c>
      <c r="J2311" t="s">
        <v>426</v>
      </c>
      <c r="K2311" t="s">
        <v>427</v>
      </c>
      <c r="L2311" s="11" t="s">
        <v>939</v>
      </c>
      <c r="M2311" t="s">
        <v>403</v>
      </c>
      <c r="N2311" t="s">
        <v>194</v>
      </c>
      <c r="O2311" s="19">
        <v>1750</v>
      </c>
      <c r="P2311" s="19">
        <v>0</v>
      </c>
      <c r="Q2311" s="19">
        <v>0</v>
      </c>
      <c r="R2311" s="19">
        <v>1750</v>
      </c>
      <c r="S2311" s="19">
        <v>0</v>
      </c>
      <c r="T2311" s="19">
        <v>0</v>
      </c>
      <c r="U2311" s="18">
        <f>Tabla1[[#This Row],[Comprometido]]/Tabla1[[#Totals],[Comprometido]]</f>
        <v>0</v>
      </c>
      <c r="V2311" s="19">
        <v>0</v>
      </c>
      <c r="W2311" s="20">
        <f>Tabla1[[#This Row],[Devengado]]/Tabla1[[#Totals],[Devengado]]</f>
        <v>0</v>
      </c>
      <c r="X2311" s="19">
        <v>1750</v>
      </c>
      <c r="Y2311" s="19">
        <v>1750</v>
      </c>
      <c r="Z2311" s="19">
        <v>1750</v>
      </c>
    </row>
    <row r="2312" spans="1:26" hidden="1" x14ac:dyDescent="0.2">
      <c r="A2312" t="s">
        <v>62</v>
      </c>
      <c r="B2312" t="s">
        <v>63</v>
      </c>
      <c r="C2312" t="s">
        <v>99</v>
      </c>
      <c r="D2312" t="s">
        <v>100</v>
      </c>
      <c r="E2312" t="s">
        <v>638</v>
      </c>
      <c r="F2312" t="s">
        <v>639</v>
      </c>
      <c r="G2312" t="s">
        <v>644</v>
      </c>
      <c r="H2312" t="s">
        <v>645</v>
      </c>
      <c r="I2312" t="str">
        <f>MID(Tabla1[[#This Row],[Des.Proyecto]],16,50)</f>
        <v>ATENCIÓN, PREVENCIÓN Y PROTECCIÓN DE VIO</v>
      </c>
      <c r="J2312" t="s">
        <v>492</v>
      </c>
      <c r="K2312" t="s">
        <v>493</v>
      </c>
      <c r="L2312" s="11" t="s">
        <v>939</v>
      </c>
      <c r="M2312" t="s">
        <v>403</v>
      </c>
      <c r="N2312" t="s">
        <v>194</v>
      </c>
      <c r="O2312" s="19">
        <v>4593</v>
      </c>
      <c r="P2312" s="19">
        <v>0</v>
      </c>
      <c r="Q2312" s="19">
        <v>2607</v>
      </c>
      <c r="R2312" s="19">
        <v>7200</v>
      </c>
      <c r="S2312" s="19">
        <v>4552</v>
      </c>
      <c r="T2312" s="19">
        <v>0</v>
      </c>
      <c r="U2312" s="18">
        <f>Tabla1[[#This Row],[Comprometido]]/Tabla1[[#Totals],[Comprometido]]</f>
        <v>0</v>
      </c>
      <c r="V2312" s="19">
        <v>0</v>
      </c>
      <c r="W2312" s="20">
        <f>Tabla1[[#This Row],[Devengado]]/Tabla1[[#Totals],[Devengado]]</f>
        <v>0</v>
      </c>
      <c r="X2312" s="19">
        <v>7200</v>
      </c>
      <c r="Y2312" s="19">
        <v>7200</v>
      </c>
      <c r="Z2312" s="19">
        <v>2648</v>
      </c>
    </row>
    <row r="2313" spans="1:26" hidden="1" x14ac:dyDescent="0.2">
      <c r="A2313" t="s">
        <v>62</v>
      </c>
      <c r="B2313" t="s">
        <v>63</v>
      </c>
      <c r="C2313" t="s">
        <v>99</v>
      </c>
      <c r="D2313" t="s">
        <v>100</v>
      </c>
      <c r="E2313" t="s">
        <v>638</v>
      </c>
      <c r="F2313" t="s">
        <v>639</v>
      </c>
      <c r="G2313" t="s">
        <v>644</v>
      </c>
      <c r="H2313" t="s">
        <v>645</v>
      </c>
      <c r="I2313" t="str">
        <f>MID(Tabla1[[#This Row],[Des.Proyecto]],16,50)</f>
        <v>ATENCIÓN, PREVENCIÓN Y PROTECCIÓN DE VIO</v>
      </c>
      <c r="J2313" t="s">
        <v>444</v>
      </c>
      <c r="K2313" t="s">
        <v>445</v>
      </c>
      <c r="L2313" s="11" t="s">
        <v>939</v>
      </c>
      <c r="M2313" t="s">
        <v>403</v>
      </c>
      <c r="N2313" t="s">
        <v>194</v>
      </c>
      <c r="O2313" s="19">
        <v>7000</v>
      </c>
      <c r="P2313" s="19">
        <v>0</v>
      </c>
      <c r="Q2313" s="19">
        <v>-7000</v>
      </c>
      <c r="R2313" s="19">
        <v>0</v>
      </c>
      <c r="S2313" s="19">
        <v>0</v>
      </c>
      <c r="T2313" s="19">
        <v>0</v>
      </c>
      <c r="U2313" s="18">
        <f>Tabla1[[#This Row],[Comprometido]]/Tabla1[[#Totals],[Comprometido]]</f>
        <v>0</v>
      </c>
      <c r="V2313" s="19">
        <v>0</v>
      </c>
      <c r="W2313" s="20">
        <f>Tabla1[[#This Row],[Devengado]]/Tabla1[[#Totals],[Devengado]]</f>
        <v>0</v>
      </c>
      <c r="X2313" s="19">
        <v>0</v>
      </c>
      <c r="Y2313" s="19">
        <v>0</v>
      </c>
      <c r="Z2313" s="19">
        <v>0</v>
      </c>
    </row>
    <row r="2314" spans="1:26" hidden="1" x14ac:dyDescent="0.2">
      <c r="A2314" t="s">
        <v>23</v>
      </c>
      <c r="B2314" t="s">
        <v>49</v>
      </c>
      <c r="C2314" t="s">
        <v>50</v>
      </c>
      <c r="D2314" t="s">
        <v>51</v>
      </c>
      <c r="E2314" t="s">
        <v>648</v>
      </c>
      <c r="F2314" t="s">
        <v>649</v>
      </c>
      <c r="G2314" t="s">
        <v>650</v>
      </c>
      <c r="H2314" t="s">
        <v>651</v>
      </c>
      <c r="I2314" t="str">
        <f>MID(Tabla1[[#This Row],[Des.Proyecto]],16,50)</f>
        <v>MEJORAMIENTO DE LA CIRCULACIÓN DEL TRÁFI</v>
      </c>
      <c r="J2314" t="s">
        <v>450</v>
      </c>
      <c r="K2314" t="s">
        <v>451</v>
      </c>
      <c r="L2314" s="11" t="s">
        <v>939</v>
      </c>
      <c r="M2314" t="s">
        <v>403</v>
      </c>
      <c r="N2314" t="s">
        <v>194</v>
      </c>
      <c r="O2314" s="19">
        <v>40000</v>
      </c>
      <c r="P2314" s="19">
        <v>0</v>
      </c>
      <c r="Q2314" s="19">
        <v>0</v>
      </c>
      <c r="R2314" s="19">
        <v>40000</v>
      </c>
      <c r="S2314" s="19">
        <v>0</v>
      </c>
      <c r="T2314" s="19">
        <v>0</v>
      </c>
      <c r="U2314" s="18">
        <f>Tabla1[[#This Row],[Comprometido]]/Tabla1[[#Totals],[Comprometido]]</f>
        <v>0</v>
      </c>
      <c r="V2314" s="19">
        <v>0</v>
      </c>
      <c r="W2314" s="20">
        <f>Tabla1[[#This Row],[Devengado]]/Tabla1[[#Totals],[Devengado]]</f>
        <v>0</v>
      </c>
      <c r="X2314" s="19">
        <v>40000</v>
      </c>
      <c r="Y2314" s="19">
        <v>40000</v>
      </c>
      <c r="Z2314" s="19">
        <v>40000</v>
      </c>
    </row>
    <row r="2315" spans="1:26" hidden="1" x14ac:dyDescent="0.2">
      <c r="A2315" t="s">
        <v>23</v>
      </c>
      <c r="B2315" t="s">
        <v>49</v>
      </c>
      <c r="C2315" t="s">
        <v>50</v>
      </c>
      <c r="D2315" t="s">
        <v>51</v>
      </c>
      <c r="E2315" t="s">
        <v>648</v>
      </c>
      <c r="F2315" t="s">
        <v>649</v>
      </c>
      <c r="G2315" t="s">
        <v>650</v>
      </c>
      <c r="H2315" t="s">
        <v>651</v>
      </c>
      <c r="I2315" t="str">
        <f>MID(Tabla1[[#This Row],[Des.Proyecto]],16,50)</f>
        <v>MEJORAMIENTO DE LA CIRCULACIÓN DEL TRÁFI</v>
      </c>
      <c r="J2315" t="s">
        <v>426</v>
      </c>
      <c r="K2315" t="s">
        <v>427</v>
      </c>
      <c r="L2315" s="11" t="s">
        <v>939</v>
      </c>
      <c r="M2315" t="s">
        <v>403</v>
      </c>
      <c r="N2315" t="s">
        <v>194</v>
      </c>
      <c r="O2315" s="19">
        <v>71410</v>
      </c>
      <c r="P2315" s="19">
        <v>0</v>
      </c>
      <c r="Q2315" s="19">
        <v>0</v>
      </c>
      <c r="R2315" s="19">
        <v>71410</v>
      </c>
      <c r="S2315" s="19">
        <v>38101</v>
      </c>
      <c r="T2315" s="19">
        <v>22099</v>
      </c>
      <c r="U2315" s="18">
        <f>Tabla1[[#This Row],[Comprometido]]/Tabla1[[#Totals],[Comprometido]]</f>
        <v>1.0550116965512332E-3</v>
      </c>
      <c r="V2315" s="19">
        <v>0</v>
      </c>
      <c r="W2315" s="20">
        <f>Tabla1[[#This Row],[Devengado]]/Tabla1[[#Totals],[Devengado]]</f>
        <v>0</v>
      </c>
      <c r="X2315" s="19">
        <v>49311</v>
      </c>
      <c r="Y2315" s="19">
        <v>71410</v>
      </c>
      <c r="Z2315" s="19">
        <v>11210</v>
      </c>
    </row>
    <row r="2316" spans="1:26" hidden="1" x14ac:dyDescent="0.2">
      <c r="A2316" t="s">
        <v>23</v>
      </c>
      <c r="B2316" t="s">
        <v>49</v>
      </c>
      <c r="C2316" t="s">
        <v>56</v>
      </c>
      <c r="D2316" t="s">
        <v>57</v>
      </c>
      <c r="E2316" t="s">
        <v>648</v>
      </c>
      <c r="F2316" t="s">
        <v>649</v>
      </c>
      <c r="G2316" t="s">
        <v>652</v>
      </c>
      <c r="H2316" t="s">
        <v>653</v>
      </c>
      <c r="I2316" t="str">
        <f>MID(Tabla1[[#This Row],[Des.Proyecto]],16,50)</f>
        <v>FOMENTO DE LA SEGURIDAD VIAL Y CONTROL D</v>
      </c>
      <c r="J2316" t="s">
        <v>406</v>
      </c>
      <c r="K2316" t="s">
        <v>407</v>
      </c>
      <c r="L2316" s="11" t="s">
        <v>939</v>
      </c>
      <c r="M2316" t="s">
        <v>403</v>
      </c>
      <c r="N2316" t="s">
        <v>194</v>
      </c>
      <c r="O2316" s="19">
        <v>114000</v>
      </c>
      <c r="P2316" s="19">
        <v>0</v>
      </c>
      <c r="Q2316" s="19">
        <v>19030.64</v>
      </c>
      <c r="R2316" s="19">
        <v>133030.64000000001</v>
      </c>
      <c r="S2316" s="19">
        <v>0</v>
      </c>
      <c r="T2316" s="19">
        <v>118777.36</v>
      </c>
      <c r="U2316" s="18">
        <f>Tabla1[[#This Row],[Comprometido]]/Tabla1[[#Totals],[Comprometido]]</f>
        <v>5.6704603866906461E-3</v>
      </c>
      <c r="V2316" s="19">
        <v>46087.199999999997</v>
      </c>
      <c r="W2316" s="20">
        <f>Tabla1[[#This Row],[Devengado]]/Tabla1[[#Totals],[Devengado]]</f>
        <v>5.3819908756294506E-3</v>
      </c>
      <c r="X2316" s="19">
        <v>14253.28</v>
      </c>
      <c r="Y2316" s="19">
        <v>86943.44</v>
      </c>
      <c r="Z2316" s="19">
        <v>14253.28</v>
      </c>
    </row>
    <row r="2317" spans="1:26" hidden="1" x14ac:dyDescent="0.2">
      <c r="A2317" t="s">
        <v>23</v>
      </c>
      <c r="B2317" t="s">
        <v>49</v>
      </c>
      <c r="C2317" t="s">
        <v>56</v>
      </c>
      <c r="D2317" t="s">
        <v>57</v>
      </c>
      <c r="E2317" t="s">
        <v>648</v>
      </c>
      <c r="F2317" t="s">
        <v>649</v>
      </c>
      <c r="G2317" t="s">
        <v>652</v>
      </c>
      <c r="H2317" t="s">
        <v>653</v>
      </c>
      <c r="I2317" t="str">
        <f>MID(Tabla1[[#This Row],[Des.Proyecto]],16,50)</f>
        <v>FOMENTO DE LA SEGURIDAD VIAL Y CONTROL D</v>
      </c>
      <c r="J2317" t="s">
        <v>608</v>
      </c>
      <c r="K2317" t="s">
        <v>609</v>
      </c>
      <c r="L2317" s="11" t="s">
        <v>939</v>
      </c>
      <c r="M2317" t="s">
        <v>403</v>
      </c>
      <c r="N2317" t="s">
        <v>194</v>
      </c>
      <c r="O2317" s="19">
        <v>0</v>
      </c>
      <c r="P2317" s="19">
        <v>0</v>
      </c>
      <c r="Q2317" s="19">
        <v>2340</v>
      </c>
      <c r="R2317" s="19">
        <v>2340</v>
      </c>
      <c r="S2317" s="19">
        <v>0</v>
      </c>
      <c r="T2317" s="19">
        <v>0</v>
      </c>
      <c r="U2317" s="18">
        <f>Tabla1[[#This Row],[Comprometido]]/Tabla1[[#Totals],[Comprometido]]</f>
        <v>0</v>
      </c>
      <c r="V2317" s="19">
        <v>0</v>
      </c>
      <c r="W2317" s="20">
        <f>Tabla1[[#This Row],[Devengado]]/Tabla1[[#Totals],[Devengado]]</f>
        <v>0</v>
      </c>
      <c r="X2317" s="19">
        <v>2340</v>
      </c>
      <c r="Y2317" s="19">
        <v>2340</v>
      </c>
      <c r="Z2317" s="19">
        <v>2340</v>
      </c>
    </row>
    <row r="2318" spans="1:26" hidden="1" x14ac:dyDescent="0.2">
      <c r="A2318" t="s">
        <v>23</v>
      </c>
      <c r="B2318" t="s">
        <v>49</v>
      </c>
      <c r="C2318" t="s">
        <v>56</v>
      </c>
      <c r="D2318" t="s">
        <v>57</v>
      </c>
      <c r="E2318" t="s">
        <v>648</v>
      </c>
      <c r="F2318" t="s">
        <v>649</v>
      </c>
      <c r="G2318" t="s">
        <v>652</v>
      </c>
      <c r="H2318" t="s">
        <v>653</v>
      </c>
      <c r="I2318" t="str">
        <f>MID(Tabla1[[#This Row],[Des.Proyecto]],16,50)</f>
        <v>FOMENTO DE LA SEGURIDAD VIAL Y CONTROL D</v>
      </c>
      <c r="J2318" t="s">
        <v>456</v>
      </c>
      <c r="K2318" t="s">
        <v>457</v>
      </c>
      <c r="L2318" s="11" t="s">
        <v>939</v>
      </c>
      <c r="M2318" t="s">
        <v>403</v>
      </c>
      <c r="N2318" t="s">
        <v>194</v>
      </c>
      <c r="O2318" s="19">
        <v>855955.21</v>
      </c>
      <c r="P2318" s="19">
        <v>0</v>
      </c>
      <c r="Q2318" s="19">
        <v>0</v>
      </c>
      <c r="R2318" s="19">
        <v>855955.21</v>
      </c>
      <c r="S2318" s="19">
        <v>19218.57</v>
      </c>
      <c r="T2318" s="19">
        <v>238891</v>
      </c>
      <c r="U2318" s="18">
        <f>Tabla1[[#This Row],[Comprometido]]/Tabla1[[#Totals],[Comprometido]]</f>
        <v>1.1404715109318099E-2</v>
      </c>
      <c r="V2318" s="19">
        <v>238891</v>
      </c>
      <c r="W2318" s="20">
        <f>Tabla1[[#This Row],[Devengado]]/Tabla1[[#Totals],[Devengado]]</f>
        <v>2.7897316006830424E-2</v>
      </c>
      <c r="X2318" s="19">
        <v>617064.21</v>
      </c>
      <c r="Y2318" s="19">
        <v>617064.21</v>
      </c>
      <c r="Z2318" s="19">
        <v>597845.64</v>
      </c>
    </row>
    <row r="2319" spans="1:26" hidden="1" x14ac:dyDescent="0.2">
      <c r="A2319" t="s">
        <v>23</v>
      </c>
      <c r="B2319" t="s">
        <v>49</v>
      </c>
      <c r="C2319" t="s">
        <v>56</v>
      </c>
      <c r="D2319" t="s">
        <v>57</v>
      </c>
      <c r="E2319" t="s">
        <v>648</v>
      </c>
      <c r="F2319" t="s">
        <v>649</v>
      </c>
      <c r="G2319" t="s">
        <v>652</v>
      </c>
      <c r="H2319" t="s">
        <v>653</v>
      </c>
      <c r="I2319" t="str">
        <f>MID(Tabla1[[#This Row],[Des.Proyecto]],16,50)</f>
        <v>FOMENTO DE LA SEGURIDAD VIAL Y CONTROL D</v>
      </c>
      <c r="J2319" t="s">
        <v>458</v>
      </c>
      <c r="K2319" t="s">
        <v>459</v>
      </c>
      <c r="L2319" s="11" t="s">
        <v>939</v>
      </c>
      <c r="M2319" t="s">
        <v>403</v>
      </c>
      <c r="N2319" t="s">
        <v>194</v>
      </c>
      <c r="O2319" s="19">
        <v>12985.24</v>
      </c>
      <c r="P2319" s="19">
        <v>0</v>
      </c>
      <c r="Q2319" s="19">
        <v>0</v>
      </c>
      <c r="R2319" s="19">
        <v>12985.24</v>
      </c>
      <c r="S2319" s="19">
        <v>6569.24</v>
      </c>
      <c r="T2319" s="19">
        <v>6416</v>
      </c>
      <c r="U2319" s="18">
        <f>Tabla1[[#This Row],[Comprometido]]/Tabla1[[#Totals],[Comprometido]]</f>
        <v>3.0630141839326267E-4</v>
      </c>
      <c r="V2319" s="19">
        <v>0</v>
      </c>
      <c r="W2319" s="20">
        <f>Tabla1[[#This Row],[Devengado]]/Tabla1[[#Totals],[Devengado]]</f>
        <v>0</v>
      </c>
      <c r="X2319" s="19">
        <v>6569.24</v>
      </c>
      <c r="Y2319" s="19">
        <v>12985.24</v>
      </c>
      <c r="Z2319" s="19">
        <v>0</v>
      </c>
    </row>
    <row r="2320" spans="1:26" hidden="1" x14ac:dyDescent="0.2">
      <c r="A2320" t="s">
        <v>23</v>
      </c>
      <c r="B2320" t="s">
        <v>49</v>
      </c>
      <c r="C2320" t="s">
        <v>56</v>
      </c>
      <c r="D2320" t="s">
        <v>57</v>
      </c>
      <c r="E2320" t="s">
        <v>648</v>
      </c>
      <c r="F2320" t="s">
        <v>649</v>
      </c>
      <c r="G2320" t="s">
        <v>652</v>
      </c>
      <c r="H2320" t="s">
        <v>653</v>
      </c>
      <c r="I2320" t="str">
        <f>MID(Tabla1[[#This Row],[Des.Proyecto]],16,50)</f>
        <v>FOMENTO DE LA SEGURIDAD VIAL Y CONTROL D</v>
      </c>
      <c r="J2320" t="s">
        <v>654</v>
      </c>
      <c r="K2320" t="s">
        <v>655</v>
      </c>
      <c r="L2320" s="11" t="s">
        <v>939</v>
      </c>
      <c r="M2320" t="s">
        <v>403</v>
      </c>
      <c r="N2320" t="s">
        <v>194</v>
      </c>
      <c r="O2320" s="19">
        <v>658381.94999999995</v>
      </c>
      <c r="P2320" s="19">
        <v>0</v>
      </c>
      <c r="Q2320" s="19">
        <v>0</v>
      </c>
      <c r="R2320" s="19">
        <v>658381.94999999995</v>
      </c>
      <c r="S2320" s="19">
        <v>0</v>
      </c>
      <c r="T2320" s="19">
        <v>0</v>
      </c>
      <c r="U2320" s="18">
        <f>Tabla1[[#This Row],[Comprometido]]/Tabla1[[#Totals],[Comprometido]]</f>
        <v>0</v>
      </c>
      <c r="V2320" s="19">
        <v>0</v>
      </c>
      <c r="W2320" s="20">
        <f>Tabla1[[#This Row],[Devengado]]/Tabla1[[#Totals],[Devengado]]</f>
        <v>0</v>
      </c>
      <c r="X2320" s="19">
        <v>658381.94999999995</v>
      </c>
      <c r="Y2320" s="19">
        <v>658381.94999999995</v>
      </c>
      <c r="Z2320" s="19">
        <v>658381.94999999995</v>
      </c>
    </row>
    <row r="2321" spans="1:26" hidden="1" x14ac:dyDescent="0.2">
      <c r="A2321" t="s">
        <v>23</v>
      </c>
      <c r="B2321" t="s">
        <v>49</v>
      </c>
      <c r="C2321" t="s">
        <v>56</v>
      </c>
      <c r="D2321" t="s">
        <v>57</v>
      </c>
      <c r="E2321" t="s">
        <v>648</v>
      </c>
      <c r="F2321" t="s">
        <v>649</v>
      </c>
      <c r="G2321" t="s">
        <v>652</v>
      </c>
      <c r="H2321" t="s">
        <v>653</v>
      </c>
      <c r="I2321" t="str">
        <f>MID(Tabla1[[#This Row],[Des.Proyecto]],16,50)</f>
        <v>FOMENTO DE LA SEGURIDAD VIAL Y CONTROL D</v>
      </c>
      <c r="J2321" t="s">
        <v>502</v>
      </c>
      <c r="K2321" t="s">
        <v>503</v>
      </c>
      <c r="L2321" s="11" t="s">
        <v>939</v>
      </c>
      <c r="M2321" t="s">
        <v>403</v>
      </c>
      <c r="N2321" t="s">
        <v>194</v>
      </c>
      <c r="O2321" s="19">
        <v>0</v>
      </c>
      <c r="P2321" s="19">
        <v>0</v>
      </c>
      <c r="Q2321" s="19">
        <v>90000</v>
      </c>
      <c r="R2321" s="19">
        <v>90000</v>
      </c>
      <c r="S2321" s="19">
        <v>0</v>
      </c>
      <c r="T2321" s="19">
        <v>0</v>
      </c>
      <c r="U2321" s="18">
        <f>Tabla1[[#This Row],[Comprometido]]/Tabla1[[#Totals],[Comprometido]]</f>
        <v>0</v>
      </c>
      <c r="V2321" s="19">
        <v>0</v>
      </c>
      <c r="W2321" s="20">
        <f>Tabla1[[#This Row],[Devengado]]/Tabla1[[#Totals],[Devengado]]</f>
        <v>0</v>
      </c>
      <c r="X2321" s="19">
        <v>90000</v>
      </c>
      <c r="Y2321" s="19">
        <v>90000</v>
      </c>
      <c r="Z2321" s="19">
        <v>90000</v>
      </c>
    </row>
    <row r="2322" spans="1:26" hidden="1" x14ac:dyDescent="0.2">
      <c r="A2322" t="s">
        <v>23</v>
      </c>
      <c r="B2322" t="s">
        <v>49</v>
      </c>
      <c r="C2322" t="s">
        <v>56</v>
      </c>
      <c r="D2322" t="s">
        <v>57</v>
      </c>
      <c r="E2322" t="s">
        <v>648</v>
      </c>
      <c r="F2322" t="s">
        <v>649</v>
      </c>
      <c r="G2322" t="s">
        <v>652</v>
      </c>
      <c r="H2322" t="s">
        <v>653</v>
      </c>
      <c r="I2322" t="str">
        <f>MID(Tabla1[[#This Row],[Des.Proyecto]],16,50)</f>
        <v>FOMENTO DE LA SEGURIDAD VIAL Y CONTROL D</v>
      </c>
      <c r="J2322" t="s">
        <v>412</v>
      </c>
      <c r="K2322" t="s">
        <v>413</v>
      </c>
      <c r="L2322" s="11" t="s">
        <v>939</v>
      </c>
      <c r="M2322" t="s">
        <v>403</v>
      </c>
      <c r="N2322" t="s">
        <v>194</v>
      </c>
      <c r="O2322" s="19">
        <v>48167</v>
      </c>
      <c r="P2322" s="19">
        <v>0</v>
      </c>
      <c r="Q2322" s="19">
        <v>61170.8</v>
      </c>
      <c r="R2322" s="19">
        <v>109337.8</v>
      </c>
      <c r="S2322" s="19">
        <v>0</v>
      </c>
      <c r="T2322" s="19">
        <v>38268.199999999997</v>
      </c>
      <c r="U2322" s="18">
        <f>Tabla1[[#This Row],[Comprometido]]/Tabla1[[#Totals],[Comprometido]]</f>
        <v>1.8269332823187428E-3</v>
      </c>
      <c r="V2322" s="19">
        <v>16711</v>
      </c>
      <c r="W2322" s="20">
        <f>Tabla1[[#This Row],[Devengado]]/Tabla1[[#Totals],[Devengado]]</f>
        <v>1.9514843497249509E-3</v>
      </c>
      <c r="X2322" s="19">
        <v>71069.600000000006</v>
      </c>
      <c r="Y2322" s="19">
        <v>92626.8</v>
      </c>
      <c r="Z2322" s="19">
        <v>71069.600000000006</v>
      </c>
    </row>
    <row r="2323" spans="1:26" hidden="1" x14ac:dyDescent="0.2">
      <c r="A2323" t="s">
        <v>23</v>
      </c>
      <c r="B2323" t="s">
        <v>49</v>
      </c>
      <c r="C2323" t="s">
        <v>56</v>
      </c>
      <c r="D2323" t="s">
        <v>57</v>
      </c>
      <c r="E2323" t="s">
        <v>648</v>
      </c>
      <c r="F2323" t="s">
        <v>649</v>
      </c>
      <c r="G2323" t="s">
        <v>652</v>
      </c>
      <c r="H2323" t="s">
        <v>653</v>
      </c>
      <c r="I2323" t="str">
        <f>MID(Tabla1[[#This Row],[Des.Proyecto]],16,50)</f>
        <v>FOMENTO DE LA SEGURIDAD VIAL Y CONTROL D</v>
      </c>
      <c r="J2323" t="s">
        <v>656</v>
      </c>
      <c r="K2323" t="s">
        <v>657</v>
      </c>
      <c r="L2323" s="11" t="s">
        <v>939</v>
      </c>
      <c r="M2323" t="s">
        <v>403</v>
      </c>
      <c r="N2323" t="s">
        <v>194</v>
      </c>
      <c r="O2323" s="19">
        <v>142806.01</v>
      </c>
      <c r="P2323" s="19">
        <v>0</v>
      </c>
      <c r="Q2323" s="19">
        <v>41263.85</v>
      </c>
      <c r="R2323" s="19">
        <v>184069.86</v>
      </c>
      <c r="S2323" s="19">
        <v>140005.26999999999</v>
      </c>
      <c r="T2323" s="19">
        <v>0</v>
      </c>
      <c r="U2323" s="18">
        <f>Tabla1[[#This Row],[Comprometido]]/Tabla1[[#Totals],[Comprometido]]</f>
        <v>0</v>
      </c>
      <c r="V2323" s="19">
        <v>0</v>
      </c>
      <c r="W2323" s="20">
        <f>Tabla1[[#This Row],[Devengado]]/Tabla1[[#Totals],[Devengado]]</f>
        <v>0</v>
      </c>
      <c r="X2323" s="19">
        <v>184069.86</v>
      </c>
      <c r="Y2323" s="19">
        <v>184069.86</v>
      </c>
      <c r="Z2323" s="19">
        <v>44064.59</v>
      </c>
    </row>
    <row r="2324" spans="1:26" hidden="1" x14ac:dyDescent="0.2">
      <c r="A2324" t="s">
        <v>23</v>
      </c>
      <c r="B2324" t="s">
        <v>49</v>
      </c>
      <c r="C2324" t="s">
        <v>56</v>
      </c>
      <c r="D2324" t="s">
        <v>57</v>
      </c>
      <c r="E2324" t="s">
        <v>648</v>
      </c>
      <c r="F2324" t="s">
        <v>649</v>
      </c>
      <c r="G2324" t="s">
        <v>652</v>
      </c>
      <c r="H2324" t="s">
        <v>653</v>
      </c>
      <c r="I2324" t="str">
        <f>MID(Tabla1[[#This Row],[Des.Proyecto]],16,50)</f>
        <v>FOMENTO DE LA SEGURIDAD VIAL Y CONTROL D</v>
      </c>
      <c r="J2324" t="s">
        <v>442</v>
      </c>
      <c r="K2324" t="s">
        <v>443</v>
      </c>
      <c r="L2324" s="11" t="s">
        <v>939</v>
      </c>
      <c r="M2324" t="s">
        <v>403</v>
      </c>
      <c r="N2324" t="s">
        <v>194</v>
      </c>
      <c r="O2324" s="19">
        <v>56754.51</v>
      </c>
      <c r="P2324" s="19">
        <v>0</v>
      </c>
      <c r="Q2324" s="19">
        <v>0</v>
      </c>
      <c r="R2324" s="19">
        <v>56754.51</v>
      </c>
      <c r="S2324" s="19">
        <v>56754.51</v>
      </c>
      <c r="T2324" s="19">
        <v>0</v>
      </c>
      <c r="U2324" s="18">
        <f>Tabla1[[#This Row],[Comprometido]]/Tabla1[[#Totals],[Comprometido]]</f>
        <v>0</v>
      </c>
      <c r="V2324" s="19">
        <v>0</v>
      </c>
      <c r="W2324" s="20">
        <f>Tabla1[[#This Row],[Devengado]]/Tabla1[[#Totals],[Devengado]]</f>
        <v>0</v>
      </c>
      <c r="X2324" s="19">
        <v>56754.51</v>
      </c>
      <c r="Y2324" s="19">
        <v>56754.51</v>
      </c>
      <c r="Z2324" s="19">
        <v>0</v>
      </c>
    </row>
    <row r="2325" spans="1:26" hidden="1" x14ac:dyDescent="0.2">
      <c r="A2325" t="s">
        <v>23</v>
      </c>
      <c r="B2325" t="s">
        <v>49</v>
      </c>
      <c r="C2325" t="s">
        <v>56</v>
      </c>
      <c r="D2325" t="s">
        <v>57</v>
      </c>
      <c r="E2325" t="s">
        <v>648</v>
      </c>
      <c r="F2325" t="s">
        <v>649</v>
      </c>
      <c r="G2325" t="s">
        <v>652</v>
      </c>
      <c r="H2325" t="s">
        <v>653</v>
      </c>
      <c r="I2325" t="str">
        <f>MID(Tabla1[[#This Row],[Des.Proyecto]],16,50)</f>
        <v>FOMENTO DE LA SEGURIDAD VIAL Y CONTROL D</v>
      </c>
      <c r="J2325" t="s">
        <v>592</v>
      </c>
      <c r="K2325" t="s">
        <v>593</v>
      </c>
      <c r="L2325" s="11" t="s">
        <v>939</v>
      </c>
      <c r="M2325" t="s">
        <v>403</v>
      </c>
      <c r="N2325" t="s">
        <v>194</v>
      </c>
      <c r="O2325" s="19">
        <v>0</v>
      </c>
      <c r="P2325" s="19">
        <v>0</v>
      </c>
      <c r="Q2325" s="19">
        <v>6770</v>
      </c>
      <c r="R2325" s="19">
        <v>6770</v>
      </c>
      <c r="S2325" s="19">
        <v>0</v>
      </c>
      <c r="T2325" s="19">
        <v>0</v>
      </c>
      <c r="U2325" s="18">
        <f>Tabla1[[#This Row],[Comprometido]]/Tabla1[[#Totals],[Comprometido]]</f>
        <v>0</v>
      </c>
      <c r="V2325" s="19">
        <v>0</v>
      </c>
      <c r="W2325" s="20">
        <f>Tabla1[[#This Row],[Devengado]]/Tabla1[[#Totals],[Devengado]]</f>
        <v>0</v>
      </c>
      <c r="X2325" s="19">
        <v>6770</v>
      </c>
      <c r="Y2325" s="19">
        <v>6770</v>
      </c>
      <c r="Z2325" s="19">
        <v>6770</v>
      </c>
    </row>
    <row r="2326" spans="1:26" hidden="1" x14ac:dyDescent="0.2">
      <c r="A2326" t="s">
        <v>23</v>
      </c>
      <c r="B2326" t="s">
        <v>49</v>
      </c>
      <c r="C2326" t="s">
        <v>56</v>
      </c>
      <c r="D2326" t="s">
        <v>57</v>
      </c>
      <c r="E2326" t="s">
        <v>648</v>
      </c>
      <c r="F2326" t="s">
        <v>649</v>
      </c>
      <c r="G2326" t="s">
        <v>652</v>
      </c>
      <c r="H2326" t="s">
        <v>653</v>
      </c>
      <c r="I2326" t="str">
        <f>MID(Tabla1[[#This Row],[Des.Proyecto]],16,50)</f>
        <v>FOMENTO DE LA SEGURIDAD VIAL Y CONTROL D</v>
      </c>
      <c r="J2326" t="s">
        <v>418</v>
      </c>
      <c r="K2326" t="s">
        <v>419</v>
      </c>
      <c r="L2326" s="11" t="s">
        <v>939</v>
      </c>
      <c r="M2326" t="s">
        <v>403</v>
      </c>
      <c r="N2326" t="s">
        <v>194</v>
      </c>
      <c r="O2326" s="19">
        <v>170000</v>
      </c>
      <c r="P2326" s="19">
        <v>0</v>
      </c>
      <c r="Q2326" s="19">
        <v>0</v>
      </c>
      <c r="R2326" s="19">
        <v>170000</v>
      </c>
      <c r="S2326" s="19">
        <v>170000</v>
      </c>
      <c r="T2326" s="19">
        <v>0</v>
      </c>
      <c r="U2326" s="18">
        <f>Tabla1[[#This Row],[Comprometido]]/Tabla1[[#Totals],[Comprometido]]</f>
        <v>0</v>
      </c>
      <c r="V2326" s="19">
        <v>0</v>
      </c>
      <c r="W2326" s="20">
        <f>Tabla1[[#This Row],[Devengado]]/Tabla1[[#Totals],[Devengado]]</f>
        <v>0</v>
      </c>
      <c r="X2326" s="19">
        <v>170000</v>
      </c>
      <c r="Y2326" s="19">
        <v>170000</v>
      </c>
      <c r="Z2326" s="19">
        <v>0</v>
      </c>
    </row>
    <row r="2327" spans="1:26" hidden="1" x14ac:dyDescent="0.2">
      <c r="A2327" t="s">
        <v>23</v>
      </c>
      <c r="B2327" t="s">
        <v>49</v>
      </c>
      <c r="C2327" t="s">
        <v>56</v>
      </c>
      <c r="D2327" t="s">
        <v>57</v>
      </c>
      <c r="E2327" t="s">
        <v>648</v>
      </c>
      <c r="F2327" t="s">
        <v>649</v>
      </c>
      <c r="G2327" t="s">
        <v>652</v>
      </c>
      <c r="H2327" t="s">
        <v>653</v>
      </c>
      <c r="I2327" t="str">
        <f>MID(Tabla1[[#This Row],[Des.Proyecto]],16,50)</f>
        <v>FOMENTO DE LA SEGURIDAD VIAL Y CONTROL D</v>
      </c>
      <c r="J2327" t="s">
        <v>478</v>
      </c>
      <c r="K2327" t="s">
        <v>479</v>
      </c>
      <c r="L2327" s="11" t="s">
        <v>939</v>
      </c>
      <c r="M2327" t="s">
        <v>403</v>
      </c>
      <c r="N2327" t="s">
        <v>194</v>
      </c>
      <c r="O2327" s="19">
        <v>24451.200000000001</v>
      </c>
      <c r="P2327" s="19">
        <v>0</v>
      </c>
      <c r="Q2327" s="19">
        <v>204000</v>
      </c>
      <c r="R2327" s="19">
        <v>228451.20000000001</v>
      </c>
      <c r="S2327" s="19">
        <v>204000</v>
      </c>
      <c r="T2327" s="19">
        <v>0</v>
      </c>
      <c r="U2327" s="18">
        <f>Tabla1[[#This Row],[Comprometido]]/Tabla1[[#Totals],[Comprometido]]</f>
        <v>0</v>
      </c>
      <c r="V2327" s="19">
        <v>0</v>
      </c>
      <c r="W2327" s="20">
        <f>Tabla1[[#This Row],[Devengado]]/Tabla1[[#Totals],[Devengado]]</f>
        <v>0</v>
      </c>
      <c r="X2327" s="19">
        <v>228451.20000000001</v>
      </c>
      <c r="Y2327" s="19">
        <v>228451.20000000001</v>
      </c>
      <c r="Z2327" s="19">
        <v>24451.200000000001</v>
      </c>
    </row>
    <row r="2328" spans="1:26" hidden="1" x14ac:dyDescent="0.2">
      <c r="A2328" t="s">
        <v>23</v>
      </c>
      <c r="B2328" t="s">
        <v>49</v>
      </c>
      <c r="C2328" t="s">
        <v>56</v>
      </c>
      <c r="D2328" t="s">
        <v>57</v>
      </c>
      <c r="E2328" t="s">
        <v>648</v>
      </c>
      <c r="F2328" t="s">
        <v>649</v>
      </c>
      <c r="G2328" t="s">
        <v>652</v>
      </c>
      <c r="H2328" t="s">
        <v>653</v>
      </c>
      <c r="I2328" t="str">
        <f>MID(Tabla1[[#This Row],[Des.Proyecto]],16,50)</f>
        <v>FOMENTO DE LA SEGURIDAD VIAL Y CONTROL D</v>
      </c>
      <c r="J2328" t="s">
        <v>658</v>
      </c>
      <c r="K2328" t="s">
        <v>659</v>
      </c>
      <c r="L2328" s="11" t="s">
        <v>939</v>
      </c>
      <c r="M2328" t="s">
        <v>403</v>
      </c>
      <c r="N2328" t="s">
        <v>194</v>
      </c>
      <c r="O2328" s="19">
        <v>11607.14</v>
      </c>
      <c r="P2328" s="19">
        <v>0</v>
      </c>
      <c r="Q2328" s="19">
        <v>0</v>
      </c>
      <c r="R2328" s="19">
        <v>11607.14</v>
      </c>
      <c r="S2328" s="19">
        <v>0</v>
      </c>
      <c r="T2328" s="19">
        <v>0</v>
      </c>
      <c r="U2328" s="18">
        <f>Tabla1[[#This Row],[Comprometido]]/Tabla1[[#Totals],[Comprometido]]</f>
        <v>0</v>
      </c>
      <c r="V2328" s="19">
        <v>0</v>
      </c>
      <c r="W2328" s="20">
        <f>Tabla1[[#This Row],[Devengado]]/Tabla1[[#Totals],[Devengado]]</f>
        <v>0</v>
      </c>
      <c r="X2328" s="19">
        <v>11607.14</v>
      </c>
      <c r="Y2328" s="19">
        <v>11607.14</v>
      </c>
      <c r="Z2328" s="19">
        <v>11607.14</v>
      </c>
    </row>
    <row r="2329" spans="1:26" hidden="1" x14ac:dyDescent="0.2">
      <c r="A2329" t="s">
        <v>23</v>
      </c>
      <c r="B2329" t="s">
        <v>49</v>
      </c>
      <c r="C2329" t="s">
        <v>56</v>
      </c>
      <c r="D2329" t="s">
        <v>57</v>
      </c>
      <c r="E2329" t="s">
        <v>648</v>
      </c>
      <c r="F2329" t="s">
        <v>649</v>
      </c>
      <c r="G2329" t="s">
        <v>652</v>
      </c>
      <c r="H2329" t="s">
        <v>653</v>
      </c>
      <c r="I2329" t="str">
        <f>MID(Tabla1[[#This Row],[Des.Proyecto]],16,50)</f>
        <v>FOMENTO DE LA SEGURIDAD VIAL Y CONTROL D</v>
      </c>
      <c r="J2329" t="s">
        <v>420</v>
      </c>
      <c r="K2329" t="s">
        <v>421</v>
      </c>
      <c r="L2329" s="11" t="s">
        <v>939</v>
      </c>
      <c r="M2329" t="s">
        <v>403</v>
      </c>
      <c r="N2329" t="s">
        <v>194</v>
      </c>
      <c r="O2329" s="19">
        <v>0</v>
      </c>
      <c r="P2329" s="19">
        <v>0</v>
      </c>
      <c r="Q2329" s="19">
        <v>170350</v>
      </c>
      <c r="R2329" s="19">
        <v>170350</v>
      </c>
      <c r="S2329" s="19">
        <v>170350</v>
      </c>
      <c r="T2329" s="19">
        <v>0</v>
      </c>
      <c r="U2329" s="18">
        <f>Tabla1[[#This Row],[Comprometido]]/Tabla1[[#Totals],[Comprometido]]</f>
        <v>0</v>
      </c>
      <c r="V2329" s="19">
        <v>0</v>
      </c>
      <c r="W2329" s="20">
        <f>Tabla1[[#This Row],[Devengado]]/Tabla1[[#Totals],[Devengado]]</f>
        <v>0</v>
      </c>
      <c r="X2329" s="19">
        <v>170350</v>
      </c>
      <c r="Y2329" s="19">
        <v>170350</v>
      </c>
      <c r="Z2329" s="19">
        <v>0</v>
      </c>
    </row>
    <row r="2330" spans="1:26" hidden="1" x14ac:dyDescent="0.2">
      <c r="A2330" t="s">
        <v>23</v>
      </c>
      <c r="B2330" t="s">
        <v>49</v>
      </c>
      <c r="C2330" t="s">
        <v>56</v>
      </c>
      <c r="D2330" t="s">
        <v>57</v>
      </c>
      <c r="E2330" t="s">
        <v>648</v>
      </c>
      <c r="F2330" t="s">
        <v>649</v>
      </c>
      <c r="G2330" t="s">
        <v>652</v>
      </c>
      <c r="H2330" t="s">
        <v>653</v>
      </c>
      <c r="I2330" t="str">
        <f>MID(Tabla1[[#This Row],[Des.Proyecto]],16,50)</f>
        <v>FOMENTO DE LA SEGURIDAD VIAL Y CONTROL D</v>
      </c>
      <c r="J2330" t="s">
        <v>520</v>
      </c>
      <c r="K2330" t="s">
        <v>521</v>
      </c>
      <c r="L2330" s="11" t="s">
        <v>939</v>
      </c>
      <c r="M2330" t="s">
        <v>403</v>
      </c>
      <c r="N2330" t="s">
        <v>194</v>
      </c>
      <c r="O2330" s="19">
        <v>0</v>
      </c>
      <c r="P2330" s="19">
        <v>0</v>
      </c>
      <c r="Q2330" s="19">
        <v>1546333.11</v>
      </c>
      <c r="R2330" s="19">
        <v>1546333.11</v>
      </c>
      <c r="S2330" s="19">
        <v>0</v>
      </c>
      <c r="T2330" s="19">
        <v>0</v>
      </c>
      <c r="U2330" s="18">
        <f>Tabla1[[#This Row],[Comprometido]]/Tabla1[[#Totals],[Comprometido]]</f>
        <v>0</v>
      </c>
      <c r="V2330" s="19">
        <v>0</v>
      </c>
      <c r="W2330" s="20">
        <f>Tabla1[[#This Row],[Devengado]]/Tabla1[[#Totals],[Devengado]]</f>
        <v>0</v>
      </c>
      <c r="X2330" s="19">
        <v>1546333.11</v>
      </c>
      <c r="Y2330" s="19">
        <v>1546333.11</v>
      </c>
      <c r="Z2330" s="19">
        <v>1546333.11</v>
      </c>
    </row>
    <row r="2331" spans="1:26" hidden="1" x14ac:dyDescent="0.2">
      <c r="A2331" t="s">
        <v>23</v>
      </c>
      <c r="B2331" t="s">
        <v>49</v>
      </c>
      <c r="C2331" t="s">
        <v>56</v>
      </c>
      <c r="D2331" t="s">
        <v>57</v>
      </c>
      <c r="E2331" t="s">
        <v>648</v>
      </c>
      <c r="F2331" t="s">
        <v>649</v>
      </c>
      <c r="G2331" t="s">
        <v>652</v>
      </c>
      <c r="H2331" t="s">
        <v>653</v>
      </c>
      <c r="I2331" t="str">
        <f>MID(Tabla1[[#This Row],[Des.Proyecto]],16,50)</f>
        <v>FOMENTO DE LA SEGURIDAD VIAL Y CONTROL D</v>
      </c>
      <c r="J2331" t="s">
        <v>538</v>
      </c>
      <c r="K2331" t="s">
        <v>539</v>
      </c>
      <c r="L2331" s="11" t="s">
        <v>939</v>
      </c>
      <c r="M2331" t="s">
        <v>403</v>
      </c>
      <c r="N2331" t="s">
        <v>194</v>
      </c>
      <c r="O2331" s="19">
        <v>56126.5</v>
      </c>
      <c r="P2331" s="19">
        <v>0</v>
      </c>
      <c r="Q2331" s="19">
        <v>0</v>
      </c>
      <c r="R2331" s="19">
        <v>56126.5</v>
      </c>
      <c r="S2331" s="19">
        <v>33290.03</v>
      </c>
      <c r="T2331" s="19">
        <v>5912.47</v>
      </c>
      <c r="U2331" s="18">
        <f>Tabla1[[#This Row],[Comprometido]]/Tabla1[[#Totals],[Comprometido]]</f>
        <v>2.8226277232038872E-4</v>
      </c>
      <c r="V2331" s="19">
        <v>0</v>
      </c>
      <c r="W2331" s="20">
        <f>Tabla1[[#This Row],[Devengado]]/Tabla1[[#Totals],[Devengado]]</f>
        <v>0</v>
      </c>
      <c r="X2331" s="19">
        <v>50214.03</v>
      </c>
      <c r="Y2331" s="19">
        <v>56126.5</v>
      </c>
      <c r="Z2331" s="19">
        <v>16924</v>
      </c>
    </row>
    <row r="2332" spans="1:26" hidden="1" x14ac:dyDescent="0.2">
      <c r="A2332" t="s">
        <v>23</v>
      </c>
      <c r="B2332" t="s">
        <v>49</v>
      </c>
      <c r="C2332" t="s">
        <v>56</v>
      </c>
      <c r="D2332" t="s">
        <v>57</v>
      </c>
      <c r="E2332" t="s">
        <v>648</v>
      </c>
      <c r="F2332" t="s">
        <v>649</v>
      </c>
      <c r="G2332" t="s">
        <v>652</v>
      </c>
      <c r="H2332" t="s">
        <v>653</v>
      </c>
      <c r="I2332" t="str">
        <f>MID(Tabla1[[#This Row],[Des.Proyecto]],16,50)</f>
        <v>FOMENTO DE LA SEGURIDAD VIAL Y CONTROL D</v>
      </c>
      <c r="J2332" t="s">
        <v>508</v>
      </c>
      <c r="K2332" t="s">
        <v>509</v>
      </c>
      <c r="L2332" s="11" t="s">
        <v>939</v>
      </c>
      <c r="M2332" t="s">
        <v>403</v>
      </c>
      <c r="N2332" t="s">
        <v>194</v>
      </c>
      <c r="O2332" s="19">
        <v>0</v>
      </c>
      <c r="P2332" s="19">
        <v>0</v>
      </c>
      <c r="Q2332" s="19">
        <v>877.5</v>
      </c>
      <c r="R2332" s="19">
        <v>877.5</v>
      </c>
      <c r="S2332" s="19">
        <v>0</v>
      </c>
      <c r="T2332" s="19">
        <v>0</v>
      </c>
      <c r="U2332" s="18">
        <f>Tabla1[[#This Row],[Comprometido]]/Tabla1[[#Totals],[Comprometido]]</f>
        <v>0</v>
      </c>
      <c r="V2332" s="19">
        <v>0</v>
      </c>
      <c r="W2332" s="20">
        <f>Tabla1[[#This Row],[Devengado]]/Tabla1[[#Totals],[Devengado]]</f>
        <v>0</v>
      </c>
      <c r="X2332" s="19">
        <v>877.5</v>
      </c>
      <c r="Y2332" s="19">
        <v>877.5</v>
      </c>
      <c r="Z2332" s="19">
        <v>877.5</v>
      </c>
    </row>
    <row r="2333" spans="1:26" hidden="1" x14ac:dyDescent="0.2">
      <c r="A2333" t="s">
        <v>23</v>
      </c>
      <c r="B2333" t="s">
        <v>49</v>
      </c>
      <c r="C2333" t="s">
        <v>56</v>
      </c>
      <c r="D2333" t="s">
        <v>57</v>
      </c>
      <c r="E2333" t="s">
        <v>648</v>
      </c>
      <c r="F2333" t="s">
        <v>649</v>
      </c>
      <c r="G2333" t="s">
        <v>652</v>
      </c>
      <c r="H2333" t="s">
        <v>653</v>
      </c>
      <c r="I2333" t="str">
        <f>MID(Tabla1[[#This Row],[Des.Proyecto]],16,50)</f>
        <v>FOMENTO DE LA SEGURIDAD VIAL Y CONTROL D</v>
      </c>
      <c r="J2333" t="s">
        <v>426</v>
      </c>
      <c r="K2333" t="s">
        <v>427</v>
      </c>
      <c r="L2333" s="11" t="s">
        <v>939</v>
      </c>
      <c r="M2333" t="s">
        <v>403</v>
      </c>
      <c r="N2333" t="s">
        <v>194</v>
      </c>
      <c r="O2333" s="19">
        <v>30240</v>
      </c>
      <c r="P2333" s="19">
        <v>0</v>
      </c>
      <c r="Q2333" s="19">
        <v>49383.63</v>
      </c>
      <c r="R2333" s="19">
        <v>79623.63</v>
      </c>
      <c r="S2333" s="19">
        <v>0</v>
      </c>
      <c r="T2333" s="19">
        <v>0</v>
      </c>
      <c r="U2333" s="18">
        <f>Tabla1[[#This Row],[Comprometido]]/Tabla1[[#Totals],[Comprometido]]</f>
        <v>0</v>
      </c>
      <c r="V2333" s="19">
        <v>0</v>
      </c>
      <c r="W2333" s="20">
        <f>Tabla1[[#This Row],[Devengado]]/Tabla1[[#Totals],[Devengado]]</f>
        <v>0</v>
      </c>
      <c r="X2333" s="19">
        <v>79623.63</v>
      </c>
      <c r="Y2333" s="19">
        <v>79623.63</v>
      </c>
      <c r="Z2333" s="19">
        <v>79623.63</v>
      </c>
    </row>
    <row r="2334" spans="1:26" hidden="1" x14ac:dyDescent="0.2">
      <c r="A2334" t="s">
        <v>23</v>
      </c>
      <c r="B2334" t="s">
        <v>49</v>
      </c>
      <c r="C2334" t="s">
        <v>56</v>
      </c>
      <c r="D2334" t="s">
        <v>57</v>
      </c>
      <c r="E2334" t="s">
        <v>648</v>
      </c>
      <c r="F2334" t="s">
        <v>649</v>
      </c>
      <c r="G2334" t="s">
        <v>652</v>
      </c>
      <c r="H2334" t="s">
        <v>653</v>
      </c>
      <c r="I2334" t="str">
        <f>MID(Tabla1[[#This Row],[Des.Proyecto]],16,50)</f>
        <v>FOMENTO DE LA SEGURIDAD VIAL Y CONTROL D</v>
      </c>
      <c r="J2334" t="s">
        <v>492</v>
      </c>
      <c r="K2334" t="s">
        <v>493</v>
      </c>
      <c r="L2334" s="11" t="s">
        <v>939</v>
      </c>
      <c r="M2334" t="s">
        <v>403</v>
      </c>
      <c r="N2334" t="s">
        <v>194</v>
      </c>
      <c r="O2334" s="19">
        <v>12780.32</v>
      </c>
      <c r="P2334" s="19">
        <v>0</v>
      </c>
      <c r="Q2334" s="19">
        <v>0</v>
      </c>
      <c r="R2334" s="19">
        <v>12780.32</v>
      </c>
      <c r="S2334" s="19">
        <v>0</v>
      </c>
      <c r="T2334" s="19">
        <v>0</v>
      </c>
      <c r="U2334" s="18">
        <f>Tabla1[[#This Row],[Comprometido]]/Tabla1[[#Totals],[Comprometido]]</f>
        <v>0</v>
      </c>
      <c r="V2334" s="19">
        <v>0</v>
      </c>
      <c r="W2334" s="20">
        <f>Tabla1[[#This Row],[Devengado]]/Tabla1[[#Totals],[Devengado]]</f>
        <v>0</v>
      </c>
      <c r="X2334" s="19">
        <v>12780.32</v>
      </c>
      <c r="Y2334" s="19">
        <v>12780.32</v>
      </c>
      <c r="Z2334" s="19">
        <v>12780.32</v>
      </c>
    </row>
    <row r="2335" spans="1:26" hidden="1" x14ac:dyDescent="0.2">
      <c r="A2335" t="s">
        <v>23</v>
      </c>
      <c r="B2335" t="s">
        <v>49</v>
      </c>
      <c r="C2335" t="s">
        <v>56</v>
      </c>
      <c r="D2335" t="s">
        <v>57</v>
      </c>
      <c r="E2335" t="s">
        <v>648</v>
      </c>
      <c r="F2335" t="s">
        <v>649</v>
      </c>
      <c r="G2335" t="s">
        <v>652</v>
      </c>
      <c r="H2335" t="s">
        <v>653</v>
      </c>
      <c r="I2335" t="str">
        <f>MID(Tabla1[[#This Row],[Des.Proyecto]],16,50)</f>
        <v>FOMENTO DE LA SEGURIDAD VIAL Y CONTROL D</v>
      </c>
      <c r="J2335" t="s">
        <v>428</v>
      </c>
      <c r="K2335" t="s">
        <v>429</v>
      </c>
      <c r="L2335" s="11" t="s">
        <v>939</v>
      </c>
      <c r="M2335" t="s">
        <v>403</v>
      </c>
      <c r="N2335" t="s">
        <v>194</v>
      </c>
      <c r="O2335" s="19">
        <v>437301.1</v>
      </c>
      <c r="P2335" s="19">
        <v>0</v>
      </c>
      <c r="Q2335" s="19">
        <v>31923.97</v>
      </c>
      <c r="R2335" s="19">
        <v>469225.07</v>
      </c>
      <c r="S2335" s="19">
        <v>323718.19</v>
      </c>
      <c r="T2335" s="19">
        <v>62809.71</v>
      </c>
      <c r="U2335" s="18">
        <f>Tabla1[[#This Row],[Comprometido]]/Tabla1[[#Totals],[Comprometido]]</f>
        <v>2.9985510071492355E-3</v>
      </c>
      <c r="V2335" s="19">
        <v>1603.34</v>
      </c>
      <c r="W2335" s="20">
        <f>Tabla1[[#This Row],[Devengado]]/Tabla1[[#Totals],[Devengado]]</f>
        <v>1.8723552853138666E-4</v>
      </c>
      <c r="X2335" s="19">
        <v>406415.35999999999</v>
      </c>
      <c r="Y2335" s="19">
        <v>467621.73</v>
      </c>
      <c r="Z2335" s="19">
        <v>82697.17</v>
      </c>
    </row>
    <row r="2336" spans="1:26" hidden="1" x14ac:dyDescent="0.2">
      <c r="A2336" t="s">
        <v>23</v>
      </c>
      <c r="B2336" t="s">
        <v>49</v>
      </c>
      <c r="C2336" t="s">
        <v>56</v>
      </c>
      <c r="D2336" t="s">
        <v>57</v>
      </c>
      <c r="E2336" t="s">
        <v>648</v>
      </c>
      <c r="F2336" t="s">
        <v>649</v>
      </c>
      <c r="G2336" t="s">
        <v>652</v>
      </c>
      <c r="H2336" t="s">
        <v>653</v>
      </c>
      <c r="I2336" t="str">
        <f>MID(Tabla1[[#This Row],[Des.Proyecto]],16,50)</f>
        <v>FOMENTO DE LA SEGURIDAD VIAL Y CONTROL D</v>
      </c>
      <c r="J2336" t="s">
        <v>494</v>
      </c>
      <c r="K2336" t="s">
        <v>495</v>
      </c>
      <c r="L2336" s="11" t="s">
        <v>939</v>
      </c>
      <c r="M2336" t="s">
        <v>403</v>
      </c>
      <c r="N2336" t="s">
        <v>194</v>
      </c>
      <c r="O2336" s="19">
        <v>0</v>
      </c>
      <c r="P2336" s="19">
        <v>0</v>
      </c>
      <c r="Q2336" s="19">
        <v>2100</v>
      </c>
      <c r="R2336" s="19">
        <v>2100</v>
      </c>
      <c r="S2336" s="19">
        <v>0</v>
      </c>
      <c r="T2336" s="19">
        <v>0</v>
      </c>
      <c r="U2336" s="18">
        <f>Tabla1[[#This Row],[Comprometido]]/Tabla1[[#Totals],[Comprometido]]</f>
        <v>0</v>
      </c>
      <c r="V2336" s="19">
        <v>0</v>
      </c>
      <c r="W2336" s="20">
        <f>Tabla1[[#This Row],[Devengado]]/Tabla1[[#Totals],[Devengado]]</f>
        <v>0</v>
      </c>
      <c r="X2336" s="19">
        <v>2100</v>
      </c>
      <c r="Y2336" s="19">
        <v>2100</v>
      </c>
      <c r="Z2336" s="19">
        <v>2100</v>
      </c>
    </row>
    <row r="2337" spans="1:26" hidden="1" x14ac:dyDescent="0.2">
      <c r="A2337" t="s">
        <v>23</v>
      </c>
      <c r="B2337" t="s">
        <v>49</v>
      </c>
      <c r="C2337" t="s">
        <v>56</v>
      </c>
      <c r="D2337" t="s">
        <v>57</v>
      </c>
      <c r="E2337" t="s">
        <v>648</v>
      </c>
      <c r="F2337" t="s">
        <v>649</v>
      </c>
      <c r="G2337" t="s">
        <v>652</v>
      </c>
      <c r="H2337" t="s">
        <v>653</v>
      </c>
      <c r="I2337" t="str">
        <f>MID(Tabla1[[#This Row],[Des.Proyecto]],16,50)</f>
        <v>FOMENTO DE LA SEGURIDAD VIAL Y CONTROL D</v>
      </c>
      <c r="J2337" t="s">
        <v>444</v>
      </c>
      <c r="K2337" t="s">
        <v>445</v>
      </c>
      <c r="L2337" s="11" t="s">
        <v>939</v>
      </c>
      <c r="M2337" t="s">
        <v>403</v>
      </c>
      <c r="N2337" t="s">
        <v>194</v>
      </c>
      <c r="O2337" s="19">
        <v>0</v>
      </c>
      <c r="P2337" s="19">
        <v>0</v>
      </c>
      <c r="Q2337" s="19">
        <v>570.41999999999996</v>
      </c>
      <c r="R2337" s="19">
        <v>570.41999999999996</v>
      </c>
      <c r="S2337" s="19">
        <v>0</v>
      </c>
      <c r="T2337" s="19">
        <v>0</v>
      </c>
      <c r="U2337" s="18">
        <f>Tabla1[[#This Row],[Comprometido]]/Tabla1[[#Totals],[Comprometido]]</f>
        <v>0</v>
      </c>
      <c r="V2337" s="19">
        <v>0</v>
      </c>
      <c r="W2337" s="20">
        <f>Tabla1[[#This Row],[Devengado]]/Tabla1[[#Totals],[Devengado]]</f>
        <v>0</v>
      </c>
      <c r="X2337" s="19">
        <v>570.41999999999996</v>
      </c>
      <c r="Y2337" s="19">
        <v>570.41999999999996</v>
      </c>
      <c r="Z2337" s="19">
        <v>570.41999999999996</v>
      </c>
    </row>
    <row r="2338" spans="1:26" hidden="1" x14ac:dyDescent="0.2">
      <c r="A2338" t="s">
        <v>23</v>
      </c>
      <c r="B2338" t="s">
        <v>49</v>
      </c>
      <c r="C2338" t="s">
        <v>56</v>
      </c>
      <c r="D2338" t="s">
        <v>57</v>
      </c>
      <c r="E2338" t="s">
        <v>648</v>
      </c>
      <c r="F2338" t="s">
        <v>649</v>
      </c>
      <c r="G2338" t="s">
        <v>652</v>
      </c>
      <c r="H2338" t="s">
        <v>653</v>
      </c>
      <c r="I2338" t="str">
        <f>MID(Tabla1[[#This Row],[Des.Proyecto]],16,50)</f>
        <v>FOMENTO DE LA SEGURIDAD VIAL Y CONTROL D</v>
      </c>
      <c r="J2338" t="s">
        <v>584</v>
      </c>
      <c r="K2338" t="s">
        <v>585</v>
      </c>
      <c r="L2338" s="11" t="s">
        <v>939</v>
      </c>
      <c r="M2338" t="s">
        <v>403</v>
      </c>
      <c r="N2338" t="s">
        <v>194</v>
      </c>
      <c r="O2338" s="19">
        <v>4945</v>
      </c>
      <c r="P2338" s="19">
        <v>0</v>
      </c>
      <c r="Q2338" s="19">
        <v>0</v>
      </c>
      <c r="R2338" s="19">
        <v>4945</v>
      </c>
      <c r="S2338" s="19">
        <v>0</v>
      </c>
      <c r="T2338" s="19">
        <v>0</v>
      </c>
      <c r="U2338" s="18">
        <f>Tabla1[[#This Row],[Comprometido]]/Tabla1[[#Totals],[Comprometido]]</f>
        <v>0</v>
      </c>
      <c r="V2338" s="19">
        <v>0</v>
      </c>
      <c r="W2338" s="20">
        <f>Tabla1[[#This Row],[Devengado]]/Tabla1[[#Totals],[Devengado]]</f>
        <v>0</v>
      </c>
      <c r="X2338" s="19">
        <v>4945</v>
      </c>
      <c r="Y2338" s="19">
        <v>4945</v>
      </c>
      <c r="Z2338" s="19">
        <v>4945</v>
      </c>
    </row>
    <row r="2339" spans="1:26" hidden="1" x14ac:dyDescent="0.2">
      <c r="A2339" t="s">
        <v>23</v>
      </c>
      <c r="B2339" t="s">
        <v>49</v>
      </c>
      <c r="C2339" t="s">
        <v>50</v>
      </c>
      <c r="D2339" t="s">
        <v>51</v>
      </c>
      <c r="E2339" t="s">
        <v>660</v>
      </c>
      <c r="F2339" t="s">
        <v>661</v>
      </c>
      <c r="G2339" t="s">
        <v>662</v>
      </c>
      <c r="H2339" t="s">
        <v>663</v>
      </c>
      <c r="I2339" t="str">
        <f>MID(Tabla1[[#This Row],[Des.Proyecto]],16,50)</f>
        <v>PROMOCION DE LOS MODOS DE TRANSPORTE SOS</v>
      </c>
      <c r="J2339" t="s">
        <v>442</v>
      </c>
      <c r="K2339" t="s">
        <v>443</v>
      </c>
      <c r="L2339" s="11" t="s">
        <v>939</v>
      </c>
      <c r="M2339" t="s">
        <v>403</v>
      </c>
      <c r="N2339" t="s">
        <v>194</v>
      </c>
      <c r="O2339" s="19">
        <v>50000</v>
      </c>
      <c r="P2339" s="19">
        <v>0</v>
      </c>
      <c r="Q2339" s="19">
        <v>0</v>
      </c>
      <c r="R2339" s="19">
        <v>50000</v>
      </c>
      <c r="S2339" s="19">
        <v>0</v>
      </c>
      <c r="T2339" s="19">
        <v>0</v>
      </c>
      <c r="U2339" s="18">
        <f>Tabla1[[#This Row],[Comprometido]]/Tabla1[[#Totals],[Comprometido]]</f>
        <v>0</v>
      </c>
      <c r="V2339" s="19">
        <v>0</v>
      </c>
      <c r="W2339" s="20">
        <f>Tabla1[[#This Row],[Devengado]]/Tabla1[[#Totals],[Devengado]]</f>
        <v>0</v>
      </c>
      <c r="X2339" s="19">
        <v>50000</v>
      </c>
      <c r="Y2339" s="19">
        <v>50000</v>
      </c>
      <c r="Z2339" s="19">
        <v>50000</v>
      </c>
    </row>
    <row r="2340" spans="1:26" hidden="1" x14ac:dyDescent="0.2">
      <c r="A2340" t="s">
        <v>23</v>
      </c>
      <c r="B2340" t="s">
        <v>49</v>
      </c>
      <c r="C2340" t="s">
        <v>50</v>
      </c>
      <c r="D2340" t="s">
        <v>51</v>
      </c>
      <c r="E2340" t="s">
        <v>664</v>
      </c>
      <c r="F2340" t="s">
        <v>665</v>
      </c>
      <c r="G2340" t="s">
        <v>666</v>
      </c>
      <c r="H2340" t="s">
        <v>667</v>
      </c>
      <c r="I2340" t="str">
        <f>MID(Tabla1[[#This Row],[Des.Proyecto]],16,50)</f>
        <v>MEJORAMIENTO DEL SERVICIO EN EL SISTEMA</v>
      </c>
      <c r="J2340" t="s">
        <v>456</v>
      </c>
      <c r="K2340" t="s">
        <v>457</v>
      </c>
      <c r="L2340" s="11" t="s">
        <v>939</v>
      </c>
      <c r="M2340" t="s">
        <v>403</v>
      </c>
      <c r="N2340" t="s">
        <v>194</v>
      </c>
      <c r="O2340" s="19">
        <v>90000</v>
      </c>
      <c r="P2340" s="19">
        <v>0</v>
      </c>
      <c r="Q2340" s="19">
        <v>0</v>
      </c>
      <c r="R2340" s="19">
        <v>90000</v>
      </c>
      <c r="S2340" s="19">
        <v>0</v>
      </c>
      <c r="T2340" s="19">
        <v>35116.949999999997</v>
      </c>
      <c r="U2340" s="18">
        <f>Tabla1[[#This Row],[Comprometido]]/Tabla1[[#Totals],[Comprometido]]</f>
        <v>1.6764918320831181E-3</v>
      </c>
      <c r="V2340" s="19">
        <v>13451.64</v>
      </c>
      <c r="W2340" s="20">
        <f>Tabla1[[#This Row],[Devengado]]/Tabla1[[#Totals],[Devengado]]</f>
        <v>1.5708614049508788E-3</v>
      </c>
      <c r="X2340" s="19">
        <v>54883.05</v>
      </c>
      <c r="Y2340" s="19">
        <v>76548.36</v>
      </c>
      <c r="Z2340" s="19">
        <v>54883.05</v>
      </c>
    </row>
    <row r="2341" spans="1:26" hidden="1" x14ac:dyDescent="0.2">
      <c r="A2341" t="s">
        <v>23</v>
      </c>
      <c r="B2341" t="s">
        <v>49</v>
      </c>
      <c r="C2341" t="s">
        <v>50</v>
      </c>
      <c r="D2341" t="s">
        <v>51</v>
      </c>
      <c r="E2341" t="s">
        <v>664</v>
      </c>
      <c r="F2341" t="s">
        <v>665</v>
      </c>
      <c r="G2341" t="s">
        <v>666</v>
      </c>
      <c r="H2341" t="s">
        <v>667</v>
      </c>
      <c r="I2341" t="str">
        <f>MID(Tabla1[[#This Row],[Des.Proyecto]],16,50)</f>
        <v>MEJORAMIENTO DEL SERVICIO EN EL SISTEMA</v>
      </c>
      <c r="J2341" t="s">
        <v>458</v>
      </c>
      <c r="K2341" t="s">
        <v>459</v>
      </c>
      <c r="L2341" s="11" t="s">
        <v>939</v>
      </c>
      <c r="M2341" t="s">
        <v>403</v>
      </c>
      <c r="N2341" t="s">
        <v>194</v>
      </c>
      <c r="O2341" s="19">
        <v>250000</v>
      </c>
      <c r="P2341" s="19">
        <v>0</v>
      </c>
      <c r="Q2341" s="19">
        <v>0</v>
      </c>
      <c r="R2341" s="19">
        <v>250000</v>
      </c>
      <c r="S2341" s="19">
        <v>0</v>
      </c>
      <c r="T2341" s="19">
        <v>250000</v>
      </c>
      <c r="U2341" s="18">
        <f>Tabla1[[#This Row],[Comprometido]]/Tabla1[[#Totals],[Comprometido]]</f>
        <v>1.1935061502231246E-2</v>
      </c>
      <c r="V2341" s="19">
        <v>250000</v>
      </c>
      <c r="W2341" s="20">
        <f>Tabla1[[#This Row],[Devengado]]/Tabla1[[#Totals],[Devengado]]</f>
        <v>2.9194607589685697E-2</v>
      </c>
      <c r="X2341" s="19">
        <v>0</v>
      </c>
      <c r="Y2341" s="19">
        <v>0</v>
      </c>
      <c r="Z2341" s="19">
        <v>0</v>
      </c>
    </row>
    <row r="2342" spans="1:26" hidden="1" x14ac:dyDescent="0.2">
      <c r="A2342" t="s">
        <v>23</v>
      </c>
      <c r="B2342" t="s">
        <v>49</v>
      </c>
      <c r="C2342" t="s">
        <v>50</v>
      </c>
      <c r="D2342" t="s">
        <v>51</v>
      </c>
      <c r="E2342" t="s">
        <v>664</v>
      </c>
      <c r="F2342" t="s">
        <v>665</v>
      </c>
      <c r="G2342" t="s">
        <v>666</v>
      </c>
      <c r="H2342" t="s">
        <v>667</v>
      </c>
      <c r="I2342" t="str">
        <f>MID(Tabla1[[#This Row],[Des.Proyecto]],16,50)</f>
        <v>MEJORAMIENTO DEL SERVICIO EN EL SISTEMA</v>
      </c>
      <c r="J2342" t="s">
        <v>544</v>
      </c>
      <c r="K2342" t="s">
        <v>545</v>
      </c>
      <c r="L2342" s="11" t="s">
        <v>939</v>
      </c>
      <c r="M2342" t="s">
        <v>403</v>
      </c>
      <c r="N2342" t="s">
        <v>194</v>
      </c>
      <c r="O2342" s="19">
        <v>2250</v>
      </c>
      <c r="P2342" s="19">
        <v>0</v>
      </c>
      <c r="Q2342" s="19">
        <v>0</v>
      </c>
      <c r="R2342" s="19">
        <v>2250</v>
      </c>
      <c r="S2342" s="19">
        <v>0</v>
      </c>
      <c r="T2342" s="19">
        <v>0</v>
      </c>
      <c r="U2342" s="18">
        <f>Tabla1[[#This Row],[Comprometido]]/Tabla1[[#Totals],[Comprometido]]</f>
        <v>0</v>
      </c>
      <c r="V2342" s="19">
        <v>0</v>
      </c>
      <c r="W2342" s="20">
        <f>Tabla1[[#This Row],[Devengado]]/Tabla1[[#Totals],[Devengado]]</f>
        <v>0</v>
      </c>
      <c r="X2342" s="19">
        <v>2250</v>
      </c>
      <c r="Y2342" s="19">
        <v>2250</v>
      </c>
      <c r="Z2342" s="19">
        <v>2250</v>
      </c>
    </row>
    <row r="2343" spans="1:26" hidden="1" x14ac:dyDescent="0.2">
      <c r="A2343" t="s">
        <v>23</v>
      </c>
      <c r="B2343" t="s">
        <v>49</v>
      </c>
      <c r="C2343" t="s">
        <v>50</v>
      </c>
      <c r="D2343" t="s">
        <v>51</v>
      </c>
      <c r="E2343" t="s">
        <v>664</v>
      </c>
      <c r="F2343" t="s">
        <v>665</v>
      </c>
      <c r="G2343" t="s">
        <v>666</v>
      </c>
      <c r="H2343" t="s">
        <v>667</v>
      </c>
      <c r="I2343" t="str">
        <f>MID(Tabla1[[#This Row],[Des.Proyecto]],16,50)</f>
        <v>MEJORAMIENTO DEL SERVICIO EN EL SISTEMA</v>
      </c>
      <c r="J2343" t="s">
        <v>502</v>
      </c>
      <c r="K2343" t="s">
        <v>503</v>
      </c>
      <c r="L2343" s="11" t="s">
        <v>939</v>
      </c>
      <c r="M2343" t="s">
        <v>403</v>
      </c>
      <c r="N2343" t="s">
        <v>194</v>
      </c>
      <c r="O2343" s="19">
        <v>33540.6</v>
      </c>
      <c r="P2343" s="19">
        <v>0</v>
      </c>
      <c r="Q2343" s="19">
        <v>0</v>
      </c>
      <c r="R2343" s="19">
        <v>33540.6</v>
      </c>
      <c r="S2343" s="19">
        <v>0</v>
      </c>
      <c r="T2343" s="19">
        <v>0</v>
      </c>
      <c r="U2343" s="18">
        <f>Tabla1[[#This Row],[Comprometido]]/Tabla1[[#Totals],[Comprometido]]</f>
        <v>0</v>
      </c>
      <c r="V2343" s="19">
        <v>0</v>
      </c>
      <c r="W2343" s="20">
        <f>Tabla1[[#This Row],[Devengado]]/Tabla1[[#Totals],[Devengado]]</f>
        <v>0</v>
      </c>
      <c r="X2343" s="19">
        <v>33540.6</v>
      </c>
      <c r="Y2343" s="19">
        <v>33540.6</v>
      </c>
      <c r="Z2343" s="19">
        <v>33540.6</v>
      </c>
    </row>
    <row r="2344" spans="1:26" hidden="1" x14ac:dyDescent="0.2">
      <c r="A2344" t="s">
        <v>23</v>
      </c>
      <c r="B2344" t="s">
        <v>49</v>
      </c>
      <c r="C2344" t="s">
        <v>50</v>
      </c>
      <c r="D2344" t="s">
        <v>51</v>
      </c>
      <c r="E2344" t="s">
        <v>664</v>
      </c>
      <c r="F2344" t="s">
        <v>665</v>
      </c>
      <c r="G2344" t="s">
        <v>666</v>
      </c>
      <c r="H2344" t="s">
        <v>667</v>
      </c>
      <c r="I2344" t="str">
        <f>MID(Tabla1[[#This Row],[Des.Proyecto]],16,50)</f>
        <v>MEJORAMIENTO DEL SERVICIO EN EL SISTEMA</v>
      </c>
      <c r="J2344" t="s">
        <v>442</v>
      </c>
      <c r="K2344" t="s">
        <v>443</v>
      </c>
      <c r="L2344" s="11" t="s">
        <v>939</v>
      </c>
      <c r="M2344" t="s">
        <v>403</v>
      </c>
      <c r="N2344" t="s">
        <v>194</v>
      </c>
      <c r="O2344" s="19">
        <v>20000</v>
      </c>
      <c r="P2344" s="19">
        <v>0</v>
      </c>
      <c r="Q2344" s="19">
        <v>0</v>
      </c>
      <c r="R2344" s="19">
        <v>20000</v>
      </c>
      <c r="S2344" s="19">
        <v>0</v>
      </c>
      <c r="T2344" s="19">
        <v>0</v>
      </c>
      <c r="U2344" s="18">
        <f>Tabla1[[#This Row],[Comprometido]]/Tabla1[[#Totals],[Comprometido]]</f>
        <v>0</v>
      </c>
      <c r="V2344" s="19">
        <v>0</v>
      </c>
      <c r="W2344" s="20">
        <f>Tabla1[[#This Row],[Devengado]]/Tabla1[[#Totals],[Devengado]]</f>
        <v>0</v>
      </c>
      <c r="X2344" s="19">
        <v>20000</v>
      </c>
      <c r="Y2344" s="19">
        <v>20000</v>
      </c>
      <c r="Z2344" s="19">
        <v>20000</v>
      </c>
    </row>
    <row r="2345" spans="1:26" hidden="1" x14ac:dyDescent="0.2">
      <c r="A2345" t="s">
        <v>23</v>
      </c>
      <c r="B2345" t="s">
        <v>49</v>
      </c>
      <c r="C2345" t="s">
        <v>50</v>
      </c>
      <c r="D2345" t="s">
        <v>51</v>
      </c>
      <c r="E2345" t="s">
        <v>664</v>
      </c>
      <c r="F2345" t="s">
        <v>665</v>
      </c>
      <c r="G2345" t="s">
        <v>666</v>
      </c>
      <c r="H2345" t="s">
        <v>667</v>
      </c>
      <c r="I2345" t="str">
        <f>MID(Tabla1[[#This Row],[Des.Proyecto]],16,50)</f>
        <v>MEJORAMIENTO DEL SERVICIO EN EL SISTEMA</v>
      </c>
      <c r="J2345" t="s">
        <v>476</v>
      </c>
      <c r="K2345" t="s">
        <v>477</v>
      </c>
      <c r="L2345" s="11" t="s">
        <v>939</v>
      </c>
      <c r="M2345" t="s">
        <v>403</v>
      </c>
      <c r="N2345" t="s">
        <v>194</v>
      </c>
      <c r="O2345" s="19">
        <v>240000</v>
      </c>
      <c r="P2345" s="19">
        <v>0</v>
      </c>
      <c r="Q2345" s="19">
        <v>0</v>
      </c>
      <c r="R2345" s="19">
        <v>240000</v>
      </c>
      <c r="S2345" s="19">
        <v>21701.759999999998</v>
      </c>
      <c r="T2345" s="19">
        <v>100367.24</v>
      </c>
      <c r="U2345" s="18">
        <f>Tabla1[[#This Row],[Comprometido]]/Tabla1[[#Totals],[Comprometido]]</f>
        <v>4.7915567288368162E-3</v>
      </c>
      <c r="V2345" s="19">
        <v>54812.94</v>
      </c>
      <c r="W2345" s="20">
        <f>Tabla1[[#This Row],[Devengado]]/Tabla1[[#Totals],[Devengado]]</f>
        <v>6.400969096547947E-3</v>
      </c>
      <c r="X2345" s="19">
        <v>139632.76</v>
      </c>
      <c r="Y2345" s="19">
        <v>185187.06</v>
      </c>
      <c r="Z2345" s="19">
        <v>117931</v>
      </c>
    </row>
    <row r="2346" spans="1:26" hidden="1" x14ac:dyDescent="0.2">
      <c r="A2346" t="s">
        <v>23</v>
      </c>
      <c r="B2346" t="s">
        <v>49</v>
      </c>
      <c r="C2346" t="s">
        <v>50</v>
      </c>
      <c r="D2346" t="s">
        <v>51</v>
      </c>
      <c r="E2346" t="s">
        <v>664</v>
      </c>
      <c r="F2346" t="s">
        <v>665</v>
      </c>
      <c r="G2346" t="s">
        <v>666</v>
      </c>
      <c r="H2346" t="s">
        <v>667</v>
      </c>
      <c r="I2346" t="str">
        <f>MID(Tabla1[[#This Row],[Des.Proyecto]],16,50)</f>
        <v>MEJORAMIENTO DEL SERVICIO EN EL SISTEMA</v>
      </c>
      <c r="J2346" t="s">
        <v>418</v>
      </c>
      <c r="K2346" t="s">
        <v>419</v>
      </c>
      <c r="L2346" s="11" t="s">
        <v>939</v>
      </c>
      <c r="M2346" t="s">
        <v>403</v>
      </c>
      <c r="N2346" t="s">
        <v>194</v>
      </c>
      <c r="O2346" s="19">
        <v>2400000</v>
      </c>
      <c r="P2346" s="19">
        <v>0</v>
      </c>
      <c r="Q2346" s="19">
        <v>0</v>
      </c>
      <c r="R2346" s="19">
        <v>2400000</v>
      </c>
      <c r="S2346" s="19">
        <v>0</v>
      </c>
      <c r="T2346" s="19">
        <v>0</v>
      </c>
      <c r="U2346" s="18">
        <f>Tabla1[[#This Row],[Comprometido]]/Tabla1[[#Totals],[Comprometido]]</f>
        <v>0</v>
      </c>
      <c r="V2346" s="19">
        <v>0</v>
      </c>
      <c r="W2346" s="20">
        <f>Tabla1[[#This Row],[Devengado]]/Tabla1[[#Totals],[Devengado]]</f>
        <v>0</v>
      </c>
      <c r="X2346" s="19">
        <v>2400000</v>
      </c>
      <c r="Y2346" s="19">
        <v>2400000</v>
      </c>
      <c r="Z2346" s="19">
        <v>2400000</v>
      </c>
    </row>
    <row r="2347" spans="1:26" hidden="1" x14ac:dyDescent="0.2">
      <c r="A2347" t="s">
        <v>23</v>
      </c>
      <c r="B2347" t="s">
        <v>49</v>
      </c>
      <c r="C2347" t="s">
        <v>50</v>
      </c>
      <c r="D2347" t="s">
        <v>51</v>
      </c>
      <c r="E2347" t="s">
        <v>664</v>
      </c>
      <c r="F2347" t="s">
        <v>665</v>
      </c>
      <c r="G2347" t="s">
        <v>666</v>
      </c>
      <c r="H2347" t="s">
        <v>667</v>
      </c>
      <c r="I2347" t="str">
        <f>MID(Tabla1[[#This Row],[Des.Proyecto]],16,50)</f>
        <v>MEJORAMIENTO DEL SERVICIO EN EL SISTEMA</v>
      </c>
      <c r="J2347" t="s">
        <v>478</v>
      </c>
      <c r="K2347" t="s">
        <v>479</v>
      </c>
      <c r="L2347" s="11" t="s">
        <v>939</v>
      </c>
      <c r="M2347" t="s">
        <v>403</v>
      </c>
      <c r="N2347" t="s">
        <v>194</v>
      </c>
      <c r="O2347" s="19">
        <v>16770</v>
      </c>
      <c r="P2347" s="19">
        <v>0</v>
      </c>
      <c r="Q2347" s="19">
        <v>0</v>
      </c>
      <c r="R2347" s="19">
        <v>16770</v>
      </c>
      <c r="S2347" s="19">
        <v>9.0399999999999991</v>
      </c>
      <c r="T2347" s="19">
        <v>15330</v>
      </c>
      <c r="U2347" s="18">
        <f>Tabla1[[#This Row],[Comprometido]]/Tabla1[[#Totals],[Comprometido]]</f>
        <v>7.3185797131681998E-4</v>
      </c>
      <c r="V2347" s="19">
        <v>9030</v>
      </c>
      <c r="W2347" s="20">
        <f>Tabla1[[#This Row],[Devengado]]/Tabla1[[#Totals],[Devengado]]</f>
        <v>1.0545092261394474E-3</v>
      </c>
      <c r="X2347" s="19">
        <v>1440</v>
      </c>
      <c r="Y2347" s="19">
        <v>7740</v>
      </c>
      <c r="Z2347" s="19">
        <v>1430.96</v>
      </c>
    </row>
    <row r="2348" spans="1:26" hidden="1" x14ac:dyDescent="0.2">
      <c r="A2348" t="s">
        <v>23</v>
      </c>
      <c r="B2348" t="s">
        <v>49</v>
      </c>
      <c r="C2348" t="s">
        <v>50</v>
      </c>
      <c r="D2348" t="s">
        <v>51</v>
      </c>
      <c r="E2348" t="s">
        <v>664</v>
      </c>
      <c r="F2348" t="s">
        <v>665</v>
      </c>
      <c r="G2348" t="s">
        <v>666</v>
      </c>
      <c r="H2348" t="s">
        <v>667</v>
      </c>
      <c r="I2348" t="str">
        <f>MID(Tabla1[[#This Row],[Des.Proyecto]],16,50)</f>
        <v>MEJORAMIENTO DEL SERVICIO EN EL SISTEMA</v>
      </c>
      <c r="J2348" t="s">
        <v>420</v>
      </c>
      <c r="K2348" t="s">
        <v>421</v>
      </c>
      <c r="L2348" s="11" t="s">
        <v>939</v>
      </c>
      <c r="M2348" t="s">
        <v>403</v>
      </c>
      <c r="N2348" t="s">
        <v>194</v>
      </c>
      <c r="O2348" s="19">
        <v>15000</v>
      </c>
      <c r="P2348" s="19">
        <v>0</v>
      </c>
      <c r="Q2348" s="19">
        <v>0</v>
      </c>
      <c r="R2348" s="19">
        <v>15000</v>
      </c>
      <c r="S2348" s="19">
        <v>0</v>
      </c>
      <c r="T2348" s="19">
        <v>186.67</v>
      </c>
      <c r="U2348" s="18">
        <f>Tabla1[[#This Row],[Comprometido]]/Tabla1[[#Totals],[Comprometido]]</f>
        <v>8.9116717224860261E-6</v>
      </c>
      <c r="V2348" s="19">
        <v>0</v>
      </c>
      <c r="W2348" s="20">
        <f>Tabla1[[#This Row],[Devengado]]/Tabla1[[#Totals],[Devengado]]</f>
        <v>0</v>
      </c>
      <c r="X2348" s="19">
        <v>14813.33</v>
      </c>
      <c r="Y2348" s="19">
        <v>15000</v>
      </c>
      <c r="Z2348" s="19">
        <v>14813.33</v>
      </c>
    </row>
    <row r="2349" spans="1:26" hidden="1" x14ac:dyDescent="0.2">
      <c r="A2349" t="s">
        <v>23</v>
      </c>
      <c r="B2349" t="s">
        <v>49</v>
      </c>
      <c r="C2349" t="s">
        <v>50</v>
      </c>
      <c r="D2349" t="s">
        <v>51</v>
      </c>
      <c r="E2349" t="s">
        <v>664</v>
      </c>
      <c r="F2349" t="s">
        <v>665</v>
      </c>
      <c r="G2349" t="s">
        <v>668</v>
      </c>
      <c r="H2349" t="s">
        <v>669</v>
      </c>
      <c r="I2349" t="str">
        <f>MID(Tabla1[[#This Row],[Des.Proyecto]],16,50)</f>
        <v>PRIMERA LÍNEA DEL METRO DE QUITO</v>
      </c>
      <c r="J2349" t="s">
        <v>412</v>
      </c>
      <c r="K2349" t="s">
        <v>413</v>
      </c>
      <c r="L2349" s="11" t="s">
        <v>939</v>
      </c>
      <c r="M2349" t="s">
        <v>403</v>
      </c>
      <c r="N2349" t="s">
        <v>11</v>
      </c>
      <c r="O2349" s="19">
        <v>519643.08</v>
      </c>
      <c r="P2349" s="19">
        <v>0</v>
      </c>
      <c r="Q2349" s="19">
        <v>0</v>
      </c>
      <c r="R2349" s="19">
        <v>519643.08</v>
      </c>
      <c r="S2349" s="19">
        <v>0</v>
      </c>
      <c r="T2349" s="19">
        <v>519643.08</v>
      </c>
      <c r="U2349" s="18">
        <f>Tabla1[[#This Row],[Comprometido]]/Tabla1[[#Totals],[Comprometido]]</f>
        <v>2.4807888476035485E-2</v>
      </c>
      <c r="V2349" s="19">
        <v>0</v>
      </c>
      <c r="W2349" s="20">
        <f>Tabla1[[#This Row],[Devengado]]/Tabla1[[#Totals],[Devengado]]</f>
        <v>0</v>
      </c>
      <c r="X2349" s="19">
        <v>0</v>
      </c>
      <c r="Y2349" s="19">
        <v>519643.08</v>
      </c>
      <c r="Z2349" s="19">
        <v>0</v>
      </c>
    </row>
    <row r="2350" spans="1:26" hidden="1" x14ac:dyDescent="0.2">
      <c r="A2350" t="s">
        <v>23</v>
      </c>
      <c r="B2350" t="s">
        <v>49</v>
      </c>
      <c r="C2350" t="s">
        <v>50</v>
      </c>
      <c r="D2350" t="s">
        <v>51</v>
      </c>
      <c r="E2350" t="s">
        <v>664</v>
      </c>
      <c r="F2350" t="s">
        <v>665</v>
      </c>
      <c r="G2350" t="s">
        <v>668</v>
      </c>
      <c r="H2350" t="s">
        <v>669</v>
      </c>
      <c r="I2350" t="str">
        <f>MID(Tabla1[[#This Row],[Des.Proyecto]],16,50)</f>
        <v>PRIMERA LÍNEA DEL METRO DE QUITO</v>
      </c>
      <c r="J2350" t="s">
        <v>442</v>
      </c>
      <c r="K2350" t="s">
        <v>443</v>
      </c>
      <c r="L2350" s="11" t="s">
        <v>939</v>
      </c>
      <c r="M2350" t="s">
        <v>403</v>
      </c>
      <c r="N2350" t="s">
        <v>670</v>
      </c>
      <c r="O2350" s="19">
        <v>7234556.46</v>
      </c>
      <c r="P2350" s="19">
        <v>0</v>
      </c>
      <c r="Q2350" s="19">
        <v>0</v>
      </c>
      <c r="R2350" s="19">
        <v>7234556.46</v>
      </c>
      <c r="S2350" s="19">
        <v>610730.96</v>
      </c>
      <c r="T2350" s="19">
        <v>3009059.3</v>
      </c>
      <c r="U2350" s="18">
        <f>Tabla1[[#This Row],[Comprometido]]/Tabla1[[#Totals],[Comprometido]]</f>
        <v>0.14365323123744358</v>
      </c>
      <c r="V2350" s="19">
        <v>953066</v>
      </c>
      <c r="W2350" s="20">
        <f>Tabla1[[#This Row],[Devengado]]/Tabla1[[#Totals],[Devengado]]</f>
        <v>0.11129755150828556</v>
      </c>
      <c r="X2350" s="19">
        <v>4225497.16</v>
      </c>
      <c r="Y2350" s="19">
        <v>6281490.46</v>
      </c>
      <c r="Z2350" s="19">
        <v>3614766.2</v>
      </c>
    </row>
    <row r="2351" spans="1:26" hidden="1" x14ac:dyDescent="0.2">
      <c r="A2351" t="s">
        <v>23</v>
      </c>
      <c r="B2351" t="s">
        <v>49</v>
      </c>
      <c r="C2351" t="s">
        <v>50</v>
      </c>
      <c r="D2351" t="s">
        <v>51</v>
      </c>
      <c r="E2351" t="s">
        <v>664</v>
      </c>
      <c r="F2351" t="s">
        <v>665</v>
      </c>
      <c r="G2351" t="s">
        <v>668</v>
      </c>
      <c r="H2351" t="s">
        <v>669</v>
      </c>
      <c r="I2351" t="str">
        <f>MID(Tabla1[[#This Row],[Des.Proyecto]],16,50)</f>
        <v>PRIMERA LÍNEA DEL METRO DE QUITO</v>
      </c>
      <c r="J2351" t="s">
        <v>442</v>
      </c>
      <c r="K2351" t="s">
        <v>443</v>
      </c>
      <c r="L2351" s="11" t="s">
        <v>939</v>
      </c>
      <c r="M2351" t="s">
        <v>403</v>
      </c>
      <c r="N2351" t="s">
        <v>11</v>
      </c>
      <c r="O2351" s="19">
        <v>14112628.800000001</v>
      </c>
      <c r="P2351" s="19">
        <v>0</v>
      </c>
      <c r="Q2351" s="19">
        <v>0</v>
      </c>
      <c r="R2351" s="19">
        <v>14112628.800000001</v>
      </c>
      <c r="S2351" s="19">
        <v>3200000</v>
      </c>
      <c r="T2351" s="19">
        <v>7293934.71</v>
      </c>
      <c r="U2351" s="18">
        <f>Tabla1[[#This Row],[Comprometido]]/Tabla1[[#Totals],[Comprometido]]</f>
        <v>0.34821423742843688</v>
      </c>
      <c r="V2351" s="19">
        <v>2683262.5499999998</v>
      </c>
      <c r="W2351" s="20">
        <f>Tabla1[[#This Row],[Devengado]]/Tabla1[[#Totals],[Devengado]]</f>
        <v>0.31334718882939755</v>
      </c>
      <c r="X2351" s="19">
        <v>6818694.0899999999</v>
      </c>
      <c r="Y2351" s="19">
        <v>11429366.25</v>
      </c>
      <c r="Z2351" s="19">
        <v>3618694.09</v>
      </c>
    </row>
    <row r="2352" spans="1:26" hidden="1" x14ac:dyDescent="0.2">
      <c r="A2352" t="s">
        <v>23</v>
      </c>
      <c r="B2352" t="s">
        <v>49</v>
      </c>
      <c r="C2352" t="s">
        <v>50</v>
      </c>
      <c r="D2352" t="s">
        <v>51</v>
      </c>
      <c r="E2352" t="s">
        <v>664</v>
      </c>
      <c r="F2352" t="s">
        <v>665</v>
      </c>
      <c r="G2352" t="s">
        <v>668</v>
      </c>
      <c r="H2352" t="s">
        <v>669</v>
      </c>
      <c r="I2352" t="str">
        <f>MID(Tabla1[[#This Row],[Des.Proyecto]],16,50)</f>
        <v>PRIMERA LÍNEA DEL METRO DE QUITO</v>
      </c>
      <c r="J2352" t="s">
        <v>592</v>
      </c>
      <c r="K2352" t="s">
        <v>593</v>
      </c>
      <c r="L2352" s="11" t="s">
        <v>939</v>
      </c>
      <c r="M2352" t="s">
        <v>403</v>
      </c>
      <c r="N2352" t="s">
        <v>11</v>
      </c>
      <c r="O2352" s="19">
        <v>430318.54</v>
      </c>
      <c r="P2352" s="19">
        <v>0</v>
      </c>
      <c r="Q2352" s="19">
        <v>0</v>
      </c>
      <c r="R2352" s="19">
        <v>430318.54</v>
      </c>
      <c r="S2352" s="19">
        <v>0</v>
      </c>
      <c r="T2352" s="19">
        <v>430318.54</v>
      </c>
      <c r="U2352" s="18">
        <f>Tabla1[[#This Row],[Comprometido]]/Tabla1[[#Totals],[Comprometido]]</f>
        <v>2.0543512961801423E-2</v>
      </c>
      <c r="V2352" s="19">
        <v>0</v>
      </c>
      <c r="W2352" s="20">
        <f>Tabla1[[#This Row],[Devengado]]/Tabla1[[#Totals],[Devengado]]</f>
        <v>0</v>
      </c>
      <c r="X2352" s="19">
        <v>0</v>
      </c>
      <c r="Y2352" s="19">
        <v>430318.54</v>
      </c>
      <c r="Z2352" s="19">
        <v>0</v>
      </c>
    </row>
    <row r="2353" spans="1:26" hidden="1" x14ac:dyDescent="0.2">
      <c r="A2353" t="s">
        <v>23</v>
      </c>
      <c r="B2353" t="s">
        <v>49</v>
      </c>
      <c r="C2353" t="s">
        <v>50</v>
      </c>
      <c r="D2353" t="s">
        <v>51</v>
      </c>
      <c r="E2353" t="s">
        <v>664</v>
      </c>
      <c r="F2353" t="s">
        <v>665</v>
      </c>
      <c r="G2353" t="s">
        <v>668</v>
      </c>
      <c r="H2353" t="s">
        <v>669</v>
      </c>
      <c r="I2353" t="str">
        <f>MID(Tabla1[[#This Row],[Des.Proyecto]],16,50)</f>
        <v>PRIMERA LÍNEA DEL METRO DE QUITO</v>
      </c>
      <c r="J2353" t="s">
        <v>418</v>
      </c>
      <c r="K2353" t="s">
        <v>419</v>
      </c>
      <c r="L2353" s="11" t="s">
        <v>939</v>
      </c>
      <c r="M2353" t="s">
        <v>403</v>
      </c>
      <c r="N2353" t="s">
        <v>11</v>
      </c>
      <c r="O2353" s="19">
        <v>693887.04</v>
      </c>
      <c r="P2353" s="19">
        <v>0</v>
      </c>
      <c r="Q2353" s="19">
        <v>0</v>
      </c>
      <c r="R2353" s="19">
        <v>693887.04</v>
      </c>
      <c r="S2353" s="19">
        <v>0</v>
      </c>
      <c r="T2353" s="19">
        <v>693887.04</v>
      </c>
      <c r="U2353" s="18">
        <f>Tabla1[[#This Row],[Comprometido]]/Tabla1[[#Totals],[Comprometido]]</f>
        <v>3.3126337992004769E-2</v>
      </c>
      <c r="V2353" s="19">
        <v>0</v>
      </c>
      <c r="W2353" s="20">
        <f>Tabla1[[#This Row],[Devengado]]/Tabla1[[#Totals],[Devengado]]</f>
        <v>0</v>
      </c>
      <c r="X2353" s="19">
        <v>0</v>
      </c>
      <c r="Y2353" s="19">
        <v>693887.04</v>
      </c>
      <c r="Z2353" s="19">
        <v>0</v>
      </c>
    </row>
    <row r="2354" spans="1:26" hidden="1" x14ac:dyDescent="0.2">
      <c r="A2354" t="s">
        <v>23</v>
      </c>
      <c r="B2354" t="s">
        <v>49</v>
      </c>
      <c r="C2354" t="s">
        <v>50</v>
      </c>
      <c r="D2354" t="s">
        <v>51</v>
      </c>
      <c r="E2354" t="s">
        <v>664</v>
      </c>
      <c r="F2354" t="s">
        <v>665</v>
      </c>
      <c r="G2354" t="s">
        <v>668</v>
      </c>
      <c r="H2354" t="s">
        <v>669</v>
      </c>
      <c r="I2354" t="str">
        <f>MID(Tabla1[[#This Row],[Des.Proyecto]],16,50)</f>
        <v>PRIMERA LÍNEA DEL METRO DE QUITO</v>
      </c>
      <c r="J2354" t="s">
        <v>418</v>
      </c>
      <c r="K2354" t="s">
        <v>419</v>
      </c>
      <c r="L2354" s="11" t="s">
        <v>939</v>
      </c>
      <c r="M2354" t="s">
        <v>403</v>
      </c>
      <c r="N2354" t="s">
        <v>194</v>
      </c>
      <c r="O2354" s="19">
        <v>0</v>
      </c>
      <c r="P2354" s="19">
        <v>0</v>
      </c>
      <c r="Q2354" s="19">
        <v>207119.74</v>
      </c>
      <c r="R2354" s="19">
        <v>207119.74</v>
      </c>
      <c r="S2354" s="19">
        <v>207119.74</v>
      </c>
      <c r="T2354" s="19">
        <v>0</v>
      </c>
      <c r="U2354" s="18">
        <f>Tabla1[[#This Row],[Comprometido]]/Tabla1[[#Totals],[Comprometido]]</f>
        <v>0</v>
      </c>
      <c r="V2354" s="19">
        <v>0</v>
      </c>
      <c r="W2354" s="20">
        <f>Tabla1[[#This Row],[Devengado]]/Tabla1[[#Totals],[Devengado]]</f>
        <v>0</v>
      </c>
      <c r="X2354" s="19">
        <v>207119.74</v>
      </c>
      <c r="Y2354" s="19">
        <v>207119.74</v>
      </c>
      <c r="Z2354" s="19">
        <v>0</v>
      </c>
    </row>
    <row r="2355" spans="1:26" hidden="1" x14ac:dyDescent="0.2">
      <c r="A2355" t="s">
        <v>23</v>
      </c>
      <c r="B2355" t="s">
        <v>49</v>
      </c>
      <c r="C2355" t="s">
        <v>50</v>
      </c>
      <c r="D2355" t="s">
        <v>51</v>
      </c>
      <c r="E2355" t="s">
        <v>664</v>
      </c>
      <c r="F2355" t="s">
        <v>665</v>
      </c>
      <c r="G2355" t="s">
        <v>668</v>
      </c>
      <c r="H2355" t="s">
        <v>669</v>
      </c>
      <c r="I2355" t="str">
        <f>MID(Tabla1[[#This Row],[Des.Proyecto]],16,50)</f>
        <v>PRIMERA LÍNEA DEL METRO DE QUITO</v>
      </c>
      <c r="J2355" t="s">
        <v>478</v>
      </c>
      <c r="K2355" t="s">
        <v>479</v>
      </c>
      <c r="L2355" s="11" t="s">
        <v>939</v>
      </c>
      <c r="M2355" t="s">
        <v>403</v>
      </c>
      <c r="N2355" t="s">
        <v>11</v>
      </c>
      <c r="O2355" s="19">
        <v>34375</v>
      </c>
      <c r="P2355" s="19">
        <v>0</v>
      </c>
      <c r="Q2355" s="19">
        <v>0</v>
      </c>
      <c r="R2355" s="19">
        <v>34375</v>
      </c>
      <c r="S2355" s="19">
        <v>0</v>
      </c>
      <c r="T2355" s="19">
        <v>34375</v>
      </c>
      <c r="U2355" s="18">
        <f>Tabla1[[#This Row],[Comprometido]]/Tabla1[[#Totals],[Comprometido]]</f>
        <v>1.6410709565567963E-3</v>
      </c>
      <c r="V2355" s="19">
        <v>0</v>
      </c>
      <c r="W2355" s="20">
        <f>Tabla1[[#This Row],[Devengado]]/Tabla1[[#Totals],[Devengado]]</f>
        <v>0</v>
      </c>
      <c r="X2355" s="19">
        <v>0</v>
      </c>
      <c r="Y2355" s="19">
        <v>34375</v>
      </c>
      <c r="Z2355" s="19">
        <v>0</v>
      </c>
    </row>
    <row r="2356" spans="1:26" hidden="1" x14ac:dyDescent="0.2">
      <c r="A2356" t="s">
        <v>23</v>
      </c>
      <c r="B2356" t="s">
        <v>49</v>
      </c>
      <c r="C2356" t="s">
        <v>50</v>
      </c>
      <c r="D2356" t="s">
        <v>51</v>
      </c>
      <c r="E2356" t="s">
        <v>664</v>
      </c>
      <c r="F2356" t="s">
        <v>665</v>
      </c>
      <c r="G2356" t="s">
        <v>668</v>
      </c>
      <c r="H2356" t="s">
        <v>669</v>
      </c>
      <c r="I2356" t="str">
        <f>MID(Tabla1[[#This Row],[Des.Proyecto]],16,50)</f>
        <v>PRIMERA LÍNEA DEL METRO DE QUITO</v>
      </c>
      <c r="J2356" t="s">
        <v>490</v>
      </c>
      <c r="K2356" t="s">
        <v>491</v>
      </c>
      <c r="L2356" s="11" t="s">
        <v>939</v>
      </c>
      <c r="M2356" t="s">
        <v>403</v>
      </c>
      <c r="N2356" t="s">
        <v>194</v>
      </c>
      <c r="O2356" s="19">
        <v>40603.599999999999</v>
      </c>
      <c r="P2356" s="19">
        <v>0</v>
      </c>
      <c r="Q2356" s="19">
        <v>0</v>
      </c>
      <c r="R2356" s="19">
        <v>40603.599999999999</v>
      </c>
      <c r="S2356" s="19">
        <v>40603.599999999999</v>
      </c>
      <c r="T2356" s="19">
        <v>0</v>
      </c>
      <c r="U2356" s="18">
        <f>Tabla1[[#This Row],[Comprometido]]/Tabla1[[#Totals],[Comprometido]]</f>
        <v>0</v>
      </c>
      <c r="V2356" s="19">
        <v>0</v>
      </c>
      <c r="W2356" s="20">
        <f>Tabla1[[#This Row],[Devengado]]/Tabla1[[#Totals],[Devengado]]</f>
        <v>0</v>
      </c>
      <c r="X2356" s="19">
        <v>40603.599999999999</v>
      </c>
      <c r="Y2356" s="19">
        <v>40603.599999999999</v>
      </c>
      <c r="Z2356" s="19">
        <v>0</v>
      </c>
    </row>
    <row r="2357" spans="1:26" hidden="1" x14ac:dyDescent="0.2">
      <c r="A2357" t="s">
        <v>23</v>
      </c>
      <c r="B2357" t="s">
        <v>49</v>
      </c>
      <c r="C2357" t="s">
        <v>50</v>
      </c>
      <c r="D2357" t="s">
        <v>51</v>
      </c>
      <c r="E2357" t="s">
        <v>664</v>
      </c>
      <c r="F2357" t="s">
        <v>665</v>
      </c>
      <c r="G2357" t="s">
        <v>668</v>
      </c>
      <c r="H2357" t="s">
        <v>669</v>
      </c>
      <c r="I2357" t="str">
        <f>MID(Tabla1[[#This Row],[Des.Proyecto]],16,50)</f>
        <v>PRIMERA LÍNEA DEL METRO DE QUITO</v>
      </c>
      <c r="J2357" t="s">
        <v>490</v>
      </c>
      <c r="K2357" t="s">
        <v>491</v>
      </c>
      <c r="L2357" s="11" t="s">
        <v>939</v>
      </c>
      <c r="M2357" t="s">
        <v>403</v>
      </c>
      <c r="N2357" t="s">
        <v>11</v>
      </c>
      <c r="O2357" s="19">
        <v>4150</v>
      </c>
      <c r="P2357" s="19">
        <v>0</v>
      </c>
      <c r="Q2357" s="19">
        <v>0</v>
      </c>
      <c r="R2357" s="19">
        <v>4150</v>
      </c>
      <c r="S2357" s="19">
        <v>0</v>
      </c>
      <c r="T2357" s="19">
        <v>4150</v>
      </c>
      <c r="U2357" s="18">
        <f>Tabla1[[#This Row],[Comprometido]]/Tabla1[[#Totals],[Comprometido]]</f>
        <v>1.9812202093703868E-4</v>
      </c>
      <c r="V2357" s="19">
        <v>0</v>
      </c>
      <c r="W2357" s="20">
        <f>Tabla1[[#This Row],[Devengado]]/Tabla1[[#Totals],[Devengado]]</f>
        <v>0</v>
      </c>
      <c r="X2357" s="19">
        <v>0</v>
      </c>
      <c r="Y2357" s="19">
        <v>4150</v>
      </c>
      <c r="Z2357" s="19">
        <v>0</v>
      </c>
    </row>
    <row r="2358" spans="1:26" hidden="1" x14ac:dyDescent="0.2">
      <c r="A2358" t="s">
        <v>23</v>
      </c>
      <c r="B2358" t="s">
        <v>49</v>
      </c>
      <c r="C2358" t="s">
        <v>50</v>
      </c>
      <c r="D2358" t="s">
        <v>51</v>
      </c>
      <c r="E2358" t="s">
        <v>664</v>
      </c>
      <c r="F2358" t="s">
        <v>665</v>
      </c>
      <c r="G2358" t="s">
        <v>668</v>
      </c>
      <c r="H2358" t="s">
        <v>669</v>
      </c>
      <c r="I2358" t="str">
        <f>MID(Tabla1[[#This Row],[Des.Proyecto]],16,50)</f>
        <v>PRIMERA LÍNEA DEL METRO DE QUITO</v>
      </c>
      <c r="J2358" t="s">
        <v>620</v>
      </c>
      <c r="K2358" t="s">
        <v>621</v>
      </c>
      <c r="L2358" s="11" t="s">
        <v>939</v>
      </c>
      <c r="M2358" t="s">
        <v>403</v>
      </c>
      <c r="N2358" t="s">
        <v>11</v>
      </c>
      <c r="O2358" s="19">
        <v>68742.12</v>
      </c>
      <c r="P2358" s="19">
        <v>0</v>
      </c>
      <c r="Q2358" s="19">
        <v>0</v>
      </c>
      <c r="R2358" s="19">
        <v>68742.12</v>
      </c>
      <c r="S2358" s="19">
        <v>0</v>
      </c>
      <c r="T2358" s="19">
        <v>68742.12</v>
      </c>
      <c r="U2358" s="18">
        <f>Tabla1[[#This Row],[Comprometido]]/Tabla1[[#Totals],[Comprometido]]</f>
        <v>3.2817657199750421E-3</v>
      </c>
      <c r="V2358" s="19">
        <v>0</v>
      </c>
      <c r="W2358" s="20">
        <f>Tabla1[[#This Row],[Devengado]]/Tabla1[[#Totals],[Devengado]]</f>
        <v>0</v>
      </c>
      <c r="X2358" s="19">
        <v>0</v>
      </c>
      <c r="Y2358" s="19">
        <v>68742.12</v>
      </c>
      <c r="Z2358" s="19">
        <v>0</v>
      </c>
    </row>
    <row r="2359" spans="1:26" hidden="1" x14ac:dyDescent="0.2">
      <c r="A2359" t="s">
        <v>23</v>
      </c>
      <c r="B2359" t="s">
        <v>49</v>
      </c>
      <c r="C2359" t="s">
        <v>50</v>
      </c>
      <c r="D2359" t="s">
        <v>51</v>
      </c>
      <c r="E2359" t="s">
        <v>664</v>
      </c>
      <c r="F2359" t="s">
        <v>665</v>
      </c>
      <c r="G2359" t="s">
        <v>668</v>
      </c>
      <c r="H2359" t="s">
        <v>669</v>
      </c>
      <c r="I2359" t="str">
        <f>MID(Tabla1[[#This Row],[Des.Proyecto]],16,50)</f>
        <v>PRIMERA LÍNEA DEL METRO DE QUITO</v>
      </c>
      <c r="J2359" t="s">
        <v>620</v>
      </c>
      <c r="K2359" t="s">
        <v>621</v>
      </c>
      <c r="L2359" s="11" t="s">
        <v>939</v>
      </c>
      <c r="M2359" t="s">
        <v>403</v>
      </c>
      <c r="N2359" t="s">
        <v>194</v>
      </c>
      <c r="O2359" s="19">
        <v>273855.87</v>
      </c>
      <c r="P2359" s="19">
        <v>0</v>
      </c>
      <c r="Q2359" s="19">
        <v>73850.080000000002</v>
      </c>
      <c r="R2359" s="19">
        <v>347705.95</v>
      </c>
      <c r="S2359" s="19">
        <v>347705.95</v>
      </c>
      <c r="T2359" s="19">
        <v>0</v>
      </c>
      <c r="U2359" s="18">
        <f>Tabla1[[#This Row],[Comprometido]]/Tabla1[[#Totals],[Comprometido]]</f>
        <v>0</v>
      </c>
      <c r="V2359" s="19">
        <v>0</v>
      </c>
      <c r="W2359" s="20">
        <f>Tabla1[[#This Row],[Devengado]]/Tabla1[[#Totals],[Devengado]]</f>
        <v>0</v>
      </c>
      <c r="X2359" s="19">
        <v>347705.95</v>
      </c>
      <c r="Y2359" s="19">
        <v>347705.95</v>
      </c>
      <c r="Z2359" s="19">
        <v>0</v>
      </c>
    </row>
    <row r="2360" spans="1:26" hidden="1" x14ac:dyDescent="0.2">
      <c r="A2360" t="s">
        <v>0</v>
      </c>
      <c r="B2360" t="s">
        <v>126</v>
      </c>
      <c r="C2360" t="s">
        <v>127</v>
      </c>
      <c r="D2360" t="s">
        <v>128</v>
      </c>
      <c r="E2360" t="s">
        <v>671</v>
      </c>
      <c r="F2360" t="s">
        <v>672</v>
      </c>
      <c r="G2360" t="s">
        <v>673</v>
      </c>
      <c r="H2360" t="s">
        <v>674</v>
      </c>
      <c r="I2360" t="str">
        <f>MID(Tabla1[[#This Row],[Des.Proyecto]],16,50)</f>
        <v>DIFUSIÓN DE LA GESTIÓN INSTITUCIONAL</v>
      </c>
      <c r="J2360" t="s">
        <v>406</v>
      </c>
      <c r="K2360" t="s">
        <v>407</v>
      </c>
      <c r="L2360" s="11" t="s">
        <v>939</v>
      </c>
      <c r="M2360" t="s">
        <v>403</v>
      </c>
      <c r="N2360" t="s">
        <v>194</v>
      </c>
      <c r="O2360" s="19">
        <v>5700</v>
      </c>
      <c r="P2360" s="19">
        <v>0</v>
      </c>
      <c r="Q2360" s="19">
        <v>0</v>
      </c>
      <c r="R2360" s="19">
        <v>5700</v>
      </c>
      <c r="S2360" s="19">
        <v>0</v>
      </c>
      <c r="T2360" s="19">
        <v>0</v>
      </c>
      <c r="U2360" s="18">
        <f>Tabla1[[#This Row],[Comprometido]]/Tabla1[[#Totals],[Comprometido]]</f>
        <v>0</v>
      </c>
      <c r="V2360" s="19">
        <v>0</v>
      </c>
      <c r="W2360" s="20">
        <f>Tabla1[[#This Row],[Devengado]]/Tabla1[[#Totals],[Devengado]]</f>
        <v>0</v>
      </c>
      <c r="X2360" s="19">
        <v>5700</v>
      </c>
      <c r="Y2360" s="19">
        <v>5700</v>
      </c>
      <c r="Z2360" s="19">
        <v>5700</v>
      </c>
    </row>
    <row r="2361" spans="1:26" hidden="1" x14ac:dyDescent="0.2">
      <c r="A2361" t="s">
        <v>0</v>
      </c>
      <c r="B2361" t="s">
        <v>126</v>
      </c>
      <c r="C2361" t="s">
        <v>127</v>
      </c>
      <c r="D2361" t="s">
        <v>128</v>
      </c>
      <c r="E2361" t="s">
        <v>671</v>
      </c>
      <c r="F2361" t="s">
        <v>672</v>
      </c>
      <c r="G2361" t="s">
        <v>673</v>
      </c>
      <c r="H2361" t="s">
        <v>674</v>
      </c>
      <c r="I2361" t="str">
        <f>MID(Tabla1[[#This Row],[Des.Proyecto]],16,50)</f>
        <v>DIFUSIÓN DE LA GESTIÓN INSTITUCIONAL</v>
      </c>
      <c r="J2361" t="s">
        <v>406</v>
      </c>
      <c r="K2361" t="s">
        <v>407</v>
      </c>
      <c r="L2361" s="11" t="s">
        <v>939</v>
      </c>
      <c r="M2361" t="s">
        <v>403</v>
      </c>
      <c r="N2361" t="s">
        <v>11</v>
      </c>
      <c r="O2361" s="19">
        <v>1500</v>
      </c>
      <c r="P2361" s="19">
        <v>0</v>
      </c>
      <c r="Q2361" s="19">
        <v>0</v>
      </c>
      <c r="R2361" s="19">
        <v>1500</v>
      </c>
      <c r="S2361" s="19">
        <v>0</v>
      </c>
      <c r="T2361" s="19">
        <v>1500</v>
      </c>
      <c r="U2361" s="18">
        <f>Tabla1[[#This Row],[Comprometido]]/Tabla1[[#Totals],[Comprometido]]</f>
        <v>7.1610369013387474E-5</v>
      </c>
      <c r="V2361" s="19">
        <v>1500</v>
      </c>
      <c r="W2361" s="20">
        <f>Tabla1[[#This Row],[Devengado]]/Tabla1[[#Totals],[Devengado]]</f>
        <v>1.751676455381142E-4</v>
      </c>
      <c r="X2361" s="19">
        <v>0</v>
      </c>
      <c r="Y2361" s="19">
        <v>0</v>
      </c>
      <c r="Z2361" s="19">
        <v>0</v>
      </c>
    </row>
    <row r="2362" spans="1:26" hidden="1" x14ac:dyDescent="0.2">
      <c r="A2362" t="s">
        <v>0</v>
      </c>
      <c r="B2362" t="s">
        <v>126</v>
      </c>
      <c r="C2362" t="s">
        <v>127</v>
      </c>
      <c r="D2362" t="s">
        <v>128</v>
      </c>
      <c r="E2362" t="s">
        <v>671</v>
      </c>
      <c r="F2362" t="s">
        <v>672</v>
      </c>
      <c r="G2362" t="s">
        <v>673</v>
      </c>
      <c r="H2362" t="s">
        <v>674</v>
      </c>
      <c r="I2362" t="str">
        <f>MID(Tabla1[[#This Row],[Des.Proyecto]],16,50)</f>
        <v>DIFUSIÓN DE LA GESTIÓN INSTITUCIONAL</v>
      </c>
      <c r="J2362" t="s">
        <v>456</v>
      </c>
      <c r="K2362" t="s">
        <v>457</v>
      </c>
      <c r="L2362" s="11" t="s">
        <v>939</v>
      </c>
      <c r="M2362" t="s">
        <v>403</v>
      </c>
      <c r="N2362" t="s">
        <v>194</v>
      </c>
      <c r="O2362" s="19">
        <v>96485.7</v>
      </c>
      <c r="P2362" s="19">
        <v>0</v>
      </c>
      <c r="Q2362" s="19">
        <v>0</v>
      </c>
      <c r="R2362" s="19">
        <v>96485.7</v>
      </c>
      <c r="S2362" s="19">
        <v>0</v>
      </c>
      <c r="T2362" s="19">
        <v>7001</v>
      </c>
      <c r="U2362" s="18">
        <f>Tabla1[[#This Row],[Comprometido]]/Tabla1[[#Totals],[Comprometido]]</f>
        <v>3.3422946230848383E-4</v>
      </c>
      <c r="V2362" s="19">
        <v>7001</v>
      </c>
      <c r="W2362" s="20">
        <f>Tabla1[[#This Row],[Devengado]]/Tabla1[[#Totals],[Devengado]]</f>
        <v>8.1756579094155826E-4</v>
      </c>
      <c r="X2362" s="19">
        <v>89484.7</v>
      </c>
      <c r="Y2362" s="19">
        <v>89484.7</v>
      </c>
      <c r="Z2362" s="19">
        <v>89484.7</v>
      </c>
    </row>
    <row r="2363" spans="1:26" hidden="1" x14ac:dyDescent="0.2">
      <c r="A2363" t="s">
        <v>0</v>
      </c>
      <c r="B2363" t="s">
        <v>126</v>
      </c>
      <c r="C2363" t="s">
        <v>127</v>
      </c>
      <c r="D2363" t="s">
        <v>128</v>
      </c>
      <c r="E2363" t="s">
        <v>671</v>
      </c>
      <c r="F2363" t="s">
        <v>672</v>
      </c>
      <c r="G2363" t="s">
        <v>673</v>
      </c>
      <c r="H2363" t="s">
        <v>674</v>
      </c>
      <c r="I2363" t="str">
        <f>MID(Tabla1[[#This Row],[Des.Proyecto]],16,50)</f>
        <v>DIFUSIÓN DE LA GESTIÓN INSTITUCIONAL</v>
      </c>
      <c r="J2363" t="s">
        <v>458</v>
      </c>
      <c r="K2363" t="s">
        <v>459</v>
      </c>
      <c r="L2363" s="11" t="s">
        <v>939</v>
      </c>
      <c r="M2363" t="s">
        <v>403</v>
      </c>
      <c r="N2363" t="s">
        <v>194</v>
      </c>
      <c r="O2363" s="19">
        <v>1860000</v>
      </c>
      <c r="P2363" s="19">
        <v>0</v>
      </c>
      <c r="Q2363" s="19">
        <v>0</v>
      </c>
      <c r="R2363" s="19">
        <v>1860000</v>
      </c>
      <c r="S2363" s="19">
        <v>0</v>
      </c>
      <c r="T2363" s="19">
        <v>1435944.8</v>
      </c>
      <c r="U2363" s="18">
        <f>Tabla1[[#This Row],[Comprometido]]/Tabla1[[#Totals],[Comprometido]]</f>
        <v>6.855235800723658E-2</v>
      </c>
      <c r="V2363" s="19">
        <v>1435944.73</v>
      </c>
      <c r="W2363" s="20">
        <f>Tabla1[[#This Row],[Devengado]]/Tabla1[[#Totals],[Devengado]]</f>
        <v>0.16768737165130873</v>
      </c>
      <c r="X2363" s="19">
        <v>424055.2</v>
      </c>
      <c r="Y2363" s="19">
        <v>424055.27</v>
      </c>
      <c r="Z2363" s="19">
        <v>424055.2</v>
      </c>
    </row>
    <row r="2364" spans="1:26" hidden="1" x14ac:dyDescent="0.2">
      <c r="A2364" t="s">
        <v>0</v>
      </c>
      <c r="B2364" t="s">
        <v>126</v>
      </c>
      <c r="C2364" t="s">
        <v>127</v>
      </c>
      <c r="D2364" t="s">
        <v>128</v>
      </c>
      <c r="E2364" t="s">
        <v>671</v>
      </c>
      <c r="F2364" t="s">
        <v>672</v>
      </c>
      <c r="G2364" t="s">
        <v>673</v>
      </c>
      <c r="H2364" t="s">
        <v>674</v>
      </c>
      <c r="I2364" t="str">
        <f>MID(Tabla1[[#This Row],[Des.Proyecto]],16,50)</f>
        <v>DIFUSIÓN DE LA GESTIÓN INSTITUCIONAL</v>
      </c>
      <c r="J2364" t="s">
        <v>675</v>
      </c>
      <c r="K2364" t="s">
        <v>676</v>
      </c>
      <c r="L2364" s="11" t="s">
        <v>939</v>
      </c>
      <c r="M2364" t="s">
        <v>403</v>
      </c>
      <c r="N2364" t="s">
        <v>194</v>
      </c>
      <c r="O2364" s="19">
        <v>120000</v>
      </c>
      <c r="P2364" s="19">
        <v>0</v>
      </c>
      <c r="Q2364" s="19">
        <v>0</v>
      </c>
      <c r="R2364" s="19">
        <v>120000</v>
      </c>
      <c r="S2364" s="19">
        <v>0</v>
      </c>
      <c r="T2364" s="19">
        <v>0</v>
      </c>
      <c r="U2364" s="18">
        <f>Tabla1[[#This Row],[Comprometido]]/Tabla1[[#Totals],[Comprometido]]</f>
        <v>0</v>
      </c>
      <c r="V2364" s="19">
        <v>0</v>
      </c>
      <c r="W2364" s="20">
        <f>Tabla1[[#This Row],[Devengado]]/Tabla1[[#Totals],[Devengado]]</f>
        <v>0</v>
      </c>
      <c r="X2364" s="19">
        <v>120000</v>
      </c>
      <c r="Y2364" s="19">
        <v>120000</v>
      </c>
      <c r="Z2364" s="19">
        <v>120000</v>
      </c>
    </row>
    <row r="2365" spans="1:26" hidden="1" x14ac:dyDescent="0.2">
      <c r="A2365" t="s">
        <v>0</v>
      </c>
      <c r="B2365" t="s">
        <v>126</v>
      </c>
      <c r="C2365" t="s">
        <v>127</v>
      </c>
      <c r="D2365" t="s">
        <v>128</v>
      </c>
      <c r="E2365" t="s">
        <v>671</v>
      </c>
      <c r="F2365" t="s">
        <v>672</v>
      </c>
      <c r="G2365" t="s">
        <v>673</v>
      </c>
      <c r="H2365" t="s">
        <v>674</v>
      </c>
      <c r="I2365" t="str">
        <f>MID(Tabla1[[#This Row],[Des.Proyecto]],16,50)</f>
        <v>DIFUSIÓN DE LA GESTIÓN INSTITUCIONAL</v>
      </c>
      <c r="J2365" t="s">
        <v>675</v>
      </c>
      <c r="K2365" t="s">
        <v>676</v>
      </c>
      <c r="L2365" s="11" t="s">
        <v>939</v>
      </c>
      <c r="M2365" t="s">
        <v>403</v>
      </c>
      <c r="N2365" t="s">
        <v>11</v>
      </c>
      <c r="O2365" s="19">
        <v>92977.05</v>
      </c>
      <c r="P2365" s="19">
        <v>0</v>
      </c>
      <c r="Q2365" s="19">
        <v>0</v>
      </c>
      <c r="R2365" s="19">
        <v>92977.05</v>
      </c>
      <c r="S2365" s="19">
        <v>0</v>
      </c>
      <c r="T2365" s="19">
        <v>10825.09</v>
      </c>
      <c r="U2365" s="18">
        <f>Tabla1[[#This Row],[Comprometido]]/Tabla1[[#Totals],[Comprometido]]</f>
        <v>5.1679245966875377E-4</v>
      </c>
      <c r="V2365" s="19">
        <v>10787.95</v>
      </c>
      <c r="W2365" s="20">
        <f>Tabla1[[#This Row],[Devengado]]/Tabla1[[#Totals],[Devengado]]</f>
        <v>1.2597998677885995E-3</v>
      </c>
      <c r="X2365" s="19">
        <v>82151.960000000006</v>
      </c>
      <c r="Y2365" s="19">
        <v>82189.100000000006</v>
      </c>
      <c r="Z2365" s="19">
        <v>82151.960000000006</v>
      </c>
    </row>
    <row r="2366" spans="1:26" hidden="1" x14ac:dyDescent="0.2">
      <c r="A2366" t="s">
        <v>0</v>
      </c>
      <c r="B2366" t="s">
        <v>126</v>
      </c>
      <c r="C2366" t="s">
        <v>127</v>
      </c>
      <c r="D2366" t="s">
        <v>128</v>
      </c>
      <c r="E2366" t="s">
        <v>671</v>
      </c>
      <c r="F2366" t="s">
        <v>672</v>
      </c>
      <c r="G2366" t="s">
        <v>673</v>
      </c>
      <c r="H2366" t="s">
        <v>674</v>
      </c>
      <c r="I2366" t="str">
        <f>MID(Tabla1[[#This Row],[Des.Proyecto]],16,50)</f>
        <v>DIFUSIÓN DE LA GESTIÓN INSTITUCIONAL</v>
      </c>
      <c r="J2366" t="s">
        <v>544</v>
      </c>
      <c r="K2366" t="s">
        <v>545</v>
      </c>
      <c r="L2366" s="11" t="s">
        <v>939</v>
      </c>
      <c r="M2366" t="s">
        <v>403</v>
      </c>
      <c r="N2366" t="s">
        <v>194</v>
      </c>
      <c r="O2366" s="19">
        <v>300</v>
      </c>
      <c r="P2366" s="19">
        <v>0</v>
      </c>
      <c r="Q2366" s="19">
        <v>0</v>
      </c>
      <c r="R2366" s="19">
        <v>300</v>
      </c>
      <c r="S2366" s="19">
        <v>0</v>
      </c>
      <c r="T2366" s="19">
        <v>0</v>
      </c>
      <c r="U2366" s="18">
        <f>Tabla1[[#This Row],[Comprometido]]/Tabla1[[#Totals],[Comprometido]]</f>
        <v>0</v>
      </c>
      <c r="V2366" s="19">
        <v>0</v>
      </c>
      <c r="W2366" s="20">
        <f>Tabla1[[#This Row],[Devengado]]/Tabla1[[#Totals],[Devengado]]</f>
        <v>0</v>
      </c>
      <c r="X2366" s="19">
        <v>300</v>
      </c>
      <c r="Y2366" s="19">
        <v>300</v>
      </c>
      <c r="Z2366" s="19">
        <v>300</v>
      </c>
    </row>
    <row r="2367" spans="1:26" hidden="1" x14ac:dyDescent="0.2">
      <c r="A2367" t="s">
        <v>0</v>
      </c>
      <c r="B2367" t="s">
        <v>126</v>
      </c>
      <c r="C2367" t="s">
        <v>127</v>
      </c>
      <c r="D2367" t="s">
        <v>128</v>
      </c>
      <c r="E2367" t="s">
        <v>671</v>
      </c>
      <c r="F2367" t="s">
        <v>672</v>
      </c>
      <c r="G2367" t="s">
        <v>673</v>
      </c>
      <c r="H2367" t="s">
        <v>674</v>
      </c>
      <c r="I2367" t="str">
        <f>MID(Tabla1[[#This Row],[Des.Proyecto]],16,50)</f>
        <v>DIFUSIÓN DE LA GESTIÓN INSTITUCIONAL</v>
      </c>
      <c r="J2367" t="s">
        <v>677</v>
      </c>
      <c r="K2367" t="s">
        <v>678</v>
      </c>
      <c r="L2367" s="11" t="s">
        <v>939</v>
      </c>
      <c r="M2367" t="s">
        <v>403</v>
      </c>
      <c r="N2367" t="s">
        <v>194</v>
      </c>
      <c r="O2367" s="19">
        <v>65900</v>
      </c>
      <c r="P2367" s="19">
        <v>0</v>
      </c>
      <c r="Q2367" s="19">
        <v>0</v>
      </c>
      <c r="R2367" s="19">
        <v>65900</v>
      </c>
      <c r="S2367" s="19">
        <v>0</v>
      </c>
      <c r="T2367" s="19">
        <v>6341</v>
      </c>
      <c r="U2367" s="18">
        <f>Tabla1[[#This Row],[Comprometido]]/Tabla1[[#Totals],[Comprometido]]</f>
        <v>3.0272089994259329E-4</v>
      </c>
      <c r="V2367" s="19">
        <v>4856</v>
      </c>
      <c r="W2367" s="20">
        <f>Tabla1[[#This Row],[Devengado]]/Tabla1[[#Totals],[Devengado]]</f>
        <v>5.6707605782205499E-4</v>
      </c>
      <c r="X2367" s="19">
        <v>59559</v>
      </c>
      <c r="Y2367" s="19">
        <v>61044</v>
      </c>
      <c r="Z2367" s="19">
        <v>59559</v>
      </c>
    </row>
    <row r="2368" spans="1:26" hidden="1" x14ac:dyDescent="0.2">
      <c r="A2368" t="s">
        <v>0</v>
      </c>
      <c r="B2368" t="s">
        <v>126</v>
      </c>
      <c r="C2368" t="s">
        <v>127</v>
      </c>
      <c r="D2368" t="s">
        <v>128</v>
      </c>
      <c r="E2368" t="s">
        <v>671</v>
      </c>
      <c r="F2368" t="s">
        <v>672</v>
      </c>
      <c r="G2368" t="s">
        <v>673</v>
      </c>
      <c r="H2368" t="s">
        <v>674</v>
      </c>
      <c r="I2368" t="str">
        <f>MID(Tabla1[[#This Row],[Des.Proyecto]],16,50)</f>
        <v>DIFUSIÓN DE LA GESTIÓN INSTITUCIONAL</v>
      </c>
      <c r="J2368" t="s">
        <v>514</v>
      </c>
      <c r="K2368" t="s">
        <v>515</v>
      </c>
      <c r="L2368" s="11" t="s">
        <v>939</v>
      </c>
      <c r="M2368" t="s">
        <v>403</v>
      </c>
      <c r="N2368" t="s">
        <v>194</v>
      </c>
      <c r="O2368" s="19">
        <v>110000</v>
      </c>
      <c r="P2368" s="19">
        <v>0</v>
      </c>
      <c r="Q2368" s="19">
        <v>0</v>
      </c>
      <c r="R2368" s="19">
        <v>110000</v>
      </c>
      <c r="S2368" s="19">
        <v>0</v>
      </c>
      <c r="T2368" s="19">
        <v>103906.72</v>
      </c>
      <c r="U2368" s="18">
        <f>Tabla1[[#This Row],[Comprometido]]/Tabla1[[#Totals],[Comprometido]]</f>
        <v>4.9605323747804854E-3</v>
      </c>
      <c r="V2368" s="19">
        <v>54289.84</v>
      </c>
      <c r="W2368" s="20">
        <f>Tabla1[[#This Row],[Devengado]]/Tabla1[[#Totals],[Devengado]]</f>
        <v>6.3398822996272881E-3</v>
      </c>
      <c r="X2368" s="19">
        <v>6093.28</v>
      </c>
      <c r="Y2368" s="19">
        <v>55710.16</v>
      </c>
      <c r="Z2368" s="19">
        <v>6093.28</v>
      </c>
    </row>
    <row r="2369" spans="1:26" hidden="1" x14ac:dyDescent="0.2">
      <c r="A2369" t="s">
        <v>0</v>
      </c>
      <c r="B2369" t="s">
        <v>126</v>
      </c>
      <c r="C2369" t="s">
        <v>127</v>
      </c>
      <c r="D2369" t="s">
        <v>128</v>
      </c>
      <c r="E2369" t="s">
        <v>671</v>
      </c>
      <c r="F2369" t="s">
        <v>672</v>
      </c>
      <c r="G2369" t="s">
        <v>673</v>
      </c>
      <c r="H2369" t="s">
        <v>674</v>
      </c>
      <c r="I2369" t="str">
        <f>MID(Tabla1[[#This Row],[Des.Proyecto]],16,50)</f>
        <v>DIFUSIÓN DE LA GESTIÓN INSTITUCIONAL</v>
      </c>
      <c r="J2369" t="s">
        <v>412</v>
      </c>
      <c r="K2369" t="s">
        <v>413</v>
      </c>
      <c r="L2369" s="11" t="s">
        <v>939</v>
      </c>
      <c r="M2369" t="s">
        <v>403</v>
      </c>
      <c r="N2369" t="s">
        <v>11</v>
      </c>
      <c r="O2369" s="19">
        <v>6000</v>
      </c>
      <c r="P2369" s="19">
        <v>0</v>
      </c>
      <c r="Q2369" s="19">
        <v>0</v>
      </c>
      <c r="R2369" s="19">
        <v>6000</v>
      </c>
      <c r="S2369" s="19">
        <v>0</v>
      </c>
      <c r="T2369" s="19">
        <v>3520</v>
      </c>
      <c r="U2369" s="18">
        <f>Tabla1[[#This Row],[Comprometido]]/Tabla1[[#Totals],[Comprometido]]</f>
        <v>1.6804566595141594E-4</v>
      </c>
      <c r="V2369" s="19">
        <v>1920</v>
      </c>
      <c r="W2369" s="20">
        <f>Tabla1[[#This Row],[Devengado]]/Tabla1[[#Totals],[Devengado]]</f>
        <v>2.2421458628878616E-4</v>
      </c>
      <c r="X2369" s="19">
        <v>2480</v>
      </c>
      <c r="Y2369" s="19">
        <v>4080</v>
      </c>
      <c r="Z2369" s="19">
        <v>2480</v>
      </c>
    </row>
    <row r="2370" spans="1:26" hidden="1" x14ac:dyDescent="0.2">
      <c r="A2370" t="s">
        <v>0</v>
      </c>
      <c r="B2370" t="s">
        <v>126</v>
      </c>
      <c r="C2370" t="s">
        <v>127</v>
      </c>
      <c r="D2370" t="s">
        <v>128</v>
      </c>
      <c r="E2370" t="s">
        <v>671</v>
      </c>
      <c r="F2370" t="s">
        <v>672</v>
      </c>
      <c r="G2370" t="s">
        <v>673</v>
      </c>
      <c r="H2370" t="s">
        <v>674</v>
      </c>
      <c r="I2370" t="str">
        <f>MID(Tabla1[[#This Row],[Des.Proyecto]],16,50)</f>
        <v>DIFUSIÓN DE LA GESTIÓN INSTITUCIONAL</v>
      </c>
      <c r="J2370" t="s">
        <v>592</v>
      </c>
      <c r="K2370" t="s">
        <v>593</v>
      </c>
      <c r="L2370" s="11" t="s">
        <v>939</v>
      </c>
      <c r="M2370" t="s">
        <v>403</v>
      </c>
      <c r="N2370" t="s">
        <v>194</v>
      </c>
      <c r="O2370" s="19">
        <v>14400</v>
      </c>
      <c r="P2370" s="19">
        <v>0</v>
      </c>
      <c r="Q2370" s="19">
        <v>0</v>
      </c>
      <c r="R2370" s="19">
        <v>14400</v>
      </c>
      <c r="S2370" s="19">
        <v>0</v>
      </c>
      <c r="T2370" s="19">
        <v>0</v>
      </c>
      <c r="U2370" s="18">
        <f>Tabla1[[#This Row],[Comprometido]]/Tabla1[[#Totals],[Comprometido]]</f>
        <v>0</v>
      </c>
      <c r="V2370" s="19">
        <v>0</v>
      </c>
      <c r="W2370" s="20">
        <f>Tabla1[[#This Row],[Devengado]]/Tabla1[[#Totals],[Devengado]]</f>
        <v>0</v>
      </c>
      <c r="X2370" s="19">
        <v>14400</v>
      </c>
      <c r="Y2370" s="19">
        <v>14400</v>
      </c>
      <c r="Z2370" s="19">
        <v>14400</v>
      </c>
    </row>
    <row r="2371" spans="1:26" hidden="1" x14ac:dyDescent="0.2">
      <c r="A2371" t="s">
        <v>0</v>
      </c>
      <c r="B2371" t="s">
        <v>126</v>
      </c>
      <c r="C2371" t="s">
        <v>127</v>
      </c>
      <c r="D2371" t="s">
        <v>128</v>
      </c>
      <c r="E2371" t="s">
        <v>671</v>
      </c>
      <c r="F2371" t="s">
        <v>672</v>
      </c>
      <c r="G2371" t="s">
        <v>673</v>
      </c>
      <c r="H2371" t="s">
        <v>674</v>
      </c>
      <c r="I2371" t="str">
        <f>MID(Tabla1[[#This Row],[Des.Proyecto]],16,50)</f>
        <v>DIFUSIÓN DE LA GESTIÓN INSTITUCIONAL</v>
      </c>
      <c r="J2371" t="s">
        <v>418</v>
      </c>
      <c r="K2371" t="s">
        <v>419</v>
      </c>
      <c r="L2371" s="11" t="s">
        <v>939</v>
      </c>
      <c r="M2371" t="s">
        <v>403</v>
      </c>
      <c r="N2371" t="s">
        <v>11</v>
      </c>
      <c r="O2371" s="19">
        <v>20000</v>
      </c>
      <c r="P2371" s="19">
        <v>0</v>
      </c>
      <c r="Q2371" s="19">
        <v>0</v>
      </c>
      <c r="R2371" s="19">
        <v>20000</v>
      </c>
      <c r="S2371" s="19">
        <v>0</v>
      </c>
      <c r="T2371" s="19">
        <v>0</v>
      </c>
      <c r="U2371" s="18">
        <f>Tabla1[[#This Row],[Comprometido]]/Tabla1[[#Totals],[Comprometido]]</f>
        <v>0</v>
      </c>
      <c r="V2371" s="19">
        <v>0</v>
      </c>
      <c r="W2371" s="20">
        <f>Tabla1[[#This Row],[Devengado]]/Tabla1[[#Totals],[Devengado]]</f>
        <v>0</v>
      </c>
      <c r="X2371" s="19">
        <v>20000</v>
      </c>
      <c r="Y2371" s="19">
        <v>20000</v>
      </c>
      <c r="Z2371" s="19">
        <v>20000</v>
      </c>
    </row>
    <row r="2372" spans="1:26" hidden="1" x14ac:dyDescent="0.2">
      <c r="A2372" t="s">
        <v>0</v>
      </c>
      <c r="B2372" t="s">
        <v>126</v>
      </c>
      <c r="C2372" t="s">
        <v>127</v>
      </c>
      <c r="D2372" t="s">
        <v>128</v>
      </c>
      <c r="E2372" t="s">
        <v>671</v>
      </c>
      <c r="F2372" t="s">
        <v>672</v>
      </c>
      <c r="G2372" t="s">
        <v>673</v>
      </c>
      <c r="H2372" t="s">
        <v>674</v>
      </c>
      <c r="I2372" t="str">
        <f>MID(Tabla1[[#This Row],[Des.Proyecto]],16,50)</f>
        <v>DIFUSIÓN DE LA GESTIÓN INSTITUCIONAL</v>
      </c>
      <c r="J2372" t="s">
        <v>426</v>
      </c>
      <c r="K2372" t="s">
        <v>427</v>
      </c>
      <c r="L2372" s="11" t="s">
        <v>939</v>
      </c>
      <c r="M2372" t="s">
        <v>403</v>
      </c>
      <c r="N2372" t="s">
        <v>194</v>
      </c>
      <c r="O2372" s="19">
        <v>3326.66</v>
      </c>
      <c r="P2372" s="19">
        <v>0</v>
      </c>
      <c r="Q2372" s="19">
        <v>0</v>
      </c>
      <c r="R2372" s="19">
        <v>3326.66</v>
      </c>
      <c r="S2372" s="19">
        <v>2240</v>
      </c>
      <c r="T2372" s="19">
        <v>0</v>
      </c>
      <c r="U2372" s="18">
        <f>Tabla1[[#This Row],[Comprometido]]/Tabla1[[#Totals],[Comprometido]]</f>
        <v>0</v>
      </c>
      <c r="V2372" s="19">
        <v>0</v>
      </c>
      <c r="W2372" s="20">
        <f>Tabla1[[#This Row],[Devengado]]/Tabla1[[#Totals],[Devengado]]</f>
        <v>0</v>
      </c>
      <c r="X2372" s="19">
        <v>3326.66</v>
      </c>
      <c r="Y2372" s="19">
        <v>3326.66</v>
      </c>
      <c r="Z2372" s="19">
        <v>1086.6600000000001</v>
      </c>
    </row>
    <row r="2373" spans="1:26" hidden="1" x14ac:dyDescent="0.2">
      <c r="A2373" t="s">
        <v>0</v>
      </c>
      <c r="B2373" t="s">
        <v>126</v>
      </c>
      <c r="C2373" t="s">
        <v>127</v>
      </c>
      <c r="D2373" t="s">
        <v>128</v>
      </c>
      <c r="E2373" t="s">
        <v>671</v>
      </c>
      <c r="F2373" t="s">
        <v>672</v>
      </c>
      <c r="G2373" t="s">
        <v>673</v>
      </c>
      <c r="H2373" t="s">
        <v>674</v>
      </c>
      <c r="I2373" t="str">
        <f>MID(Tabla1[[#This Row],[Des.Proyecto]],16,50)</f>
        <v>DIFUSIÓN DE LA GESTIÓN INSTITUCIONAL</v>
      </c>
      <c r="J2373" t="s">
        <v>428</v>
      </c>
      <c r="K2373" t="s">
        <v>429</v>
      </c>
      <c r="L2373" s="11" t="s">
        <v>939</v>
      </c>
      <c r="M2373" t="s">
        <v>403</v>
      </c>
      <c r="N2373" t="s">
        <v>194</v>
      </c>
      <c r="O2373" s="19">
        <v>767.83</v>
      </c>
      <c r="P2373" s="19">
        <v>0</v>
      </c>
      <c r="Q2373" s="19">
        <v>0</v>
      </c>
      <c r="R2373" s="19">
        <v>767.83</v>
      </c>
      <c r="S2373" s="19">
        <v>516.20000000000005</v>
      </c>
      <c r="T2373" s="19">
        <v>0</v>
      </c>
      <c r="U2373" s="18">
        <f>Tabla1[[#This Row],[Comprometido]]/Tabla1[[#Totals],[Comprometido]]</f>
        <v>0</v>
      </c>
      <c r="V2373" s="19">
        <v>0</v>
      </c>
      <c r="W2373" s="20">
        <f>Tabla1[[#This Row],[Devengado]]/Tabla1[[#Totals],[Devengado]]</f>
        <v>0</v>
      </c>
      <c r="X2373" s="19">
        <v>767.83</v>
      </c>
      <c r="Y2373" s="19">
        <v>767.83</v>
      </c>
      <c r="Z2373" s="19">
        <v>251.63</v>
      </c>
    </row>
    <row r="2374" spans="1:26" hidden="1" x14ac:dyDescent="0.2">
      <c r="A2374" t="s">
        <v>23</v>
      </c>
      <c r="B2374" t="s">
        <v>46</v>
      </c>
      <c r="C2374" t="s">
        <v>133</v>
      </c>
      <c r="D2374" t="s">
        <v>134</v>
      </c>
      <c r="E2374" t="s">
        <v>671</v>
      </c>
      <c r="F2374" t="s">
        <v>672</v>
      </c>
      <c r="G2374" t="s">
        <v>679</v>
      </c>
      <c r="H2374" t="s">
        <v>680</v>
      </c>
      <c r="I2374" t="str">
        <f>MID(Tabla1[[#This Row],[Des.Proyecto]],16,50)</f>
        <v>FORTALECIMIENTO DE LA GESTIÓN CATASTRAL</v>
      </c>
      <c r="J2374" t="s">
        <v>458</v>
      </c>
      <c r="K2374" t="s">
        <v>459</v>
      </c>
      <c r="L2374" s="11" t="s">
        <v>939</v>
      </c>
      <c r="M2374" t="s">
        <v>403</v>
      </c>
      <c r="N2374" t="s">
        <v>194</v>
      </c>
      <c r="O2374" s="19">
        <v>380</v>
      </c>
      <c r="P2374" s="19">
        <v>0</v>
      </c>
      <c r="Q2374" s="19">
        <v>-380</v>
      </c>
      <c r="R2374" s="19">
        <v>0</v>
      </c>
      <c r="S2374" s="19">
        <v>0</v>
      </c>
      <c r="T2374" s="19">
        <v>0</v>
      </c>
      <c r="U2374" s="18">
        <f>Tabla1[[#This Row],[Comprometido]]/Tabla1[[#Totals],[Comprometido]]</f>
        <v>0</v>
      </c>
      <c r="V2374" s="19">
        <v>0</v>
      </c>
      <c r="W2374" s="20">
        <f>Tabla1[[#This Row],[Devengado]]/Tabla1[[#Totals],[Devengado]]</f>
        <v>0</v>
      </c>
      <c r="X2374" s="19">
        <v>0</v>
      </c>
      <c r="Y2374" s="19">
        <v>0</v>
      </c>
      <c r="Z2374" s="19">
        <v>0</v>
      </c>
    </row>
    <row r="2375" spans="1:26" hidden="1" x14ac:dyDescent="0.2">
      <c r="A2375" t="s">
        <v>23</v>
      </c>
      <c r="B2375" t="s">
        <v>46</v>
      </c>
      <c r="C2375" t="s">
        <v>133</v>
      </c>
      <c r="D2375" t="s">
        <v>134</v>
      </c>
      <c r="E2375" t="s">
        <v>671</v>
      </c>
      <c r="F2375" t="s">
        <v>672</v>
      </c>
      <c r="G2375" t="s">
        <v>679</v>
      </c>
      <c r="H2375" t="s">
        <v>680</v>
      </c>
      <c r="I2375" t="str">
        <f>MID(Tabla1[[#This Row],[Des.Proyecto]],16,50)</f>
        <v>FORTALECIMIENTO DE LA GESTIÓN CATASTRAL</v>
      </c>
      <c r="J2375" t="s">
        <v>442</v>
      </c>
      <c r="K2375" t="s">
        <v>443</v>
      </c>
      <c r="L2375" s="11" t="s">
        <v>939</v>
      </c>
      <c r="M2375" t="s">
        <v>403</v>
      </c>
      <c r="N2375" t="s">
        <v>194</v>
      </c>
      <c r="O2375" s="19">
        <v>39500</v>
      </c>
      <c r="P2375" s="19">
        <v>0</v>
      </c>
      <c r="Q2375" s="19">
        <v>-34420</v>
      </c>
      <c r="R2375" s="19">
        <v>5080</v>
      </c>
      <c r="S2375" s="19">
        <v>0</v>
      </c>
      <c r="T2375" s="19">
        <v>0</v>
      </c>
      <c r="U2375" s="18">
        <f>Tabla1[[#This Row],[Comprometido]]/Tabla1[[#Totals],[Comprometido]]</f>
        <v>0</v>
      </c>
      <c r="V2375" s="19">
        <v>0</v>
      </c>
      <c r="W2375" s="20">
        <f>Tabla1[[#This Row],[Devengado]]/Tabla1[[#Totals],[Devengado]]</f>
        <v>0</v>
      </c>
      <c r="X2375" s="19">
        <v>5080</v>
      </c>
      <c r="Y2375" s="19">
        <v>5080</v>
      </c>
      <c r="Z2375" s="19">
        <v>5080</v>
      </c>
    </row>
    <row r="2376" spans="1:26" hidden="1" x14ac:dyDescent="0.2">
      <c r="A2376" t="s">
        <v>23</v>
      </c>
      <c r="B2376" t="s">
        <v>46</v>
      </c>
      <c r="C2376" t="s">
        <v>133</v>
      </c>
      <c r="D2376" t="s">
        <v>134</v>
      </c>
      <c r="E2376" t="s">
        <v>671</v>
      </c>
      <c r="F2376" t="s">
        <v>672</v>
      </c>
      <c r="G2376" t="s">
        <v>679</v>
      </c>
      <c r="H2376" t="s">
        <v>680</v>
      </c>
      <c r="I2376" t="str">
        <f>MID(Tabla1[[#This Row],[Des.Proyecto]],16,50)</f>
        <v>FORTALECIMIENTO DE LA GESTIÓN CATASTRAL</v>
      </c>
      <c r="J2376" t="s">
        <v>476</v>
      </c>
      <c r="K2376" t="s">
        <v>477</v>
      </c>
      <c r="L2376" s="11" t="s">
        <v>939</v>
      </c>
      <c r="M2376" t="s">
        <v>403</v>
      </c>
      <c r="N2376" t="s">
        <v>194</v>
      </c>
      <c r="O2376" s="19">
        <v>29228.61</v>
      </c>
      <c r="P2376" s="19">
        <v>0</v>
      </c>
      <c r="Q2376" s="19">
        <v>79347.39</v>
      </c>
      <c r="R2376" s="19">
        <v>108576</v>
      </c>
      <c r="S2376" s="19">
        <v>102152</v>
      </c>
      <c r="T2376" s="19">
        <v>4024</v>
      </c>
      <c r="U2376" s="18">
        <f>Tabla1[[#This Row],[Comprometido]]/Tabla1[[#Totals],[Comprometido]]</f>
        <v>1.9210674993991414E-4</v>
      </c>
      <c r="V2376" s="19">
        <v>4024</v>
      </c>
      <c r="W2376" s="20">
        <f>Tabla1[[#This Row],[Devengado]]/Tabla1[[#Totals],[Devengado]]</f>
        <v>4.6991640376358102E-4</v>
      </c>
      <c r="X2376" s="19">
        <v>104552</v>
      </c>
      <c r="Y2376" s="19">
        <v>104552</v>
      </c>
      <c r="Z2376" s="19">
        <v>2400</v>
      </c>
    </row>
    <row r="2377" spans="1:26" hidden="1" x14ac:dyDescent="0.2">
      <c r="A2377" t="s">
        <v>23</v>
      </c>
      <c r="B2377" t="s">
        <v>46</v>
      </c>
      <c r="C2377" t="s">
        <v>133</v>
      </c>
      <c r="D2377" t="s">
        <v>134</v>
      </c>
      <c r="E2377" t="s">
        <v>671</v>
      </c>
      <c r="F2377" t="s">
        <v>672</v>
      </c>
      <c r="G2377" t="s">
        <v>679</v>
      </c>
      <c r="H2377" t="s">
        <v>680</v>
      </c>
      <c r="I2377" t="str">
        <f>MID(Tabla1[[#This Row],[Des.Proyecto]],16,50)</f>
        <v>FORTALECIMIENTO DE LA GESTIÓN CATASTRAL</v>
      </c>
      <c r="J2377" t="s">
        <v>681</v>
      </c>
      <c r="K2377" t="s">
        <v>682</v>
      </c>
      <c r="L2377" s="11" t="s">
        <v>939</v>
      </c>
      <c r="M2377" t="s">
        <v>403</v>
      </c>
      <c r="N2377" t="s">
        <v>194</v>
      </c>
      <c r="O2377" s="19">
        <v>157879</v>
      </c>
      <c r="P2377" s="19">
        <v>0</v>
      </c>
      <c r="Q2377" s="19">
        <v>-157879</v>
      </c>
      <c r="R2377" s="19">
        <v>0</v>
      </c>
      <c r="S2377" s="19">
        <v>0</v>
      </c>
      <c r="T2377" s="19">
        <v>0</v>
      </c>
      <c r="U2377" s="18">
        <f>Tabla1[[#This Row],[Comprometido]]/Tabla1[[#Totals],[Comprometido]]</f>
        <v>0</v>
      </c>
      <c r="V2377" s="19">
        <v>0</v>
      </c>
      <c r="W2377" s="20">
        <f>Tabla1[[#This Row],[Devengado]]/Tabla1[[#Totals],[Devengado]]</f>
        <v>0</v>
      </c>
      <c r="X2377" s="19">
        <v>0</v>
      </c>
      <c r="Y2377" s="19">
        <v>0</v>
      </c>
      <c r="Z2377" s="19">
        <v>0</v>
      </c>
    </row>
    <row r="2378" spans="1:26" hidden="1" x14ac:dyDescent="0.2">
      <c r="A2378" t="s">
        <v>0</v>
      </c>
      <c r="B2378" t="s">
        <v>1</v>
      </c>
      <c r="C2378" t="s">
        <v>203</v>
      </c>
      <c r="D2378" t="s">
        <v>204</v>
      </c>
      <c r="E2378" t="s">
        <v>671</v>
      </c>
      <c r="F2378" t="s">
        <v>672</v>
      </c>
      <c r="G2378" t="s">
        <v>683</v>
      </c>
      <c r="H2378" t="s">
        <v>684</v>
      </c>
      <c r="I2378" t="str">
        <f>MID(Tabla1[[#This Row],[Des.Proyecto]],16,50)</f>
        <v>MODERNIZACIÓN DE LA GESTIÓN DOCUMENTAL,</v>
      </c>
      <c r="J2378" t="s">
        <v>608</v>
      </c>
      <c r="K2378" t="s">
        <v>609</v>
      </c>
      <c r="L2378" s="11" t="s">
        <v>939</v>
      </c>
      <c r="M2378" t="s">
        <v>403</v>
      </c>
      <c r="N2378" t="s">
        <v>194</v>
      </c>
      <c r="O2378" s="19">
        <v>7840</v>
      </c>
      <c r="P2378" s="19">
        <v>0</v>
      </c>
      <c r="Q2378" s="19">
        <v>0</v>
      </c>
      <c r="R2378" s="19">
        <v>7840</v>
      </c>
      <c r="S2378" s="19">
        <v>0</v>
      </c>
      <c r="T2378" s="19">
        <v>0</v>
      </c>
      <c r="U2378" s="18">
        <f>Tabla1[[#This Row],[Comprometido]]/Tabla1[[#Totals],[Comprometido]]</f>
        <v>0</v>
      </c>
      <c r="V2378" s="19">
        <v>0</v>
      </c>
      <c r="W2378" s="20">
        <f>Tabla1[[#This Row],[Devengado]]/Tabla1[[#Totals],[Devengado]]</f>
        <v>0</v>
      </c>
      <c r="X2378" s="19">
        <v>7840</v>
      </c>
      <c r="Y2378" s="19">
        <v>7840</v>
      </c>
      <c r="Z2378" s="19">
        <v>7840</v>
      </c>
    </row>
    <row r="2379" spans="1:26" hidden="1" x14ac:dyDescent="0.2">
      <c r="A2379" t="s">
        <v>0</v>
      </c>
      <c r="B2379" t="s">
        <v>1</v>
      </c>
      <c r="C2379" t="s">
        <v>203</v>
      </c>
      <c r="D2379" t="s">
        <v>204</v>
      </c>
      <c r="E2379" t="s">
        <v>671</v>
      </c>
      <c r="F2379" t="s">
        <v>672</v>
      </c>
      <c r="G2379" t="s">
        <v>683</v>
      </c>
      <c r="H2379" t="s">
        <v>684</v>
      </c>
      <c r="I2379" t="str">
        <f>MID(Tabla1[[#This Row],[Des.Proyecto]],16,50)</f>
        <v>MODERNIZACIÓN DE LA GESTIÓN DOCUMENTAL,</v>
      </c>
      <c r="J2379" t="s">
        <v>478</v>
      </c>
      <c r="K2379" t="s">
        <v>479</v>
      </c>
      <c r="L2379" s="11" t="s">
        <v>939</v>
      </c>
      <c r="M2379" t="s">
        <v>403</v>
      </c>
      <c r="N2379" t="s">
        <v>194</v>
      </c>
      <c r="O2379" s="19">
        <v>100000</v>
      </c>
      <c r="P2379" s="19">
        <v>0</v>
      </c>
      <c r="Q2379" s="19">
        <v>0</v>
      </c>
      <c r="R2379" s="19">
        <v>100000</v>
      </c>
      <c r="S2379" s="19">
        <v>72420</v>
      </c>
      <c r="T2379" s="19">
        <v>0</v>
      </c>
      <c r="U2379" s="18">
        <f>Tabla1[[#This Row],[Comprometido]]/Tabla1[[#Totals],[Comprometido]]</f>
        <v>0</v>
      </c>
      <c r="V2379" s="19">
        <v>0</v>
      </c>
      <c r="W2379" s="20">
        <f>Tabla1[[#This Row],[Devengado]]/Tabla1[[#Totals],[Devengado]]</f>
        <v>0</v>
      </c>
      <c r="X2379" s="19">
        <v>100000</v>
      </c>
      <c r="Y2379" s="19">
        <v>100000</v>
      </c>
      <c r="Z2379" s="19">
        <v>27580</v>
      </c>
    </row>
    <row r="2380" spans="1:26" hidden="1" x14ac:dyDescent="0.2">
      <c r="A2380" t="s">
        <v>0</v>
      </c>
      <c r="B2380" t="s">
        <v>1</v>
      </c>
      <c r="C2380" t="s">
        <v>203</v>
      </c>
      <c r="D2380" t="s">
        <v>204</v>
      </c>
      <c r="E2380" t="s">
        <v>671</v>
      </c>
      <c r="F2380" t="s">
        <v>672</v>
      </c>
      <c r="G2380" t="s">
        <v>683</v>
      </c>
      <c r="H2380" t="s">
        <v>684</v>
      </c>
      <c r="I2380" t="str">
        <f>MID(Tabla1[[#This Row],[Des.Proyecto]],16,50)</f>
        <v>MODERNIZACIÓN DE LA GESTIÓN DOCUMENTAL,</v>
      </c>
      <c r="J2380" t="s">
        <v>420</v>
      </c>
      <c r="K2380" t="s">
        <v>421</v>
      </c>
      <c r="L2380" s="11" t="s">
        <v>939</v>
      </c>
      <c r="M2380" t="s">
        <v>403</v>
      </c>
      <c r="N2380" t="s">
        <v>194</v>
      </c>
      <c r="O2380" s="19">
        <v>40000</v>
      </c>
      <c r="P2380" s="19">
        <v>0</v>
      </c>
      <c r="Q2380" s="19">
        <v>0</v>
      </c>
      <c r="R2380" s="19">
        <v>40000</v>
      </c>
      <c r="S2380" s="19">
        <v>0</v>
      </c>
      <c r="T2380" s="19">
        <v>0</v>
      </c>
      <c r="U2380" s="18">
        <f>Tabla1[[#This Row],[Comprometido]]/Tabla1[[#Totals],[Comprometido]]</f>
        <v>0</v>
      </c>
      <c r="V2380" s="19">
        <v>0</v>
      </c>
      <c r="W2380" s="20">
        <f>Tabla1[[#This Row],[Devengado]]/Tabla1[[#Totals],[Devengado]]</f>
        <v>0</v>
      </c>
      <c r="X2380" s="19">
        <v>40000</v>
      </c>
      <c r="Y2380" s="19">
        <v>40000</v>
      </c>
      <c r="Z2380" s="19">
        <v>40000</v>
      </c>
    </row>
    <row r="2381" spans="1:26" hidden="1" x14ac:dyDescent="0.2">
      <c r="A2381" t="s">
        <v>0</v>
      </c>
      <c r="B2381" t="s">
        <v>31</v>
      </c>
      <c r="C2381" t="s">
        <v>32</v>
      </c>
      <c r="D2381" t="s">
        <v>33</v>
      </c>
      <c r="E2381" t="s">
        <v>671</v>
      </c>
      <c r="F2381" t="s">
        <v>672</v>
      </c>
      <c r="G2381" t="s">
        <v>685</v>
      </c>
      <c r="H2381" t="s">
        <v>686</v>
      </c>
      <c r="I2381" t="str">
        <f>MID(Tabla1[[#This Row],[Des.Proyecto]],16,50)</f>
        <v>FORTALECIMIENTO DE LA INFRAESTRUCTURA TE</v>
      </c>
      <c r="J2381" t="s">
        <v>418</v>
      </c>
      <c r="K2381" t="s">
        <v>419</v>
      </c>
      <c r="L2381" s="11" t="s">
        <v>939</v>
      </c>
      <c r="M2381" t="s">
        <v>403</v>
      </c>
      <c r="N2381" t="s">
        <v>194</v>
      </c>
      <c r="O2381" s="19">
        <v>337188.46</v>
      </c>
      <c r="P2381" s="19">
        <v>0</v>
      </c>
      <c r="Q2381" s="19">
        <v>143811.54</v>
      </c>
      <c r="R2381" s="19">
        <v>481000</v>
      </c>
      <c r="S2381" s="19">
        <v>0</v>
      </c>
      <c r="T2381" s="19">
        <v>454515.88</v>
      </c>
      <c r="U2381" s="18">
        <f>Tabla1[[#This Row],[Comprometido]]/Tabla1[[#Totals],[Comprometido]]</f>
        <v>2.1698699926163027E-2</v>
      </c>
      <c r="V2381" s="19">
        <v>0</v>
      </c>
      <c r="W2381" s="20">
        <f>Tabla1[[#This Row],[Devengado]]/Tabla1[[#Totals],[Devengado]]</f>
        <v>0</v>
      </c>
      <c r="X2381" s="19">
        <v>26484.12</v>
      </c>
      <c r="Y2381" s="19">
        <v>481000</v>
      </c>
      <c r="Z2381" s="19">
        <v>26484.12</v>
      </c>
    </row>
    <row r="2382" spans="1:26" hidden="1" x14ac:dyDescent="0.2">
      <c r="A2382" t="s">
        <v>0</v>
      </c>
      <c r="B2382" t="s">
        <v>31</v>
      </c>
      <c r="C2382" t="s">
        <v>32</v>
      </c>
      <c r="D2382" t="s">
        <v>33</v>
      </c>
      <c r="E2382" t="s">
        <v>671</v>
      </c>
      <c r="F2382" t="s">
        <v>672</v>
      </c>
      <c r="G2382" t="s">
        <v>685</v>
      </c>
      <c r="H2382" t="s">
        <v>686</v>
      </c>
      <c r="I2382" t="str">
        <f>MID(Tabla1[[#This Row],[Des.Proyecto]],16,50)</f>
        <v>FORTALECIMIENTO DE LA INFRAESTRUCTURA TE</v>
      </c>
      <c r="J2382" t="s">
        <v>420</v>
      </c>
      <c r="K2382" t="s">
        <v>421</v>
      </c>
      <c r="L2382" s="11" t="s">
        <v>939</v>
      </c>
      <c r="M2382" t="s">
        <v>403</v>
      </c>
      <c r="N2382" t="s">
        <v>194</v>
      </c>
      <c r="O2382" s="19">
        <v>671987.08</v>
      </c>
      <c r="P2382" s="19">
        <v>0</v>
      </c>
      <c r="Q2382" s="19">
        <v>-143811.54</v>
      </c>
      <c r="R2382" s="19">
        <v>528175.54</v>
      </c>
      <c r="S2382" s="19">
        <v>0</v>
      </c>
      <c r="T2382" s="19">
        <v>426017.59</v>
      </c>
      <c r="U2382" s="18">
        <f>Tabla1[[#This Row],[Comprometido]]/Tabla1[[#Totals],[Comprometido]]</f>
        <v>2.0338184550729343E-2</v>
      </c>
      <c r="V2382" s="19">
        <v>104586.27</v>
      </c>
      <c r="W2382" s="20">
        <f>Tabla1[[#This Row],[Devengado]]/Tabla1[[#Totals],[Devengado]]</f>
        <v>1.2213420447675672E-2</v>
      </c>
      <c r="X2382" s="19">
        <v>102157.95</v>
      </c>
      <c r="Y2382" s="19">
        <v>423589.27</v>
      </c>
      <c r="Z2382" s="19">
        <v>102157.95</v>
      </c>
    </row>
    <row r="2383" spans="1:26" hidden="1" x14ac:dyDescent="0.2">
      <c r="A2383" t="s">
        <v>0</v>
      </c>
      <c r="B2383" t="s">
        <v>31</v>
      </c>
      <c r="C2383" t="s">
        <v>32</v>
      </c>
      <c r="D2383" t="s">
        <v>33</v>
      </c>
      <c r="E2383" t="s">
        <v>671</v>
      </c>
      <c r="F2383" t="s">
        <v>672</v>
      </c>
      <c r="G2383" t="s">
        <v>685</v>
      </c>
      <c r="H2383" t="s">
        <v>686</v>
      </c>
      <c r="I2383" t="str">
        <f>MID(Tabla1[[#This Row],[Des.Proyecto]],16,50)</f>
        <v>FORTALECIMIENTO DE LA INFRAESTRUCTURA TE</v>
      </c>
      <c r="J2383" t="s">
        <v>422</v>
      </c>
      <c r="K2383" t="s">
        <v>423</v>
      </c>
      <c r="L2383" s="11" t="s">
        <v>939</v>
      </c>
      <c r="M2383" t="s">
        <v>403</v>
      </c>
      <c r="N2383" t="s">
        <v>194</v>
      </c>
      <c r="O2383" s="19">
        <v>34612</v>
      </c>
      <c r="P2383" s="19">
        <v>0</v>
      </c>
      <c r="Q2383" s="19">
        <v>0</v>
      </c>
      <c r="R2383" s="19">
        <v>34612</v>
      </c>
      <c r="S2383" s="19">
        <v>31768</v>
      </c>
      <c r="T2383" s="19">
        <v>0</v>
      </c>
      <c r="U2383" s="18">
        <f>Tabla1[[#This Row],[Comprometido]]/Tabla1[[#Totals],[Comprometido]]</f>
        <v>0</v>
      </c>
      <c r="V2383" s="19">
        <v>0</v>
      </c>
      <c r="W2383" s="20">
        <f>Tabla1[[#This Row],[Devengado]]/Tabla1[[#Totals],[Devengado]]</f>
        <v>0</v>
      </c>
      <c r="X2383" s="19">
        <v>34612</v>
      </c>
      <c r="Y2383" s="19">
        <v>34612</v>
      </c>
      <c r="Z2383" s="19">
        <v>2844</v>
      </c>
    </row>
    <row r="2384" spans="1:26" hidden="1" x14ac:dyDescent="0.2">
      <c r="A2384" t="s">
        <v>0</v>
      </c>
      <c r="B2384" t="s">
        <v>31</v>
      </c>
      <c r="C2384" t="s">
        <v>32</v>
      </c>
      <c r="D2384" t="s">
        <v>33</v>
      </c>
      <c r="E2384" t="s">
        <v>671</v>
      </c>
      <c r="F2384" t="s">
        <v>672</v>
      </c>
      <c r="G2384" t="s">
        <v>685</v>
      </c>
      <c r="H2384" t="s">
        <v>686</v>
      </c>
      <c r="I2384" t="str">
        <f>MID(Tabla1[[#This Row],[Des.Proyecto]],16,50)</f>
        <v>FORTALECIMIENTO DE LA INFRAESTRUCTURA TE</v>
      </c>
      <c r="J2384" t="s">
        <v>428</v>
      </c>
      <c r="K2384" t="s">
        <v>429</v>
      </c>
      <c r="L2384" s="11" t="s">
        <v>939</v>
      </c>
      <c r="M2384" t="s">
        <v>403</v>
      </c>
      <c r="N2384" t="s">
        <v>194</v>
      </c>
      <c r="O2384" s="19">
        <v>51606</v>
      </c>
      <c r="P2384" s="19">
        <v>0</v>
      </c>
      <c r="Q2384" s="19">
        <v>0</v>
      </c>
      <c r="R2384" s="19">
        <v>51606</v>
      </c>
      <c r="S2384" s="19">
        <v>0</v>
      </c>
      <c r="T2384" s="19">
        <v>0</v>
      </c>
      <c r="U2384" s="18">
        <f>Tabla1[[#This Row],[Comprometido]]/Tabla1[[#Totals],[Comprometido]]</f>
        <v>0</v>
      </c>
      <c r="V2384" s="19">
        <v>0</v>
      </c>
      <c r="W2384" s="20">
        <f>Tabla1[[#This Row],[Devengado]]/Tabla1[[#Totals],[Devengado]]</f>
        <v>0</v>
      </c>
      <c r="X2384" s="19">
        <v>51606</v>
      </c>
      <c r="Y2384" s="19">
        <v>51606</v>
      </c>
      <c r="Z2384" s="19">
        <v>51606</v>
      </c>
    </row>
    <row r="2385" spans="1:26" hidden="1" x14ac:dyDescent="0.2">
      <c r="A2385" t="s">
        <v>0</v>
      </c>
      <c r="B2385" t="s">
        <v>31</v>
      </c>
      <c r="C2385" t="s">
        <v>32</v>
      </c>
      <c r="D2385" t="s">
        <v>33</v>
      </c>
      <c r="E2385" t="s">
        <v>671</v>
      </c>
      <c r="F2385" t="s">
        <v>672</v>
      </c>
      <c r="G2385" t="s">
        <v>687</v>
      </c>
      <c r="H2385" t="s">
        <v>688</v>
      </c>
      <c r="I2385" t="str">
        <f>MID(Tabla1[[#This Row],[Des.Proyecto]],16,50)</f>
        <v>CONECTIVIDAD ACTIVA A INTERNET GRATUITO</v>
      </c>
      <c r="J2385" t="s">
        <v>406</v>
      </c>
      <c r="K2385" t="s">
        <v>407</v>
      </c>
      <c r="L2385" s="11" t="s">
        <v>939</v>
      </c>
      <c r="M2385" t="s">
        <v>403</v>
      </c>
      <c r="N2385" t="s">
        <v>194</v>
      </c>
      <c r="O2385" s="19">
        <v>529750</v>
      </c>
      <c r="P2385" s="19">
        <v>0</v>
      </c>
      <c r="Q2385" s="19">
        <v>-185750</v>
      </c>
      <c r="R2385" s="19">
        <v>344000</v>
      </c>
      <c r="S2385" s="19">
        <v>0</v>
      </c>
      <c r="T2385" s="19">
        <v>142294.39999999999</v>
      </c>
      <c r="U2385" s="18">
        <f>Tabla1[[#This Row],[Comprometido]]/Tabla1[[#Totals],[Comprometido]]</f>
        <v>6.7931696616923744E-3</v>
      </c>
      <c r="V2385" s="19">
        <v>0</v>
      </c>
      <c r="W2385" s="20">
        <f>Tabla1[[#This Row],[Devengado]]/Tabla1[[#Totals],[Devengado]]</f>
        <v>0</v>
      </c>
      <c r="X2385" s="19">
        <v>201705.60000000001</v>
      </c>
      <c r="Y2385" s="19">
        <v>344000</v>
      </c>
      <c r="Z2385" s="19">
        <v>201705.60000000001</v>
      </c>
    </row>
    <row r="2386" spans="1:26" hidden="1" x14ac:dyDescent="0.2">
      <c r="A2386" t="s">
        <v>0</v>
      </c>
      <c r="B2386" t="s">
        <v>105</v>
      </c>
      <c r="C2386" t="s">
        <v>106</v>
      </c>
      <c r="D2386" t="s">
        <v>107</v>
      </c>
      <c r="E2386" t="s">
        <v>671</v>
      </c>
      <c r="F2386" t="s">
        <v>672</v>
      </c>
      <c r="G2386" t="s">
        <v>689</v>
      </c>
      <c r="H2386" t="s">
        <v>690</v>
      </c>
      <c r="I2386" t="str">
        <f>MID(Tabla1[[#This Row],[Des.Proyecto]],16,50)</f>
        <v xml:space="preserve"> AUTOMATIZACIÓN Y SISTEMATIZACIÓN DE LOS</v>
      </c>
      <c r="J2386" t="s">
        <v>691</v>
      </c>
      <c r="K2386" t="s">
        <v>692</v>
      </c>
      <c r="L2386" s="11" t="s">
        <v>939</v>
      </c>
      <c r="M2386" t="s">
        <v>403</v>
      </c>
      <c r="N2386" t="s">
        <v>194</v>
      </c>
      <c r="O2386" s="19">
        <v>112000</v>
      </c>
      <c r="P2386" s="19">
        <v>0</v>
      </c>
      <c r="Q2386" s="19">
        <v>0</v>
      </c>
      <c r="R2386" s="19">
        <v>112000</v>
      </c>
      <c r="S2386" s="19">
        <v>0</v>
      </c>
      <c r="T2386" s="19">
        <v>0</v>
      </c>
      <c r="U2386" s="18">
        <f>Tabla1[[#This Row],[Comprometido]]/Tabla1[[#Totals],[Comprometido]]</f>
        <v>0</v>
      </c>
      <c r="V2386" s="19">
        <v>0</v>
      </c>
      <c r="W2386" s="20">
        <f>Tabla1[[#This Row],[Devengado]]/Tabla1[[#Totals],[Devengado]]</f>
        <v>0</v>
      </c>
      <c r="X2386" s="19">
        <v>112000</v>
      </c>
      <c r="Y2386" s="19">
        <v>112000</v>
      </c>
      <c r="Z2386" s="19">
        <v>112000</v>
      </c>
    </row>
    <row r="2387" spans="1:26" hidden="1" x14ac:dyDescent="0.2">
      <c r="A2387" t="s">
        <v>0</v>
      </c>
      <c r="B2387" t="s">
        <v>105</v>
      </c>
      <c r="C2387" t="s">
        <v>106</v>
      </c>
      <c r="D2387" t="s">
        <v>107</v>
      </c>
      <c r="E2387" t="s">
        <v>671</v>
      </c>
      <c r="F2387" t="s">
        <v>672</v>
      </c>
      <c r="G2387" t="s">
        <v>689</v>
      </c>
      <c r="H2387" t="s">
        <v>690</v>
      </c>
      <c r="I2387" t="str">
        <f>MID(Tabla1[[#This Row],[Des.Proyecto]],16,50)</f>
        <v xml:space="preserve"> AUTOMATIZACIÓN Y SISTEMATIZACIÓN DE LOS</v>
      </c>
      <c r="J2387" t="s">
        <v>418</v>
      </c>
      <c r="K2387" t="s">
        <v>419</v>
      </c>
      <c r="L2387" s="11" t="s">
        <v>939</v>
      </c>
      <c r="M2387" t="s">
        <v>403</v>
      </c>
      <c r="N2387" t="s">
        <v>194</v>
      </c>
      <c r="O2387" s="19">
        <v>75000</v>
      </c>
      <c r="P2387" s="19">
        <v>0</v>
      </c>
      <c r="Q2387" s="19">
        <v>0</v>
      </c>
      <c r="R2387" s="19">
        <v>75000</v>
      </c>
      <c r="S2387" s="19">
        <v>0</v>
      </c>
      <c r="T2387" s="19">
        <v>0</v>
      </c>
      <c r="U2387" s="18">
        <f>Tabla1[[#This Row],[Comprometido]]/Tabla1[[#Totals],[Comprometido]]</f>
        <v>0</v>
      </c>
      <c r="V2387" s="19">
        <v>0</v>
      </c>
      <c r="W2387" s="20">
        <f>Tabla1[[#This Row],[Devengado]]/Tabla1[[#Totals],[Devengado]]</f>
        <v>0</v>
      </c>
      <c r="X2387" s="19">
        <v>75000</v>
      </c>
      <c r="Y2387" s="19">
        <v>75000</v>
      </c>
      <c r="Z2387" s="19">
        <v>75000</v>
      </c>
    </row>
    <row r="2388" spans="1:26" hidden="1" x14ac:dyDescent="0.2">
      <c r="A2388" t="s">
        <v>0</v>
      </c>
      <c r="B2388" t="s">
        <v>105</v>
      </c>
      <c r="C2388" t="s">
        <v>106</v>
      </c>
      <c r="D2388" t="s">
        <v>107</v>
      </c>
      <c r="E2388" t="s">
        <v>671</v>
      </c>
      <c r="F2388" t="s">
        <v>672</v>
      </c>
      <c r="G2388" t="s">
        <v>693</v>
      </c>
      <c r="H2388" t="s">
        <v>694</v>
      </c>
      <c r="I2388" t="str">
        <f>MID(Tabla1[[#This Row],[Des.Proyecto]],16,50)</f>
        <v>CONTROL DEL CUMPLIMIENTO DE LA NORMATIVA</v>
      </c>
      <c r="J2388" t="s">
        <v>456</v>
      </c>
      <c r="K2388" t="s">
        <v>457</v>
      </c>
      <c r="L2388" s="11" t="s">
        <v>939</v>
      </c>
      <c r="M2388" t="s">
        <v>403</v>
      </c>
      <c r="N2388" t="s">
        <v>194</v>
      </c>
      <c r="O2388" s="19">
        <v>25000</v>
      </c>
      <c r="P2388" s="19">
        <v>0</v>
      </c>
      <c r="Q2388" s="19">
        <v>0</v>
      </c>
      <c r="R2388" s="19">
        <v>25000</v>
      </c>
      <c r="S2388" s="19">
        <v>0</v>
      </c>
      <c r="T2388" s="19">
        <v>23740</v>
      </c>
      <c r="U2388" s="18">
        <f>Tabla1[[#This Row],[Comprometido]]/Tabla1[[#Totals],[Comprometido]]</f>
        <v>1.1333534402518791E-3</v>
      </c>
      <c r="V2388" s="19">
        <v>23740</v>
      </c>
      <c r="W2388" s="20">
        <f>Tabla1[[#This Row],[Devengado]]/Tabla1[[#Totals],[Devengado]]</f>
        <v>2.7723199367165538E-3</v>
      </c>
      <c r="X2388" s="19">
        <v>1260</v>
      </c>
      <c r="Y2388" s="19">
        <v>1260</v>
      </c>
      <c r="Z2388" s="19">
        <v>1260</v>
      </c>
    </row>
    <row r="2389" spans="1:26" hidden="1" x14ac:dyDescent="0.2">
      <c r="A2389" t="s">
        <v>0</v>
      </c>
      <c r="B2389" t="s">
        <v>105</v>
      </c>
      <c r="C2389" t="s">
        <v>106</v>
      </c>
      <c r="D2389" t="s">
        <v>107</v>
      </c>
      <c r="E2389" t="s">
        <v>671</v>
      </c>
      <c r="F2389" t="s">
        <v>672</v>
      </c>
      <c r="G2389" t="s">
        <v>693</v>
      </c>
      <c r="H2389" t="s">
        <v>694</v>
      </c>
      <c r="I2389" t="str">
        <f>MID(Tabla1[[#This Row],[Des.Proyecto]],16,50)</f>
        <v>CONTROL DEL CUMPLIMIENTO DE LA NORMATIVA</v>
      </c>
      <c r="J2389" t="s">
        <v>458</v>
      </c>
      <c r="K2389" t="s">
        <v>459</v>
      </c>
      <c r="L2389" s="11" t="s">
        <v>939</v>
      </c>
      <c r="M2389" t="s">
        <v>403</v>
      </c>
      <c r="N2389" t="s">
        <v>194</v>
      </c>
      <c r="O2389" s="19">
        <v>50000</v>
      </c>
      <c r="P2389" s="19">
        <v>0</v>
      </c>
      <c r="Q2389" s="19">
        <v>0</v>
      </c>
      <c r="R2389" s="19">
        <v>50000</v>
      </c>
      <c r="S2389" s="19">
        <v>0</v>
      </c>
      <c r="T2389" s="19">
        <v>50000</v>
      </c>
      <c r="U2389" s="18">
        <f>Tabla1[[#This Row],[Comprometido]]/Tabla1[[#Totals],[Comprometido]]</f>
        <v>2.387012300446249E-3</v>
      </c>
      <c r="V2389" s="19">
        <v>0</v>
      </c>
      <c r="W2389" s="20">
        <f>Tabla1[[#This Row],[Devengado]]/Tabla1[[#Totals],[Devengado]]</f>
        <v>0</v>
      </c>
      <c r="X2389" s="19">
        <v>0</v>
      </c>
      <c r="Y2389" s="19">
        <v>50000</v>
      </c>
      <c r="Z2389" s="19">
        <v>0</v>
      </c>
    </row>
    <row r="2390" spans="1:26" hidden="1" x14ac:dyDescent="0.2">
      <c r="A2390" t="s">
        <v>0</v>
      </c>
      <c r="B2390" t="s">
        <v>105</v>
      </c>
      <c r="C2390" t="s">
        <v>106</v>
      </c>
      <c r="D2390" t="s">
        <v>107</v>
      </c>
      <c r="E2390" t="s">
        <v>671</v>
      </c>
      <c r="F2390" t="s">
        <v>672</v>
      </c>
      <c r="G2390" t="s">
        <v>693</v>
      </c>
      <c r="H2390" t="s">
        <v>694</v>
      </c>
      <c r="I2390" t="str">
        <f>MID(Tabla1[[#This Row],[Des.Proyecto]],16,50)</f>
        <v>CONTROL DEL CUMPLIMIENTO DE LA NORMATIVA</v>
      </c>
      <c r="J2390" t="s">
        <v>418</v>
      </c>
      <c r="K2390" t="s">
        <v>419</v>
      </c>
      <c r="L2390" s="11" t="s">
        <v>939</v>
      </c>
      <c r="M2390" t="s">
        <v>403</v>
      </c>
      <c r="N2390" t="s">
        <v>194</v>
      </c>
      <c r="O2390" s="19">
        <v>12000</v>
      </c>
      <c r="P2390" s="19">
        <v>0</v>
      </c>
      <c r="Q2390" s="19">
        <v>0</v>
      </c>
      <c r="R2390" s="19">
        <v>12000</v>
      </c>
      <c r="S2390" s="19">
        <v>0</v>
      </c>
      <c r="T2390" s="19">
        <v>0</v>
      </c>
      <c r="U2390" s="18">
        <f>Tabla1[[#This Row],[Comprometido]]/Tabla1[[#Totals],[Comprometido]]</f>
        <v>0</v>
      </c>
      <c r="V2390" s="19">
        <v>0</v>
      </c>
      <c r="W2390" s="20">
        <f>Tabla1[[#This Row],[Devengado]]/Tabla1[[#Totals],[Devengado]]</f>
        <v>0</v>
      </c>
      <c r="X2390" s="19">
        <v>12000</v>
      </c>
      <c r="Y2390" s="19">
        <v>12000</v>
      </c>
      <c r="Z2390" s="19">
        <v>12000</v>
      </c>
    </row>
    <row r="2391" spans="1:26" hidden="1" x14ac:dyDescent="0.2">
      <c r="A2391" t="s">
        <v>0</v>
      </c>
      <c r="B2391" t="s">
        <v>115</v>
      </c>
      <c r="C2391" t="s">
        <v>116</v>
      </c>
      <c r="D2391" t="s">
        <v>117</v>
      </c>
      <c r="E2391" t="s">
        <v>671</v>
      </c>
      <c r="F2391" t="s">
        <v>672</v>
      </c>
      <c r="G2391" t="s">
        <v>695</v>
      </c>
      <c r="H2391" t="s">
        <v>696</v>
      </c>
      <c r="I2391" t="str">
        <f>MID(Tabla1[[#This Row],[Des.Proyecto]],16,50)</f>
        <v>SEGUIMIENTO Y EVALUACIÓN DE LA GESTIÓN D</v>
      </c>
      <c r="J2391" t="s">
        <v>476</v>
      </c>
      <c r="K2391" t="s">
        <v>477</v>
      </c>
      <c r="L2391" s="11" t="s">
        <v>939</v>
      </c>
      <c r="M2391" t="s">
        <v>403</v>
      </c>
      <c r="N2391" t="s">
        <v>194</v>
      </c>
      <c r="O2391" s="19">
        <v>62680</v>
      </c>
      <c r="P2391" s="19">
        <v>0</v>
      </c>
      <c r="Q2391" s="19">
        <v>0</v>
      </c>
      <c r="R2391" s="19">
        <v>62680</v>
      </c>
      <c r="S2391" s="19">
        <v>0</v>
      </c>
      <c r="T2391" s="19">
        <v>48800</v>
      </c>
      <c r="U2391" s="18">
        <f>Tabla1[[#This Row],[Comprometido]]/Tabla1[[#Totals],[Comprometido]]</f>
        <v>2.329724005235539E-3</v>
      </c>
      <c r="V2391" s="19">
        <v>40262</v>
      </c>
      <c r="W2391" s="20">
        <f>Tabla1[[#This Row],[Devengado]]/Tabla1[[#Totals],[Devengado]]</f>
        <v>4.701733163103702E-3</v>
      </c>
      <c r="X2391" s="19">
        <v>13880</v>
      </c>
      <c r="Y2391" s="19">
        <v>22418</v>
      </c>
      <c r="Z2391" s="19">
        <v>13880</v>
      </c>
    </row>
    <row r="2392" spans="1:26" hidden="1" x14ac:dyDescent="0.2">
      <c r="A2392" t="s">
        <v>0</v>
      </c>
      <c r="B2392" t="s">
        <v>115</v>
      </c>
      <c r="C2392" t="s">
        <v>697</v>
      </c>
      <c r="D2392" t="s">
        <v>698</v>
      </c>
      <c r="E2392" t="s">
        <v>671</v>
      </c>
      <c r="F2392" t="s">
        <v>672</v>
      </c>
      <c r="G2392" t="s">
        <v>699</v>
      </c>
      <c r="H2392" t="s">
        <v>700</v>
      </c>
      <c r="I2392" t="str">
        <f>MID(Tabla1[[#This Row],[Des.Proyecto]],16,50)</f>
        <v>DESARROLLO DE CAPACIDADES DEL TALENTO HU</v>
      </c>
      <c r="J2392" t="s">
        <v>592</v>
      </c>
      <c r="K2392" t="s">
        <v>593</v>
      </c>
      <c r="L2392" s="11" t="s">
        <v>939</v>
      </c>
      <c r="M2392" t="s">
        <v>403</v>
      </c>
      <c r="N2392" t="s">
        <v>194</v>
      </c>
      <c r="O2392" s="19">
        <v>130000</v>
      </c>
      <c r="P2392" s="19">
        <v>0</v>
      </c>
      <c r="Q2392" s="19">
        <v>0</v>
      </c>
      <c r="R2392" s="19">
        <v>130000</v>
      </c>
      <c r="S2392" s="19">
        <v>0</v>
      </c>
      <c r="T2392" s="19">
        <v>0</v>
      </c>
      <c r="U2392" s="18">
        <f>Tabla1[[#This Row],[Comprometido]]/Tabla1[[#Totals],[Comprometido]]</f>
        <v>0</v>
      </c>
      <c r="V2392" s="19">
        <v>0</v>
      </c>
      <c r="W2392" s="20">
        <f>Tabla1[[#This Row],[Devengado]]/Tabla1[[#Totals],[Devengado]]</f>
        <v>0</v>
      </c>
      <c r="X2392" s="19">
        <v>130000</v>
      </c>
      <c r="Y2392" s="19">
        <v>130000</v>
      </c>
      <c r="Z2392" s="19">
        <v>130000</v>
      </c>
    </row>
    <row r="2393" spans="1:26" hidden="1" x14ac:dyDescent="0.2">
      <c r="A2393" t="s">
        <v>0</v>
      </c>
      <c r="B2393" t="s">
        <v>16</v>
      </c>
      <c r="C2393" t="s">
        <v>17</v>
      </c>
      <c r="D2393" t="s">
        <v>18</v>
      </c>
      <c r="E2393" t="s">
        <v>671</v>
      </c>
      <c r="F2393" t="s">
        <v>672</v>
      </c>
      <c r="G2393" t="s">
        <v>701</v>
      </c>
      <c r="H2393" t="s">
        <v>702</v>
      </c>
      <c r="I2393" t="str">
        <f>MID(Tabla1[[#This Row],[Des.Proyecto]],16,50)</f>
        <v>RELACIONES Y COOPERACIÓN INTERNACIONAL P</v>
      </c>
      <c r="J2393" t="s">
        <v>456</v>
      </c>
      <c r="K2393" t="s">
        <v>457</v>
      </c>
      <c r="L2393" s="11" t="s">
        <v>939</v>
      </c>
      <c r="M2393" t="s">
        <v>403</v>
      </c>
      <c r="N2393" t="s">
        <v>194</v>
      </c>
      <c r="O2393" s="19">
        <v>5000</v>
      </c>
      <c r="P2393" s="19">
        <v>0</v>
      </c>
      <c r="Q2393" s="19">
        <v>0</v>
      </c>
      <c r="R2393" s="19">
        <v>5000</v>
      </c>
      <c r="S2393" s="19">
        <v>0</v>
      </c>
      <c r="T2393" s="19">
        <v>0</v>
      </c>
      <c r="U2393" s="18">
        <f>Tabla1[[#This Row],[Comprometido]]/Tabla1[[#Totals],[Comprometido]]</f>
        <v>0</v>
      </c>
      <c r="V2393" s="19">
        <v>0</v>
      </c>
      <c r="W2393" s="20">
        <f>Tabla1[[#This Row],[Devengado]]/Tabla1[[#Totals],[Devengado]]</f>
        <v>0</v>
      </c>
      <c r="X2393" s="19">
        <v>5000</v>
      </c>
      <c r="Y2393" s="19">
        <v>5000</v>
      </c>
      <c r="Z2393" s="19">
        <v>5000</v>
      </c>
    </row>
    <row r="2394" spans="1:26" hidden="1" x14ac:dyDescent="0.2">
      <c r="A2394" t="s">
        <v>0</v>
      </c>
      <c r="B2394" t="s">
        <v>16</v>
      </c>
      <c r="C2394" t="s">
        <v>17</v>
      </c>
      <c r="D2394" t="s">
        <v>18</v>
      </c>
      <c r="E2394" t="s">
        <v>671</v>
      </c>
      <c r="F2394" t="s">
        <v>672</v>
      </c>
      <c r="G2394" t="s">
        <v>701</v>
      </c>
      <c r="H2394" t="s">
        <v>702</v>
      </c>
      <c r="I2394" t="str">
        <f>MID(Tabla1[[#This Row],[Des.Proyecto]],16,50)</f>
        <v>RELACIONES Y COOPERACIÓN INTERNACIONAL P</v>
      </c>
      <c r="J2394" t="s">
        <v>514</v>
      </c>
      <c r="K2394" t="s">
        <v>515</v>
      </c>
      <c r="L2394" s="11" t="s">
        <v>939</v>
      </c>
      <c r="M2394" t="s">
        <v>403</v>
      </c>
      <c r="N2394" t="s">
        <v>194</v>
      </c>
      <c r="O2394" s="19">
        <v>32000</v>
      </c>
      <c r="P2394" s="19">
        <v>0</v>
      </c>
      <c r="Q2394" s="19">
        <v>0</v>
      </c>
      <c r="R2394" s="19">
        <v>32000</v>
      </c>
      <c r="S2394" s="19">
        <v>0</v>
      </c>
      <c r="T2394" s="19">
        <v>0</v>
      </c>
      <c r="U2394" s="18">
        <f>Tabla1[[#This Row],[Comprometido]]/Tabla1[[#Totals],[Comprometido]]</f>
        <v>0</v>
      </c>
      <c r="V2394" s="19">
        <v>0</v>
      </c>
      <c r="W2394" s="20">
        <f>Tabla1[[#This Row],[Devengado]]/Tabla1[[#Totals],[Devengado]]</f>
        <v>0</v>
      </c>
      <c r="X2394" s="19">
        <v>32000</v>
      </c>
      <c r="Y2394" s="19">
        <v>32000</v>
      </c>
      <c r="Z2394" s="19">
        <v>32000</v>
      </c>
    </row>
    <row r="2395" spans="1:26" hidden="1" x14ac:dyDescent="0.2">
      <c r="A2395" t="s">
        <v>0</v>
      </c>
      <c r="B2395" t="s">
        <v>16</v>
      </c>
      <c r="C2395" t="s">
        <v>17</v>
      </c>
      <c r="D2395" t="s">
        <v>18</v>
      </c>
      <c r="E2395" t="s">
        <v>671</v>
      </c>
      <c r="F2395" t="s">
        <v>672</v>
      </c>
      <c r="G2395" t="s">
        <v>701</v>
      </c>
      <c r="H2395" t="s">
        <v>702</v>
      </c>
      <c r="I2395" t="str">
        <f>MID(Tabla1[[#This Row],[Des.Proyecto]],16,50)</f>
        <v>RELACIONES Y COOPERACIÓN INTERNACIONAL P</v>
      </c>
      <c r="J2395" t="s">
        <v>703</v>
      </c>
      <c r="K2395" t="s">
        <v>704</v>
      </c>
      <c r="L2395" s="11" t="s">
        <v>939</v>
      </c>
      <c r="M2395" t="s">
        <v>403</v>
      </c>
      <c r="N2395" t="s">
        <v>194</v>
      </c>
      <c r="O2395" s="19">
        <v>4400</v>
      </c>
      <c r="P2395" s="19">
        <v>0</v>
      </c>
      <c r="Q2395" s="19">
        <v>0</v>
      </c>
      <c r="R2395" s="19">
        <v>4400</v>
      </c>
      <c r="S2395" s="19">
        <v>0</v>
      </c>
      <c r="T2395" s="19">
        <v>0</v>
      </c>
      <c r="U2395" s="18">
        <f>Tabla1[[#This Row],[Comprometido]]/Tabla1[[#Totals],[Comprometido]]</f>
        <v>0</v>
      </c>
      <c r="V2395" s="19">
        <v>0</v>
      </c>
      <c r="W2395" s="20">
        <f>Tabla1[[#This Row],[Devengado]]/Tabla1[[#Totals],[Devengado]]</f>
        <v>0</v>
      </c>
      <c r="X2395" s="19">
        <v>4400</v>
      </c>
      <c r="Y2395" s="19">
        <v>4400</v>
      </c>
      <c r="Z2395" s="19">
        <v>4400</v>
      </c>
    </row>
    <row r="2396" spans="1:26" hidden="1" x14ac:dyDescent="0.2">
      <c r="A2396" t="s">
        <v>0</v>
      </c>
      <c r="B2396" t="s">
        <v>16</v>
      </c>
      <c r="C2396" t="s">
        <v>17</v>
      </c>
      <c r="D2396" t="s">
        <v>18</v>
      </c>
      <c r="E2396" t="s">
        <v>671</v>
      </c>
      <c r="F2396" t="s">
        <v>672</v>
      </c>
      <c r="G2396" t="s">
        <v>701</v>
      </c>
      <c r="H2396" t="s">
        <v>702</v>
      </c>
      <c r="I2396" t="str">
        <f>MID(Tabla1[[#This Row],[Des.Proyecto]],16,50)</f>
        <v>RELACIONES Y COOPERACIÓN INTERNACIONAL P</v>
      </c>
      <c r="J2396" t="s">
        <v>476</v>
      </c>
      <c r="K2396" t="s">
        <v>477</v>
      </c>
      <c r="L2396" s="11" t="s">
        <v>939</v>
      </c>
      <c r="M2396" t="s">
        <v>403</v>
      </c>
      <c r="N2396" t="s">
        <v>194</v>
      </c>
      <c r="O2396" s="19">
        <v>13600</v>
      </c>
      <c r="P2396" s="19">
        <v>0</v>
      </c>
      <c r="Q2396" s="19">
        <v>0</v>
      </c>
      <c r="R2396" s="19">
        <v>13600</v>
      </c>
      <c r="S2396" s="19">
        <v>0</v>
      </c>
      <c r="T2396" s="19">
        <v>0</v>
      </c>
      <c r="U2396" s="18">
        <f>Tabla1[[#This Row],[Comprometido]]/Tabla1[[#Totals],[Comprometido]]</f>
        <v>0</v>
      </c>
      <c r="V2396" s="19">
        <v>0</v>
      </c>
      <c r="W2396" s="20">
        <f>Tabla1[[#This Row],[Devengado]]/Tabla1[[#Totals],[Devengado]]</f>
        <v>0</v>
      </c>
      <c r="X2396" s="19">
        <v>13600</v>
      </c>
      <c r="Y2396" s="19">
        <v>13600</v>
      </c>
      <c r="Z2396" s="19">
        <v>13600</v>
      </c>
    </row>
    <row r="2397" spans="1:26" hidden="1" x14ac:dyDescent="0.2">
      <c r="A2397" t="s">
        <v>0</v>
      </c>
      <c r="B2397" t="s">
        <v>16</v>
      </c>
      <c r="C2397" t="s">
        <v>17</v>
      </c>
      <c r="D2397" t="s">
        <v>18</v>
      </c>
      <c r="E2397" t="s">
        <v>671</v>
      </c>
      <c r="F2397" t="s">
        <v>672</v>
      </c>
      <c r="G2397" t="s">
        <v>701</v>
      </c>
      <c r="H2397" t="s">
        <v>702</v>
      </c>
      <c r="I2397" t="str">
        <f>MID(Tabla1[[#This Row],[Des.Proyecto]],16,50)</f>
        <v>RELACIONES Y COOPERACIÓN INTERNACIONAL P</v>
      </c>
      <c r="J2397" t="s">
        <v>478</v>
      </c>
      <c r="K2397" t="s">
        <v>479</v>
      </c>
      <c r="L2397" s="11" t="s">
        <v>939</v>
      </c>
      <c r="M2397" t="s">
        <v>403</v>
      </c>
      <c r="N2397" t="s">
        <v>194</v>
      </c>
      <c r="O2397" s="19">
        <v>8000</v>
      </c>
      <c r="P2397" s="19">
        <v>0</v>
      </c>
      <c r="Q2397" s="19">
        <v>0</v>
      </c>
      <c r="R2397" s="19">
        <v>8000</v>
      </c>
      <c r="S2397" s="19">
        <v>0</v>
      </c>
      <c r="T2397" s="19">
        <v>0</v>
      </c>
      <c r="U2397" s="18">
        <f>Tabla1[[#This Row],[Comprometido]]/Tabla1[[#Totals],[Comprometido]]</f>
        <v>0</v>
      </c>
      <c r="V2397" s="19">
        <v>0</v>
      </c>
      <c r="W2397" s="20">
        <f>Tabla1[[#This Row],[Devengado]]/Tabla1[[#Totals],[Devengado]]</f>
        <v>0</v>
      </c>
      <c r="X2397" s="19">
        <v>8000</v>
      </c>
      <c r="Y2397" s="19">
        <v>8000</v>
      </c>
      <c r="Z2397" s="19">
        <v>8000</v>
      </c>
    </row>
    <row r="2398" spans="1:26" hidden="1" x14ac:dyDescent="0.2">
      <c r="A2398" t="s">
        <v>0</v>
      </c>
      <c r="B2398" t="s">
        <v>16</v>
      </c>
      <c r="C2398" t="s">
        <v>38</v>
      </c>
      <c r="D2398" t="s">
        <v>39</v>
      </c>
      <c r="E2398" t="s">
        <v>671</v>
      </c>
      <c r="F2398" t="s">
        <v>672</v>
      </c>
      <c r="G2398" t="s">
        <v>705</v>
      </c>
      <c r="H2398" t="s">
        <v>706</v>
      </c>
      <c r="I2398" t="str">
        <f>MID(Tabla1[[#This Row],[Des.Proyecto]],16,50)</f>
        <v>FORTALECIMIENTO DE LA PLANFICACIÓN TERRI</v>
      </c>
      <c r="J2398" t="s">
        <v>456</v>
      </c>
      <c r="K2398" t="s">
        <v>457</v>
      </c>
      <c r="L2398" s="11" t="s">
        <v>939</v>
      </c>
      <c r="M2398" t="s">
        <v>403</v>
      </c>
      <c r="N2398" t="s">
        <v>194</v>
      </c>
      <c r="O2398" s="19">
        <v>5000</v>
      </c>
      <c r="P2398" s="19">
        <v>0</v>
      </c>
      <c r="Q2398" s="19">
        <v>0</v>
      </c>
      <c r="R2398" s="19">
        <v>5000</v>
      </c>
      <c r="S2398" s="19">
        <v>0</v>
      </c>
      <c r="T2398" s="19">
        <v>0</v>
      </c>
      <c r="U2398" s="18">
        <f>Tabla1[[#This Row],[Comprometido]]/Tabla1[[#Totals],[Comprometido]]</f>
        <v>0</v>
      </c>
      <c r="V2398" s="19">
        <v>0</v>
      </c>
      <c r="W2398" s="20">
        <f>Tabla1[[#This Row],[Devengado]]/Tabla1[[#Totals],[Devengado]]</f>
        <v>0</v>
      </c>
      <c r="X2398" s="19">
        <v>5000</v>
      </c>
      <c r="Y2398" s="19">
        <v>5000</v>
      </c>
      <c r="Z2398" s="19">
        <v>5000</v>
      </c>
    </row>
    <row r="2399" spans="1:26" hidden="1" x14ac:dyDescent="0.2">
      <c r="A2399" t="s">
        <v>0</v>
      </c>
      <c r="B2399" t="s">
        <v>16</v>
      </c>
      <c r="C2399" t="s">
        <v>38</v>
      </c>
      <c r="D2399" t="s">
        <v>39</v>
      </c>
      <c r="E2399" t="s">
        <v>671</v>
      </c>
      <c r="F2399" t="s">
        <v>672</v>
      </c>
      <c r="G2399" t="s">
        <v>705</v>
      </c>
      <c r="H2399" t="s">
        <v>706</v>
      </c>
      <c r="I2399" t="str">
        <f>MID(Tabla1[[#This Row],[Des.Proyecto]],16,50)</f>
        <v>FORTALECIMIENTO DE LA PLANFICACIÓN TERRI</v>
      </c>
      <c r="J2399" t="s">
        <v>514</v>
      </c>
      <c r="K2399" t="s">
        <v>515</v>
      </c>
      <c r="L2399" s="11" t="s">
        <v>939</v>
      </c>
      <c r="M2399" t="s">
        <v>403</v>
      </c>
      <c r="N2399" t="s">
        <v>194</v>
      </c>
      <c r="O2399" s="19">
        <v>6807</v>
      </c>
      <c r="P2399" s="19">
        <v>0</v>
      </c>
      <c r="Q2399" s="19">
        <v>0</v>
      </c>
      <c r="R2399" s="19">
        <v>6807</v>
      </c>
      <c r="S2399" s="19">
        <v>0</v>
      </c>
      <c r="T2399" s="19">
        <v>0</v>
      </c>
      <c r="U2399" s="18">
        <f>Tabla1[[#This Row],[Comprometido]]/Tabla1[[#Totals],[Comprometido]]</f>
        <v>0</v>
      </c>
      <c r="V2399" s="19">
        <v>0</v>
      </c>
      <c r="W2399" s="20">
        <f>Tabla1[[#This Row],[Devengado]]/Tabla1[[#Totals],[Devengado]]</f>
        <v>0</v>
      </c>
      <c r="X2399" s="19">
        <v>6807</v>
      </c>
      <c r="Y2399" s="19">
        <v>6807</v>
      </c>
      <c r="Z2399" s="19">
        <v>6807</v>
      </c>
    </row>
    <row r="2400" spans="1:26" hidden="1" x14ac:dyDescent="0.2">
      <c r="A2400" t="s">
        <v>0</v>
      </c>
      <c r="B2400" t="s">
        <v>16</v>
      </c>
      <c r="C2400" t="s">
        <v>38</v>
      </c>
      <c r="D2400" t="s">
        <v>39</v>
      </c>
      <c r="E2400" t="s">
        <v>671</v>
      </c>
      <c r="F2400" t="s">
        <v>672</v>
      </c>
      <c r="G2400" t="s">
        <v>705</v>
      </c>
      <c r="H2400" t="s">
        <v>706</v>
      </c>
      <c r="I2400" t="str">
        <f>MID(Tabla1[[#This Row],[Des.Proyecto]],16,50)</f>
        <v>FORTALECIMIENTO DE LA PLANFICACIÓN TERRI</v>
      </c>
      <c r="J2400" t="s">
        <v>468</v>
      </c>
      <c r="K2400" t="s">
        <v>469</v>
      </c>
      <c r="L2400" s="11" t="s">
        <v>939</v>
      </c>
      <c r="M2400" t="s">
        <v>403</v>
      </c>
      <c r="N2400" t="s">
        <v>194</v>
      </c>
      <c r="O2400" s="19">
        <v>3400</v>
      </c>
      <c r="P2400" s="19">
        <v>0</v>
      </c>
      <c r="Q2400" s="19">
        <v>0</v>
      </c>
      <c r="R2400" s="19">
        <v>3400</v>
      </c>
      <c r="S2400" s="19">
        <v>0</v>
      </c>
      <c r="T2400" s="19">
        <v>0</v>
      </c>
      <c r="U2400" s="18">
        <f>Tabla1[[#This Row],[Comprometido]]/Tabla1[[#Totals],[Comprometido]]</f>
        <v>0</v>
      </c>
      <c r="V2400" s="19">
        <v>0</v>
      </c>
      <c r="W2400" s="20">
        <f>Tabla1[[#This Row],[Devengado]]/Tabla1[[#Totals],[Devengado]]</f>
        <v>0</v>
      </c>
      <c r="X2400" s="19">
        <v>3400</v>
      </c>
      <c r="Y2400" s="19">
        <v>3400</v>
      </c>
      <c r="Z2400" s="19">
        <v>3400</v>
      </c>
    </row>
    <row r="2401" spans="1:26" hidden="1" x14ac:dyDescent="0.2">
      <c r="A2401" t="s">
        <v>0</v>
      </c>
      <c r="B2401" t="s">
        <v>16</v>
      </c>
      <c r="C2401" t="s">
        <v>38</v>
      </c>
      <c r="D2401" t="s">
        <v>39</v>
      </c>
      <c r="E2401" t="s">
        <v>671</v>
      </c>
      <c r="F2401" t="s">
        <v>672</v>
      </c>
      <c r="G2401" t="s">
        <v>705</v>
      </c>
      <c r="H2401" t="s">
        <v>706</v>
      </c>
      <c r="I2401" t="str">
        <f>MID(Tabla1[[#This Row],[Des.Proyecto]],16,50)</f>
        <v>FORTALECIMIENTO DE LA PLANFICACIÓN TERRI</v>
      </c>
      <c r="J2401" t="s">
        <v>703</v>
      </c>
      <c r="K2401" t="s">
        <v>704</v>
      </c>
      <c r="L2401" s="11" t="s">
        <v>939</v>
      </c>
      <c r="M2401" t="s">
        <v>403</v>
      </c>
      <c r="N2401" t="s">
        <v>194</v>
      </c>
      <c r="O2401" s="19">
        <v>4000</v>
      </c>
      <c r="P2401" s="19">
        <v>0</v>
      </c>
      <c r="Q2401" s="19">
        <v>0</v>
      </c>
      <c r="R2401" s="19">
        <v>4000</v>
      </c>
      <c r="S2401" s="19">
        <v>0</v>
      </c>
      <c r="T2401" s="19">
        <v>0</v>
      </c>
      <c r="U2401" s="18">
        <f>Tabla1[[#This Row],[Comprometido]]/Tabla1[[#Totals],[Comprometido]]</f>
        <v>0</v>
      </c>
      <c r="V2401" s="19">
        <v>0</v>
      </c>
      <c r="W2401" s="20">
        <f>Tabla1[[#This Row],[Devengado]]/Tabla1[[#Totals],[Devengado]]</f>
        <v>0</v>
      </c>
      <c r="X2401" s="19">
        <v>4000</v>
      </c>
      <c r="Y2401" s="19">
        <v>4000</v>
      </c>
      <c r="Z2401" s="19">
        <v>4000</v>
      </c>
    </row>
    <row r="2402" spans="1:26" hidden="1" x14ac:dyDescent="0.2">
      <c r="A2402" t="s">
        <v>0</v>
      </c>
      <c r="B2402" t="s">
        <v>16</v>
      </c>
      <c r="C2402" t="s">
        <v>38</v>
      </c>
      <c r="D2402" t="s">
        <v>39</v>
      </c>
      <c r="E2402" t="s">
        <v>671</v>
      </c>
      <c r="F2402" t="s">
        <v>672</v>
      </c>
      <c r="G2402" t="s">
        <v>705</v>
      </c>
      <c r="H2402" t="s">
        <v>706</v>
      </c>
      <c r="I2402" t="str">
        <f>MID(Tabla1[[#This Row],[Des.Proyecto]],16,50)</f>
        <v>FORTALECIMIENTO DE LA PLANFICACIÓN TERRI</v>
      </c>
      <c r="J2402" t="s">
        <v>707</v>
      </c>
      <c r="K2402" t="s">
        <v>708</v>
      </c>
      <c r="L2402" s="11" t="s">
        <v>939</v>
      </c>
      <c r="M2402" t="s">
        <v>403</v>
      </c>
      <c r="N2402" t="s">
        <v>194</v>
      </c>
      <c r="O2402" s="19">
        <v>5000</v>
      </c>
      <c r="P2402" s="19">
        <v>0</v>
      </c>
      <c r="Q2402" s="19">
        <v>0</v>
      </c>
      <c r="R2402" s="19">
        <v>5000</v>
      </c>
      <c r="S2402" s="19">
        <v>0</v>
      </c>
      <c r="T2402" s="19">
        <v>0</v>
      </c>
      <c r="U2402" s="18">
        <f>Tabla1[[#This Row],[Comprometido]]/Tabla1[[#Totals],[Comprometido]]</f>
        <v>0</v>
      </c>
      <c r="V2402" s="19">
        <v>0</v>
      </c>
      <c r="W2402" s="20">
        <f>Tabla1[[#This Row],[Devengado]]/Tabla1[[#Totals],[Devengado]]</f>
        <v>0</v>
      </c>
      <c r="X2402" s="19">
        <v>5000</v>
      </c>
      <c r="Y2402" s="19">
        <v>5000</v>
      </c>
      <c r="Z2402" s="19">
        <v>5000</v>
      </c>
    </row>
    <row r="2403" spans="1:26" hidden="1" x14ac:dyDescent="0.2">
      <c r="A2403" t="s">
        <v>0</v>
      </c>
      <c r="B2403" t="s">
        <v>16</v>
      </c>
      <c r="C2403" t="s">
        <v>38</v>
      </c>
      <c r="D2403" t="s">
        <v>39</v>
      </c>
      <c r="E2403" t="s">
        <v>671</v>
      </c>
      <c r="F2403" t="s">
        <v>672</v>
      </c>
      <c r="G2403" t="s">
        <v>705</v>
      </c>
      <c r="H2403" t="s">
        <v>706</v>
      </c>
      <c r="I2403" t="str">
        <f>MID(Tabla1[[#This Row],[Des.Proyecto]],16,50)</f>
        <v>FORTALECIMIENTO DE LA PLANFICACIÓN TERRI</v>
      </c>
      <c r="J2403" t="s">
        <v>476</v>
      </c>
      <c r="K2403" t="s">
        <v>477</v>
      </c>
      <c r="L2403" s="11" t="s">
        <v>939</v>
      </c>
      <c r="M2403" t="s">
        <v>403</v>
      </c>
      <c r="N2403" t="s">
        <v>194</v>
      </c>
      <c r="O2403" s="19">
        <v>229698</v>
      </c>
      <c r="P2403" s="19">
        <v>0</v>
      </c>
      <c r="Q2403" s="19">
        <v>0</v>
      </c>
      <c r="R2403" s="19">
        <v>229698</v>
      </c>
      <c r="S2403" s="19">
        <v>1274</v>
      </c>
      <c r="T2403" s="19">
        <v>24344</v>
      </c>
      <c r="U2403" s="18">
        <f>Tabla1[[#This Row],[Comprometido]]/Tabla1[[#Totals],[Comprometido]]</f>
        <v>1.1621885488412697E-3</v>
      </c>
      <c r="V2403" s="19">
        <v>24286</v>
      </c>
      <c r="W2403" s="20">
        <f>Tabla1[[#This Row],[Devengado]]/Tabla1[[#Totals],[Devengado]]</f>
        <v>2.8360809596924275E-3</v>
      </c>
      <c r="X2403" s="19">
        <v>205354</v>
      </c>
      <c r="Y2403" s="19">
        <v>205412</v>
      </c>
      <c r="Z2403" s="19">
        <v>204080</v>
      </c>
    </row>
    <row r="2404" spans="1:26" hidden="1" x14ac:dyDescent="0.2">
      <c r="A2404" t="s">
        <v>0</v>
      </c>
      <c r="B2404" t="s">
        <v>16</v>
      </c>
      <c r="C2404" t="s">
        <v>38</v>
      </c>
      <c r="D2404" t="s">
        <v>39</v>
      </c>
      <c r="E2404" t="s">
        <v>671</v>
      </c>
      <c r="F2404" t="s">
        <v>672</v>
      </c>
      <c r="G2404" t="s">
        <v>705</v>
      </c>
      <c r="H2404" t="s">
        <v>706</v>
      </c>
      <c r="I2404" t="str">
        <f>MID(Tabla1[[#This Row],[Des.Proyecto]],16,50)</f>
        <v>FORTALECIMIENTO DE LA PLANFICACIÓN TERRI</v>
      </c>
      <c r="J2404" t="s">
        <v>478</v>
      </c>
      <c r="K2404" t="s">
        <v>479</v>
      </c>
      <c r="L2404" s="11" t="s">
        <v>939</v>
      </c>
      <c r="M2404" t="s">
        <v>403</v>
      </c>
      <c r="N2404" t="s">
        <v>194</v>
      </c>
      <c r="O2404" s="19">
        <v>23540</v>
      </c>
      <c r="P2404" s="19">
        <v>0</v>
      </c>
      <c r="Q2404" s="19">
        <v>0</v>
      </c>
      <c r="R2404" s="19">
        <v>23540</v>
      </c>
      <c r="S2404" s="19">
        <v>0</v>
      </c>
      <c r="T2404" s="19">
        <v>0</v>
      </c>
      <c r="U2404" s="18">
        <f>Tabla1[[#This Row],[Comprometido]]/Tabla1[[#Totals],[Comprometido]]</f>
        <v>0</v>
      </c>
      <c r="V2404" s="19">
        <v>0</v>
      </c>
      <c r="W2404" s="20">
        <f>Tabla1[[#This Row],[Devengado]]/Tabla1[[#Totals],[Devengado]]</f>
        <v>0</v>
      </c>
      <c r="X2404" s="19">
        <v>23540</v>
      </c>
      <c r="Y2404" s="19">
        <v>23540</v>
      </c>
      <c r="Z2404" s="19">
        <v>23540</v>
      </c>
    </row>
    <row r="2405" spans="1:26" hidden="1" x14ac:dyDescent="0.2">
      <c r="A2405" t="s">
        <v>0</v>
      </c>
      <c r="B2405" t="s">
        <v>16</v>
      </c>
      <c r="C2405" t="s">
        <v>38</v>
      </c>
      <c r="D2405" t="s">
        <v>39</v>
      </c>
      <c r="E2405" t="s">
        <v>671</v>
      </c>
      <c r="F2405" t="s">
        <v>672</v>
      </c>
      <c r="G2405" t="s">
        <v>705</v>
      </c>
      <c r="H2405" t="s">
        <v>706</v>
      </c>
      <c r="I2405" t="str">
        <f>MID(Tabla1[[#This Row],[Des.Proyecto]],16,50)</f>
        <v>FORTALECIMIENTO DE LA PLANFICACIÓN TERRI</v>
      </c>
      <c r="J2405" t="s">
        <v>420</v>
      </c>
      <c r="K2405" t="s">
        <v>421</v>
      </c>
      <c r="L2405" s="11" t="s">
        <v>939</v>
      </c>
      <c r="M2405" t="s">
        <v>403</v>
      </c>
      <c r="N2405" t="s">
        <v>194</v>
      </c>
      <c r="O2405" s="19">
        <v>2000</v>
      </c>
      <c r="P2405" s="19">
        <v>0</v>
      </c>
      <c r="Q2405" s="19">
        <v>0</v>
      </c>
      <c r="R2405" s="19">
        <v>2000</v>
      </c>
      <c r="S2405" s="19">
        <v>0</v>
      </c>
      <c r="T2405" s="19">
        <v>0</v>
      </c>
      <c r="U2405" s="18">
        <f>Tabla1[[#This Row],[Comprometido]]/Tabla1[[#Totals],[Comprometido]]</f>
        <v>0</v>
      </c>
      <c r="V2405" s="19">
        <v>0</v>
      </c>
      <c r="W2405" s="20">
        <f>Tabla1[[#This Row],[Devengado]]/Tabla1[[#Totals],[Devengado]]</f>
        <v>0</v>
      </c>
      <c r="X2405" s="19">
        <v>2000</v>
      </c>
      <c r="Y2405" s="19">
        <v>2000</v>
      </c>
      <c r="Z2405" s="19">
        <v>2000</v>
      </c>
    </row>
    <row r="2406" spans="1:26" hidden="1" x14ac:dyDescent="0.2">
      <c r="A2406" t="s">
        <v>0</v>
      </c>
      <c r="B2406" t="s">
        <v>16</v>
      </c>
      <c r="C2406" t="s">
        <v>38</v>
      </c>
      <c r="D2406" t="s">
        <v>39</v>
      </c>
      <c r="E2406" t="s">
        <v>671</v>
      </c>
      <c r="F2406" t="s">
        <v>672</v>
      </c>
      <c r="G2406" t="s">
        <v>705</v>
      </c>
      <c r="H2406" t="s">
        <v>706</v>
      </c>
      <c r="I2406" t="str">
        <f>MID(Tabla1[[#This Row],[Des.Proyecto]],16,50)</f>
        <v>FORTALECIMIENTO DE LA PLANFICACIÓN TERRI</v>
      </c>
      <c r="J2406" t="s">
        <v>422</v>
      </c>
      <c r="K2406" t="s">
        <v>423</v>
      </c>
      <c r="L2406" s="11" t="s">
        <v>939</v>
      </c>
      <c r="M2406" t="s">
        <v>403</v>
      </c>
      <c r="N2406" t="s">
        <v>194</v>
      </c>
      <c r="O2406" s="19">
        <v>1435</v>
      </c>
      <c r="P2406" s="19">
        <v>0</v>
      </c>
      <c r="Q2406" s="19">
        <v>0</v>
      </c>
      <c r="R2406" s="19">
        <v>1435</v>
      </c>
      <c r="S2406" s="19">
        <v>0</v>
      </c>
      <c r="T2406" s="19">
        <v>0</v>
      </c>
      <c r="U2406" s="18">
        <f>Tabla1[[#This Row],[Comprometido]]/Tabla1[[#Totals],[Comprometido]]</f>
        <v>0</v>
      </c>
      <c r="V2406" s="19">
        <v>0</v>
      </c>
      <c r="W2406" s="20">
        <f>Tabla1[[#This Row],[Devengado]]/Tabla1[[#Totals],[Devengado]]</f>
        <v>0</v>
      </c>
      <c r="X2406" s="19">
        <v>1435</v>
      </c>
      <c r="Y2406" s="19">
        <v>1435</v>
      </c>
      <c r="Z2406" s="19">
        <v>1435</v>
      </c>
    </row>
    <row r="2407" spans="1:26" hidden="1" x14ac:dyDescent="0.2">
      <c r="A2407" t="s">
        <v>0</v>
      </c>
      <c r="B2407" t="s">
        <v>16</v>
      </c>
      <c r="C2407" t="s">
        <v>38</v>
      </c>
      <c r="D2407" t="s">
        <v>39</v>
      </c>
      <c r="E2407" t="s">
        <v>671</v>
      </c>
      <c r="F2407" t="s">
        <v>672</v>
      </c>
      <c r="G2407" t="s">
        <v>705</v>
      </c>
      <c r="H2407" t="s">
        <v>706</v>
      </c>
      <c r="I2407" t="str">
        <f>MID(Tabla1[[#This Row],[Des.Proyecto]],16,50)</f>
        <v>FORTALECIMIENTO DE LA PLANFICACIÓN TERRI</v>
      </c>
      <c r="J2407" t="s">
        <v>490</v>
      </c>
      <c r="K2407" t="s">
        <v>491</v>
      </c>
      <c r="L2407" s="11" t="s">
        <v>939</v>
      </c>
      <c r="M2407" t="s">
        <v>403</v>
      </c>
      <c r="N2407" t="s">
        <v>194</v>
      </c>
      <c r="O2407" s="19">
        <v>4000</v>
      </c>
      <c r="P2407" s="19">
        <v>0</v>
      </c>
      <c r="Q2407" s="19">
        <v>0</v>
      </c>
      <c r="R2407" s="19">
        <v>4000</v>
      </c>
      <c r="S2407" s="19">
        <v>0</v>
      </c>
      <c r="T2407" s="19">
        <v>0</v>
      </c>
      <c r="U2407" s="18">
        <f>Tabla1[[#This Row],[Comprometido]]/Tabla1[[#Totals],[Comprometido]]</f>
        <v>0</v>
      </c>
      <c r="V2407" s="19">
        <v>0</v>
      </c>
      <c r="W2407" s="20">
        <f>Tabla1[[#This Row],[Devengado]]/Tabla1[[#Totals],[Devengado]]</f>
        <v>0</v>
      </c>
      <c r="X2407" s="19">
        <v>4000</v>
      </c>
      <c r="Y2407" s="19">
        <v>4000</v>
      </c>
      <c r="Z2407" s="19">
        <v>4000</v>
      </c>
    </row>
    <row r="2408" spans="1:26" hidden="1" x14ac:dyDescent="0.2">
      <c r="A2408" t="s">
        <v>0</v>
      </c>
      <c r="B2408" t="s">
        <v>115</v>
      </c>
      <c r="C2408" t="s">
        <v>116</v>
      </c>
      <c r="D2408" t="s">
        <v>117</v>
      </c>
      <c r="E2408" t="s">
        <v>671</v>
      </c>
      <c r="F2408" t="s">
        <v>672</v>
      </c>
      <c r="G2408" t="s">
        <v>709</v>
      </c>
      <c r="H2408" t="s">
        <v>710</v>
      </c>
      <c r="I2408" t="str">
        <f>MID(Tabla1[[#This Row],[Des.Proyecto]],16,50)</f>
        <v>IMPLEMENTACIÓN DEL PLAN DE OPTIMIZACIÓN,</v>
      </c>
      <c r="J2408" t="s">
        <v>476</v>
      </c>
      <c r="K2408" t="s">
        <v>477</v>
      </c>
      <c r="L2408" s="11" t="s">
        <v>939</v>
      </c>
      <c r="M2408" t="s">
        <v>403</v>
      </c>
      <c r="N2408" t="s">
        <v>194</v>
      </c>
      <c r="O2408" s="19">
        <v>73943.600000000006</v>
      </c>
      <c r="P2408" s="19">
        <v>0</v>
      </c>
      <c r="Q2408" s="19">
        <v>0</v>
      </c>
      <c r="R2408" s="19">
        <v>73943.600000000006</v>
      </c>
      <c r="S2408" s="19">
        <v>17400</v>
      </c>
      <c r="T2408" s="19">
        <v>54723.33</v>
      </c>
      <c r="U2408" s="18">
        <f>Tabla1[[#This Row],[Comprometido]]/Tabla1[[#Totals],[Comprometido]]</f>
        <v>2.6125052366275849E-3</v>
      </c>
      <c r="V2408" s="19">
        <v>19562.330000000002</v>
      </c>
      <c r="W2408" s="20">
        <f>Tabla1[[#This Row],[Devengado]]/Tabla1[[#Totals],[Devengado]]</f>
        <v>2.2844581915597451E-3</v>
      </c>
      <c r="X2408" s="19">
        <v>19220.27</v>
      </c>
      <c r="Y2408" s="19">
        <v>54381.27</v>
      </c>
      <c r="Z2408" s="19">
        <v>1820.27</v>
      </c>
    </row>
    <row r="2409" spans="1:26" hidden="1" x14ac:dyDescent="0.2">
      <c r="A2409" t="s">
        <v>0</v>
      </c>
      <c r="B2409" t="s">
        <v>1</v>
      </c>
      <c r="C2409" t="s">
        <v>88</v>
      </c>
      <c r="D2409" t="s">
        <v>89</v>
      </c>
      <c r="E2409" t="s">
        <v>671</v>
      </c>
      <c r="F2409" t="s">
        <v>672</v>
      </c>
      <c r="G2409" t="s">
        <v>711</v>
      </c>
      <c r="H2409" t="s">
        <v>712</v>
      </c>
      <c r="I2409" t="str">
        <f>MID(Tabla1[[#This Row],[Des.Proyecto]],16,50)</f>
        <v>MODERNIZACIÓN INTEGRAL DEL REGISTRO DE L</v>
      </c>
      <c r="J2409" t="s">
        <v>418</v>
      </c>
      <c r="K2409" t="s">
        <v>419</v>
      </c>
      <c r="L2409" s="11" t="s">
        <v>939</v>
      </c>
      <c r="M2409" t="s">
        <v>403</v>
      </c>
      <c r="N2409" t="s">
        <v>11</v>
      </c>
      <c r="O2409" s="19">
        <v>107300</v>
      </c>
      <c r="P2409" s="19">
        <v>0</v>
      </c>
      <c r="Q2409" s="19">
        <v>0</v>
      </c>
      <c r="R2409" s="19">
        <v>107300</v>
      </c>
      <c r="S2409" s="19">
        <v>0</v>
      </c>
      <c r="T2409" s="19">
        <v>0</v>
      </c>
      <c r="U2409" s="18">
        <f>Tabla1[[#This Row],[Comprometido]]/Tabla1[[#Totals],[Comprometido]]</f>
        <v>0</v>
      </c>
      <c r="V2409" s="19">
        <v>0</v>
      </c>
      <c r="W2409" s="20">
        <f>Tabla1[[#This Row],[Devengado]]/Tabla1[[#Totals],[Devengado]]</f>
        <v>0</v>
      </c>
      <c r="X2409" s="19">
        <v>107300</v>
      </c>
      <c r="Y2409" s="19">
        <v>107300</v>
      </c>
      <c r="Z2409" s="19">
        <v>107300</v>
      </c>
    </row>
    <row r="2410" spans="1:26" hidden="1" x14ac:dyDescent="0.2">
      <c r="A2410" t="s">
        <v>0</v>
      </c>
      <c r="B2410" t="s">
        <v>1</v>
      </c>
      <c r="C2410" t="s">
        <v>88</v>
      </c>
      <c r="D2410" t="s">
        <v>89</v>
      </c>
      <c r="E2410" t="s">
        <v>671</v>
      </c>
      <c r="F2410" t="s">
        <v>672</v>
      </c>
      <c r="G2410" t="s">
        <v>711</v>
      </c>
      <c r="H2410" t="s">
        <v>712</v>
      </c>
      <c r="I2410" t="str">
        <f>MID(Tabla1[[#This Row],[Des.Proyecto]],16,50)</f>
        <v>MODERNIZACIÓN INTEGRAL DEL REGISTRO DE L</v>
      </c>
      <c r="J2410" t="s">
        <v>420</v>
      </c>
      <c r="K2410" t="s">
        <v>421</v>
      </c>
      <c r="L2410" s="11" t="s">
        <v>939</v>
      </c>
      <c r="M2410" t="s">
        <v>403</v>
      </c>
      <c r="N2410" t="s">
        <v>11</v>
      </c>
      <c r="O2410" s="19">
        <v>120700</v>
      </c>
      <c r="P2410" s="19">
        <v>0</v>
      </c>
      <c r="Q2410" s="19">
        <v>0</v>
      </c>
      <c r="R2410" s="19">
        <v>120700</v>
      </c>
      <c r="S2410" s="19">
        <v>2276</v>
      </c>
      <c r="T2410" s="19">
        <v>34361.72</v>
      </c>
      <c r="U2410" s="18">
        <f>Tabla1[[#This Row],[Comprometido]]/Tabla1[[#Totals],[Comprometido]]</f>
        <v>1.6404369660897979E-3</v>
      </c>
      <c r="V2410" s="19">
        <v>6499.83</v>
      </c>
      <c r="W2410" s="20">
        <f>Tabla1[[#This Row],[Devengado]]/Tabla1[[#Totals],[Devengado]]</f>
        <v>7.5903994499866719E-4</v>
      </c>
      <c r="X2410" s="19">
        <v>86338.28</v>
      </c>
      <c r="Y2410" s="19">
        <v>114200.17</v>
      </c>
      <c r="Z2410" s="19">
        <v>84062.28</v>
      </c>
    </row>
    <row r="2411" spans="1:26" hidden="1" x14ac:dyDescent="0.2">
      <c r="A2411" t="s">
        <v>62</v>
      </c>
      <c r="B2411" t="s">
        <v>80</v>
      </c>
      <c r="C2411" t="s">
        <v>81</v>
      </c>
      <c r="D2411" t="s">
        <v>82</v>
      </c>
      <c r="E2411" t="s">
        <v>713</v>
      </c>
      <c r="F2411" t="s">
        <v>714</v>
      </c>
      <c r="G2411" t="s">
        <v>715</v>
      </c>
      <c r="H2411" t="s">
        <v>716</v>
      </c>
      <c r="I2411" t="str">
        <f>MID(Tabla1[[#This Row],[Des.Proyecto]],16,50)</f>
        <v>MANEJO DE FAUNA URBANA DMQ</v>
      </c>
      <c r="J2411" t="s">
        <v>456</v>
      </c>
      <c r="K2411" t="s">
        <v>457</v>
      </c>
      <c r="L2411" s="11" t="s">
        <v>939</v>
      </c>
      <c r="M2411" t="s">
        <v>403</v>
      </c>
      <c r="N2411" t="s">
        <v>194</v>
      </c>
      <c r="O2411" s="19">
        <v>25765.86</v>
      </c>
      <c r="P2411" s="19">
        <v>0</v>
      </c>
      <c r="Q2411" s="19">
        <v>18616.16</v>
      </c>
      <c r="R2411" s="19">
        <v>44382.02</v>
      </c>
      <c r="S2411" s="19">
        <v>0</v>
      </c>
      <c r="T2411" s="19">
        <v>6182.02</v>
      </c>
      <c r="U2411" s="18">
        <f>Tabla1[[#This Row],[Comprometido]]/Tabla1[[#Totals],[Comprometido]]</f>
        <v>2.9513115563209447E-4</v>
      </c>
      <c r="V2411" s="19">
        <v>6182.02</v>
      </c>
      <c r="W2411" s="20">
        <f>Tabla1[[#This Row],[Devengado]]/Tabla1[[#Totals],[Devengado]]</f>
        <v>7.2192659204635521E-4</v>
      </c>
      <c r="X2411" s="19">
        <v>38200</v>
      </c>
      <c r="Y2411" s="19">
        <v>38200</v>
      </c>
      <c r="Z2411" s="19">
        <v>38200</v>
      </c>
    </row>
    <row r="2412" spans="1:26" hidden="1" x14ac:dyDescent="0.2">
      <c r="A2412" t="s">
        <v>62</v>
      </c>
      <c r="B2412" t="s">
        <v>80</v>
      </c>
      <c r="C2412" t="s">
        <v>81</v>
      </c>
      <c r="D2412" t="s">
        <v>82</v>
      </c>
      <c r="E2412" t="s">
        <v>713</v>
      </c>
      <c r="F2412" t="s">
        <v>714</v>
      </c>
      <c r="G2412" t="s">
        <v>715</v>
      </c>
      <c r="H2412" t="s">
        <v>716</v>
      </c>
      <c r="I2412" t="str">
        <f>MID(Tabla1[[#This Row],[Des.Proyecto]],16,50)</f>
        <v>MANEJO DE FAUNA URBANA DMQ</v>
      </c>
      <c r="J2412" t="s">
        <v>401</v>
      </c>
      <c r="K2412" t="s">
        <v>402</v>
      </c>
      <c r="L2412" s="11" t="s">
        <v>939</v>
      </c>
      <c r="M2412" t="s">
        <v>403</v>
      </c>
      <c r="N2412" t="s">
        <v>194</v>
      </c>
      <c r="O2412" s="19">
        <v>30237</v>
      </c>
      <c r="P2412" s="19">
        <v>0</v>
      </c>
      <c r="Q2412" s="19">
        <v>-15182.46</v>
      </c>
      <c r="R2412" s="19">
        <v>15054.54</v>
      </c>
      <c r="S2412" s="19">
        <v>0</v>
      </c>
      <c r="T2412" s="19">
        <v>15054.54</v>
      </c>
      <c r="U2412" s="18">
        <f>Tabla1[[#This Row],[Comprometido]]/Tabla1[[#Totals],[Comprometido]]</f>
        <v>7.1870744315120157E-4</v>
      </c>
      <c r="V2412" s="19">
        <v>15054.54</v>
      </c>
      <c r="W2412" s="20">
        <f>Tabla1[[#This Row],[Devengado]]/Tabla1[[#Totals],[Devengado]]</f>
        <v>1.7580455509729079E-3</v>
      </c>
      <c r="X2412" s="19">
        <v>0</v>
      </c>
      <c r="Y2412" s="19">
        <v>0</v>
      </c>
      <c r="Z2412" s="19">
        <v>0</v>
      </c>
    </row>
    <row r="2413" spans="1:26" hidden="1" x14ac:dyDescent="0.2">
      <c r="A2413" t="s">
        <v>62</v>
      </c>
      <c r="B2413" t="s">
        <v>80</v>
      </c>
      <c r="C2413" t="s">
        <v>81</v>
      </c>
      <c r="D2413" t="s">
        <v>82</v>
      </c>
      <c r="E2413" t="s">
        <v>713</v>
      </c>
      <c r="F2413" t="s">
        <v>714</v>
      </c>
      <c r="G2413" t="s">
        <v>715</v>
      </c>
      <c r="H2413" t="s">
        <v>716</v>
      </c>
      <c r="I2413" t="str">
        <f>MID(Tabla1[[#This Row],[Des.Proyecto]],16,50)</f>
        <v>MANEJO DE FAUNA URBANA DMQ</v>
      </c>
      <c r="J2413" t="s">
        <v>502</v>
      </c>
      <c r="K2413" t="s">
        <v>503</v>
      </c>
      <c r="L2413" s="11" t="s">
        <v>939</v>
      </c>
      <c r="M2413" t="s">
        <v>403</v>
      </c>
      <c r="N2413" t="s">
        <v>194</v>
      </c>
      <c r="O2413" s="19">
        <v>171855.74</v>
      </c>
      <c r="P2413" s="19">
        <v>0</v>
      </c>
      <c r="Q2413" s="19">
        <v>84357.7</v>
      </c>
      <c r="R2413" s="19">
        <v>256213.44</v>
      </c>
      <c r="S2413" s="19">
        <v>0</v>
      </c>
      <c r="T2413" s="19">
        <v>89089.07</v>
      </c>
      <c r="U2413" s="18">
        <f>Tabla1[[#This Row],[Comprometido]]/Tabla1[[#Totals],[Comprometido]]</f>
        <v>4.2531341185063389E-3</v>
      </c>
      <c r="V2413" s="19">
        <v>89089.07</v>
      </c>
      <c r="W2413" s="20">
        <f>Tabla1[[#This Row],[Devengado]]/Tabla1[[#Totals],[Devengado]]</f>
        <v>1.0403681756720162E-2</v>
      </c>
      <c r="X2413" s="19">
        <v>167124.37</v>
      </c>
      <c r="Y2413" s="19">
        <v>167124.37</v>
      </c>
      <c r="Z2413" s="19">
        <v>167124.37</v>
      </c>
    </row>
    <row r="2414" spans="1:26" hidden="1" x14ac:dyDescent="0.2">
      <c r="A2414" t="s">
        <v>62</v>
      </c>
      <c r="B2414" t="s">
        <v>80</v>
      </c>
      <c r="C2414" t="s">
        <v>81</v>
      </c>
      <c r="D2414" t="s">
        <v>82</v>
      </c>
      <c r="E2414" t="s">
        <v>713</v>
      </c>
      <c r="F2414" t="s">
        <v>714</v>
      </c>
      <c r="G2414" t="s">
        <v>715</v>
      </c>
      <c r="H2414" t="s">
        <v>716</v>
      </c>
      <c r="I2414" t="str">
        <f>MID(Tabla1[[#This Row],[Des.Proyecto]],16,50)</f>
        <v>MANEJO DE FAUNA URBANA DMQ</v>
      </c>
      <c r="J2414" t="s">
        <v>414</v>
      </c>
      <c r="K2414" t="s">
        <v>415</v>
      </c>
      <c r="L2414" s="11" t="s">
        <v>939</v>
      </c>
      <c r="M2414" t="s">
        <v>403</v>
      </c>
      <c r="N2414" t="s">
        <v>194</v>
      </c>
      <c r="O2414" s="19">
        <v>70400</v>
      </c>
      <c r="P2414" s="19">
        <v>0</v>
      </c>
      <c r="Q2414" s="19">
        <v>0</v>
      </c>
      <c r="R2414" s="19">
        <v>70400</v>
      </c>
      <c r="S2414" s="19">
        <v>1569.32</v>
      </c>
      <c r="T2414" s="19">
        <v>51502.21</v>
      </c>
      <c r="U2414" s="18">
        <f>Tabla1[[#This Row],[Comprometido]]/Tabla1[[#Totals],[Comprometido]]</f>
        <v>2.4587281754033163E-3</v>
      </c>
      <c r="V2414" s="19">
        <v>0</v>
      </c>
      <c r="W2414" s="20">
        <f>Tabla1[[#This Row],[Devengado]]/Tabla1[[#Totals],[Devengado]]</f>
        <v>0</v>
      </c>
      <c r="X2414" s="19">
        <v>18897.79</v>
      </c>
      <c r="Y2414" s="19">
        <v>70400</v>
      </c>
      <c r="Z2414" s="19">
        <v>17328.47</v>
      </c>
    </row>
    <row r="2415" spans="1:26" hidden="1" x14ac:dyDescent="0.2">
      <c r="A2415" t="s">
        <v>62</v>
      </c>
      <c r="B2415" t="s">
        <v>80</v>
      </c>
      <c r="C2415" t="s">
        <v>81</v>
      </c>
      <c r="D2415" t="s">
        <v>82</v>
      </c>
      <c r="E2415" t="s">
        <v>713</v>
      </c>
      <c r="F2415" t="s">
        <v>714</v>
      </c>
      <c r="G2415" t="s">
        <v>715</v>
      </c>
      <c r="H2415" t="s">
        <v>716</v>
      </c>
      <c r="I2415" t="str">
        <f>MID(Tabla1[[#This Row],[Des.Proyecto]],16,50)</f>
        <v>MANEJO DE FAUNA URBANA DMQ</v>
      </c>
      <c r="J2415" t="s">
        <v>520</v>
      </c>
      <c r="K2415" t="s">
        <v>521</v>
      </c>
      <c r="L2415" s="11" t="s">
        <v>939</v>
      </c>
      <c r="M2415" t="s">
        <v>403</v>
      </c>
      <c r="N2415" t="s">
        <v>194</v>
      </c>
      <c r="O2415" s="19">
        <v>19908.330000000002</v>
      </c>
      <c r="P2415" s="19">
        <v>0</v>
      </c>
      <c r="Q2415" s="19">
        <v>-1433</v>
      </c>
      <c r="R2415" s="19">
        <v>18475.330000000002</v>
      </c>
      <c r="S2415" s="19">
        <v>0</v>
      </c>
      <c r="T2415" s="19">
        <v>0</v>
      </c>
      <c r="U2415" s="18">
        <f>Tabla1[[#This Row],[Comprometido]]/Tabla1[[#Totals],[Comprometido]]</f>
        <v>0</v>
      </c>
      <c r="V2415" s="19">
        <v>0</v>
      </c>
      <c r="W2415" s="20">
        <f>Tabla1[[#This Row],[Devengado]]/Tabla1[[#Totals],[Devengado]]</f>
        <v>0</v>
      </c>
      <c r="X2415" s="19">
        <v>18475.330000000002</v>
      </c>
      <c r="Y2415" s="19">
        <v>18475.330000000002</v>
      </c>
      <c r="Z2415" s="19">
        <v>18475.330000000002</v>
      </c>
    </row>
    <row r="2416" spans="1:26" hidden="1" x14ac:dyDescent="0.2">
      <c r="A2416" t="s">
        <v>62</v>
      </c>
      <c r="B2416" t="s">
        <v>80</v>
      </c>
      <c r="C2416" t="s">
        <v>81</v>
      </c>
      <c r="D2416" t="s">
        <v>82</v>
      </c>
      <c r="E2416" t="s">
        <v>713</v>
      </c>
      <c r="F2416" t="s">
        <v>714</v>
      </c>
      <c r="G2416" t="s">
        <v>715</v>
      </c>
      <c r="H2416" t="s">
        <v>716</v>
      </c>
      <c r="I2416" t="str">
        <f>MID(Tabla1[[#This Row],[Des.Proyecto]],16,50)</f>
        <v>MANEJO DE FAUNA URBANA DMQ</v>
      </c>
      <c r="J2416" t="s">
        <v>508</v>
      </c>
      <c r="K2416" t="s">
        <v>509</v>
      </c>
      <c r="L2416" s="11" t="s">
        <v>939</v>
      </c>
      <c r="M2416" t="s">
        <v>403</v>
      </c>
      <c r="N2416" t="s">
        <v>194</v>
      </c>
      <c r="O2416" s="19">
        <v>14905.25</v>
      </c>
      <c r="P2416" s="19">
        <v>0</v>
      </c>
      <c r="Q2416" s="19">
        <v>-14905.25</v>
      </c>
      <c r="R2416" s="19">
        <v>0</v>
      </c>
      <c r="S2416" s="19">
        <v>0</v>
      </c>
      <c r="T2416" s="19">
        <v>0</v>
      </c>
      <c r="U2416" s="18">
        <f>Tabla1[[#This Row],[Comprometido]]/Tabla1[[#Totals],[Comprometido]]</f>
        <v>0</v>
      </c>
      <c r="V2416" s="19">
        <v>0</v>
      </c>
      <c r="W2416" s="20">
        <f>Tabla1[[#This Row],[Devengado]]/Tabla1[[#Totals],[Devengado]]</f>
        <v>0</v>
      </c>
      <c r="X2416" s="19">
        <v>0</v>
      </c>
      <c r="Y2416" s="19">
        <v>0</v>
      </c>
      <c r="Z2416" s="19">
        <v>0</v>
      </c>
    </row>
    <row r="2417" spans="1:26" hidden="1" x14ac:dyDescent="0.2">
      <c r="A2417" t="s">
        <v>62</v>
      </c>
      <c r="B2417" t="s">
        <v>80</v>
      </c>
      <c r="C2417" t="s">
        <v>81</v>
      </c>
      <c r="D2417" t="s">
        <v>82</v>
      </c>
      <c r="E2417" t="s">
        <v>713</v>
      </c>
      <c r="F2417" t="s">
        <v>714</v>
      </c>
      <c r="G2417" t="s">
        <v>715</v>
      </c>
      <c r="H2417" t="s">
        <v>716</v>
      </c>
      <c r="I2417" t="str">
        <f>MID(Tabla1[[#This Row],[Des.Proyecto]],16,50)</f>
        <v>MANEJO DE FAUNA URBANA DMQ</v>
      </c>
      <c r="J2417" t="s">
        <v>616</v>
      </c>
      <c r="K2417" t="s">
        <v>617</v>
      </c>
      <c r="L2417" s="11" t="s">
        <v>939</v>
      </c>
      <c r="M2417" t="s">
        <v>403</v>
      </c>
      <c r="N2417" t="s">
        <v>194</v>
      </c>
      <c r="O2417" s="19">
        <v>88474.25</v>
      </c>
      <c r="P2417" s="19">
        <v>0</v>
      </c>
      <c r="Q2417" s="19">
        <v>-18474.25</v>
      </c>
      <c r="R2417" s="19">
        <v>70000</v>
      </c>
      <c r="S2417" s="19">
        <v>0</v>
      </c>
      <c r="T2417" s="19">
        <v>0</v>
      </c>
      <c r="U2417" s="18">
        <f>Tabla1[[#This Row],[Comprometido]]/Tabla1[[#Totals],[Comprometido]]</f>
        <v>0</v>
      </c>
      <c r="V2417" s="19">
        <v>0</v>
      </c>
      <c r="W2417" s="20">
        <f>Tabla1[[#This Row],[Devengado]]/Tabla1[[#Totals],[Devengado]]</f>
        <v>0</v>
      </c>
      <c r="X2417" s="19">
        <v>70000</v>
      </c>
      <c r="Y2417" s="19">
        <v>70000</v>
      </c>
      <c r="Z2417" s="19">
        <v>70000</v>
      </c>
    </row>
    <row r="2418" spans="1:26" hidden="1" x14ac:dyDescent="0.2">
      <c r="A2418" t="s">
        <v>62</v>
      </c>
      <c r="B2418" t="s">
        <v>80</v>
      </c>
      <c r="C2418" t="s">
        <v>81</v>
      </c>
      <c r="D2418" t="s">
        <v>82</v>
      </c>
      <c r="E2418" t="s">
        <v>713</v>
      </c>
      <c r="F2418" t="s">
        <v>714</v>
      </c>
      <c r="G2418" t="s">
        <v>715</v>
      </c>
      <c r="H2418" t="s">
        <v>716</v>
      </c>
      <c r="I2418" t="str">
        <f>MID(Tabla1[[#This Row],[Des.Proyecto]],16,50)</f>
        <v>MANEJO DE FAUNA URBANA DMQ</v>
      </c>
      <c r="J2418" t="s">
        <v>628</v>
      </c>
      <c r="K2418" t="s">
        <v>629</v>
      </c>
      <c r="L2418" s="11" t="s">
        <v>939</v>
      </c>
      <c r="M2418" t="s">
        <v>403</v>
      </c>
      <c r="N2418" t="s">
        <v>194</v>
      </c>
      <c r="O2418" s="19">
        <v>14700</v>
      </c>
      <c r="P2418" s="19">
        <v>0</v>
      </c>
      <c r="Q2418" s="19">
        <v>-7882.5</v>
      </c>
      <c r="R2418" s="19">
        <v>6817.5</v>
      </c>
      <c r="S2418" s="19">
        <v>0</v>
      </c>
      <c r="T2418" s="19">
        <v>0</v>
      </c>
      <c r="U2418" s="18">
        <f>Tabla1[[#This Row],[Comprometido]]/Tabla1[[#Totals],[Comprometido]]</f>
        <v>0</v>
      </c>
      <c r="V2418" s="19">
        <v>0</v>
      </c>
      <c r="W2418" s="20">
        <f>Tabla1[[#This Row],[Devengado]]/Tabla1[[#Totals],[Devengado]]</f>
        <v>0</v>
      </c>
      <c r="X2418" s="19">
        <v>6817.5</v>
      </c>
      <c r="Y2418" s="19">
        <v>6817.5</v>
      </c>
      <c r="Z2418" s="19">
        <v>6817.5</v>
      </c>
    </row>
    <row r="2419" spans="1:26" hidden="1" x14ac:dyDescent="0.2">
      <c r="A2419" t="s">
        <v>62</v>
      </c>
      <c r="B2419" t="s">
        <v>80</v>
      </c>
      <c r="C2419" t="s">
        <v>81</v>
      </c>
      <c r="D2419" t="s">
        <v>82</v>
      </c>
      <c r="E2419" t="s">
        <v>713</v>
      </c>
      <c r="F2419" t="s">
        <v>714</v>
      </c>
      <c r="G2419" t="s">
        <v>715</v>
      </c>
      <c r="H2419" t="s">
        <v>716</v>
      </c>
      <c r="I2419" t="str">
        <f>MID(Tabla1[[#This Row],[Des.Proyecto]],16,50)</f>
        <v>MANEJO DE FAUNA URBANA DMQ</v>
      </c>
      <c r="J2419" t="s">
        <v>424</v>
      </c>
      <c r="K2419" t="s">
        <v>425</v>
      </c>
      <c r="L2419" s="11" t="s">
        <v>939</v>
      </c>
      <c r="M2419" t="s">
        <v>403</v>
      </c>
      <c r="N2419" t="s">
        <v>194</v>
      </c>
      <c r="O2419" s="19">
        <v>500</v>
      </c>
      <c r="P2419" s="19">
        <v>0</v>
      </c>
      <c r="Q2419" s="19">
        <v>3100</v>
      </c>
      <c r="R2419" s="19">
        <v>3600</v>
      </c>
      <c r="S2419" s="19">
        <v>0</v>
      </c>
      <c r="T2419" s="19">
        <v>0</v>
      </c>
      <c r="U2419" s="18">
        <f>Tabla1[[#This Row],[Comprometido]]/Tabla1[[#Totals],[Comprometido]]</f>
        <v>0</v>
      </c>
      <c r="V2419" s="19">
        <v>0</v>
      </c>
      <c r="W2419" s="20">
        <f>Tabla1[[#This Row],[Devengado]]/Tabla1[[#Totals],[Devengado]]</f>
        <v>0</v>
      </c>
      <c r="X2419" s="19">
        <v>3600</v>
      </c>
      <c r="Y2419" s="19">
        <v>3600</v>
      </c>
      <c r="Z2419" s="19">
        <v>3600</v>
      </c>
    </row>
    <row r="2420" spans="1:26" hidden="1" x14ac:dyDescent="0.2">
      <c r="A2420" t="s">
        <v>62</v>
      </c>
      <c r="B2420" t="s">
        <v>80</v>
      </c>
      <c r="C2420" t="s">
        <v>81</v>
      </c>
      <c r="D2420" t="s">
        <v>82</v>
      </c>
      <c r="E2420" t="s">
        <v>713</v>
      </c>
      <c r="F2420" t="s">
        <v>714</v>
      </c>
      <c r="G2420" t="s">
        <v>715</v>
      </c>
      <c r="H2420" t="s">
        <v>716</v>
      </c>
      <c r="I2420" t="str">
        <f>MID(Tabla1[[#This Row],[Des.Proyecto]],16,50)</f>
        <v>MANEJO DE FAUNA URBANA DMQ</v>
      </c>
      <c r="J2420" t="s">
        <v>426</v>
      </c>
      <c r="K2420" t="s">
        <v>427</v>
      </c>
      <c r="L2420" s="11" t="s">
        <v>939</v>
      </c>
      <c r="M2420" t="s">
        <v>403</v>
      </c>
      <c r="N2420" t="s">
        <v>194</v>
      </c>
      <c r="O2420" s="19">
        <v>0</v>
      </c>
      <c r="P2420" s="19">
        <v>0</v>
      </c>
      <c r="Q2420" s="19">
        <v>2660</v>
      </c>
      <c r="R2420" s="19">
        <v>2660</v>
      </c>
      <c r="S2420" s="19">
        <v>0</v>
      </c>
      <c r="T2420" s="19">
        <v>0</v>
      </c>
      <c r="U2420" s="18">
        <f>Tabla1[[#This Row],[Comprometido]]/Tabla1[[#Totals],[Comprometido]]</f>
        <v>0</v>
      </c>
      <c r="V2420" s="19">
        <v>0</v>
      </c>
      <c r="W2420" s="20">
        <f>Tabla1[[#This Row],[Devengado]]/Tabla1[[#Totals],[Devengado]]</f>
        <v>0</v>
      </c>
      <c r="X2420" s="19">
        <v>2660</v>
      </c>
      <c r="Y2420" s="19">
        <v>2660</v>
      </c>
      <c r="Z2420" s="19">
        <v>2660</v>
      </c>
    </row>
    <row r="2421" spans="1:26" hidden="1" x14ac:dyDescent="0.2">
      <c r="A2421" t="s">
        <v>62</v>
      </c>
      <c r="B2421" t="s">
        <v>80</v>
      </c>
      <c r="C2421" t="s">
        <v>81</v>
      </c>
      <c r="D2421" t="s">
        <v>82</v>
      </c>
      <c r="E2421" t="s">
        <v>713</v>
      </c>
      <c r="F2421" t="s">
        <v>714</v>
      </c>
      <c r="G2421" t="s">
        <v>715</v>
      </c>
      <c r="H2421" t="s">
        <v>716</v>
      </c>
      <c r="I2421" t="str">
        <f>MID(Tabla1[[#This Row],[Des.Proyecto]],16,50)</f>
        <v>MANEJO DE FAUNA URBANA DMQ</v>
      </c>
      <c r="J2421" t="s">
        <v>428</v>
      </c>
      <c r="K2421" t="s">
        <v>429</v>
      </c>
      <c r="L2421" s="11" t="s">
        <v>939</v>
      </c>
      <c r="M2421" t="s">
        <v>403</v>
      </c>
      <c r="N2421" t="s">
        <v>194</v>
      </c>
      <c r="O2421" s="19">
        <v>6000</v>
      </c>
      <c r="P2421" s="19">
        <v>0</v>
      </c>
      <c r="Q2421" s="19">
        <v>-5456</v>
      </c>
      <c r="R2421" s="19">
        <v>544</v>
      </c>
      <c r="S2421" s="19">
        <v>0</v>
      </c>
      <c r="T2421" s="19">
        <v>0</v>
      </c>
      <c r="U2421" s="18">
        <f>Tabla1[[#This Row],[Comprometido]]/Tabla1[[#Totals],[Comprometido]]</f>
        <v>0</v>
      </c>
      <c r="V2421" s="19">
        <v>0</v>
      </c>
      <c r="W2421" s="20">
        <f>Tabla1[[#This Row],[Devengado]]/Tabla1[[#Totals],[Devengado]]</f>
        <v>0</v>
      </c>
      <c r="X2421" s="19">
        <v>544</v>
      </c>
      <c r="Y2421" s="19">
        <v>544</v>
      </c>
      <c r="Z2421" s="19">
        <v>544</v>
      </c>
    </row>
    <row r="2422" spans="1:26" hidden="1" x14ac:dyDescent="0.2">
      <c r="A2422" t="s">
        <v>62</v>
      </c>
      <c r="B2422" t="s">
        <v>80</v>
      </c>
      <c r="C2422" t="s">
        <v>81</v>
      </c>
      <c r="D2422" t="s">
        <v>82</v>
      </c>
      <c r="E2422" t="s">
        <v>713</v>
      </c>
      <c r="F2422" t="s">
        <v>714</v>
      </c>
      <c r="G2422" t="s">
        <v>715</v>
      </c>
      <c r="H2422" t="s">
        <v>716</v>
      </c>
      <c r="I2422" t="str">
        <f>MID(Tabla1[[#This Row],[Des.Proyecto]],16,50)</f>
        <v>MANEJO DE FAUNA URBANA DMQ</v>
      </c>
      <c r="J2422" t="s">
        <v>452</v>
      </c>
      <c r="K2422" t="s">
        <v>453</v>
      </c>
      <c r="L2422" s="11" t="s">
        <v>939</v>
      </c>
      <c r="M2422" t="s">
        <v>403</v>
      </c>
      <c r="N2422" t="s">
        <v>194</v>
      </c>
      <c r="O2422" s="19">
        <v>3000</v>
      </c>
      <c r="P2422" s="19">
        <v>0</v>
      </c>
      <c r="Q2422" s="19">
        <v>3300</v>
      </c>
      <c r="R2422" s="19">
        <v>6300</v>
      </c>
      <c r="S2422" s="19">
        <v>6255.4</v>
      </c>
      <c r="T2422" s="19">
        <v>0</v>
      </c>
      <c r="U2422" s="18">
        <f>Tabla1[[#This Row],[Comprometido]]/Tabla1[[#Totals],[Comprometido]]</f>
        <v>0</v>
      </c>
      <c r="V2422" s="19">
        <v>0</v>
      </c>
      <c r="W2422" s="20">
        <f>Tabla1[[#This Row],[Devengado]]/Tabla1[[#Totals],[Devengado]]</f>
        <v>0</v>
      </c>
      <c r="X2422" s="19">
        <v>6300</v>
      </c>
      <c r="Y2422" s="19">
        <v>6300</v>
      </c>
      <c r="Z2422" s="19">
        <v>44.6</v>
      </c>
    </row>
    <row r="2423" spans="1:26" hidden="1" x14ac:dyDescent="0.2">
      <c r="A2423" t="s">
        <v>62</v>
      </c>
      <c r="B2423" t="s">
        <v>80</v>
      </c>
      <c r="C2423" t="s">
        <v>81</v>
      </c>
      <c r="D2423" t="s">
        <v>82</v>
      </c>
      <c r="E2423" t="s">
        <v>713</v>
      </c>
      <c r="F2423" t="s">
        <v>714</v>
      </c>
      <c r="G2423" t="s">
        <v>715</v>
      </c>
      <c r="H2423" t="s">
        <v>716</v>
      </c>
      <c r="I2423" t="str">
        <f>MID(Tabla1[[#This Row],[Des.Proyecto]],16,50)</f>
        <v>MANEJO DE FAUNA URBANA DMQ</v>
      </c>
      <c r="J2423" t="s">
        <v>510</v>
      </c>
      <c r="K2423" t="s">
        <v>511</v>
      </c>
      <c r="L2423" s="11" t="s">
        <v>939</v>
      </c>
      <c r="M2423" t="s">
        <v>403</v>
      </c>
      <c r="N2423" t="s">
        <v>194</v>
      </c>
      <c r="O2423" s="19">
        <v>2000</v>
      </c>
      <c r="P2423" s="19">
        <v>0</v>
      </c>
      <c r="Q2423" s="19">
        <v>-2000</v>
      </c>
      <c r="R2423" s="19">
        <v>0</v>
      </c>
      <c r="S2423" s="19">
        <v>0</v>
      </c>
      <c r="T2423" s="19">
        <v>0</v>
      </c>
      <c r="U2423" s="18">
        <f>Tabla1[[#This Row],[Comprometido]]/Tabla1[[#Totals],[Comprometido]]</f>
        <v>0</v>
      </c>
      <c r="V2423" s="19">
        <v>0</v>
      </c>
      <c r="W2423" s="20">
        <f>Tabla1[[#This Row],[Devengado]]/Tabla1[[#Totals],[Devengado]]</f>
        <v>0</v>
      </c>
      <c r="X2423" s="19">
        <v>0</v>
      </c>
      <c r="Y2423" s="19">
        <v>0</v>
      </c>
      <c r="Z2423" s="19">
        <v>0</v>
      </c>
    </row>
    <row r="2424" spans="1:26" hidden="1" x14ac:dyDescent="0.2">
      <c r="A2424" t="s">
        <v>62</v>
      </c>
      <c r="B2424" t="s">
        <v>80</v>
      </c>
      <c r="C2424" t="s">
        <v>81</v>
      </c>
      <c r="D2424" t="s">
        <v>82</v>
      </c>
      <c r="E2424" t="s">
        <v>713</v>
      </c>
      <c r="F2424" t="s">
        <v>714</v>
      </c>
      <c r="G2424" t="s">
        <v>715</v>
      </c>
      <c r="H2424" t="s">
        <v>716</v>
      </c>
      <c r="I2424" t="str">
        <f>MID(Tabla1[[#This Row],[Des.Proyecto]],16,50)</f>
        <v>MANEJO DE FAUNA URBANA DMQ</v>
      </c>
      <c r="J2424" t="s">
        <v>566</v>
      </c>
      <c r="K2424" t="s">
        <v>567</v>
      </c>
      <c r="L2424" s="11" t="s">
        <v>939</v>
      </c>
      <c r="M2424" t="s">
        <v>403</v>
      </c>
      <c r="N2424" t="s">
        <v>194</v>
      </c>
      <c r="O2424" s="19">
        <v>213024.27</v>
      </c>
      <c r="P2424" s="19">
        <v>0</v>
      </c>
      <c r="Q2424" s="19">
        <v>21845.98</v>
      </c>
      <c r="R2424" s="19">
        <v>234870.25</v>
      </c>
      <c r="S2424" s="19">
        <v>73026</v>
      </c>
      <c r="T2424" s="19">
        <v>16530.38</v>
      </c>
      <c r="U2424" s="18">
        <f>Tabla1[[#This Row],[Comprometido]]/Tabla1[[#Totals],[Comprometido]]</f>
        <v>7.8916440782101336E-4</v>
      </c>
      <c r="V2424" s="19">
        <v>16530.38</v>
      </c>
      <c r="W2424" s="20">
        <f>Tabla1[[#This Row],[Devengado]]/Tabla1[[#Totals],[Devengado]]</f>
        <v>1.9303918296335548E-3</v>
      </c>
      <c r="X2424" s="19">
        <v>218339.87</v>
      </c>
      <c r="Y2424" s="19">
        <v>218339.87</v>
      </c>
      <c r="Z2424" s="19">
        <v>145313.87</v>
      </c>
    </row>
    <row r="2425" spans="1:26" hidden="1" x14ac:dyDescent="0.2">
      <c r="A2425" t="s">
        <v>62</v>
      </c>
      <c r="B2425" t="s">
        <v>80</v>
      </c>
      <c r="C2425" t="s">
        <v>81</v>
      </c>
      <c r="D2425" t="s">
        <v>82</v>
      </c>
      <c r="E2425" t="s">
        <v>713</v>
      </c>
      <c r="F2425" t="s">
        <v>714</v>
      </c>
      <c r="G2425" t="s">
        <v>715</v>
      </c>
      <c r="H2425" t="s">
        <v>716</v>
      </c>
      <c r="I2425" t="str">
        <f>MID(Tabla1[[#This Row],[Des.Proyecto]],16,50)</f>
        <v>MANEJO DE FAUNA URBANA DMQ</v>
      </c>
      <c r="J2425" t="s">
        <v>432</v>
      </c>
      <c r="K2425" t="s">
        <v>433</v>
      </c>
      <c r="L2425" s="11" t="s">
        <v>939</v>
      </c>
      <c r="M2425" t="s">
        <v>403</v>
      </c>
      <c r="N2425" t="s">
        <v>194</v>
      </c>
      <c r="O2425" s="19">
        <v>73920.149999999994</v>
      </c>
      <c r="P2425" s="19">
        <v>0</v>
      </c>
      <c r="Q2425" s="19">
        <v>333</v>
      </c>
      <c r="R2425" s="19">
        <v>74253.149999999994</v>
      </c>
      <c r="S2425" s="19">
        <v>24543.48</v>
      </c>
      <c r="T2425" s="19">
        <v>0</v>
      </c>
      <c r="U2425" s="18">
        <f>Tabla1[[#This Row],[Comprometido]]/Tabla1[[#Totals],[Comprometido]]</f>
        <v>0</v>
      </c>
      <c r="V2425" s="19">
        <v>0</v>
      </c>
      <c r="W2425" s="20">
        <f>Tabla1[[#This Row],[Devengado]]/Tabla1[[#Totals],[Devengado]]</f>
        <v>0</v>
      </c>
      <c r="X2425" s="19">
        <v>74253.149999999994</v>
      </c>
      <c r="Y2425" s="19">
        <v>74253.149999999994</v>
      </c>
      <c r="Z2425" s="19">
        <v>49709.67</v>
      </c>
    </row>
    <row r="2426" spans="1:26" hidden="1" x14ac:dyDescent="0.2">
      <c r="A2426" t="s">
        <v>62</v>
      </c>
      <c r="B2426" t="s">
        <v>80</v>
      </c>
      <c r="C2426" t="s">
        <v>81</v>
      </c>
      <c r="D2426" t="s">
        <v>82</v>
      </c>
      <c r="E2426" t="s">
        <v>713</v>
      </c>
      <c r="F2426" t="s">
        <v>714</v>
      </c>
      <c r="G2426" t="s">
        <v>715</v>
      </c>
      <c r="H2426" t="s">
        <v>716</v>
      </c>
      <c r="I2426" t="str">
        <f>MID(Tabla1[[#This Row],[Des.Proyecto]],16,50)</f>
        <v>MANEJO DE FAUNA URBANA DMQ</v>
      </c>
      <c r="J2426" t="s">
        <v>480</v>
      </c>
      <c r="K2426" t="s">
        <v>481</v>
      </c>
      <c r="L2426" s="11" t="s">
        <v>939</v>
      </c>
      <c r="M2426" t="s">
        <v>403</v>
      </c>
      <c r="N2426" t="s">
        <v>194</v>
      </c>
      <c r="O2426" s="19">
        <v>2500</v>
      </c>
      <c r="P2426" s="19">
        <v>0</v>
      </c>
      <c r="Q2426" s="19">
        <v>-934.82</v>
      </c>
      <c r="R2426" s="19">
        <v>1565.18</v>
      </c>
      <c r="S2426" s="19">
        <v>0</v>
      </c>
      <c r="T2426" s="19">
        <v>1565.18</v>
      </c>
      <c r="U2426" s="18">
        <f>Tabla1[[#This Row],[Comprometido]]/Tabla1[[#Totals],[Comprometido]]</f>
        <v>7.472207824824921E-5</v>
      </c>
      <c r="V2426" s="19">
        <v>1565.18</v>
      </c>
      <c r="W2426" s="20">
        <f>Tabla1[[#This Row],[Devengado]]/Tabla1[[#Totals],[Devengado]]</f>
        <v>1.8277926362889705E-4</v>
      </c>
      <c r="X2426" s="19">
        <v>0</v>
      </c>
      <c r="Y2426" s="19">
        <v>0</v>
      </c>
      <c r="Z2426" s="19">
        <v>0</v>
      </c>
    </row>
    <row r="2427" spans="1:26" hidden="1" x14ac:dyDescent="0.2">
      <c r="A2427" t="s">
        <v>62</v>
      </c>
      <c r="B2427" t="s">
        <v>80</v>
      </c>
      <c r="C2427" t="s">
        <v>81</v>
      </c>
      <c r="D2427" t="s">
        <v>82</v>
      </c>
      <c r="E2427" t="s">
        <v>713</v>
      </c>
      <c r="F2427" t="s">
        <v>714</v>
      </c>
      <c r="G2427" t="s">
        <v>715</v>
      </c>
      <c r="H2427" t="s">
        <v>716</v>
      </c>
      <c r="I2427" t="str">
        <f>MID(Tabla1[[#This Row],[Des.Proyecto]],16,50)</f>
        <v>MANEJO DE FAUNA URBANA DMQ</v>
      </c>
      <c r="J2427" t="s">
        <v>444</v>
      </c>
      <c r="K2427" t="s">
        <v>445</v>
      </c>
      <c r="L2427" s="11" t="s">
        <v>939</v>
      </c>
      <c r="M2427" t="s">
        <v>403</v>
      </c>
      <c r="N2427" t="s">
        <v>194</v>
      </c>
      <c r="O2427" s="19">
        <v>1418.57</v>
      </c>
      <c r="P2427" s="19">
        <v>0</v>
      </c>
      <c r="Q2427" s="19">
        <v>14363.43</v>
      </c>
      <c r="R2427" s="19">
        <v>15782</v>
      </c>
      <c r="S2427" s="19">
        <v>655.52</v>
      </c>
      <c r="T2427" s="19">
        <v>0</v>
      </c>
      <c r="U2427" s="18">
        <f>Tabla1[[#This Row],[Comprometido]]/Tabla1[[#Totals],[Comprometido]]</f>
        <v>0</v>
      </c>
      <c r="V2427" s="19">
        <v>0</v>
      </c>
      <c r="W2427" s="20">
        <f>Tabla1[[#This Row],[Devengado]]/Tabla1[[#Totals],[Devengado]]</f>
        <v>0</v>
      </c>
      <c r="X2427" s="19">
        <v>15782</v>
      </c>
      <c r="Y2427" s="19">
        <v>15782</v>
      </c>
      <c r="Z2427" s="19">
        <v>15126.48</v>
      </c>
    </row>
    <row r="2428" spans="1:26" hidden="1" x14ac:dyDescent="0.2">
      <c r="A2428" t="s">
        <v>62</v>
      </c>
      <c r="B2428" t="s">
        <v>80</v>
      </c>
      <c r="C2428" t="s">
        <v>81</v>
      </c>
      <c r="D2428" t="s">
        <v>82</v>
      </c>
      <c r="E2428" t="s">
        <v>713</v>
      </c>
      <c r="F2428" t="s">
        <v>714</v>
      </c>
      <c r="G2428" t="s">
        <v>715</v>
      </c>
      <c r="H2428" t="s">
        <v>716</v>
      </c>
      <c r="I2428" t="str">
        <f>MID(Tabla1[[#This Row],[Des.Proyecto]],16,50)</f>
        <v>MANEJO DE FAUNA URBANA DMQ</v>
      </c>
      <c r="J2428" t="s">
        <v>436</v>
      </c>
      <c r="K2428" t="s">
        <v>437</v>
      </c>
      <c r="L2428" s="11" t="s">
        <v>939</v>
      </c>
      <c r="M2428" t="s">
        <v>403</v>
      </c>
      <c r="N2428" t="s">
        <v>194</v>
      </c>
      <c r="O2428" s="19">
        <v>1000</v>
      </c>
      <c r="P2428" s="19">
        <v>0</v>
      </c>
      <c r="Q2428" s="19">
        <v>-1000</v>
      </c>
      <c r="R2428" s="19">
        <v>0</v>
      </c>
      <c r="S2428" s="19">
        <v>0</v>
      </c>
      <c r="T2428" s="19">
        <v>0</v>
      </c>
      <c r="U2428" s="18">
        <f>Tabla1[[#This Row],[Comprometido]]/Tabla1[[#Totals],[Comprometido]]</f>
        <v>0</v>
      </c>
      <c r="V2428" s="19">
        <v>0</v>
      </c>
      <c r="W2428" s="20">
        <f>Tabla1[[#This Row],[Devengado]]/Tabla1[[#Totals],[Devengado]]</f>
        <v>0</v>
      </c>
      <c r="X2428" s="19">
        <v>0</v>
      </c>
      <c r="Y2428" s="19">
        <v>0</v>
      </c>
      <c r="Z2428" s="19">
        <v>0</v>
      </c>
    </row>
    <row r="2429" spans="1:26" hidden="1" x14ac:dyDescent="0.2">
      <c r="A2429" t="s">
        <v>62</v>
      </c>
      <c r="B2429" t="s">
        <v>80</v>
      </c>
      <c r="C2429" t="s">
        <v>122</v>
      </c>
      <c r="D2429" t="s">
        <v>123</v>
      </c>
      <c r="E2429" t="s">
        <v>380</v>
      </c>
      <c r="F2429" t="s">
        <v>381</v>
      </c>
      <c r="G2429" t="s">
        <v>717</v>
      </c>
      <c r="H2429" t="s">
        <v>718</v>
      </c>
      <c r="I2429" t="str">
        <f>MID(Tabla1[[#This Row],[Des.Proyecto]],16,50)</f>
        <v>SEGURIDAD ALIMENTARIA Y NUTRICIÓN</v>
      </c>
      <c r="J2429" t="s">
        <v>456</v>
      </c>
      <c r="K2429" t="s">
        <v>457</v>
      </c>
      <c r="L2429" s="11" t="s">
        <v>939</v>
      </c>
      <c r="M2429" t="s">
        <v>403</v>
      </c>
      <c r="N2429" t="s">
        <v>194</v>
      </c>
      <c r="O2429" s="19">
        <v>1350</v>
      </c>
      <c r="P2429" s="19">
        <v>0</v>
      </c>
      <c r="Q2429" s="19">
        <v>22650</v>
      </c>
      <c r="R2429" s="19">
        <v>24000</v>
      </c>
      <c r="S2429" s="19">
        <v>0</v>
      </c>
      <c r="T2429" s="19">
        <v>0</v>
      </c>
      <c r="U2429" s="18">
        <f>Tabla1[[#This Row],[Comprometido]]/Tabla1[[#Totals],[Comprometido]]</f>
        <v>0</v>
      </c>
      <c r="V2429" s="19">
        <v>0</v>
      </c>
      <c r="W2429" s="20">
        <f>Tabla1[[#This Row],[Devengado]]/Tabla1[[#Totals],[Devengado]]</f>
        <v>0</v>
      </c>
      <c r="X2429" s="19">
        <v>24000</v>
      </c>
      <c r="Y2429" s="19">
        <v>24000</v>
      </c>
      <c r="Z2429" s="19">
        <v>24000</v>
      </c>
    </row>
    <row r="2430" spans="1:26" hidden="1" x14ac:dyDescent="0.2">
      <c r="A2430" t="s">
        <v>23</v>
      </c>
      <c r="B2430" t="s">
        <v>24</v>
      </c>
      <c r="C2430" t="s">
        <v>34</v>
      </c>
      <c r="D2430" t="s">
        <v>35</v>
      </c>
      <c r="E2430" t="s">
        <v>380</v>
      </c>
      <c r="F2430" t="s">
        <v>381</v>
      </c>
      <c r="G2430" t="s">
        <v>717</v>
      </c>
      <c r="H2430" t="s">
        <v>718</v>
      </c>
      <c r="I2430" t="str">
        <f>MID(Tabla1[[#This Row],[Des.Proyecto]],16,50)</f>
        <v>SEGURIDAD ALIMENTARIA Y NUTRICIÓN</v>
      </c>
      <c r="J2430" t="s">
        <v>401</v>
      </c>
      <c r="K2430" t="s">
        <v>402</v>
      </c>
      <c r="L2430" s="11" t="s">
        <v>939</v>
      </c>
      <c r="M2430" t="s">
        <v>403</v>
      </c>
      <c r="N2430" t="s">
        <v>194</v>
      </c>
      <c r="O2430" s="19">
        <v>7416.96</v>
      </c>
      <c r="P2430" s="19">
        <v>0</v>
      </c>
      <c r="Q2430" s="19">
        <v>0</v>
      </c>
      <c r="R2430" s="19">
        <v>7416.96</v>
      </c>
      <c r="S2430" s="19">
        <v>0</v>
      </c>
      <c r="T2430" s="19">
        <v>0</v>
      </c>
      <c r="U2430" s="18">
        <f>Tabla1[[#This Row],[Comprometido]]/Tabla1[[#Totals],[Comprometido]]</f>
        <v>0</v>
      </c>
      <c r="V2430" s="19">
        <v>0</v>
      </c>
      <c r="W2430" s="20">
        <f>Tabla1[[#This Row],[Devengado]]/Tabla1[[#Totals],[Devengado]]</f>
        <v>0</v>
      </c>
      <c r="X2430" s="19">
        <v>7416.96</v>
      </c>
      <c r="Y2430" s="19">
        <v>7416.96</v>
      </c>
      <c r="Z2430" s="19">
        <v>7416.96</v>
      </c>
    </row>
    <row r="2431" spans="1:26" hidden="1" x14ac:dyDescent="0.2">
      <c r="A2431" t="s">
        <v>23</v>
      </c>
      <c r="B2431" t="s">
        <v>24</v>
      </c>
      <c r="C2431" t="s">
        <v>44</v>
      </c>
      <c r="D2431" t="s">
        <v>45</v>
      </c>
      <c r="E2431" t="s">
        <v>380</v>
      </c>
      <c r="F2431" t="s">
        <v>381</v>
      </c>
      <c r="G2431" t="s">
        <v>717</v>
      </c>
      <c r="H2431" t="s">
        <v>718</v>
      </c>
      <c r="I2431" t="str">
        <f>MID(Tabla1[[#This Row],[Des.Proyecto]],16,50)</f>
        <v>SEGURIDAD ALIMENTARIA Y NUTRICIÓN</v>
      </c>
      <c r="J2431" t="s">
        <v>401</v>
      </c>
      <c r="K2431" t="s">
        <v>402</v>
      </c>
      <c r="L2431" s="11" t="s">
        <v>939</v>
      </c>
      <c r="M2431" t="s">
        <v>403</v>
      </c>
      <c r="N2431" t="s">
        <v>194</v>
      </c>
      <c r="O2431" s="19">
        <v>2951.41</v>
      </c>
      <c r="P2431" s="19">
        <v>0</v>
      </c>
      <c r="Q2431" s="19">
        <v>-2951.41</v>
      </c>
      <c r="R2431" s="19">
        <v>0</v>
      </c>
      <c r="S2431" s="19">
        <v>0</v>
      </c>
      <c r="T2431" s="19">
        <v>0</v>
      </c>
      <c r="U2431" s="18">
        <f>Tabla1[[#This Row],[Comprometido]]/Tabla1[[#Totals],[Comprometido]]</f>
        <v>0</v>
      </c>
      <c r="V2431" s="19">
        <v>0</v>
      </c>
      <c r="W2431" s="20">
        <f>Tabla1[[#This Row],[Devengado]]/Tabla1[[#Totals],[Devengado]]</f>
        <v>0</v>
      </c>
      <c r="X2431" s="19">
        <v>0</v>
      </c>
      <c r="Y2431" s="19">
        <v>0</v>
      </c>
      <c r="Z2431" s="19">
        <v>0</v>
      </c>
    </row>
    <row r="2432" spans="1:26" hidden="1" x14ac:dyDescent="0.2">
      <c r="A2432" t="s">
        <v>23</v>
      </c>
      <c r="B2432" t="s">
        <v>24</v>
      </c>
      <c r="C2432" t="s">
        <v>86</v>
      </c>
      <c r="D2432" t="s">
        <v>87</v>
      </c>
      <c r="E2432" t="s">
        <v>380</v>
      </c>
      <c r="F2432" t="s">
        <v>381</v>
      </c>
      <c r="G2432" t="s">
        <v>717</v>
      </c>
      <c r="H2432" t="s">
        <v>718</v>
      </c>
      <c r="I2432" t="str">
        <f>MID(Tabla1[[#This Row],[Des.Proyecto]],16,50)</f>
        <v>SEGURIDAD ALIMENTARIA Y NUTRICIÓN</v>
      </c>
      <c r="J2432" t="s">
        <v>401</v>
      </c>
      <c r="K2432" t="s">
        <v>402</v>
      </c>
      <c r="L2432" s="11" t="s">
        <v>939</v>
      </c>
      <c r="M2432" t="s">
        <v>403</v>
      </c>
      <c r="N2432" t="s">
        <v>194</v>
      </c>
      <c r="O2432" s="19">
        <v>1800</v>
      </c>
      <c r="P2432" s="19">
        <v>0</v>
      </c>
      <c r="Q2432" s="19">
        <v>0</v>
      </c>
      <c r="R2432" s="19">
        <v>1800</v>
      </c>
      <c r="S2432" s="19">
        <v>0</v>
      </c>
      <c r="T2432" s="19">
        <v>0</v>
      </c>
      <c r="U2432" s="18">
        <f>Tabla1[[#This Row],[Comprometido]]/Tabla1[[#Totals],[Comprometido]]</f>
        <v>0</v>
      </c>
      <c r="V2432" s="19">
        <v>0</v>
      </c>
      <c r="W2432" s="20">
        <f>Tabla1[[#This Row],[Devengado]]/Tabla1[[#Totals],[Devengado]]</f>
        <v>0</v>
      </c>
      <c r="X2432" s="19">
        <v>1800</v>
      </c>
      <c r="Y2432" s="19">
        <v>1800</v>
      </c>
      <c r="Z2432" s="19">
        <v>1800</v>
      </c>
    </row>
    <row r="2433" spans="1:26" hidden="1" x14ac:dyDescent="0.2">
      <c r="A2433" t="s">
        <v>23</v>
      </c>
      <c r="B2433" t="s">
        <v>24</v>
      </c>
      <c r="C2433" t="s">
        <v>72</v>
      </c>
      <c r="D2433" t="s">
        <v>73</v>
      </c>
      <c r="E2433" t="s">
        <v>380</v>
      </c>
      <c r="F2433" t="s">
        <v>381</v>
      </c>
      <c r="G2433" t="s">
        <v>717</v>
      </c>
      <c r="H2433" t="s">
        <v>718</v>
      </c>
      <c r="I2433" t="str">
        <f>MID(Tabla1[[#This Row],[Des.Proyecto]],16,50)</f>
        <v>SEGURIDAD ALIMENTARIA Y NUTRICIÓN</v>
      </c>
      <c r="J2433" t="s">
        <v>484</v>
      </c>
      <c r="K2433" t="s">
        <v>485</v>
      </c>
      <c r="L2433" s="11" t="s">
        <v>939</v>
      </c>
      <c r="M2433" t="s">
        <v>403</v>
      </c>
      <c r="N2433" t="s">
        <v>194</v>
      </c>
      <c r="O2433" s="19">
        <v>1012.5</v>
      </c>
      <c r="P2433" s="19">
        <v>0</v>
      </c>
      <c r="Q2433" s="19">
        <v>-1012.5</v>
      </c>
      <c r="R2433" s="19">
        <v>0</v>
      </c>
      <c r="S2433" s="19">
        <v>0</v>
      </c>
      <c r="T2433" s="19">
        <v>0</v>
      </c>
      <c r="U2433" s="18">
        <f>Tabla1[[#This Row],[Comprometido]]/Tabla1[[#Totals],[Comprometido]]</f>
        <v>0</v>
      </c>
      <c r="V2433" s="19">
        <v>0</v>
      </c>
      <c r="W2433" s="20">
        <f>Tabla1[[#This Row],[Devengado]]/Tabla1[[#Totals],[Devengado]]</f>
        <v>0</v>
      </c>
      <c r="X2433" s="19">
        <v>0</v>
      </c>
      <c r="Y2433" s="19">
        <v>0</v>
      </c>
      <c r="Z2433" s="19">
        <v>0</v>
      </c>
    </row>
    <row r="2434" spans="1:26" hidden="1" x14ac:dyDescent="0.2">
      <c r="A2434" t="s">
        <v>23</v>
      </c>
      <c r="B2434" t="s">
        <v>24</v>
      </c>
      <c r="C2434" t="s">
        <v>25</v>
      </c>
      <c r="D2434" t="s">
        <v>26</v>
      </c>
      <c r="E2434" t="s">
        <v>380</v>
      </c>
      <c r="F2434" t="s">
        <v>381</v>
      </c>
      <c r="G2434" t="s">
        <v>717</v>
      </c>
      <c r="H2434" t="s">
        <v>718</v>
      </c>
      <c r="I2434" t="str">
        <f>MID(Tabla1[[#This Row],[Des.Proyecto]],16,50)</f>
        <v>SEGURIDAD ALIMENTARIA Y NUTRICIÓN</v>
      </c>
      <c r="J2434" t="s">
        <v>468</v>
      </c>
      <c r="K2434" t="s">
        <v>469</v>
      </c>
      <c r="L2434" s="11" t="s">
        <v>939</v>
      </c>
      <c r="M2434" t="s">
        <v>403</v>
      </c>
      <c r="N2434" t="s">
        <v>194</v>
      </c>
      <c r="O2434" s="19">
        <v>4423.3999999999996</v>
      </c>
      <c r="P2434" s="19">
        <v>0</v>
      </c>
      <c r="Q2434" s="19">
        <v>-3943.4</v>
      </c>
      <c r="R2434" s="19">
        <v>480</v>
      </c>
      <c r="S2434" s="19">
        <v>0</v>
      </c>
      <c r="T2434" s="19">
        <v>0</v>
      </c>
      <c r="U2434" s="18">
        <f>Tabla1[[#This Row],[Comprometido]]/Tabla1[[#Totals],[Comprometido]]</f>
        <v>0</v>
      </c>
      <c r="V2434" s="19">
        <v>0</v>
      </c>
      <c r="W2434" s="20">
        <f>Tabla1[[#This Row],[Devengado]]/Tabla1[[#Totals],[Devengado]]</f>
        <v>0</v>
      </c>
      <c r="X2434" s="19">
        <v>480</v>
      </c>
      <c r="Y2434" s="19">
        <v>480</v>
      </c>
      <c r="Z2434" s="19">
        <v>480</v>
      </c>
    </row>
    <row r="2435" spans="1:26" hidden="1" x14ac:dyDescent="0.2">
      <c r="A2435" t="s">
        <v>23</v>
      </c>
      <c r="B2435" t="s">
        <v>24</v>
      </c>
      <c r="C2435" t="s">
        <v>101</v>
      </c>
      <c r="D2435" t="s">
        <v>102</v>
      </c>
      <c r="E2435" t="s">
        <v>380</v>
      </c>
      <c r="F2435" t="s">
        <v>381</v>
      </c>
      <c r="G2435" t="s">
        <v>717</v>
      </c>
      <c r="H2435" t="s">
        <v>718</v>
      </c>
      <c r="I2435" t="str">
        <f>MID(Tabla1[[#This Row],[Des.Proyecto]],16,50)</f>
        <v>SEGURIDAD ALIMENTARIA Y NUTRICIÓN</v>
      </c>
      <c r="J2435" t="s">
        <v>468</v>
      </c>
      <c r="K2435" t="s">
        <v>469</v>
      </c>
      <c r="L2435" s="11" t="s">
        <v>939</v>
      </c>
      <c r="M2435" t="s">
        <v>403</v>
      </c>
      <c r="N2435" t="s">
        <v>194</v>
      </c>
      <c r="O2435" s="19">
        <v>3760</v>
      </c>
      <c r="P2435" s="19">
        <v>0</v>
      </c>
      <c r="Q2435" s="19">
        <v>-3086</v>
      </c>
      <c r="R2435" s="19">
        <v>674</v>
      </c>
      <c r="S2435" s="19">
        <v>0</v>
      </c>
      <c r="T2435" s="19">
        <v>0</v>
      </c>
      <c r="U2435" s="18">
        <f>Tabla1[[#This Row],[Comprometido]]/Tabla1[[#Totals],[Comprometido]]</f>
        <v>0</v>
      </c>
      <c r="V2435" s="19">
        <v>0</v>
      </c>
      <c r="W2435" s="20">
        <f>Tabla1[[#This Row],[Devengado]]/Tabla1[[#Totals],[Devengado]]</f>
        <v>0</v>
      </c>
      <c r="X2435" s="19">
        <v>674</v>
      </c>
      <c r="Y2435" s="19">
        <v>674</v>
      </c>
      <c r="Z2435" s="19">
        <v>674</v>
      </c>
    </row>
    <row r="2436" spans="1:26" hidden="1" x14ac:dyDescent="0.2">
      <c r="A2436" t="s">
        <v>62</v>
      </c>
      <c r="B2436" t="s">
        <v>80</v>
      </c>
      <c r="C2436" t="s">
        <v>122</v>
      </c>
      <c r="D2436" t="s">
        <v>123</v>
      </c>
      <c r="E2436" t="s">
        <v>380</v>
      </c>
      <c r="F2436" t="s">
        <v>381</v>
      </c>
      <c r="G2436" t="s">
        <v>717</v>
      </c>
      <c r="H2436" t="s">
        <v>718</v>
      </c>
      <c r="I2436" t="str">
        <f>MID(Tabla1[[#This Row],[Des.Proyecto]],16,50)</f>
        <v>SEGURIDAD ALIMENTARIA Y NUTRICIÓN</v>
      </c>
      <c r="J2436" t="s">
        <v>412</v>
      </c>
      <c r="K2436" t="s">
        <v>413</v>
      </c>
      <c r="L2436" s="11" t="s">
        <v>939</v>
      </c>
      <c r="M2436" t="s">
        <v>403</v>
      </c>
      <c r="N2436" t="s">
        <v>194</v>
      </c>
      <c r="O2436" s="19">
        <v>2595</v>
      </c>
      <c r="P2436" s="19">
        <v>0</v>
      </c>
      <c r="Q2436" s="19">
        <v>0</v>
      </c>
      <c r="R2436" s="19">
        <v>2595</v>
      </c>
      <c r="S2436" s="19">
        <v>0</v>
      </c>
      <c r="T2436" s="19">
        <v>0</v>
      </c>
      <c r="U2436" s="18">
        <f>Tabla1[[#This Row],[Comprometido]]/Tabla1[[#Totals],[Comprometido]]</f>
        <v>0</v>
      </c>
      <c r="V2436" s="19">
        <v>0</v>
      </c>
      <c r="W2436" s="20">
        <f>Tabla1[[#This Row],[Devengado]]/Tabla1[[#Totals],[Devengado]]</f>
        <v>0</v>
      </c>
      <c r="X2436" s="19">
        <v>2595</v>
      </c>
      <c r="Y2436" s="19">
        <v>2595</v>
      </c>
      <c r="Z2436" s="19">
        <v>2595</v>
      </c>
    </row>
    <row r="2437" spans="1:26" hidden="1" x14ac:dyDescent="0.2">
      <c r="A2437" t="s">
        <v>62</v>
      </c>
      <c r="B2437" t="s">
        <v>80</v>
      </c>
      <c r="C2437" t="s">
        <v>122</v>
      </c>
      <c r="D2437" t="s">
        <v>123</v>
      </c>
      <c r="E2437" t="s">
        <v>380</v>
      </c>
      <c r="F2437" t="s">
        <v>381</v>
      </c>
      <c r="G2437" t="s">
        <v>717</v>
      </c>
      <c r="H2437" t="s">
        <v>718</v>
      </c>
      <c r="I2437" t="str">
        <f>MID(Tabla1[[#This Row],[Des.Proyecto]],16,50)</f>
        <v>SEGURIDAD ALIMENTARIA Y NUTRICIÓN</v>
      </c>
      <c r="J2437" t="s">
        <v>414</v>
      </c>
      <c r="K2437" t="s">
        <v>415</v>
      </c>
      <c r="L2437" s="11" t="s">
        <v>939</v>
      </c>
      <c r="M2437" t="s">
        <v>403</v>
      </c>
      <c r="N2437" t="s">
        <v>194</v>
      </c>
      <c r="O2437" s="19">
        <v>95152.02</v>
      </c>
      <c r="P2437" s="19">
        <v>0</v>
      </c>
      <c r="Q2437" s="19">
        <v>0</v>
      </c>
      <c r="R2437" s="19">
        <v>95152.02</v>
      </c>
      <c r="S2437" s="19">
        <v>0</v>
      </c>
      <c r="T2437" s="19">
        <v>75172.98</v>
      </c>
      <c r="U2437" s="18">
        <f>Tabla1[[#This Row],[Comprometido]]/Tabla1[[#Totals],[Comprometido]]</f>
        <v>3.5887765584239973E-3</v>
      </c>
      <c r="V2437" s="19">
        <v>15951.88</v>
      </c>
      <c r="W2437" s="20">
        <f>Tabla1[[#This Row],[Devengado]]/Tabla1[[#Totals],[Devengado]]</f>
        <v>1.8628355076710219E-3</v>
      </c>
      <c r="X2437" s="19">
        <v>19979.04</v>
      </c>
      <c r="Y2437" s="19">
        <v>79200.14</v>
      </c>
      <c r="Z2437" s="19">
        <v>19979.04</v>
      </c>
    </row>
    <row r="2438" spans="1:26" hidden="1" x14ac:dyDescent="0.2">
      <c r="A2438" t="s">
        <v>23</v>
      </c>
      <c r="B2438" t="s">
        <v>24</v>
      </c>
      <c r="C2438" t="s">
        <v>29</v>
      </c>
      <c r="D2438" t="s">
        <v>30</v>
      </c>
      <c r="E2438" t="s">
        <v>380</v>
      </c>
      <c r="F2438" t="s">
        <v>381</v>
      </c>
      <c r="G2438" t="s">
        <v>717</v>
      </c>
      <c r="H2438" t="s">
        <v>718</v>
      </c>
      <c r="I2438" t="str">
        <f>MID(Tabla1[[#This Row],[Des.Proyecto]],16,50)</f>
        <v>SEGURIDAD ALIMENTARIA Y NUTRICIÓN</v>
      </c>
      <c r="J2438" t="s">
        <v>414</v>
      </c>
      <c r="K2438" t="s">
        <v>415</v>
      </c>
      <c r="L2438" s="11" t="s">
        <v>939</v>
      </c>
      <c r="M2438" t="s">
        <v>403</v>
      </c>
      <c r="N2438" t="s">
        <v>194</v>
      </c>
      <c r="O2438" s="19">
        <v>13510</v>
      </c>
      <c r="P2438" s="19">
        <v>0</v>
      </c>
      <c r="Q2438" s="19">
        <v>0</v>
      </c>
      <c r="R2438" s="19">
        <v>13510</v>
      </c>
      <c r="S2438" s="19">
        <v>0</v>
      </c>
      <c r="T2438" s="19">
        <v>0</v>
      </c>
      <c r="U2438" s="18">
        <f>Tabla1[[#This Row],[Comprometido]]/Tabla1[[#Totals],[Comprometido]]</f>
        <v>0</v>
      </c>
      <c r="V2438" s="19">
        <v>0</v>
      </c>
      <c r="W2438" s="20">
        <f>Tabla1[[#This Row],[Devengado]]/Tabla1[[#Totals],[Devengado]]</f>
        <v>0</v>
      </c>
      <c r="X2438" s="19">
        <v>13510</v>
      </c>
      <c r="Y2438" s="19">
        <v>13510</v>
      </c>
      <c r="Z2438" s="19">
        <v>13510</v>
      </c>
    </row>
    <row r="2439" spans="1:26" hidden="1" x14ac:dyDescent="0.2">
      <c r="A2439" t="s">
        <v>23</v>
      </c>
      <c r="B2439" t="s">
        <v>24</v>
      </c>
      <c r="C2439" t="s">
        <v>44</v>
      </c>
      <c r="D2439" t="s">
        <v>45</v>
      </c>
      <c r="E2439" t="s">
        <v>380</v>
      </c>
      <c r="F2439" t="s">
        <v>381</v>
      </c>
      <c r="G2439" t="s">
        <v>717</v>
      </c>
      <c r="H2439" t="s">
        <v>718</v>
      </c>
      <c r="I2439" t="str">
        <f>MID(Tabla1[[#This Row],[Des.Proyecto]],16,50)</f>
        <v>SEGURIDAD ALIMENTARIA Y NUTRICIÓN</v>
      </c>
      <c r="J2439" t="s">
        <v>414</v>
      </c>
      <c r="K2439" t="s">
        <v>415</v>
      </c>
      <c r="L2439" s="11" t="s">
        <v>939</v>
      </c>
      <c r="M2439" t="s">
        <v>403</v>
      </c>
      <c r="N2439" t="s">
        <v>194</v>
      </c>
      <c r="O2439" s="19">
        <v>12568.59</v>
      </c>
      <c r="P2439" s="19">
        <v>0</v>
      </c>
      <c r="Q2439" s="19">
        <v>2381.41</v>
      </c>
      <c r="R2439" s="19">
        <v>14950</v>
      </c>
      <c r="S2439" s="19">
        <v>0</v>
      </c>
      <c r="T2439" s="19">
        <v>0</v>
      </c>
      <c r="U2439" s="18">
        <f>Tabla1[[#This Row],[Comprometido]]/Tabla1[[#Totals],[Comprometido]]</f>
        <v>0</v>
      </c>
      <c r="V2439" s="19">
        <v>0</v>
      </c>
      <c r="W2439" s="20">
        <f>Tabla1[[#This Row],[Devengado]]/Tabla1[[#Totals],[Devengado]]</f>
        <v>0</v>
      </c>
      <c r="X2439" s="19">
        <v>14950</v>
      </c>
      <c r="Y2439" s="19">
        <v>14950</v>
      </c>
      <c r="Z2439" s="19">
        <v>14950</v>
      </c>
    </row>
    <row r="2440" spans="1:26" hidden="1" x14ac:dyDescent="0.2">
      <c r="A2440" t="s">
        <v>23</v>
      </c>
      <c r="B2440" t="s">
        <v>24</v>
      </c>
      <c r="C2440" t="s">
        <v>86</v>
      </c>
      <c r="D2440" t="s">
        <v>87</v>
      </c>
      <c r="E2440" t="s">
        <v>380</v>
      </c>
      <c r="F2440" t="s">
        <v>381</v>
      </c>
      <c r="G2440" t="s">
        <v>717</v>
      </c>
      <c r="H2440" t="s">
        <v>718</v>
      </c>
      <c r="I2440" t="str">
        <f>MID(Tabla1[[#This Row],[Des.Proyecto]],16,50)</f>
        <v>SEGURIDAD ALIMENTARIA Y NUTRICIÓN</v>
      </c>
      <c r="J2440" t="s">
        <v>414</v>
      </c>
      <c r="K2440" t="s">
        <v>415</v>
      </c>
      <c r="L2440" s="11" t="s">
        <v>939</v>
      </c>
      <c r="M2440" t="s">
        <v>403</v>
      </c>
      <c r="N2440" t="s">
        <v>194</v>
      </c>
      <c r="O2440" s="19">
        <v>13510</v>
      </c>
      <c r="P2440" s="19">
        <v>0</v>
      </c>
      <c r="Q2440" s="19">
        <v>0</v>
      </c>
      <c r="R2440" s="19">
        <v>13510</v>
      </c>
      <c r="S2440" s="19">
        <v>0</v>
      </c>
      <c r="T2440" s="19">
        <v>0</v>
      </c>
      <c r="U2440" s="18">
        <f>Tabla1[[#This Row],[Comprometido]]/Tabla1[[#Totals],[Comprometido]]</f>
        <v>0</v>
      </c>
      <c r="V2440" s="19">
        <v>0</v>
      </c>
      <c r="W2440" s="20">
        <f>Tabla1[[#This Row],[Devengado]]/Tabla1[[#Totals],[Devengado]]</f>
        <v>0</v>
      </c>
      <c r="X2440" s="19">
        <v>13510</v>
      </c>
      <c r="Y2440" s="19">
        <v>13510</v>
      </c>
      <c r="Z2440" s="19">
        <v>13510</v>
      </c>
    </row>
    <row r="2441" spans="1:26" hidden="1" x14ac:dyDescent="0.2">
      <c r="A2441" t="s">
        <v>23</v>
      </c>
      <c r="B2441" t="s">
        <v>24</v>
      </c>
      <c r="C2441" t="s">
        <v>40</v>
      </c>
      <c r="D2441" t="s">
        <v>41</v>
      </c>
      <c r="E2441" t="s">
        <v>380</v>
      </c>
      <c r="F2441" t="s">
        <v>381</v>
      </c>
      <c r="G2441" t="s">
        <v>717</v>
      </c>
      <c r="H2441" t="s">
        <v>718</v>
      </c>
      <c r="I2441" t="str">
        <f>MID(Tabla1[[#This Row],[Des.Proyecto]],16,50)</f>
        <v>SEGURIDAD ALIMENTARIA Y NUTRICIÓN</v>
      </c>
      <c r="J2441" t="s">
        <v>414</v>
      </c>
      <c r="K2441" t="s">
        <v>415</v>
      </c>
      <c r="L2441" s="11" t="s">
        <v>939</v>
      </c>
      <c r="M2441" t="s">
        <v>403</v>
      </c>
      <c r="N2441" t="s">
        <v>194</v>
      </c>
      <c r="O2441" s="19">
        <v>6792.5</v>
      </c>
      <c r="P2441" s="19">
        <v>0</v>
      </c>
      <c r="Q2441" s="19">
        <v>0</v>
      </c>
      <c r="R2441" s="19">
        <v>6792.5</v>
      </c>
      <c r="S2441" s="19">
        <v>0</v>
      </c>
      <c r="T2441" s="19">
        <v>0</v>
      </c>
      <c r="U2441" s="18">
        <f>Tabla1[[#This Row],[Comprometido]]/Tabla1[[#Totals],[Comprometido]]</f>
        <v>0</v>
      </c>
      <c r="V2441" s="19">
        <v>0</v>
      </c>
      <c r="W2441" s="20">
        <f>Tabla1[[#This Row],[Devengado]]/Tabla1[[#Totals],[Devengado]]</f>
        <v>0</v>
      </c>
      <c r="X2441" s="19">
        <v>6792.5</v>
      </c>
      <c r="Y2441" s="19">
        <v>6792.5</v>
      </c>
      <c r="Z2441" s="19">
        <v>6792.5</v>
      </c>
    </row>
    <row r="2442" spans="1:26" hidden="1" x14ac:dyDescent="0.2">
      <c r="A2442" t="s">
        <v>23</v>
      </c>
      <c r="B2442" t="s">
        <v>24</v>
      </c>
      <c r="C2442" t="s">
        <v>42</v>
      </c>
      <c r="D2442" t="s">
        <v>43</v>
      </c>
      <c r="E2442" t="s">
        <v>380</v>
      </c>
      <c r="F2442" t="s">
        <v>381</v>
      </c>
      <c r="G2442" t="s">
        <v>717</v>
      </c>
      <c r="H2442" t="s">
        <v>718</v>
      </c>
      <c r="I2442" t="str">
        <f>MID(Tabla1[[#This Row],[Des.Proyecto]],16,50)</f>
        <v>SEGURIDAD ALIMENTARIA Y NUTRICIÓN</v>
      </c>
      <c r="J2442" t="s">
        <v>414</v>
      </c>
      <c r="K2442" t="s">
        <v>415</v>
      </c>
      <c r="L2442" s="11" t="s">
        <v>939</v>
      </c>
      <c r="M2442" t="s">
        <v>403</v>
      </c>
      <c r="N2442" t="s">
        <v>194</v>
      </c>
      <c r="O2442" s="19">
        <v>13250</v>
      </c>
      <c r="P2442" s="19">
        <v>0</v>
      </c>
      <c r="Q2442" s="19">
        <v>260</v>
      </c>
      <c r="R2442" s="19">
        <v>13510</v>
      </c>
      <c r="S2442" s="19">
        <v>13500</v>
      </c>
      <c r="T2442" s="19">
        <v>0</v>
      </c>
      <c r="U2442" s="18">
        <f>Tabla1[[#This Row],[Comprometido]]/Tabla1[[#Totals],[Comprometido]]</f>
        <v>0</v>
      </c>
      <c r="V2442" s="19">
        <v>0</v>
      </c>
      <c r="W2442" s="20">
        <f>Tabla1[[#This Row],[Devengado]]/Tabla1[[#Totals],[Devengado]]</f>
        <v>0</v>
      </c>
      <c r="X2442" s="19">
        <v>13510</v>
      </c>
      <c r="Y2442" s="19">
        <v>13510</v>
      </c>
      <c r="Z2442" s="19">
        <v>10</v>
      </c>
    </row>
    <row r="2443" spans="1:26" hidden="1" x14ac:dyDescent="0.2">
      <c r="A2443" t="s">
        <v>23</v>
      </c>
      <c r="B2443" t="s">
        <v>24</v>
      </c>
      <c r="C2443" t="s">
        <v>25</v>
      </c>
      <c r="D2443" t="s">
        <v>26</v>
      </c>
      <c r="E2443" t="s">
        <v>380</v>
      </c>
      <c r="F2443" t="s">
        <v>381</v>
      </c>
      <c r="G2443" t="s">
        <v>717</v>
      </c>
      <c r="H2443" t="s">
        <v>718</v>
      </c>
      <c r="I2443" t="str">
        <f>MID(Tabla1[[#This Row],[Des.Proyecto]],16,50)</f>
        <v>SEGURIDAD ALIMENTARIA Y NUTRICIÓN</v>
      </c>
      <c r="J2443" t="s">
        <v>414</v>
      </c>
      <c r="K2443" t="s">
        <v>415</v>
      </c>
      <c r="L2443" s="11" t="s">
        <v>939</v>
      </c>
      <c r="M2443" t="s">
        <v>403</v>
      </c>
      <c r="N2443" t="s">
        <v>194</v>
      </c>
      <c r="O2443" s="19">
        <v>13510</v>
      </c>
      <c r="P2443" s="19">
        <v>0</v>
      </c>
      <c r="Q2443" s="19">
        <v>0</v>
      </c>
      <c r="R2443" s="19">
        <v>13510</v>
      </c>
      <c r="S2443" s="19">
        <v>0</v>
      </c>
      <c r="T2443" s="19">
        <v>13510</v>
      </c>
      <c r="U2443" s="18">
        <f>Tabla1[[#This Row],[Comprometido]]/Tabla1[[#Totals],[Comprometido]]</f>
        <v>6.4497072358057656E-4</v>
      </c>
      <c r="V2443" s="19">
        <v>1692.6</v>
      </c>
      <c r="W2443" s="20">
        <f>Tabla1[[#This Row],[Devengado]]/Tabla1[[#Totals],[Devengado]]</f>
        <v>1.9765917122520804E-4</v>
      </c>
      <c r="X2443" s="19">
        <v>0</v>
      </c>
      <c r="Y2443" s="19">
        <v>11817.4</v>
      </c>
      <c r="Z2443" s="19">
        <v>0</v>
      </c>
    </row>
    <row r="2444" spans="1:26" hidden="1" x14ac:dyDescent="0.2">
      <c r="A2444" t="s">
        <v>23</v>
      </c>
      <c r="B2444" t="s">
        <v>24</v>
      </c>
      <c r="C2444" t="s">
        <v>72</v>
      </c>
      <c r="D2444" t="s">
        <v>73</v>
      </c>
      <c r="E2444" t="s">
        <v>380</v>
      </c>
      <c r="F2444" t="s">
        <v>381</v>
      </c>
      <c r="G2444" t="s">
        <v>717</v>
      </c>
      <c r="H2444" t="s">
        <v>718</v>
      </c>
      <c r="I2444" t="str">
        <f>MID(Tabla1[[#This Row],[Des.Proyecto]],16,50)</f>
        <v>SEGURIDAD ALIMENTARIA Y NUTRICIÓN</v>
      </c>
      <c r="J2444" t="s">
        <v>414</v>
      </c>
      <c r="K2444" t="s">
        <v>415</v>
      </c>
      <c r="L2444" s="11" t="s">
        <v>939</v>
      </c>
      <c r="M2444" t="s">
        <v>403</v>
      </c>
      <c r="N2444" t="s">
        <v>194</v>
      </c>
      <c r="O2444" s="19">
        <v>9916.9500000000007</v>
      </c>
      <c r="P2444" s="19">
        <v>0</v>
      </c>
      <c r="Q2444" s="19">
        <v>6207.05</v>
      </c>
      <c r="R2444" s="19">
        <v>16124</v>
      </c>
      <c r="S2444" s="19">
        <v>0</v>
      </c>
      <c r="T2444" s="19">
        <v>0</v>
      </c>
      <c r="U2444" s="18">
        <f>Tabla1[[#This Row],[Comprometido]]/Tabla1[[#Totals],[Comprometido]]</f>
        <v>0</v>
      </c>
      <c r="V2444" s="19">
        <v>0</v>
      </c>
      <c r="W2444" s="20">
        <f>Tabla1[[#This Row],[Devengado]]/Tabla1[[#Totals],[Devengado]]</f>
        <v>0</v>
      </c>
      <c r="X2444" s="19">
        <v>16124</v>
      </c>
      <c r="Y2444" s="19">
        <v>16124</v>
      </c>
      <c r="Z2444" s="19">
        <v>16124</v>
      </c>
    </row>
    <row r="2445" spans="1:26" hidden="1" x14ac:dyDescent="0.2">
      <c r="A2445" t="s">
        <v>23</v>
      </c>
      <c r="B2445" t="s">
        <v>24</v>
      </c>
      <c r="C2445" t="s">
        <v>34</v>
      </c>
      <c r="D2445" t="s">
        <v>35</v>
      </c>
      <c r="E2445" t="s">
        <v>380</v>
      </c>
      <c r="F2445" t="s">
        <v>381</v>
      </c>
      <c r="G2445" t="s">
        <v>717</v>
      </c>
      <c r="H2445" t="s">
        <v>718</v>
      </c>
      <c r="I2445" t="str">
        <f>MID(Tabla1[[#This Row],[Des.Proyecto]],16,50)</f>
        <v>SEGURIDAD ALIMENTARIA Y NUTRICIÓN</v>
      </c>
      <c r="J2445" t="s">
        <v>414</v>
      </c>
      <c r="K2445" t="s">
        <v>415</v>
      </c>
      <c r="L2445" s="11" t="s">
        <v>939</v>
      </c>
      <c r="M2445" t="s">
        <v>403</v>
      </c>
      <c r="N2445" t="s">
        <v>194</v>
      </c>
      <c r="O2445" s="19">
        <v>13119.04</v>
      </c>
      <c r="P2445" s="19">
        <v>0</v>
      </c>
      <c r="Q2445" s="19">
        <v>0</v>
      </c>
      <c r="R2445" s="19">
        <v>13119.04</v>
      </c>
      <c r="S2445" s="19">
        <v>0</v>
      </c>
      <c r="T2445" s="19">
        <v>13118.12</v>
      </c>
      <c r="U2445" s="18">
        <f>Tabla1[[#This Row],[Comprometido]]/Tabla1[[#Totals],[Comprometido]]</f>
        <v>6.2626227597459901E-4</v>
      </c>
      <c r="V2445" s="19">
        <v>0</v>
      </c>
      <c r="W2445" s="20">
        <f>Tabla1[[#This Row],[Devengado]]/Tabla1[[#Totals],[Devengado]]</f>
        <v>0</v>
      </c>
      <c r="X2445" s="19">
        <v>0.92</v>
      </c>
      <c r="Y2445" s="19">
        <v>13119.04</v>
      </c>
      <c r="Z2445" s="19">
        <v>0.92</v>
      </c>
    </row>
    <row r="2446" spans="1:26" hidden="1" x14ac:dyDescent="0.2">
      <c r="A2446" t="s">
        <v>23</v>
      </c>
      <c r="B2446" t="s">
        <v>24</v>
      </c>
      <c r="C2446" t="s">
        <v>44</v>
      </c>
      <c r="D2446" t="s">
        <v>45</v>
      </c>
      <c r="E2446" t="s">
        <v>380</v>
      </c>
      <c r="F2446" t="s">
        <v>381</v>
      </c>
      <c r="G2446" t="s">
        <v>717</v>
      </c>
      <c r="H2446" t="s">
        <v>718</v>
      </c>
      <c r="I2446" t="str">
        <f>MID(Tabla1[[#This Row],[Des.Proyecto]],16,50)</f>
        <v>SEGURIDAD ALIMENTARIA Y NUTRICIÓN</v>
      </c>
      <c r="J2446" t="s">
        <v>476</v>
      </c>
      <c r="K2446" t="s">
        <v>477</v>
      </c>
      <c r="L2446" s="11" t="s">
        <v>939</v>
      </c>
      <c r="M2446" t="s">
        <v>403</v>
      </c>
      <c r="N2446" t="s">
        <v>194</v>
      </c>
      <c r="O2446" s="19">
        <v>10680</v>
      </c>
      <c r="P2446" s="19">
        <v>0</v>
      </c>
      <c r="Q2446" s="19">
        <v>1320</v>
      </c>
      <c r="R2446" s="19">
        <v>12000</v>
      </c>
      <c r="S2446" s="19">
        <v>0</v>
      </c>
      <c r="T2446" s="19">
        <v>12000</v>
      </c>
      <c r="U2446" s="18">
        <f>Tabla1[[#This Row],[Comprometido]]/Tabla1[[#Totals],[Comprometido]]</f>
        <v>5.7288295210709979E-4</v>
      </c>
      <c r="V2446" s="19">
        <v>1680</v>
      </c>
      <c r="W2446" s="20">
        <f>Tabla1[[#This Row],[Devengado]]/Tabla1[[#Totals],[Devengado]]</f>
        <v>1.961877630026879E-4</v>
      </c>
      <c r="X2446" s="19">
        <v>0</v>
      </c>
      <c r="Y2446" s="19">
        <v>10320</v>
      </c>
      <c r="Z2446" s="19">
        <v>0</v>
      </c>
    </row>
    <row r="2447" spans="1:26" hidden="1" x14ac:dyDescent="0.2">
      <c r="A2447" t="s">
        <v>23</v>
      </c>
      <c r="B2447" t="s">
        <v>24</v>
      </c>
      <c r="C2447" t="s">
        <v>40</v>
      </c>
      <c r="D2447" t="s">
        <v>41</v>
      </c>
      <c r="E2447" t="s">
        <v>380</v>
      </c>
      <c r="F2447" t="s">
        <v>381</v>
      </c>
      <c r="G2447" t="s">
        <v>717</v>
      </c>
      <c r="H2447" t="s">
        <v>718</v>
      </c>
      <c r="I2447" t="str">
        <f>MID(Tabla1[[#This Row],[Des.Proyecto]],16,50)</f>
        <v>SEGURIDAD ALIMENTARIA Y NUTRICIÓN</v>
      </c>
      <c r="J2447" t="s">
        <v>476</v>
      </c>
      <c r="K2447" t="s">
        <v>477</v>
      </c>
      <c r="L2447" s="11" t="s">
        <v>939</v>
      </c>
      <c r="M2447" t="s">
        <v>403</v>
      </c>
      <c r="N2447" t="s">
        <v>194</v>
      </c>
      <c r="O2447" s="19">
        <v>10800</v>
      </c>
      <c r="P2447" s="19">
        <v>0</v>
      </c>
      <c r="Q2447" s="19">
        <v>1200</v>
      </c>
      <c r="R2447" s="19">
        <v>12000</v>
      </c>
      <c r="S2447" s="19">
        <v>0</v>
      </c>
      <c r="T2447" s="19">
        <v>10800</v>
      </c>
      <c r="U2447" s="18">
        <f>Tabla1[[#This Row],[Comprometido]]/Tabla1[[#Totals],[Comprometido]]</f>
        <v>5.1559465689638979E-4</v>
      </c>
      <c r="V2447" s="19">
        <v>1200</v>
      </c>
      <c r="W2447" s="20">
        <f>Tabla1[[#This Row],[Devengado]]/Tabla1[[#Totals],[Devengado]]</f>
        <v>1.4013411643049134E-4</v>
      </c>
      <c r="X2447" s="19">
        <v>1200</v>
      </c>
      <c r="Y2447" s="19">
        <v>10800</v>
      </c>
      <c r="Z2447" s="19">
        <v>1200</v>
      </c>
    </row>
    <row r="2448" spans="1:26" hidden="1" x14ac:dyDescent="0.2">
      <c r="A2448" t="s">
        <v>23</v>
      </c>
      <c r="B2448" t="s">
        <v>24</v>
      </c>
      <c r="C2448" t="s">
        <v>86</v>
      </c>
      <c r="D2448" t="s">
        <v>87</v>
      </c>
      <c r="E2448" t="s">
        <v>380</v>
      </c>
      <c r="F2448" t="s">
        <v>381</v>
      </c>
      <c r="G2448" t="s">
        <v>717</v>
      </c>
      <c r="H2448" t="s">
        <v>718</v>
      </c>
      <c r="I2448" t="str">
        <f>MID(Tabla1[[#This Row],[Des.Proyecto]],16,50)</f>
        <v>SEGURIDAD ALIMENTARIA Y NUTRICIÓN</v>
      </c>
      <c r="J2448" t="s">
        <v>476</v>
      </c>
      <c r="K2448" t="s">
        <v>477</v>
      </c>
      <c r="L2448" s="11" t="s">
        <v>939</v>
      </c>
      <c r="M2448" t="s">
        <v>403</v>
      </c>
      <c r="N2448" t="s">
        <v>194</v>
      </c>
      <c r="O2448" s="19">
        <v>11920</v>
      </c>
      <c r="P2448" s="19">
        <v>0</v>
      </c>
      <c r="Q2448" s="19">
        <v>0</v>
      </c>
      <c r="R2448" s="19">
        <v>11920</v>
      </c>
      <c r="S2448" s="19">
        <v>3240</v>
      </c>
      <c r="T2448" s="19">
        <v>8680</v>
      </c>
      <c r="U2448" s="18">
        <f>Tabla1[[#This Row],[Comprometido]]/Tabla1[[#Totals],[Comprometido]]</f>
        <v>4.1438533535746887E-4</v>
      </c>
      <c r="V2448" s="19">
        <v>2680</v>
      </c>
      <c r="W2448" s="20">
        <f>Tabla1[[#This Row],[Devengado]]/Tabla1[[#Totals],[Devengado]]</f>
        <v>3.1296619336143068E-4</v>
      </c>
      <c r="X2448" s="19">
        <v>3240</v>
      </c>
      <c r="Y2448" s="19">
        <v>9240</v>
      </c>
      <c r="Z2448" s="19">
        <v>0</v>
      </c>
    </row>
    <row r="2449" spans="1:26" hidden="1" x14ac:dyDescent="0.2">
      <c r="A2449" t="s">
        <v>23</v>
      </c>
      <c r="B2449" t="s">
        <v>24</v>
      </c>
      <c r="C2449" t="s">
        <v>29</v>
      </c>
      <c r="D2449" t="s">
        <v>30</v>
      </c>
      <c r="E2449" t="s">
        <v>380</v>
      </c>
      <c r="F2449" t="s">
        <v>381</v>
      </c>
      <c r="G2449" t="s">
        <v>717</v>
      </c>
      <c r="H2449" t="s">
        <v>718</v>
      </c>
      <c r="I2449" t="str">
        <f>MID(Tabla1[[#This Row],[Des.Proyecto]],16,50)</f>
        <v>SEGURIDAD ALIMENTARIA Y NUTRICIÓN</v>
      </c>
      <c r="J2449" t="s">
        <v>476</v>
      </c>
      <c r="K2449" t="s">
        <v>477</v>
      </c>
      <c r="L2449" s="11" t="s">
        <v>939</v>
      </c>
      <c r="M2449" t="s">
        <v>403</v>
      </c>
      <c r="N2449" t="s">
        <v>194</v>
      </c>
      <c r="O2449" s="19">
        <v>9280</v>
      </c>
      <c r="P2449" s="19">
        <v>0</v>
      </c>
      <c r="Q2449" s="19">
        <v>4160</v>
      </c>
      <c r="R2449" s="19">
        <v>13440</v>
      </c>
      <c r="S2449" s="19">
        <v>0</v>
      </c>
      <c r="T2449" s="19">
        <v>11080</v>
      </c>
      <c r="U2449" s="18">
        <f>Tabla1[[#This Row],[Comprometido]]/Tabla1[[#Totals],[Comprometido]]</f>
        <v>5.2896192577888876E-4</v>
      </c>
      <c r="V2449" s="19">
        <v>1480</v>
      </c>
      <c r="W2449" s="20">
        <f>Tabla1[[#This Row],[Devengado]]/Tabla1[[#Totals],[Devengado]]</f>
        <v>1.7283207693093934E-4</v>
      </c>
      <c r="X2449" s="19">
        <v>2360</v>
      </c>
      <c r="Y2449" s="19">
        <v>11960</v>
      </c>
      <c r="Z2449" s="19">
        <v>2360</v>
      </c>
    </row>
    <row r="2450" spans="1:26" hidden="1" x14ac:dyDescent="0.2">
      <c r="A2450" t="s">
        <v>23</v>
      </c>
      <c r="B2450" t="s">
        <v>24</v>
      </c>
      <c r="C2450" t="s">
        <v>72</v>
      </c>
      <c r="D2450" t="s">
        <v>73</v>
      </c>
      <c r="E2450" t="s">
        <v>380</v>
      </c>
      <c r="F2450" t="s">
        <v>381</v>
      </c>
      <c r="G2450" t="s">
        <v>717</v>
      </c>
      <c r="H2450" t="s">
        <v>718</v>
      </c>
      <c r="I2450" t="str">
        <f>MID(Tabla1[[#This Row],[Des.Proyecto]],16,50)</f>
        <v>SEGURIDAD ALIMENTARIA Y NUTRICIÓN</v>
      </c>
      <c r="J2450" t="s">
        <v>476</v>
      </c>
      <c r="K2450" t="s">
        <v>477</v>
      </c>
      <c r="L2450" s="11" t="s">
        <v>939</v>
      </c>
      <c r="M2450" t="s">
        <v>403</v>
      </c>
      <c r="N2450" t="s">
        <v>194</v>
      </c>
      <c r="O2450" s="19">
        <v>11961.29</v>
      </c>
      <c r="P2450" s="19">
        <v>0</v>
      </c>
      <c r="Q2450" s="19">
        <v>1238.71</v>
      </c>
      <c r="R2450" s="19">
        <v>13200</v>
      </c>
      <c r="S2450" s="19">
        <v>0</v>
      </c>
      <c r="T2450" s="19">
        <v>12000</v>
      </c>
      <c r="U2450" s="18">
        <f>Tabla1[[#This Row],[Comprometido]]/Tabla1[[#Totals],[Comprometido]]</f>
        <v>5.7288295210709979E-4</v>
      </c>
      <c r="V2450" s="19">
        <v>2400</v>
      </c>
      <c r="W2450" s="20">
        <f>Tabla1[[#This Row],[Devengado]]/Tabla1[[#Totals],[Devengado]]</f>
        <v>2.8026823286098269E-4</v>
      </c>
      <c r="X2450" s="19">
        <v>1200</v>
      </c>
      <c r="Y2450" s="19">
        <v>10800</v>
      </c>
      <c r="Z2450" s="19">
        <v>1200</v>
      </c>
    </row>
    <row r="2451" spans="1:26" hidden="1" x14ac:dyDescent="0.2">
      <c r="A2451" t="s">
        <v>23</v>
      </c>
      <c r="B2451" t="s">
        <v>24</v>
      </c>
      <c r="C2451" t="s">
        <v>101</v>
      </c>
      <c r="D2451" t="s">
        <v>102</v>
      </c>
      <c r="E2451" t="s">
        <v>380</v>
      </c>
      <c r="F2451" t="s">
        <v>381</v>
      </c>
      <c r="G2451" t="s">
        <v>717</v>
      </c>
      <c r="H2451" t="s">
        <v>718</v>
      </c>
      <c r="I2451" t="str">
        <f>MID(Tabla1[[#This Row],[Des.Proyecto]],16,50)</f>
        <v>SEGURIDAD ALIMENTARIA Y NUTRICIÓN</v>
      </c>
      <c r="J2451" t="s">
        <v>476</v>
      </c>
      <c r="K2451" t="s">
        <v>477</v>
      </c>
      <c r="L2451" s="11" t="s">
        <v>939</v>
      </c>
      <c r="M2451" t="s">
        <v>403</v>
      </c>
      <c r="N2451" t="s">
        <v>194</v>
      </c>
      <c r="O2451" s="19">
        <v>10800</v>
      </c>
      <c r="P2451" s="19">
        <v>0</v>
      </c>
      <c r="Q2451" s="19">
        <v>2400</v>
      </c>
      <c r="R2451" s="19">
        <v>13200</v>
      </c>
      <c r="S2451" s="19">
        <v>250.23</v>
      </c>
      <c r="T2451" s="19">
        <v>12735.48</v>
      </c>
      <c r="U2451" s="18">
        <f>Tabla1[[#This Row],[Comprometido]]/Tabla1[[#Totals],[Comprometido]]</f>
        <v>6.0799494824174396E-4</v>
      </c>
      <c r="V2451" s="19">
        <v>3135.48</v>
      </c>
      <c r="W2451" s="20">
        <f>Tabla1[[#This Row],[Devengado]]/Tabla1[[#Totals],[Devengado]]</f>
        <v>3.6615643282123086E-4</v>
      </c>
      <c r="X2451" s="19">
        <v>464.52</v>
      </c>
      <c r="Y2451" s="19">
        <v>10064.52</v>
      </c>
      <c r="Z2451" s="19">
        <v>214.29</v>
      </c>
    </row>
    <row r="2452" spans="1:26" hidden="1" x14ac:dyDescent="0.2">
      <c r="A2452" t="s">
        <v>23</v>
      </c>
      <c r="B2452" t="s">
        <v>24</v>
      </c>
      <c r="C2452" t="s">
        <v>34</v>
      </c>
      <c r="D2452" t="s">
        <v>35</v>
      </c>
      <c r="E2452" t="s">
        <v>380</v>
      </c>
      <c r="F2452" t="s">
        <v>381</v>
      </c>
      <c r="G2452" t="s">
        <v>717</v>
      </c>
      <c r="H2452" t="s">
        <v>718</v>
      </c>
      <c r="I2452" t="str">
        <f>MID(Tabla1[[#This Row],[Des.Proyecto]],16,50)</f>
        <v>SEGURIDAD ALIMENTARIA Y NUTRICIÓN</v>
      </c>
      <c r="J2452" t="s">
        <v>476</v>
      </c>
      <c r="K2452" t="s">
        <v>477</v>
      </c>
      <c r="L2452" s="11" t="s">
        <v>939</v>
      </c>
      <c r="M2452" t="s">
        <v>403</v>
      </c>
      <c r="N2452" t="s">
        <v>194</v>
      </c>
      <c r="O2452" s="19">
        <v>10800</v>
      </c>
      <c r="P2452" s="19">
        <v>0</v>
      </c>
      <c r="Q2452" s="19">
        <v>0</v>
      </c>
      <c r="R2452" s="19">
        <v>10800</v>
      </c>
      <c r="S2452" s="19">
        <v>0</v>
      </c>
      <c r="T2452" s="19">
        <v>10800</v>
      </c>
      <c r="U2452" s="18">
        <f>Tabla1[[#This Row],[Comprometido]]/Tabla1[[#Totals],[Comprometido]]</f>
        <v>5.1559465689638979E-4</v>
      </c>
      <c r="V2452" s="19">
        <v>2400</v>
      </c>
      <c r="W2452" s="20">
        <f>Tabla1[[#This Row],[Devengado]]/Tabla1[[#Totals],[Devengado]]</f>
        <v>2.8026823286098269E-4</v>
      </c>
      <c r="X2452" s="19">
        <v>0</v>
      </c>
      <c r="Y2452" s="19">
        <v>8400</v>
      </c>
      <c r="Z2452" s="19">
        <v>0</v>
      </c>
    </row>
    <row r="2453" spans="1:26" hidden="1" x14ac:dyDescent="0.2">
      <c r="A2453" t="s">
        <v>23</v>
      </c>
      <c r="B2453" t="s">
        <v>24</v>
      </c>
      <c r="C2453" t="s">
        <v>25</v>
      </c>
      <c r="D2453" t="s">
        <v>26</v>
      </c>
      <c r="E2453" t="s">
        <v>380</v>
      </c>
      <c r="F2453" t="s">
        <v>381</v>
      </c>
      <c r="G2453" t="s">
        <v>717</v>
      </c>
      <c r="H2453" t="s">
        <v>718</v>
      </c>
      <c r="I2453" t="str">
        <f>MID(Tabla1[[#This Row],[Des.Proyecto]],16,50)</f>
        <v>SEGURIDAD ALIMENTARIA Y NUTRICIÓN</v>
      </c>
      <c r="J2453" t="s">
        <v>476</v>
      </c>
      <c r="K2453" t="s">
        <v>477</v>
      </c>
      <c r="L2453" s="11" t="s">
        <v>939</v>
      </c>
      <c r="M2453" t="s">
        <v>403</v>
      </c>
      <c r="N2453" t="s">
        <v>194</v>
      </c>
      <c r="O2453" s="19">
        <v>12000</v>
      </c>
      <c r="P2453" s="19">
        <v>0</v>
      </c>
      <c r="Q2453" s="19">
        <v>1200</v>
      </c>
      <c r="R2453" s="19">
        <v>13200</v>
      </c>
      <c r="S2453" s="19">
        <v>232.25</v>
      </c>
      <c r="T2453" s="19">
        <v>11767.75</v>
      </c>
      <c r="U2453" s="18">
        <f>Tabla1[[#This Row],[Comprometido]]/Tabla1[[#Totals],[Comprometido]]</f>
        <v>5.61795279971527E-4</v>
      </c>
      <c r="V2453" s="19">
        <v>2167.7399999999998</v>
      </c>
      <c r="W2453" s="20">
        <f>Tabla1[[#This Row],[Devengado]]/Tabla1[[#Totals],[Devengado]]</f>
        <v>2.5314527462586109E-4</v>
      </c>
      <c r="X2453" s="19">
        <v>1432.25</v>
      </c>
      <c r="Y2453" s="19">
        <v>11032.26</v>
      </c>
      <c r="Z2453" s="19">
        <v>1200</v>
      </c>
    </row>
    <row r="2454" spans="1:26" hidden="1" x14ac:dyDescent="0.2">
      <c r="A2454" t="s">
        <v>23</v>
      </c>
      <c r="B2454" t="s">
        <v>24</v>
      </c>
      <c r="C2454" t="s">
        <v>42</v>
      </c>
      <c r="D2454" t="s">
        <v>43</v>
      </c>
      <c r="E2454" t="s">
        <v>380</v>
      </c>
      <c r="F2454" t="s">
        <v>381</v>
      </c>
      <c r="G2454" t="s">
        <v>717</v>
      </c>
      <c r="H2454" t="s">
        <v>718</v>
      </c>
      <c r="I2454" t="str">
        <f>MID(Tabla1[[#This Row],[Des.Proyecto]],16,50)</f>
        <v>SEGURIDAD ALIMENTARIA Y NUTRICIÓN</v>
      </c>
      <c r="J2454" t="s">
        <v>476</v>
      </c>
      <c r="K2454" t="s">
        <v>477</v>
      </c>
      <c r="L2454" s="11" t="s">
        <v>939</v>
      </c>
      <c r="M2454" t="s">
        <v>403</v>
      </c>
      <c r="N2454" t="s">
        <v>194</v>
      </c>
      <c r="O2454" s="19">
        <v>11800</v>
      </c>
      <c r="P2454" s="19">
        <v>0</v>
      </c>
      <c r="Q2454" s="19">
        <v>1640</v>
      </c>
      <c r="R2454" s="19">
        <v>13440</v>
      </c>
      <c r="S2454" s="19">
        <v>0</v>
      </c>
      <c r="T2454" s="19">
        <v>10720</v>
      </c>
      <c r="U2454" s="18">
        <f>Tabla1[[#This Row],[Comprometido]]/Tabla1[[#Totals],[Comprometido]]</f>
        <v>5.1177543721567579E-4</v>
      </c>
      <c r="V2454" s="19">
        <v>1120</v>
      </c>
      <c r="W2454" s="20">
        <f>Tabla1[[#This Row],[Devengado]]/Tabla1[[#Totals],[Devengado]]</f>
        <v>1.3079184200179191E-4</v>
      </c>
      <c r="X2454" s="19">
        <v>2720</v>
      </c>
      <c r="Y2454" s="19">
        <v>12320</v>
      </c>
      <c r="Z2454" s="19">
        <v>2720</v>
      </c>
    </row>
    <row r="2455" spans="1:26" hidden="1" x14ac:dyDescent="0.2">
      <c r="A2455" t="s">
        <v>62</v>
      </c>
      <c r="B2455" t="s">
        <v>80</v>
      </c>
      <c r="C2455" t="s">
        <v>122</v>
      </c>
      <c r="D2455" t="s">
        <v>123</v>
      </c>
      <c r="E2455" t="s">
        <v>380</v>
      </c>
      <c r="F2455" t="s">
        <v>381</v>
      </c>
      <c r="G2455" t="s">
        <v>717</v>
      </c>
      <c r="H2455" t="s">
        <v>718</v>
      </c>
      <c r="I2455" t="str">
        <f>MID(Tabla1[[#This Row],[Des.Proyecto]],16,50)</f>
        <v>SEGURIDAD ALIMENTARIA Y NUTRICIÓN</v>
      </c>
      <c r="J2455" t="s">
        <v>719</v>
      </c>
      <c r="K2455" t="s">
        <v>720</v>
      </c>
      <c r="L2455" s="11" t="s">
        <v>939</v>
      </c>
      <c r="M2455" t="s">
        <v>403</v>
      </c>
      <c r="N2455" t="s">
        <v>194</v>
      </c>
      <c r="O2455" s="19">
        <v>0</v>
      </c>
      <c r="P2455" s="19">
        <v>0</v>
      </c>
      <c r="Q2455" s="19">
        <v>3300</v>
      </c>
      <c r="R2455" s="19">
        <v>3300</v>
      </c>
      <c r="S2455" s="19">
        <v>0</v>
      </c>
      <c r="T2455" s="19">
        <v>0</v>
      </c>
      <c r="U2455" s="18">
        <f>Tabla1[[#This Row],[Comprometido]]/Tabla1[[#Totals],[Comprometido]]</f>
        <v>0</v>
      </c>
      <c r="V2455" s="19">
        <v>0</v>
      </c>
      <c r="W2455" s="20">
        <f>Tabla1[[#This Row],[Devengado]]/Tabla1[[#Totals],[Devengado]]</f>
        <v>0</v>
      </c>
      <c r="X2455" s="19">
        <v>3300</v>
      </c>
      <c r="Y2455" s="19">
        <v>3300</v>
      </c>
      <c r="Z2455" s="19">
        <v>3300</v>
      </c>
    </row>
    <row r="2456" spans="1:26" hidden="1" x14ac:dyDescent="0.2">
      <c r="A2456" t="s">
        <v>62</v>
      </c>
      <c r="B2456" t="s">
        <v>80</v>
      </c>
      <c r="C2456" t="s">
        <v>122</v>
      </c>
      <c r="D2456" t="s">
        <v>123</v>
      </c>
      <c r="E2456" t="s">
        <v>380</v>
      </c>
      <c r="F2456" t="s">
        <v>381</v>
      </c>
      <c r="G2456" t="s">
        <v>717</v>
      </c>
      <c r="H2456" t="s">
        <v>718</v>
      </c>
      <c r="I2456" t="str">
        <f>MID(Tabla1[[#This Row],[Des.Proyecto]],16,50)</f>
        <v>SEGURIDAD ALIMENTARIA Y NUTRICIÓN</v>
      </c>
      <c r="J2456" t="s">
        <v>520</v>
      </c>
      <c r="K2456" t="s">
        <v>521</v>
      </c>
      <c r="L2456" s="11" t="s">
        <v>939</v>
      </c>
      <c r="M2456" t="s">
        <v>403</v>
      </c>
      <c r="N2456" t="s">
        <v>194</v>
      </c>
      <c r="O2456" s="19">
        <v>200</v>
      </c>
      <c r="P2456" s="19">
        <v>0</v>
      </c>
      <c r="Q2456" s="19">
        <v>0</v>
      </c>
      <c r="R2456" s="19">
        <v>200</v>
      </c>
      <c r="S2456" s="19">
        <v>0</v>
      </c>
      <c r="T2456" s="19">
        <v>0</v>
      </c>
      <c r="U2456" s="18">
        <f>Tabla1[[#This Row],[Comprometido]]/Tabla1[[#Totals],[Comprometido]]</f>
        <v>0</v>
      </c>
      <c r="V2456" s="19">
        <v>0</v>
      </c>
      <c r="W2456" s="20">
        <f>Tabla1[[#This Row],[Devengado]]/Tabla1[[#Totals],[Devengado]]</f>
        <v>0</v>
      </c>
      <c r="X2456" s="19">
        <v>200</v>
      </c>
      <c r="Y2456" s="19">
        <v>200</v>
      </c>
      <c r="Z2456" s="19">
        <v>200</v>
      </c>
    </row>
    <row r="2457" spans="1:26" hidden="1" x14ac:dyDescent="0.2">
      <c r="A2457" t="s">
        <v>23</v>
      </c>
      <c r="B2457" t="s">
        <v>24</v>
      </c>
      <c r="C2457" t="s">
        <v>29</v>
      </c>
      <c r="D2457" t="s">
        <v>30</v>
      </c>
      <c r="E2457" t="s">
        <v>380</v>
      </c>
      <c r="F2457" t="s">
        <v>381</v>
      </c>
      <c r="G2457" t="s">
        <v>717</v>
      </c>
      <c r="H2457" t="s">
        <v>718</v>
      </c>
      <c r="I2457" t="str">
        <f>MID(Tabla1[[#This Row],[Des.Proyecto]],16,50)</f>
        <v>SEGURIDAD ALIMENTARIA Y NUTRICIÓN</v>
      </c>
      <c r="J2457" t="s">
        <v>422</v>
      </c>
      <c r="K2457" t="s">
        <v>423</v>
      </c>
      <c r="L2457" s="11" t="s">
        <v>939</v>
      </c>
      <c r="M2457" t="s">
        <v>403</v>
      </c>
      <c r="N2457" t="s">
        <v>194</v>
      </c>
      <c r="O2457" s="19">
        <v>4346.5200000000004</v>
      </c>
      <c r="P2457" s="19">
        <v>0</v>
      </c>
      <c r="Q2457" s="19">
        <v>-4346.5200000000004</v>
      </c>
      <c r="R2457" s="19">
        <v>0</v>
      </c>
      <c r="S2457" s="19">
        <v>0</v>
      </c>
      <c r="T2457" s="19">
        <v>0</v>
      </c>
      <c r="U2457" s="18">
        <f>Tabla1[[#This Row],[Comprometido]]/Tabla1[[#Totals],[Comprometido]]</f>
        <v>0</v>
      </c>
      <c r="V2457" s="19">
        <v>0</v>
      </c>
      <c r="W2457" s="20">
        <f>Tabla1[[#This Row],[Devengado]]/Tabla1[[#Totals],[Devengado]]</f>
        <v>0</v>
      </c>
      <c r="X2457" s="19">
        <v>0</v>
      </c>
      <c r="Y2457" s="19">
        <v>0</v>
      </c>
      <c r="Z2457" s="19">
        <v>0</v>
      </c>
    </row>
    <row r="2458" spans="1:26" hidden="1" x14ac:dyDescent="0.2">
      <c r="A2458" t="s">
        <v>62</v>
      </c>
      <c r="B2458" t="s">
        <v>80</v>
      </c>
      <c r="C2458" t="s">
        <v>122</v>
      </c>
      <c r="D2458" t="s">
        <v>123</v>
      </c>
      <c r="E2458" t="s">
        <v>380</v>
      </c>
      <c r="F2458" t="s">
        <v>381</v>
      </c>
      <c r="G2458" t="s">
        <v>717</v>
      </c>
      <c r="H2458" t="s">
        <v>718</v>
      </c>
      <c r="I2458" t="str">
        <f>MID(Tabla1[[#This Row],[Des.Proyecto]],16,50)</f>
        <v>SEGURIDAD ALIMENTARIA Y NUTRICIÓN</v>
      </c>
      <c r="J2458" t="s">
        <v>422</v>
      </c>
      <c r="K2458" t="s">
        <v>423</v>
      </c>
      <c r="L2458" s="11" t="s">
        <v>939</v>
      </c>
      <c r="M2458" t="s">
        <v>403</v>
      </c>
      <c r="N2458" t="s">
        <v>194</v>
      </c>
      <c r="O2458" s="19">
        <v>347.15</v>
      </c>
      <c r="P2458" s="19">
        <v>0</v>
      </c>
      <c r="Q2458" s="19">
        <v>700.85</v>
      </c>
      <c r="R2458" s="19">
        <v>1048</v>
      </c>
      <c r="S2458" s="19">
        <v>0</v>
      </c>
      <c r="T2458" s="19">
        <v>0</v>
      </c>
      <c r="U2458" s="18">
        <f>Tabla1[[#This Row],[Comprometido]]/Tabla1[[#Totals],[Comprometido]]</f>
        <v>0</v>
      </c>
      <c r="V2458" s="19">
        <v>0</v>
      </c>
      <c r="W2458" s="20">
        <f>Tabla1[[#This Row],[Devengado]]/Tabla1[[#Totals],[Devengado]]</f>
        <v>0</v>
      </c>
      <c r="X2458" s="19">
        <v>1048</v>
      </c>
      <c r="Y2458" s="19">
        <v>1048</v>
      </c>
      <c r="Z2458" s="19">
        <v>1048</v>
      </c>
    </row>
    <row r="2459" spans="1:26" hidden="1" x14ac:dyDescent="0.2">
      <c r="A2459" t="s">
        <v>62</v>
      </c>
      <c r="B2459" t="s">
        <v>80</v>
      </c>
      <c r="C2459" t="s">
        <v>122</v>
      </c>
      <c r="D2459" t="s">
        <v>123</v>
      </c>
      <c r="E2459" t="s">
        <v>380</v>
      </c>
      <c r="F2459" t="s">
        <v>381</v>
      </c>
      <c r="G2459" t="s">
        <v>717</v>
      </c>
      <c r="H2459" t="s">
        <v>718</v>
      </c>
      <c r="I2459" t="str">
        <f>MID(Tabla1[[#This Row],[Des.Proyecto]],16,50)</f>
        <v>SEGURIDAD ALIMENTARIA Y NUTRICIÓN</v>
      </c>
      <c r="J2459" t="s">
        <v>508</v>
      </c>
      <c r="K2459" t="s">
        <v>509</v>
      </c>
      <c r="L2459" s="11" t="s">
        <v>939</v>
      </c>
      <c r="M2459" t="s">
        <v>403</v>
      </c>
      <c r="N2459" t="s">
        <v>194</v>
      </c>
      <c r="O2459" s="19">
        <v>445.95</v>
      </c>
      <c r="P2459" s="19">
        <v>0</v>
      </c>
      <c r="Q2459" s="19">
        <v>0</v>
      </c>
      <c r="R2459" s="19">
        <v>445.95</v>
      </c>
      <c r="S2459" s="19">
        <v>0</v>
      </c>
      <c r="T2459" s="19">
        <v>0</v>
      </c>
      <c r="U2459" s="18">
        <f>Tabla1[[#This Row],[Comprometido]]/Tabla1[[#Totals],[Comprometido]]</f>
        <v>0</v>
      </c>
      <c r="V2459" s="19">
        <v>0</v>
      </c>
      <c r="W2459" s="20">
        <f>Tabla1[[#This Row],[Devengado]]/Tabla1[[#Totals],[Devengado]]</f>
        <v>0</v>
      </c>
      <c r="X2459" s="19">
        <v>445.95</v>
      </c>
      <c r="Y2459" s="19">
        <v>445.95</v>
      </c>
      <c r="Z2459" s="19">
        <v>445.95</v>
      </c>
    </row>
    <row r="2460" spans="1:26" hidden="1" x14ac:dyDescent="0.2">
      <c r="A2460" t="s">
        <v>23</v>
      </c>
      <c r="B2460" t="s">
        <v>24</v>
      </c>
      <c r="C2460" t="s">
        <v>42</v>
      </c>
      <c r="D2460" t="s">
        <v>43</v>
      </c>
      <c r="E2460" t="s">
        <v>380</v>
      </c>
      <c r="F2460" t="s">
        <v>381</v>
      </c>
      <c r="G2460" t="s">
        <v>717</v>
      </c>
      <c r="H2460" t="s">
        <v>718</v>
      </c>
      <c r="I2460" t="str">
        <f>MID(Tabla1[[#This Row],[Des.Proyecto]],16,50)</f>
        <v>SEGURIDAD ALIMENTARIA Y NUTRICIÓN</v>
      </c>
      <c r="J2460" t="s">
        <v>490</v>
      </c>
      <c r="K2460" t="s">
        <v>491</v>
      </c>
      <c r="L2460" s="11" t="s">
        <v>939</v>
      </c>
      <c r="M2460" t="s">
        <v>403</v>
      </c>
      <c r="N2460" t="s">
        <v>194</v>
      </c>
      <c r="O2460" s="19">
        <v>1200</v>
      </c>
      <c r="P2460" s="19">
        <v>0</v>
      </c>
      <c r="Q2460" s="19">
        <v>-1200</v>
      </c>
      <c r="R2460" s="19">
        <v>0</v>
      </c>
      <c r="S2460" s="19">
        <v>0</v>
      </c>
      <c r="T2460" s="19">
        <v>0</v>
      </c>
      <c r="U2460" s="18">
        <f>Tabla1[[#This Row],[Comprometido]]/Tabla1[[#Totals],[Comprometido]]</f>
        <v>0</v>
      </c>
      <c r="V2460" s="19">
        <v>0</v>
      </c>
      <c r="W2460" s="20">
        <f>Tabla1[[#This Row],[Devengado]]/Tabla1[[#Totals],[Devengado]]</f>
        <v>0</v>
      </c>
      <c r="X2460" s="19">
        <v>0</v>
      </c>
      <c r="Y2460" s="19">
        <v>0</v>
      </c>
      <c r="Z2460" s="19">
        <v>0</v>
      </c>
    </row>
    <row r="2461" spans="1:26" hidden="1" x14ac:dyDescent="0.2">
      <c r="A2461" t="s">
        <v>62</v>
      </c>
      <c r="B2461" t="s">
        <v>80</v>
      </c>
      <c r="C2461" t="s">
        <v>122</v>
      </c>
      <c r="D2461" t="s">
        <v>123</v>
      </c>
      <c r="E2461" t="s">
        <v>380</v>
      </c>
      <c r="F2461" t="s">
        <v>381</v>
      </c>
      <c r="G2461" t="s">
        <v>717</v>
      </c>
      <c r="H2461" t="s">
        <v>718</v>
      </c>
      <c r="I2461" t="str">
        <f>MID(Tabla1[[#This Row],[Des.Proyecto]],16,50)</f>
        <v>SEGURIDAD ALIMENTARIA Y NUTRICIÓN</v>
      </c>
      <c r="J2461" t="s">
        <v>628</v>
      </c>
      <c r="K2461" t="s">
        <v>629</v>
      </c>
      <c r="L2461" s="11" t="s">
        <v>939</v>
      </c>
      <c r="M2461" t="s">
        <v>403</v>
      </c>
      <c r="N2461" t="s">
        <v>194</v>
      </c>
      <c r="O2461" s="19">
        <v>48</v>
      </c>
      <c r="P2461" s="19">
        <v>0</v>
      </c>
      <c r="Q2461" s="19">
        <v>-48</v>
      </c>
      <c r="R2461" s="19">
        <v>0</v>
      </c>
      <c r="S2461" s="19">
        <v>0</v>
      </c>
      <c r="T2461" s="19">
        <v>0</v>
      </c>
      <c r="U2461" s="18">
        <f>Tabla1[[#This Row],[Comprometido]]/Tabla1[[#Totals],[Comprometido]]</f>
        <v>0</v>
      </c>
      <c r="V2461" s="19">
        <v>0</v>
      </c>
      <c r="W2461" s="20">
        <f>Tabla1[[#This Row],[Devengado]]/Tabla1[[#Totals],[Devengado]]</f>
        <v>0</v>
      </c>
      <c r="X2461" s="19">
        <v>0</v>
      </c>
      <c r="Y2461" s="19">
        <v>0</v>
      </c>
      <c r="Z2461" s="19">
        <v>0</v>
      </c>
    </row>
    <row r="2462" spans="1:26" hidden="1" x14ac:dyDescent="0.2">
      <c r="A2462" t="s">
        <v>62</v>
      </c>
      <c r="B2462" t="s">
        <v>80</v>
      </c>
      <c r="C2462" t="s">
        <v>122</v>
      </c>
      <c r="D2462" t="s">
        <v>123</v>
      </c>
      <c r="E2462" t="s">
        <v>380</v>
      </c>
      <c r="F2462" t="s">
        <v>381</v>
      </c>
      <c r="G2462" t="s">
        <v>717</v>
      </c>
      <c r="H2462" t="s">
        <v>718</v>
      </c>
      <c r="I2462" t="str">
        <f>MID(Tabla1[[#This Row],[Des.Proyecto]],16,50)</f>
        <v>SEGURIDAD ALIMENTARIA Y NUTRICIÓN</v>
      </c>
      <c r="J2462" t="s">
        <v>424</v>
      </c>
      <c r="K2462" t="s">
        <v>425</v>
      </c>
      <c r="L2462" s="11" t="s">
        <v>939</v>
      </c>
      <c r="M2462" t="s">
        <v>403</v>
      </c>
      <c r="N2462" t="s">
        <v>194</v>
      </c>
      <c r="O2462" s="19">
        <v>28431.67</v>
      </c>
      <c r="P2462" s="19">
        <v>0</v>
      </c>
      <c r="Q2462" s="19">
        <v>0</v>
      </c>
      <c r="R2462" s="19">
        <v>28431.67</v>
      </c>
      <c r="S2462" s="19">
        <v>28151.22</v>
      </c>
      <c r="T2462" s="19">
        <v>0</v>
      </c>
      <c r="U2462" s="18">
        <f>Tabla1[[#This Row],[Comprometido]]/Tabla1[[#Totals],[Comprometido]]</f>
        <v>0</v>
      </c>
      <c r="V2462" s="19">
        <v>0</v>
      </c>
      <c r="W2462" s="20">
        <f>Tabla1[[#This Row],[Devengado]]/Tabla1[[#Totals],[Devengado]]</f>
        <v>0</v>
      </c>
      <c r="X2462" s="19">
        <v>28431.67</v>
      </c>
      <c r="Y2462" s="19">
        <v>28431.67</v>
      </c>
      <c r="Z2462" s="19">
        <v>280.45</v>
      </c>
    </row>
    <row r="2463" spans="1:26" hidden="1" x14ac:dyDescent="0.2">
      <c r="A2463" t="s">
        <v>23</v>
      </c>
      <c r="B2463" t="s">
        <v>24</v>
      </c>
      <c r="C2463" t="s">
        <v>72</v>
      </c>
      <c r="D2463" t="s">
        <v>73</v>
      </c>
      <c r="E2463" t="s">
        <v>380</v>
      </c>
      <c r="F2463" t="s">
        <v>381</v>
      </c>
      <c r="G2463" t="s">
        <v>717</v>
      </c>
      <c r="H2463" t="s">
        <v>718</v>
      </c>
      <c r="I2463" t="str">
        <f>MID(Tabla1[[#This Row],[Des.Proyecto]],16,50)</f>
        <v>SEGURIDAD ALIMENTARIA Y NUTRICIÓN</v>
      </c>
      <c r="J2463" t="s">
        <v>492</v>
      </c>
      <c r="K2463" t="s">
        <v>493</v>
      </c>
      <c r="L2463" s="11" t="s">
        <v>939</v>
      </c>
      <c r="M2463" t="s">
        <v>403</v>
      </c>
      <c r="N2463" t="s">
        <v>194</v>
      </c>
      <c r="O2463" s="19">
        <v>3009.44</v>
      </c>
      <c r="P2463" s="19">
        <v>0</v>
      </c>
      <c r="Q2463" s="19">
        <v>-3009.44</v>
      </c>
      <c r="R2463" s="19">
        <v>0</v>
      </c>
      <c r="S2463" s="19">
        <v>0</v>
      </c>
      <c r="T2463" s="19">
        <v>0</v>
      </c>
      <c r="U2463" s="18">
        <f>Tabla1[[#This Row],[Comprometido]]/Tabla1[[#Totals],[Comprometido]]</f>
        <v>0</v>
      </c>
      <c r="V2463" s="19">
        <v>0</v>
      </c>
      <c r="W2463" s="20">
        <f>Tabla1[[#This Row],[Devengado]]/Tabla1[[#Totals],[Devengado]]</f>
        <v>0</v>
      </c>
      <c r="X2463" s="19">
        <v>0</v>
      </c>
      <c r="Y2463" s="19">
        <v>0</v>
      </c>
      <c r="Z2463" s="19">
        <v>0</v>
      </c>
    </row>
    <row r="2464" spans="1:26" hidden="1" x14ac:dyDescent="0.2">
      <c r="A2464" t="s">
        <v>62</v>
      </c>
      <c r="B2464" t="s">
        <v>80</v>
      </c>
      <c r="C2464" t="s">
        <v>122</v>
      </c>
      <c r="D2464" t="s">
        <v>123</v>
      </c>
      <c r="E2464" t="s">
        <v>380</v>
      </c>
      <c r="F2464" t="s">
        <v>381</v>
      </c>
      <c r="G2464" t="s">
        <v>717</v>
      </c>
      <c r="H2464" t="s">
        <v>718</v>
      </c>
      <c r="I2464" t="str">
        <f>MID(Tabla1[[#This Row],[Des.Proyecto]],16,50)</f>
        <v>SEGURIDAD ALIMENTARIA Y NUTRICIÓN</v>
      </c>
      <c r="J2464" t="s">
        <v>492</v>
      </c>
      <c r="K2464" t="s">
        <v>493</v>
      </c>
      <c r="L2464" s="11" t="s">
        <v>939</v>
      </c>
      <c r="M2464" t="s">
        <v>403</v>
      </c>
      <c r="N2464" t="s">
        <v>194</v>
      </c>
      <c r="O2464" s="19">
        <v>0</v>
      </c>
      <c r="P2464" s="19">
        <v>0</v>
      </c>
      <c r="Q2464" s="19">
        <v>10400</v>
      </c>
      <c r="R2464" s="19">
        <v>10400</v>
      </c>
      <c r="S2464" s="19">
        <v>0</v>
      </c>
      <c r="T2464" s="19">
        <v>0</v>
      </c>
      <c r="U2464" s="18">
        <f>Tabla1[[#This Row],[Comprometido]]/Tabla1[[#Totals],[Comprometido]]</f>
        <v>0</v>
      </c>
      <c r="V2464" s="19">
        <v>0</v>
      </c>
      <c r="W2464" s="20">
        <f>Tabla1[[#This Row],[Devengado]]/Tabla1[[#Totals],[Devengado]]</f>
        <v>0</v>
      </c>
      <c r="X2464" s="19">
        <v>10400</v>
      </c>
      <c r="Y2464" s="19">
        <v>10400</v>
      </c>
      <c r="Z2464" s="19">
        <v>10400</v>
      </c>
    </row>
    <row r="2465" spans="1:26" hidden="1" x14ac:dyDescent="0.2">
      <c r="A2465" t="s">
        <v>62</v>
      </c>
      <c r="B2465" t="s">
        <v>80</v>
      </c>
      <c r="C2465" t="s">
        <v>122</v>
      </c>
      <c r="D2465" t="s">
        <v>123</v>
      </c>
      <c r="E2465" t="s">
        <v>380</v>
      </c>
      <c r="F2465" t="s">
        <v>381</v>
      </c>
      <c r="G2465" t="s">
        <v>717</v>
      </c>
      <c r="H2465" t="s">
        <v>718</v>
      </c>
      <c r="I2465" t="str">
        <f>MID(Tabla1[[#This Row],[Des.Proyecto]],16,50)</f>
        <v>SEGURIDAD ALIMENTARIA Y NUTRICIÓN</v>
      </c>
      <c r="J2465" t="s">
        <v>452</v>
      </c>
      <c r="K2465" t="s">
        <v>453</v>
      </c>
      <c r="L2465" s="11" t="s">
        <v>939</v>
      </c>
      <c r="M2465" t="s">
        <v>403</v>
      </c>
      <c r="N2465" t="s">
        <v>194</v>
      </c>
      <c r="O2465" s="19">
        <v>0</v>
      </c>
      <c r="P2465" s="19">
        <v>0</v>
      </c>
      <c r="Q2465" s="19">
        <v>1500</v>
      </c>
      <c r="R2465" s="19">
        <v>1500</v>
      </c>
      <c r="S2465" s="19">
        <v>0</v>
      </c>
      <c r="T2465" s="19">
        <v>0</v>
      </c>
      <c r="U2465" s="18">
        <f>Tabla1[[#This Row],[Comprometido]]/Tabla1[[#Totals],[Comprometido]]</f>
        <v>0</v>
      </c>
      <c r="V2465" s="19">
        <v>0</v>
      </c>
      <c r="W2465" s="20">
        <f>Tabla1[[#This Row],[Devengado]]/Tabla1[[#Totals],[Devengado]]</f>
        <v>0</v>
      </c>
      <c r="X2465" s="19">
        <v>1500</v>
      </c>
      <c r="Y2465" s="19">
        <v>1500</v>
      </c>
      <c r="Z2465" s="19">
        <v>1500</v>
      </c>
    </row>
    <row r="2466" spans="1:26" hidden="1" x14ac:dyDescent="0.2">
      <c r="A2466" t="s">
        <v>62</v>
      </c>
      <c r="B2466" t="s">
        <v>80</v>
      </c>
      <c r="C2466" t="s">
        <v>122</v>
      </c>
      <c r="D2466" t="s">
        <v>123</v>
      </c>
      <c r="E2466" t="s">
        <v>380</v>
      </c>
      <c r="F2466" t="s">
        <v>381</v>
      </c>
      <c r="G2466" t="s">
        <v>717</v>
      </c>
      <c r="H2466" t="s">
        <v>718</v>
      </c>
      <c r="I2466" t="str">
        <f>MID(Tabla1[[#This Row],[Des.Proyecto]],16,50)</f>
        <v>SEGURIDAD ALIMENTARIA Y NUTRICIÓN</v>
      </c>
      <c r="J2466" t="s">
        <v>430</v>
      </c>
      <c r="K2466" t="s">
        <v>431</v>
      </c>
      <c r="L2466" s="11" t="s">
        <v>939</v>
      </c>
      <c r="M2466" t="s">
        <v>403</v>
      </c>
      <c r="N2466" t="s">
        <v>194</v>
      </c>
      <c r="O2466" s="19">
        <v>4296.51</v>
      </c>
      <c r="P2466" s="19">
        <v>0</v>
      </c>
      <c r="Q2466" s="19">
        <v>0</v>
      </c>
      <c r="R2466" s="19">
        <v>4296.51</v>
      </c>
      <c r="S2466" s="19">
        <v>4220.66</v>
      </c>
      <c r="T2466" s="19">
        <v>0</v>
      </c>
      <c r="U2466" s="18">
        <f>Tabla1[[#This Row],[Comprometido]]/Tabla1[[#Totals],[Comprometido]]</f>
        <v>0</v>
      </c>
      <c r="V2466" s="19">
        <v>0</v>
      </c>
      <c r="W2466" s="20">
        <f>Tabla1[[#This Row],[Devengado]]/Tabla1[[#Totals],[Devengado]]</f>
        <v>0</v>
      </c>
      <c r="X2466" s="19">
        <v>4296.51</v>
      </c>
      <c r="Y2466" s="19">
        <v>4296.51</v>
      </c>
      <c r="Z2466" s="19">
        <v>75.849999999999994</v>
      </c>
    </row>
    <row r="2467" spans="1:26" hidden="1" x14ac:dyDescent="0.2">
      <c r="A2467" t="s">
        <v>62</v>
      </c>
      <c r="B2467" t="s">
        <v>80</v>
      </c>
      <c r="C2467" t="s">
        <v>122</v>
      </c>
      <c r="D2467" t="s">
        <v>123</v>
      </c>
      <c r="E2467" t="s">
        <v>380</v>
      </c>
      <c r="F2467" t="s">
        <v>381</v>
      </c>
      <c r="G2467" t="s">
        <v>717</v>
      </c>
      <c r="H2467" t="s">
        <v>718</v>
      </c>
      <c r="I2467" t="str">
        <f>MID(Tabla1[[#This Row],[Des.Proyecto]],16,50)</f>
        <v>SEGURIDAD ALIMENTARIA Y NUTRICIÓN</v>
      </c>
      <c r="J2467" t="s">
        <v>510</v>
      </c>
      <c r="K2467" t="s">
        <v>511</v>
      </c>
      <c r="L2467" s="11" t="s">
        <v>939</v>
      </c>
      <c r="M2467" t="s">
        <v>403</v>
      </c>
      <c r="N2467" t="s">
        <v>194</v>
      </c>
      <c r="O2467" s="19">
        <v>0</v>
      </c>
      <c r="P2467" s="19">
        <v>0</v>
      </c>
      <c r="Q2467" s="19">
        <v>600</v>
      </c>
      <c r="R2467" s="19">
        <v>600</v>
      </c>
      <c r="S2467" s="19">
        <v>0</v>
      </c>
      <c r="T2467" s="19">
        <v>0</v>
      </c>
      <c r="U2467" s="18">
        <f>Tabla1[[#This Row],[Comprometido]]/Tabla1[[#Totals],[Comprometido]]</f>
        <v>0</v>
      </c>
      <c r="V2467" s="19">
        <v>0</v>
      </c>
      <c r="W2467" s="20">
        <f>Tabla1[[#This Row],[Devengado]]/Tabla1[[#Totals],[Devengado]]</f>
        <v>0</v>
      </c>
      <c r="X2467" s="19">
        <v>600</v>
      </c>
      <c r="Y2467" s="19">
        <v>600</v>
      </c>
      <c r="Z2467" s="19">
        <v>600</v>
      </c>
    </row>
    <row r="2468" spans="1:26" hidden="1" x14ac:dyDescent="0.2">
      <c r="A2468" t="s">
        <v>62</v>
      </c>
      <c r="B2468" t="s">
        <v>80</v>
      </c>
      <c r="C2468" t="s">
        <v>122</v>
      </c>
      <c r="D2468" t="s">
        <v>123</v>
      </c>
      <c r="E2468" t="s">
        <v>380</v>
      </c>
      <c r="F2468" t="s">
        <v>381</v>
      </c>
      <c r="G2468" t="s">
        <v>717</v>
      </c>
      <c r="H2468" t="s">
        <v>718</v>
      </c>
      <c r="I2468" t="str">
        <f>MID(Tabla1[[#This Row],[Des.Proyecto]],16,50)</f>
        <v>SEGURIDAD ALIMENTARIA Y NUTRICIÓN</v>
      </c>
      <c r="J2468" t="s">
        <v>432</v>
      </c>
      <c r="K2468" t="s">
        <v>433</v>
      </c>
      <c r="L2468" s="11" t="s">
        <v>939</v>
      </c>
      <c r="M2468" t="s">
        <v>403</v>
      </c>
      <c r="N2468" t="s">
        <v>194</v>
      </c>
      <c r="O2468" s="19">
        <v>1440.5</v>
      </c>
      <c r="P2468" s="19">
        <v>0</v>
      </c>
      <c r="Q2468" s="19">
        <v>0</v>
      </c>
      <c r="R2468" s="19">
        <v>1440.5</v>
      </c>
      <c r="S2468" s="19">
        <v>0</v>
      </c>
      <c r="T2468" s="19">
        <v>0</v>
      </c>
      <c r="U2468" s="18">
        <f>Tabla1[[#This Row],[Comprometido]]/Tabla1[[#Totals],[Comprometido]]</f>
        <v>0</v>
      </c>
      <c r="V2468" s="19">
        <v>0</v>
      </c>
      <c r="W2468" s="20">
        <f>Tabla1[[#This Row],[Devengado]]/Tabla1[[#Totals],[Devengado]]</f>
        <v>0</v>
      </c>
      <c r="X2468" s="19">
        <v>1440.5</v>
      </c>
      <c r="Y2468" s="19">
        <v>1440.5</v>
      </c>
      <c r="Z2468" s="19">
        <v>1440.5</v>
      </c>
    </row>
    <row r="2469" spans="1:26" hidden="1" x14ac:dyDescent="0.2">
      <c r="A2469" t="s">
        <v>62</v>
      </c>
      <c r="B2469" t="s">
        <v>80</v>
      </c>
      <c r="C2469" t="s">
        <v>122</v>
      </c>
      <c r="D2469" t="s">
        <v>123</v>
      </c>
      <c r="E2469" t="s">
        <v>380</v>
      </c>
      <c r="F2469" t="s">
        <v>381</v>
      </c>
      <c r="G2469" t="s">
        <v>717</v>
      </c>
      <c r="H2469" t="s">
        <v>718</v>
      </c>
      <c r="I2469" t="str">
        <f>MID(Tabla1[[#This Row],[Des.Proyecto]],16,50)</f>
        <v>SEGURIDAD ALIMENTARIA Y NUTRICIÓN</v>
      </c>
      <c r="J2469" t="s">
        <v>434</v>
      </c>
      <c r="K2469" t="s">
        <v>435</v>
      </c>
      <c r="L2469" s="11" t="s">
        <v>939</v>
      </c>
      <c r="M2469" t="s">
        <v>403</v>
      </c>
      <c r="N2469" t="s">
        <v>194</v>
      </c>
      <c r="O2469" s="19">
        <v>6900</v>
      </c>
      <c r="P2469" s="19">
        <v>0</v>
      </c>
      <c r="Q2469" s="19">
        <v>0</v>
      </c>
      <c r="R2469" s="19">
        <v>6900</v>
      </c>
      <c r="S2469" s="19">
        <v>0</v>
      </c>
      <c r="T2469" s="19">
        <v>0</v>
      </c>
      <c r="U2469" s="18">
        <f>Tabla1[[#This Row],[Comprometido]]/Tabla1[[#Totals],[Comprometido]]</f>
        <v>0</v>
      </c>
      <c r="V2469" s="19">
        <v>0</v>
      </c>
      <c r="W2469" s="20">
        <f>Tabla1[[#This Row],[Devengado]]/Tabla1[[#Totals],[Devengado]]</f>
        <v>0</v>
      </c>
      <c r="X2469" s="19">
        <v>6900</v>
      </c>
      <c r="Y2469" s="19">
        <v>6900</v>
      </c>
      <c r="Z2469" s="19">
        <v>6900</v>
      </c>
    </row>
    <row r="2470" spans="1:26" hidden="1" x14ac:dyDescent="0.2">
      <c r="A2470" t="s">
        <v>23</v>
      </c>
      <c r="B2470" t="s">
        <v>24</v>
      </c>
      <c r="C2470" t="s">
        <v>42</v>
      </c>
      <c r="D2470" t="s">
        <v>43</v>
      </c>
      <c r="E2470" t="s">
        <v>380</v>
      </c>
      <c r="F2470" t="s">
        <v>381</v>
      </c>
      <c r="G2470" t="s">
        <v>717</v>
      </c>
      <c r="H2470" t="s">
        <v>718</v>
      </c>
      <c r="I2470" t="str">
        <f>MID(Tabla1[[#This Row],[Des.Proyecto]],16,50)</f>
        <v>SEGURIDAD ALIMENTARIA Y NUTRICIÓN</v>
      </c>
      <c r="J2470" t="s">
        <v>444</v>
      </c>
      <c r="K2470" t="s">
        <v>445</v>
      </c>
      <c r="L2470" s="11" t="s">
        <v>939</v>
      </c>
      <c r="M2470" t="s">
        <v>403</v>
      </c>
      <c r="N2470" t="s">
        <v>194</v>
      </c>
      <c r="O2470" s="19">
        <v>700</v>
      </c>
      <c r="P2470" s="19">
        <v>0</v>
      </c>
      <c r="Q2470" s="19">
        <v>-700</v>
      </c>
      <c r="R2470" s="19">
        <v>0</v>
      </c>
      <c r="S2470" s="19">
        <v>0</v>
      </c>
      <c r="T2470" s="19">
        <v>0</v>
      </c>
      <c r="U2470" s="18">
        <f>Tabla1[[#This Row],[Comprometido]]/Tabla1[[#Totals],[Comprometido]]</f>
        <v>0</v>
      </c>
      <c r="V2470" s="19">
        <v>0</v>
      </c>
      <c r="W2470" s="20">
        <f>Tabla1[[#This Row],[Devengado]]/Tabla1[[#Totals],[Devengado]]</f>
        <v>0</v>
      </c>
      <c r="X2470" s="19">
        <v>0</v>
      </c>
      <c r="Y2470" s="19">
        <v>0</v>
      </c>
      <c r="Z2470" s="19">
        <v>0</v>
      </c>
    </row>
    <row r="2471" spans="1:26" hidden="1" x14ac:dyDescent="0.2">
      <c r="A2471" t="s">
        <v>62</v>
      </c>
      <c r="B2471" t="s">
        <v>80</v>
      </c>
      <c r="C2471" t="s">
        <v>122</v>
      </c>
      <c r="D2471" t="s">
        <v>123</v>
      </c>
      <c r="E2471" t="s">
        <v>380</v>
      </c>
      <c r="F2471" t="s">
        <v>381</v>
      </c>
      <c r="G2471" t="s">
        <v>717</v>
      </c>
      <c r="H2471" t="s">
        <v>718</v>
      </c>
      <c r="I2471" t="str">
        <f>MID(Tabla1[[#This Row],[Des.Proyecto]],16,50)</f>
        <v>SEGURIDAD ALIMENTARIA Y NUTRICIÓN</v>
      </c>
      <c r="J2471" t="s">
        <v>444</v>
      </c>
      <c r="K2471" t="s">
        <v>445</v>
      </c>
      <c r="L2471" s="11" t="s">
        <v>939</v>
      </c>
      <c r="M2471" t="s">
        <v>403</v>
      </c>
      <c r="N2471" t="s">
        <v>194</v>
      </c>
      <c r="O2471" s="19">
        <v>500</v>
      </c>
      <c r="P2471" s="19">
        <v>0</v>
      </c>
      <c r="Q2471" s="19">
        <v>0</v>
      </c>
      <c r="R2471" s="19">
        <v>500</v>
      </c>
      <c r="S2471" s="19">
        <v>0</v>
      </c>
      <c r="T2471" s="19">
        <v>0</v>
      </c>
      <c r="U2471" s="18">
        <f>Tabla1[[#This Row],[Comprometido]]/Tabla1[[#Totals],[Comprometido]]</f>
        <v>0</v>
      </c>
      <c r="V2471" s="19">
        <v>0</v>
      </c>
      <c r="W2471" s="20">
        <f>Tabla1[[#This Row],[Devengado]]/Tabla1[[#Totals],[Devengado]]</f>
        <v>0</v>
      </c>
      <c r="X2471" s="19">
        <v>500</v>
      </c>
      <c r="Y2471" s="19">
        <v>500</v>
      </c>
      <c r="Z2471" s="19">
        <v>500</v>
      </c>
    </row>
    <row r="2472" spans="1:26" hidden="1" x14ac:dyDescent="0.2">
      <c r="A2472" t="s">
        <v>62</v>
      </c>
      <c r="B2472" t="s">
        <v>80</v>
      </c>
      <c r="C2472" t="s">
        <v>122</v>
      </c>
      <c r="D2472" t="s">
        <v>123</v>
      </c>
      <c r="E2472" t="s">
        <v>380</v>
      </c>
      <c r="F2472" t="s">
        <v>381</v>
      </c>
      <c r="G2472" t="s">
        <v>717</v>
      </c>
      <c r="H2472" t="s">
        <v>718</v>
      </c>
      <c r="I2472" t="str">
        <f>MID(Tabla1[[#This Row],[Des.Proyecto]],16,50)</f>
        <v>SEGURIDAD ALIMENTARIA Y NUTRICIÓN</v>
      </c>
      <c r="J2472" t="s">
        <v>436</v>
      </c>
      <c r="K2472" t="s">
        <v>437</v>
      </c>
      <c r="L2472" s="11" t="s">
        <v>939</v>
      </c>
      <c r="M2472" t="s">
        <v>403</v>
      </c>
      <c r="N2472" t="s">
        <v>194</v>
      </c>
      <c r="O2472" s="19">
        <v>720</v>
      </c>
      <c r="P2472" s="19">
        <v>0</v>
      </c>
      <c r="Q2472" s="19">
        <v>0</v>
      </c>
      <c r="R2472" s="19">
        <v>720</v>
      </c>
      <c r="S2472" s="19">
        <v>0</v>
      </c>
      <c r="T2472" s="19">
        <v>0</v>
      </c>
      <c r="U2472" s="18">
        <f>Tabla1[[#This Row],[Comprometido]]/Tabla1[[#Totals],[Comprometido]]</f>
        <v>0</v>
      </c>
      <c r="V2472" s="19">
        <v>0</v>
      </c>
      <c r="W2472" s="20">
        <f>Tabla1[[#This Row],[Devengado]]/Tabla1[[#Totals],[Devengado]]</f>
        <v>0</v>
      </c>
      <c r="X2472" s="19">
        <v>720</v>
      </c>
      <c r="Y2472" s="19">
        <v>720</v>
      </c>
      <c r="Z2472" s="19">
        <v>720</v>
      </c>
    </row>
    <row r="2473" spans="1:26" hidden="1" x14ac:dyDescent="0.2">
      <c r="A2473" t="s">
        <v>62</v>
      </c>
      <c r="B2473" t="s">
        <v>80</v>
      </c>
      <c r="C2473" t="s">
        <v>122</v>
      </c>
      <c r="D2473" t="s">
        <v>123</v>
      </c>
      <c r="E2473" t="s">
        <v>380</v>
      </c>
      <c r="F2473" t="s">
        <v>381</v>
      </c>
      <c r="G2473" t="s">
        <v>721</v>
      </c>
      <c r="H2473" t="s">
        <v>722</v>
      </c>
      <c r="I2473" t="str">
        <f>MID(Tabla1[[#This Row],[Des.Proyecto]],16,50)</f>
        <v>SISTEMA INTEGRAL DE PROMOCIÓN DE LA SALU</v>
      </c>
      <c r="J2473" t="s">
        <v>456</v>
      </c>
      <c r="K2473" t="s">
        <v>457</v>
      </c>
      <c r="L2473" s="11" t="s">
        <v>939</v>
      </c>
      <c r="M2473" t="s">
        <v>403</v>
      </c>
      <c r="N2473" t="s">
        <v>194</v>
      </c>
      <c r="O2473" s="19">
        <v>38804.120000000003</v>
      </c>
      <c r="P2473" s="19">
        <v>0</v>
      </c>
      <c r="Q2473" s="19">
        <v>19695.88</v>
      </c>
      <c r="R2473" s="19">
        <v>58500</v>
      </c>
      <c r="S2473" s="19">
        <v>0</v>
      </c>
      <c r="T2473" s="19">
        <v>0</v>
      </c>
      <c r="U2473" s="18">
        <f>Tabla1[[#This Row],[Comprometido]]/Tabla1[[#Totals],[Comprometido]]</f>
        <v>0</v>
      </c>
      <c r="V2473" s="19">
        <v>0</v>
      </c>
      <c r="W2473" s="20">
        <f>Tabla1[[#This Row],[Devengado]]/Tabla1[[#Totals],[Devengado]]</f>
        <v>0</v>
      </c>
      <c r="X2473" s="19">
        <v>58500</v>
      </c>
      <c r="Y2473" s="19">
        <v>58500</v>
      </c>
      <c r="Z2473" s="19">
        <v>58500</v>
      </c>
    </row>
    <row r="2474" spans="1:26" hidden="1" x14ac:dyDescent="0.2">
      <c r="A2474" t="s">
        <v>23</v>
      </c>
      <c r="B2474" t="s">
        <v>24</v>
      </c>
      <c r="C2474" t="s">
        <v>44</v>
      </c>
      <c r="D2474" t="s">
        <v>45</v>
      </c>
      <c r="E2474" t="s">
        <v>380</v>
      </c>
      <c r="F2474" t="s">
        <v>381</v>
      </c>
      <c r="G2474" t="s">
        <v>721</v>
      </c>
      <c r="H2474" t="s">
        <v>722</v>
      </c>
      <c r="I2474" t="str">
        <f>MID(Tabla1[[#This Row],[Des.Proyecto]],16,50)</f>
        <v>SISTEMA INTEGRAL DE PROMOCIÓN DE LA SALU</v>
      </c>
      <c r="J2474" t="s">
        <v>401</v>
      </c>
      <c r="K2474" t="s">
        <v>402</v>
      </c>
      <c r="L2474" s="11" t="s">
        <v>939</v>
      </c>
      <c r="M2474" t="s">
        <v>403</v>
      </c>
      <c r="N2474" t="s">
        <v>194</v>
      </c>
      <c r="O2474" s="19">
        <v>2966.5</v>
      </c>
      <c r="P2474" s="19">
        <v>0</v>
      </c>
      <c r="Q2474" s="19">
        <v>-2966.5</v>
      </c>
      <c r="R2474" s="19">
        <v>0</v>
      </c>
      <c r="S2474" s="19">
        <v>0</v>
      </c>
      <c r="T2474" s="19">
        <v>0</v>
      </c>
      <c r="U2474" s="18">
        <f>Tabla1[[#This Row],[Comprometido]]/Tabla1[[#Totals],[Comprometido]]</f>
        <v>0</v>
      </c>
      <c r="V2474" s="19">
        <v>0</v>
      </c>
      <c r="W2474" s="20">
        <f>Tabla1[[#This Row],[Devengado]]/Tabla1[[#Totals],[Devengado]]</f>
        <v>0</v>
      </c>
      <c r="X2474" s="19">
        <v>0</v>
      </c>
      <c r="Y2474" s="19">
        <v>0</v>
      </c>
      <c r="Z2474" s="19">
        <v>0</v>
      </c>
    </row>
    <row r="2475" spans="1:26" hidden="1" x14ac:dyDescent="0.2">
      <c r="A2475" t="s">
        <v>23</v>
      </c>
      <c r="B2475" t="s">
        <v>24</v>
      </c>
      <c r="C2475" t="s">
        <v>72</v>
      </c>
      <c r="D2475" t="s">
        <v>73</v>
      </c>
      <c r="E2475" t="s">
        <v>380</v>
      </c>
      <c r="F2475" t="s">
        <v>381</v>
      </c>
      <c r="G2475" t="s">
        <v>721</v>
      </c>
      <c r="H2475" t="s">
        <v>722</v>
      </c>
      <c r="I2475" t="str">
        <f>MID(Tabla1[[#This Row],[Des.Proyecto]],16,50)</f>
        <v>SISTEMA INTEGRAL DE PROMOCIÓN DE LA SALU</v>
      </c>
      <c r="J2475" t="s">
        <v>484</v>
      </c>
      <c r="K2475" t="s">
        <v>485</v>
      </c>
      <c r="L2475" s="11" t="s">
        <v>939</v>
      </c>
      <c r="M2475" t="s">
        <v>403</v>
      </c>
      <c r="N2475" t="s">
        <v>194</v>
      </c>
      <c r="O2475" s="19">
        <v>2025</v>
      </c>
      <c r="P2475" s="19">
        <v>0</v>
      </c>
      <c r="Q2475" s="19">
        <v>-2025</v>
      </c>
      <c r="R2475" s="19">
        <v>0</v>
      </c>
      <c r="S2475" s="19">
        <v>0</v>
      </c>
      <c r="T2475" s="19">
        <v>0</v>
      </c>
      <c r="U2475" s="18">
        <f>Tabla1[[#This Row],[Comprometido]]/Tabla1[[#Totals],[Comprometido]]</f>
        <v>0</v>
      </c>
      <c r="V2475" s="19">
        <v>0</v>
      </c>
      <c r="W2475" s="20">
        <f>Tabla1[[#This Row],[Devengado]]/Tabla1[[#Totals],[Devengado]]</f>
        <v>0</v>
      </c>
      <c r="X2475" s="19">
        <v>0</v>
      </c>
      <c r="Y2475" s="19">
        <v>0</v>
      </c>
      <c r="Z2475" s="19">
        <v>0</v>
      </c>
    </row>
    <row r="2476" spans="1:26" hidden="1" x14ac:dyDescent="0.2">
      <c r="A2476" t="s">
        <v>23</v>
      </c>
      <c r="B2476" t="s">
        <v>24</v>
      </c>
      <c r="C2476" t="s">
        <v>40</v>
      </c>
      <c r="D2476" t="s">
        <v>41</v>
      </c>
      <c r="E2476" t="s">
        <v>380</v>
      </c>
      <c r="F2476" t="s">
        <v>381</v>
      </c>
      <c r="G2476" t="s">
        <v>721</v>
      </c>
      <c r="H2476" t="s">
        <v>722</v>
      </c>
      <c r="I2476" t="str">
        <f>MID(Tabla1[[#This Row],[Des.Proyecto]],16,50)</f>
        <v>SISTEMA INTEGRAL DE PROMOCIÓN DE LA SALU</v>
      </c>
      <c r="J2476" t="s">
        <v>468</v>
      </c>
      <c r="K2476" t="s">
        <v>469</v>
      </c>
      <c r="L2476" s="11" t="s">
        <v>939</v>
      </c>
      <c r="M2476" t="s">
        <v>403</v>
      </c>
      <c r="N2476" t="s">
        <v>194</v>
      </c>
      <c r="O2476" s="19">
        <v>0</v>
      </c>
      <c r="P2476" s="19">
        <v>0</v>
      </c>
      <c r="Q2476" s="19">
        <v>9000</v>
      </c>
      <c r="R2476" s="19">
        <v>9000</v>
      </c>
      <c r="S2476" s="19">
        <v>0</v>
      </c>
      <c r="T2476" s="19">
        <v>0</v>
      </c>
      <c r="U2476" s="18">
        <f>Tabla1[[#This Row],[Comprometido]]/Tabla1[[#Totals],[Comprometido]]</f>
        <v>0</v>
      </c>
      <c r="V2476" s="19">
        <v>0</v>
      </c>
      <c r="W2476" s="20">
        <f>Tabla1[[#This Row],[Devengado]]/Tabla1[[#Totals],[Devengado]]</f>
        <v>0</v>
      </c>
      <c r="X2476" s="19">
        <v>9000</v>
      </c>
      <c r="Y2476" s="19">
        <v>9000</v>
      </c>
      <c r="Z2476" s="19">
        <v>9000</v>
      </c>
    </row>
    <row r="2477" spans="1:26" hidden="1" x14ac:dyDescent="0.2">
      <c r="A2477" t="s">
        <v>23</v>
      </c>
      <c r="B2477" t="s">
        <v>24</v>
      </c>
      <c r="C2477" t="s">
        <v>25</v>
      </c>
      <c r="D2477" t="s">
        <v>26</v>
      </c>
      <c r="E2477" t="s">
        <v>380</v>
      </c>
      <c r="F2477" t="s">
        <v>381</v>
      </c>
      <c r="G2477" t="s">
        <v>721</v>
      </c>
      <c r="H2477" t="s">
        <v>722</v>
      </c>
      <c r="I2477" t="str">
        <f>MID(Tabla1[[#This Row],[Des.Proyecto]],16,50)</f>
        <v>SISTEMA INTEGRAL DE PROMOCIÓN DE LA SALU</v>
      </c>
      <c r="J2477" t="s">
        <v>468</v>
      </c>
      <c r="K2477" t="s">
        <v>469</v>
      </c>
      <c r="L2477" s="11" t="s">
        <v>939</v>
      </c>
      <c r="M2477" t="s">
        <v>403</v>
      </c>
      <c r="N2477" t="s">
        <v>194</v>
      </c>
      <c r="O2477" s="19">
        <v>2211.92</v>
      </c>
      <c r="P2477" s="19">
        <v>0</v>
      </c>
      <c r="Q2477" s="19">
        <v>-2211.92</v>
      </c>
      <c r="R2477" s="19">
        <v>0</v>
      </c>
      <c r="S2477" s="19">
        <v>0</v>
      </c>
      <c r="T2477" s="19">
        <v>0</v>
      </c>
      <c r="U2477" s="18">
        <f>Tabla1[[#This Row],[Comprometido]]/Tabla1[[#Totals],[Comprometido]]</f>
        <v>0</v>
      </c>
      <c r="V2477" s="19">
        <v>0</v>
      </c>
      <c r="W2477" s="20">
        <f>Tabla1[[#This Row],[Devengado]]/Tabla1[[#Totals],[Devengado]]</f>
        <v>0</v>
      </c>
      <c r="X2477" s="19">
        <v>0</v>
      </c>
      <c r="Y2477" s="19">
        <v>0</v>
      </c>
      <c r="Z2477" s="19">
        <v>0</v>
      </c>
    </row>
    <row r="2478" spans="1:26" hidden="1" x14ac:dyDescent="0.2">
      <c r="A2478" t="s">
        <v>62</v>
      </c>
      <c r="B2478" t="s">
        <v>80</v>
      </c>
      <c r="C2478" t="s">
        <v>122</v>
      </c>
      <c r="D2478" t="s">
        <v>123</v>
      </c>
      <c r="E2478" t="s">
        <v>380</v>
      </c>
      <c r="F2478" t="s">
        <v>381</v>
      </c>
      <c r="G2478" t="s">
        <v>721</v>
      </c>
      <c r="H2478" t="s">
        <v>722</v>
      </c>
      <c r="I2478" t="str">
        <f>MID(Tabla1[[#This Row],[Des.Proyecto]],16,50)</f>
        <v>SISTEMA INTEGRAL DE PROMOCIÓN DE LA SALU</v>
      </c>
      <c r="J2478" t="s">
        <v>468</v>
      </c>
      <c r="K2478" t="s">
        <v>469</v>
      </c>
      <c r="L2478" s="11" t="s">
        <v>939</v>
      </c>
      <c r="M2478" t="s">
        <v>403</v>
      </c>
      <c r="N2478" t="s">
        <v>194</v>
      </c>
      <c r="O2478" s="19">
        <v>24904</v>
      </c>
      <c r="P2478" s="19">
        <v>0</v>
      </c>
      <c r="Q2478" s="19">
        <v>-6704</v>
      </c>
      <c r="R2478" s="19">
        <v>18200</v>
      </c>
      <c r="S2478" s="19">
        <v>0</v>
      </c>
      <c r="T2478" s="19">
        <v>0</v>
      </c>
      <c r="U2478" s="18">
        <f>Tabla1[[#This Row],[Comprometido]]/Tabla1[[#Totals],[Comprometido]]</f>
        <v>0</v>
      </c>
      <c r="V2478" s="19">
        <v>0</v>
      </c>
      <c r="W2478" s="20">
        <f>Tabla1[[#This Row],[Devengado]]/Tabla1[[#Totals],[Devengado]]</f>
        <v>0</v>
      </c>
      <c r="X2478" s="19">
        <v>18200</v>
      </c>
      <c r="Y2478" s="19">
        <v>18200</v>
      </c>
      <c r="Z2478" s="19">
        <v>18200</v>
      </c>
    </row>
    <row r="2479" spans="1:26" hidden="1" x14ac:dyDescent="0.2">
      <c r="A2479" t="s">
        <v>62</v>
      </c>
      <c r="B2479" t="s">
        <v>80</v>
      </c>
      <c r="C2479" t="s">
        <v>122</v>
      </c>
      <c r="D2479" t="s">
        <v>123</v>
      </c>
      <c r="E2479" t="s">
        <v>380</v>
      </c>
      <c r="F2479" t="s">
        <v>381</v>
      </c>
      <c r="G2479" t="s">
        <v>721</v>
      </c>
      <c r="H2479" t="s">
        <v>722</v>
      </c>
      <c r="I2479" t="str">
        <f>MID(Tabla1[[#This Row],[Des.Proyecto]],16,50)</f>
        <v>SISTEMA INTEGRAL DE PROMOCIÓN DE LA SALU</v>
      </c>
      <c r="J2479" t="s">
        <v>504</v>
      </c>
      <c r="K2479" t="s">
        <v>505</v>
      </c>
      <c r="L2479" s="11" t="s">
        <v>939</v>
      </c>
      <c r="M2479" t="s">
        <v>403</v>
      </c>
      <c r="N2479" t="s">
        <v>194</v>
      </c>
      <c r="O2479" s="19">
        <v>869.6</v>
      </c>
      <c r="P2479" s="19">
        <v>0</v>
      </c>
      <c r="Q2479" s="19">
        <v>-869.6</v>
      </c>
      <c r="R2479" s="19">
        <v>0</v>
      </c>
      <c r="S2479" s="19">
        <v>0</v>
      </c>
      <c r="T2479" s="19">
        <v>0</v>
      </c>
      <c r="U2479" s="18">
        <f>Tabla1[[#This Row],[Comprometido]]/Tabla1[[#Totals],[Comprometido]]</f>
        <v>0</v>
      </c>
      <c r="V2479" s="19">
        <v>0</v>
      </c>
      <c r="W2479" s="20">
        <f>Tabla1[[#This Row],[Devengado]]/Tabla1[[#Totals],[Devengado]]</f>
        <v>0</v>
      </c>
      <c r="X2479" s="19">
        <v>0</v>
      </c>
      <c r="Y2479" s="19">
        <v>0</v>
      </c>
      <c r="Z2479" s="19">
        <v>0</v>
      </c>
    </row>
    <row r="2480" spans="1:26" hidden="1" x14ac:dyDescent="0.2">
      <c r="A2480" t="s">
        <v>23</v>
      </c>
      <c r="B2480" t="s">
        <v>24</v>
      </c>
      <c r="C2480" t="s">
        <v>44</v>
      </c>
      <c r="D2480" t="s">
        <v>45</v>
      </c>
      <c r="E2480" t="s">
        <v>380</v>
      </c>
      <c r="F2480" t="s">
        <v>381</v>
      </c>
      <c r="G2480" t="s">
        <v>721</v>
      </c>
      <c r="H2480" t="s">
        <v>722</v>
      </c>
      <c r="I2480" t="str">
        <f>MID(Tabla1[[#This Row],[Des.Proyecto]],16,50)</f>
        <v>SISTEMA INTEGRAL DE PROMOCIÓN DE LA SALU</v>
      </c>
      <c r="J2480" t="s">
        <v>414</v>
      </c>
      <c r="K2480" t="s">
        <v>415</v>
      </c>
      <c r="L2480" s="11" t="s">
        <v>939</v>
      </c>
      <c r="M2480" t="s">
        <v>403</v>
      </c>
      <c r="N2480" t="s">
        <v>194</v>
      </c>
      <c r="O2480" s="19">
        <v>0</v>
      </c>
      <c r="P2480" s="19">
        <v>0</v>
      </c>
      <c r="Q2480" s="19">
        <v>1440</v>
      </c>
      <c r="R2480" s="19">
        <v>1440</v>
      </c>
      <c r="S2480" s="19">
        <v>0</v>
      </c>
      <c r="T2480" s="19">
        <v>0</v>
      </c>
      <c r="U2480" s="18">
        <f>Tabla1[[#This Row],[Comprometido]]/Tabla1[[#Totals],[Comprometido]]</f>
        <v>0</v>
      </c>
      <c r="V2480" s="19">
        <v>0</v>
      </c>
      <c r="W2480" s="20">
        <f>Tabla1[[#This Row],[Devengado]]/Tabla1[[#Totals],[Devengado]]</f>
        <v>0</v>
      </c>
      <c r="X2480" s="19">
        <v>1440</v>
      </c>
      <c r="Y2480" s="19">
        <v>1440</v>
      </c>
      <c r="Z2480" s="19">
        <v>1440</v>
      </c>
    </row>
    <row r="2481" spans="1:26" hidden="1" x14ac:dyDescent="0.2">
      <c r="A2481" t="s">
        <v>23</v>
      </c>
      <c r="B2481" t="s">
        <v>24</v>
      </c>
      <c r="C2481" t="s">
        <v>44</v>
      </c>
      <c r="D2481" t="s">
        <v>45</v>
      </c>
      <c r="E2481" t="s">
        <v>380</v>
      </c>
      <c r="F2481" t="s">
        <v>381</v>
      </c>
      <c r="G2481" t="s">
        <v>721</v>
      </c>
      <c r="H2481" t="s">
        <v>722</v>
      </c>
      <c r="I2481" t="str">
        <f>MID(Tabla1[[#This Row],[Des.Proyecto]],16,50)</f>
        <v>SISTEMA INTEGRAL DE PROMOCIÓN DE LA SALU</v>
      </c>
      <c r="J2481" t="s">
        <v>476</v>
      </c>
      <c r="K2481" t="s">
        <v>477</v>
      </c>
      <c r="L2481" s="11" t="s">
        <v>939</v>
      </c>
      <c r="M2481" t="s">
        <v>403</v>
      </c>
      <c r="N2481" t="s">
        <v>194</v>
      </c>
      <c r="O2481" s="19">
        <v>9523.5</v>
      </c>
      <c r="P2481" s="19">
        <v>0</v>
      </c>
      <c r="Q2481" s="19">
        <v>2476.5</v>
      </c>
      <c r="R2481" s="19">
        <v>12000</v>
      </c>
      <c r="S2481" s="19">
        <v>0</v>
      </c>
      <c r="T2481" s="19">
        <v>12000</v>
      </c>
      <c r="U2481" s="18">
        <f>Tabla1[[#This Row],[Comprometido]]/Tabla1[[#Totals],[Comprometido]]</f>
        <v>5.7288295210709979E-4</v>
      </c>
      <c r="V2481" s="19">
        <v>1680</v>
      </c>
      <c r="W2481" s="20">
        <f>Tabla1[[#This Row],[Devengado]]/Tabla1[[#Totals],[Devengado]]</f>
        <v>1.961877630026879E-4</v>
      </c>
      <c r="X2481" s="19">
        <v>0</v>
      </c>
      <c r="Y2481" s="19">
        <v>10320</v>
      </c>
      <c r="Z2481" s="19">
        <v>0</v>
      </c>
    </row>
    <row r="2482" spans="1:26" hidden="1" x14ac:dyDescent="0.2">
      <c r="A2482" t="s">
        <v>23</v>
      </c>
      <c r="B2482" t="s">
        <v>24</v>
      </c>
      <c r="C2482" t="s">
        <v>86</v>
      </c>
      <c r="D2482" t="s">
        <v>87</v>
      </c>
      <c r="E2482" t="s">
        <v>380</v>
      </c>
      <c r="F2482" t="s">
        <v>381</v>
      </c>
      <c r="G2482" t="s">
        <v>721</v>
      </c>
      <c r="H2482" t="s">
        <v>722</v>
      </c>
      <c r="I2482" t="str">
        <f>MID(Tabla1[[#This Row],[Des.Proyecto]],16,50)</f>
        <v>SISTEMA INTEGRAL DE PROMOCIÓN DE LA SALU</v>
      </c>
      <c r="J2482" t="s">
        <v>476</v>
      </c>
      <c r="K2482" t="s">
        <v>477</v>
      </c>
      <c r="L2482" s="11" t="s">
        <v>939</v>
      </c>
      <c r="M2482" t="s">
        <v>403</v>
      </c>
      <c r="N2482" t="s">
        <v>194</v>
      </c>
      <c r="O2482" s="19">
        <v>9560</v>
      </c>
      <c r="P2482" s="19">
        <v>0</v>
      </c>
      <c r="Q2482" s="19">
        <v>0</v>
      </c>
      <c r="R2482" s="19">
        <v>9560</v>
      </c>
      <c r="S2482" s="19">
        <v>880</v>
      </c>
      <c r="T2482" s="19">
        <v>8680</v>
      </c>
      <c r="U2482" s="18">
        <f>Tabla1[[#This Row],[Comprometido]]/Tabla1[[#Totals],[Comprometido]]</f>
        <v>4.1438533535746887E-4</v>
      </c>
      <c r="V2482" s="19">
        <v>2680</v>
      </c>
      <c r="W2482" s="20">
        <f>Tabla1[[#This Row],[Devengado]]/Tabla1[[#Totals],[Devengado]]</f>
        <v>3.1296619336143068E-4</v>
      </c>
      <c r="X2482" s="19">
        <v>880</v>
      </c>
      <c r="Y2482" s="19">
        <v>6880</v>
      </c>
      <c r="Z2482" s="19">
        <v>0</v>
      </c>
    </row>
    <row r="2483" spans="1:26" hidden="1" x14ac:dyDescent="0.2">
      <c r="A2483" t="s">
        <v>23</v>
      </c>
      <c r="B2483" t="s">
        <v>24</v>
      </c>
      <c r="C2483" t="s">
        <v>72</v>
      </c>
      <c r="D2483" t="s">
        <v>73</v>
      </c>
      <c r="E2483" t="s">
        <v>380</v>
      </c>
      <c r="F2483" t="s">
        <v>381</v>
      </c>
      <c r="G2483" t="s">
        <v>721</v>
      </c>
      <c r="H2483" t="s">
        <v>722</v>
      </c>
      <c r="I2483" t="str">
        <f>MID(Tabla1[[#This Row],[Des.Proyecto]],16,50)</f>
        <v>SISTEMA INTEGRAL DE PROMOCIÓN DE LA SALU</v>
      </c>
      <c r="J2483" t="s">
        <v>476</v>
      </c>
      <c r="K2483" t="s">
        <v>477</v>
      </c>
      <c r="L2483" s="11" t="s">
        <v>939</v>
      </c>
      <c r="M2483" t="s">
        <v>403</v>
      </c>
      <c r="N2483" t="s">
        <v>194</v>
      </c>
      <c r="O2483" s="19">
        <v>9281.16</v>
      </c>
      <c r="P2483" s="19">
        <v>0</v>
      </c>
      <c r="Q2483" s="19">
        <v>1784.84</v>
      </c>
      <c r="R2483" s="19">
        <v>11066</v>
      </c>
      <c r="S2483" s="19">
        <v>0</v>
      </c>
      <c r="T2483" s="19">
        <v>10993.55</v>
      </c>
      <c r="U2483" s="18">
        <f>Tabla1[[#This Row],[Comprometido]]/Tabla1[[#Totals],[Comprometido]]</f>
        <v>5.2483478151141717E-4</v>
      </c>
      <c r="V2483" s="19">
        <v>1393.55</v>
      </c>
      <c r="W2483" s="20">
        <f>Tabla1[[#This Row],[Devengado]]/Tabla1[[#Totals],[Devengado]]</f>
        <v>1.62736581626426E-4</v>
      </c>
      <c r="X2483" s="19">
        <v>72.45</v>
      </c>
      <c r="Y2483" s="19">
        <v>9672.4500000000007</v>
      </c>
      <c r="Z2483" s="19">
        <v>72.45</v>
      </c>
    </row>
    <row r="2484" spans="1:26" hidden="1" x14ac:dyDescent="0.2">
      <c r="A2484" t="s">
        <v>23</v>
      </c>
      <c r="B2484" t="s">
        <v>24</v>
      </c>
      <c r="C2484" t="s">
        <v>29</v>
      </c>
      <c r="D2484" t="s">
        <v>30</v>
      </c>
      <c r="E2484" t="s">
        <v>380</v>
      </c>
      <c r="F2484" t="s">
        <v>381</v>
      </c>
      <c r="G2484" t="s">
        <v>721</v>
      </c>
      <c r="H2484" t="s">
        <v>722</v>
      </c>
      <c r="I2484" t="str">
        <f>MID(Tabla1[[#This Row],[Des.Proyecto]],16,50)</f>
        <v>SISTEMA INTEGRAL DE PROMOCIÓN DE LA SALU</v>
      </c>
      <c r="J2484" t="s">
        <v>476</v>
      </c>
      <c r="K2484" t="s">
        <v>477</v>
      </c>
      <c r="L2484" s="11" t="s">
        <v>939</v>
      </c>
      <c r="M2484" t="s">
        <v>403</v>
      </c>
      <c r="N2484" t="s">
        <v>194</v>
      </c>
      <c r="O2484" s="19">
        <v>2693.48</v>
      </c>
      <c r="P2484" s="19">
        <v>0</v>
      </c>
      <c r="Q2484" s="19">
        <v>10746.52</v>
      </c>
      <c r="R2484" s="19">
        <v>13440</v>
      </c>
      <c r="S2484" s="19">
        <v>0</v>
      </c>
      <c r="T2484" s="19">
        <v>11080</v>
      </c>
      <c r="U2484" s="18">
        <f>Tabla1[[#This Row],[Comprometido]]/Tabla1[[#Totals],[Comprometido]]</f>
        <v>5.2896192577888876E-4</v>
      </c>
      <c r="V2484" s="19">
        <v>1480</v>
      </c>
      <c r="W2484" s="20">
        <f>Tabla1[[#This Row],[Devengado]]/Tabla1[[#Totals],[Devengado]]</f>
        <v>1.7283207693093934E-4</v>
      </c>
      <c r="X2484" s="19">
        <v>2360</v>
      </c>
      <c r="Y2484" s="19">
        <v>11960</v>
      </c>
      <c r="Z2484" s="19">
        <v>2360</v>
      </c>
    </row>
    <row r="2485" spans="1:26" hidden="1" x14ac:dyDescent="0.2">
      <c r="A2485" t="s">
        <v>23</v>
      </c>
      <c r="B2485" t="s">
        <v>24</v>
      </c>
      <c r="C2485" t="s">
        <v>42</v>
      </c>
      <c r="D2485" t="s">
        <v>43</v>
      </c>
      <c r="E2485" t="s">
        <v>380</v>
      </c>
      <c r="F2485" t="s">
        <v>381</v>
      </c>
      <c r="G2485" t="s">
        <v>721</v>
      </c>
      <c r="H2485" t="s">
        <v>722</v>
      </c>
      <c r="I2485" t="str">
        <f>MID(Tabla1[[#This Row],[Des.Proyecto]],16,50)</f>
        <v>SISTEMA INTEGRAL DE PROMOCIÓN DE LA SALU</v>
      </c>
      <c r="J2485" t="s">
        <v>476</v>
      </c>
      <c r="K2485" t="s">
        <v>477</v>
      </c>
      <c r="L2485" s="11" t="s">
        <v>939</v>
      </c>
      <c r="M2485" t="s">
        <v>403</v>
      </c>
      <c r="N2485" t="s">
        <v>194</v>
      </c>
      <c r="O2485" s="19">
        <v>9858.7199999999993</v>
      </c>
      <c r="P2485" s="19">
        <v>0</v>
      </c>
      <c r="Q2485" s="19">
        <v>3581.28</v>
      </c>
      <c r="R2485" s="19">
        <v>13440</v>
      </c>
      <c r="S2485" s="19">
        <v>0</v>
      </c>
      <c r="T2485" s="19">
        <v>10720</v>
      </c>
      <c r="U2485" s="18">
        <f>Tabla1[[#This Row],[Comprometido]]/Tabla1[[#Totals],[Comprometido]]</f>
        <v>5.1177543721567579E-4</v>
      </c>
      <c r="V2485" s="19">
        <v>1120</v>
      </c>
      <c r="W2485" s="20">
        <f>Tabla1[[#This Row],[Devengado]]/Tabla1[[#Totals],[Devengado]]</f>
        <v>1.3079184200179191E-4</v>
      </c>
      <c r="X2485" s="19">
        <v>2720</v>
      </c>
      <c r="Y2485" s="19">
        <v>12320</v>
      </c>
      <c r="Z2485" s="19">
        <v>2720</v>
      </c>
    </row>
    <row r="2486" spans="1:26" hidden="1" x14ac:dyDescent="0.2">
      <c r="A2486" t="s">
        <v>23</v>
      </c>
      <c r="B2486" t="s">
        <v>24</v>
      </c>
      <c r="C2486" t="s">
        <v>40</v>
      </c>
      <c r="D2486" t="s">
        <v>41</v>
      </c>
      <c r="E2486" t="s">
        <v>380</v>
      </c>
      <c r="F2486" t="s">
        <v>381</v>
      </c>
      <c r="G2486" t="s">
        <v>721</v>
      </c>
      <c r="H2486" t="s">
        <v>722</v>
      </c>
      <c r="I2486" t="str">
        <f>MID(Tabla1[[#This Row],[Des.Proyecto]],16,50)</f>
        <v>SISTEMA INTEGRAL DE PROMOCIÓN DE LA SALU</v>
      </c>
      <c r="J2486" t="s">
        <v>476</v>
      </c>
      <c r="K2486" t="s">
        <v>477</v>
      </c>
      <c r="L2486" s="11" t="s">
        <v>939</v>
      </c>
      <c r="M2486" t="s">
        <v>403</v>
      </c>
      <c r="N2486" t="s">
        <v>194</v>
      </c>
      <c r="O2486" s="19">
        <v>8048</v>
      </c>
      <c r="P2486" s="19">
        <v>0</v>
      </c>
      <c r="Q2486" s="19">
        <v>3952</v>
      </c>
      <c r="R2486" s="19">
        <v>12000</v>
      </c>
      <c r="S2486" s="19">
        <v>8400</v>
      </c>
      <c r="T2486" s="19">
        <v>0</v>
      </c>
      <c r="U2486" s="18">
        <f>Tabla1[[#This Row],[Comprometido]]/Tabla1[[#Totals],[Comprometido]]</f>
        <v>0</v>
      </c>
      <c r="V2486" s="19">
        <v>0</v>
      </c>
      <c r="W2486" s="20">
        <f>Tabla1[[#This Row],[Devengado]]/Tabla1[[#Totals],[Devengado]]</f>
        <v>0</v>
      </c>
      <c r="X2486" s="19">
        <v>12000</v>
      </c>
      <c r="Y2486" s="19">
        <v>12000</v>
      </c>
      <c r="Z2486" s="19">
        <v>3600</v>
      </c>
    </row>
    <row r="2487" spans="1:26" hidden="1" x14ac:dyDescent="0.2">
      <c r="A2487" t="s">
        <v>23</v>
      </c>
      <c r="B2487" t="s">
        <v>24</v>
      </c>
      <c r="C2487" t="s">
        <v>34</v>
      </c>
      <c r="D2487" t="s">
        <v>35</v>
      </c>
      <c r="E2487" t="s">
        <v>380</v>
      </c>
      <c r="F2487" t="s">
        <v>381</v>
      </c>
      <c r="G2487" t="s">
        <v>721</v>
      </c>
      <c r="H2487" t="s">
        <v>722</v>
      </c>
      <c r="I2487" t="str">
        <f>MID(Tabla1[[#This Row],[Des.Proyecto]],16,50)</f>
        <v>SISTEMA INTEGRAL DE PROMOCIÓN DE LA SALU</v>
      </c>
      <c r="J2487" t="s">
        <v>476</v>
      </c>
      <c r="K2487" t="s">
        <v>477</v>
      </c>
      <c r="L2487" s="11" t="s">
        <v>939</v>
      </c>
      <c r="M2487" t="s">
        <v>403</v>
      </c>
      <c r="N2487" t="s">
        <v>194</v>
      </c>
      <c r="O2487" s="19">
        <v>9054</v>
      </c>
      <c r="P2487" s="19">
        <v>0</v>
      </c>
      <c r="Q2487" s="19">
        <v>0</v>
      </c>
      <c r="R2487" s="19">
        <v>9054</v>
      </c>
      <c r="S2487" s="19">
        <v>0</v>
      </c>
      <c r="T2487" s="19">
        <v>8400</v>
      </c>
      <c r="U2487" s="18">
        <f>Tabla1[[#This Row],[Comprometido]]/Tabla1[[#Totals],[Comprometido]]</f>
        <v>4.0101806647496984E-4</v>
      </c>
      <c r="V2487" s="19">
        <v>2400</v>
      </c>
      <c r="W2487" s="20">
        <f>Tabla1[[#This Row],[Devengado]]/Tabla1[[#Totals],[Devengado]]</f>
        <v>2.8026823286098269E-4</v>
      </c>
      <c r="X2487" s="19">
        <v>654</v>
      </c>
      <c r="Y2487" s="19">
        <v>6654</v>
      </c>
      <c r="Z2487" s="19">
        <v>654</v>
      </c>
    </row>
    <row r="2488" spans="1:26" hidden="1" x14ac:dyDescent="0.2">
      <c r="A2488" t="s">
        <v>23</v>
      </c>
      <c r="B2488" t="s">
        <v>24</v>
      </c>
      <c r="C2488" t="s">
        <v>101</v>
      </c>
      <c r="D2488" t="s">
        <v>102</v>
      </c>
      <c r="E2488" t="s">
        <v>380</v>
      </c>
      <c r="F2488" t="s">
        <v>381</v>
      </c>
      <c r="G2488" t="s">
        <v>721</v>
      </c>
      <c r="H2488" t="s">
        <v>722</v>
      </c>
      <c r="I2488" t="str">
        <f>MID(Tabla1[[#This Row],[Des.Proyecto]],16,50)</f>
        <v>SISTEMA INTEGRAL DE PROMOCIÓN DE LA SALU</v>
      </c>
      <c r="J2488" t="s">
        <v>476</v>
      </c>
      <c r="K2488" t="s">
        <v>477</v>
      </c>
      <c r="L2488" s="11" t="s">
        <v>939</v>
      </c>
      <c r="M2488" t="s">
        <v>403</v>
      </c>
      <c r="N2488" t="s">
        <v>194</v>
      </c>
      <c r="O2488" s="19">
        <v>9680</v>
      </c>
      <c r="P2488" s="19">
        <v>0</v>
      </c>
      <c r="Q2488" s="19">
        <v>3326</v>
      </c>
      <c r="R2488" s="19">
        <v>13006</v>
      </c>
      <c r="S2488" s="19">
        <v>77.02</v>
      </c>
      <c r="T2488" s="19">
        <v>12541.48</v>
      </c>
      <c r="U2488" s="18">
        <f>Tabla1[[#This Row],[Comprometido]]/Tabla1[[#Totals],[Comprometido]]</f>
        <v>5.9873334051601247E-4</v>
      </c>
      <c r="V2488" s="19">
        <v>2941.48</v>
      </c>
      <c r="W2488" s="20">
        <f>Tabla1[[#This Row],[Devengado]]/Tabla1[[#Totals],[Devengado]]</f>
        <v>3.4350141733163476E-4</v>
      </c>
      <c r="X2488" s="19">
        <v>464.52</v>
      </c>
      <c r="Y2488" s="19">
        <v>10064.52</v>
      </c>
      <c r="Z2488" s="19">
        <v>387.5</v>
      </c>
    </row>
    <row r="2489" spans="1:26" hidden="1" x14ac:dyDescent="0.2">
      <c r="A2489" t="s">
        <v>23</v>
      </c>
      <c r="B2489" t="s">
        <v>24</v>
      </c>
      <c r="C2489" t="s">
        <v>25</v>
      </c>
      <c r="D2489" t="s">
        <v>26</v>
      </c>
      <c r="E2489" t="s">
        <v>380</v>
      </c>
      <c r="F2489" t="s">
        <v>381</v>
      </c>
      <c r="G2489" t="s">
        <v>721</v>
      </c>
      <c r="H2489" t="s">
        <v>722</v>
      </c>
      <c r="I2489" t="str">
        <f>MID(Tabla1[[#This Row],[Des.Proyecto]],16,50)</f>
        <v>SISTEMA INTEGRAL DE PROMOCIÓN DE LA SALU</v>
      </c>
      <c r="J2489" t="s">
        <v>476</v>
      </c>
      <c r="K2489" t="s">
        <v>477</v>
      </c>
      <c r="L2489" s="11" t="s">
        <v>939</v>
      </c>
      <c r="M2489" t="s">
        <v>403</v>
      </c>
      <c r="N2489" t="s">
        <v>194</v>
      </c>
      <c r="O2489" s="19">
        <v>7343.8</v>
      </c>
      <c r="P2489" s="19">
        <v>0</v>
      </c>
      <c r="Q2489" s="19">
        <v>5856.2</v>
      </c>
      <c r="R2489" s="19">
        <v>13200</v>
      </c>
      <c r="S2489" s="19">
        <v>232.25</v>
      </c>
      <c r="T2489" s="19">
        <v>11767.75</v>
      </c>
      <c r="U2489" s="18">
        <f>Tabla1[[#This Row],[Comprometido]]/Tabla1[[#Totals],[Comprometido]]</f>
        <v>5.61795279971527E-4</v>
      </c>
      <c r="V2489" s="19">
        <v>2167.7399999999998</v>
      </c>
      <c r="W2489" s="20">
        <f>Tabla1[[#This Row],[Devengado]]/Tabla1[[#Totals],[Devengado]]</f>
        <v>2.5314527462586109E-4</v>
      </c>
      <c r="X2489" s="19">
        <v>1432.25</v>
      </c>
      <c r="Y2489" s="19">
        <v>11032.26</v>
      </c>
      <c r="Z2489" s="19">
        <v>1200</v>
      </c>
    </row>
    <row r="2490" spans="1:26" hidden="1" x14ac:dyDescent="0.2">
      <c r="A2490" t="s">
        <v>23</v>
      </c>
      <c r="B2490" t="s">
        <v>24</v>
      </c>
      <c r="C2490" t="s">
        <v>40</v>
      </c>
      <c r="D2490" t="s">
        <v>41</v>
      </c>
      <c r="E2490" t="s">
        <v>380</v>
      </c>
      <c r="F2490" t="s">
        <v>381</v>
      </c>
      <c r="G2490" t="s">
        <v>721</v>
      </c>
      <c r="H2490" t="s">
        <v>722</v>
      </c>
      <c r="I2490" t="str">
        <f>MID(Tabla1[[#This Row],[Des.Proyecto]],16,50)</f>
        <v>SISTEMA INTEGRAL DE PROMOCIÓN DE LA SALU</v>
      </c>
      <c r="J2490" t="s">
        <v>422</v>
      </c>
      <c r="K2490" t="s">
        <v>423</v>
      </c>
      <c r="L2490" s="11" t="s">
        <v>939</v>
      </c>
      <c r="M2490" t="s">
        <v>403</v>
      </c>
      <c r="N2490" t="s">
        <v>194</v>
      </c>
      <c r="O2490" s="19">
        <v>14749.5</v>
      </c>
      <c r="P2490" s="19">
        <v>0</v>
      </c>
      <c r="Q2490" s="19">
        <v>-14152</v>
      </c>
      <c r="R2490" s="19">
        <v>597.5</v>
      </c>
      <c r="S2490" s="19">
        <v>0</v>
      </c>
      <c r="T2490" s="19">
        <v>0</v>
      </c>
      <c r="U2490" s="18">
        <f>Tabla1[[#This Row],[Comprometido]]/Tabla1[[#Totals],[Comprometido]]</f>
        <v>0</v>
      </c>
      <c r="V2490" s="19">
        <v>0</v>
      </c>
      <c r="W2490" s="20">
        <f>Tabla1[[#This Row],[Devengado]]/Tabla1[[#Totals],[Devengado]]</f>
        <v>0</v>
      </c>
      <c r="X2490" s="19">
        <v>597.5</v>
      </c>
      <c r="Y2490" s="19">
        <v>597.5</v>
      </c>
      <c r="Z2490" s="19">
        <v>597.5</v>
      </c>
    </row>
    <row r="2491" spans="1:26" hidden="1" x14ac:dyDescent="0.2">
      <c r="A2491" t="s">
        <v>23</v>
      </c>
      <c r="B2491" t="s">
        <v>24</v>
      </c>
      <c r="C2491" t="s">
        <v>72</v>
      </c>
      <c r="D2491" t="s">
        <v>73</v>
      </c>
      <c r="E2491" t="s">
        <v>380</v>
      </c>
      <c r="F2491" t="s">
        <v>381</v>
      </c>
      <c r="G2491" t="s">
        <v>721</v>
      </c>
      <c r="H2491" t="s">
        <v>722</v>
      </c>
      <c r="I2491" t="str">
        <f>MID(Tabla1[[#This Row],[Des.Proyecto]],16,50)</f>
        <v>SISTEMA INTEGRAL DE PROMOCIÓN DE LA SALU</v>
      </c>
      <c r="J2491" t="s">
        <v>422</v>
      </c>
      <c r="K2491" t="s">
        <v>423</v>
      </c>
      <c r="L2491" s="11" t="s">
        <v>939</v>
      </c>
      <c r="M2491" t="s">
        <v>403</v>
      </c>
      <c r="N2491" t="s">
        <v>194</v>
      </c>
      <c r="O2491" s="19">
        <v>1853.66</v>
      </c>
      <c r="P2491" s="19">
        <v>0</v>
      </c>
      <c r="Q2491" s="19">
        <v>-1853.66</v>
      </c>
      <c r="R2491" s="19">
        <v>0</v>
      </c>
      <c r="S2491" s="19">
        <v>0</v>
      </c>
      <c r="T2491" s="19">
        <v>0</v>
      </c>
      <c r="U2491" s="18">
        <f>Tabla1[[#This Row],[Comprometido]]/Tabla1[[#Totals],[Comprometido]]</f>
        <v>0</v>
      </c>
      <c r="V2491" s="19">
        <v>0</v>
      </c>
      <c r="W2491" s="20">
        <f>Tabla1[[#This Row],[Devengado]]/Tabla1[[#Totals],[Devengado]]</f>
        <v>0</v>
      </c>
      <c r="X2491" s="19">
        <v>0</v>
      </c>
      <c r="Y2491" s="19">
        <v>0</v>
      </c>
      <c r="Z2491" s="19">
        <v>0</v>
      </c>
    </row>
    <row r="2492" spans="1:26" hidden="1" x14ac:dyDescent="0.2">
      <c r="A2492" t="s">
        <v>62</v>
      </c>
      <c r="B2492" t="s">
        <v>80</v>
      </c>
      <c r="C2492" t="s">
        <v>122</v>
      </c>
      <c r="D2492" t="s">
        <v>123</v>
      </c>
      <c r="E2492" t="s">
        <v>380</v>
      </c>
      <c r="F2492" t="s">
        <v>381</v>
      </c>
      <c r="G2492" t="s">
        <v>721</v>
      </c>
      <c r="H2492" t="s">
        <v>722</v>
      </c>
      <c r="I2492" t="str">
        <f>MID(Tabla1[[#This Row],[Des.Proyecto]],16,50)</f>
        <v>SISTEMA INTEGRAL DE PROMOCIÓN DE LA SALU</v>
      </c>
      <c r="J2492" t="s">
        <v>422</v>
      </c>
      <c r="K2492" t="s">
        <v>423</v>
      </c>
      <c r="L2492" s="11" t="s">
        <v>939</v>
      </c>
      <c r="M2492" t="s">
        <v>403</v>
      </c>
      <c r="N2492" t="s">
        <v>194</v>
      </c>
      <c r="O2492" s="19">
        <v>6871.77</v>
      </c>
      <c r="P2492" s="19">
        <v>0</v>
      </c>
      <c r="Q2492" s="19">
        <v>-571.77</v>
      </c>
      <c r="R2492" s="19">
        <v>6300</v>
      </c>
      <c r="S2492" s="19">
        <v>0</v>
      </c>
      <c r="T2492" s="19">
        <v>0</v>
      </c>
      <c r="U2492" s="18">
        <f>Tabla1[[#This Row],[Comprometido]]/Tabla1[[#Totals],[Comprometido]]</f>
        <v>0</v>
      </c>
      <c r="V2492" s="19">
        <v>0</v>
      </c>
      <c r="W2492" s="20">
        <f>Tabla1[[#This Row],[Devengado]]/Tabla1[[#Totals],[Devengado]]</f>
        <v>0</v>
      </c>
      <c r="X2492" s="19">
        <v>6300</v>
      </c>
      <c r="Y2492" s="19">
        <v>6300</v>
      </c>
      <c r="Z2492" s="19">
        <v>6300</v>
      </c>
    </row>
    <row r="2493" spans="1:26" hidden="1" x14ac:dyDescent="0.2">
      <c r="A2493" t="s">
        <v>62</v>
      </c>
      <c r="B2493" t="s">
        <v>80</v>
      </c>
      <c r="C2493" t="s">
        <v>122</v>
      </c>
      <c r="D2493" t="s">
        <v>123</v>
      </c>
      <c r="E2493" t="s">
        <v>380</v>
      </c>
      <c r="F2493" t="s">
        <v>381</v>
      </c>
      <c r="G2493" t="s">
        <v>721</v>
      </c>
      <c r="H2493" t="s">
        <v>722</v>
      </c>
      <c r="I2493" t="str">
        <f>MID(Tabla1[[#This Row],[Des.Proyecto]],16,50)</f>
        <v>SISTEMA INTEGRAL DE PROMOCIÓN DE LA SALU</v>
      </c>
      <c r="J2493" t="s">
        <v>508</v>
      </c>
      <c r="K2493" t="s">
        <v>509</v>
      </c>
      <c r="L2493" s="11" t="s">
        <v>939</v>
      </c>
      <c r="M2493" t="s">
        <v>403</v>
      </c>
      <c r="N2493" t="s">
        <v>194</v>
      </c>
      <c r="O2493" s="19">
        <v>0</v>
      </c>
      <c r="P2493" s="19">
        <v>0</v>
      </c>
      <c r="Q2493" s="19">
        <v>5000</v>
      </c>
      <c r="R2493" s="19">
        <v>5000</v>
      </c>
      <c r="S2493" s="19">
        <v>0</v>
      </c>
      <c r="T2493" s="19">
        <v>0</v>
      </c>
      <c r="U2493" s="18">
        <f>Tabla1[[#This Row],[Comprometido]]/Tabla1[[#Totals],[Comprometido]]</f>
        <v>0</v>
      </c>
      <c r="V2493" s="19">
        <v>0</v>
      </c>
      <c r="W2493" s="20">
        <f>Tabla1[[#This Row],[Devengado]]/Tabla1[[#Totals],[Devengado]]</f>
        <v>0</v>
      </c>
      <c r="X2493" s="19">
        <v>5000</v>
      </c>
      <c r="Y2493" s="19">
        <v>5000</v>
      </c>
      <c r="Z2493" s="19">
        <v>5000</v>
      </c>
    </row>
    <row r="2494" spans="1:26" hidden="1" x14ac:dyDescent="0.2">
      <c r="A2494" t="s">
        <v>62</v>
      </c>
      <c r="B2494" t="s">
        <v>80</v>
      </c>
      <c r="C2494" t="s">
        <v>122</v>
      </c>
      <c r="D2494" t="s">
        <v>123</v>
      </c>
      <c r="E2494" t="s">
        <v>380</v>
      </c>
      <c r="F2494" t="s">
        <v>381</v>
      </c>
      <c r="G2494" t="s">
        <v>721</v>
      </c>
      <c r="H2494" t="s">
        <v>722</v>
      </c>
      <c r="I2494" t="str">
        <f>MID(Tabla1[[#This Row],[Des.Proyecto]],16,50)</f>
        <v>SISTEMA INTEGRAL DE PROMOCIÓN DE LA SALU</v>
      </c>
      <c r="J2494" t="s">
        <v>426</v>
      </c>
      <c r="K2494" t="s">
        <v>427</v>
      </c>
      <c r="L2494" s="11" t="s">
        <v>939</v>
      </c>
      <c r="M2494" t="s">
        <v>403</v>
      </c>
      <c r="N2494" t="s">
        <v>194</v>
      </c>
      <c r="O2494" s="19">
        <v>3806.78</v>
      </c>
      <c r="P2494" s="19">
        <v>0</v>
      </c>
      <c r="Q2494" s="19">
        <v>-3806.78</v>
      </c>
      <c r="R2494" s="19">
        <v>0</v>
      </c>
      <c r="S2494" s="19">
        <v>0</v>
      </c>
      <c r="T2494" s="19">
        <v>0</v>
      </c>
      <c r="U2494" s="18">
        <f>Tabla1[[#This Row],[Comprometido]]/Tabla1[[#Totals],[Comprometido]]</f>
        <v>0</v>
      </c>
      <c r="V2494" s="19">
        <v>0</v>
      </c>
      <c r="W2494" s="20">
        <f>Tabla1[[#This Row],[Devengado]]/Tabla1[[#Totals],[Devengado]]</f>
        <v>0</v>
      </c>
      <c r="X2494" s="19">
        <v>0</v>
      </c>
      <c r="Y2494" s="19">
        <v>0</v>
      </c>
      <c r="Z2494" s="19">
        <v>0</v>
      </c>
    </row>
    <row r="2495" spans="1:26" hidden="1" x14ac:dyDescent="0.2">
      <c r="A2495" t="s">
        <v>62</v>
      </c>
      <c r="B2495" t="s">
        <v>80</v>
      </c>
      <c r="C2495" t="s">
        <v>122</v>
      </c>
      <c r="D2495" t="s">
        <v>123</v>
      </c>
      <c r="E2495" t="s">
        <v>380</v>
      </c>
      <c r="F2495" t="s">
        <v>381</v>
      </c>
      <c r="G2495" t="s">
        <v>721</v>
      </c>
      <c r="H2495" t="s">
        <v>722</v>
      </c>
      <c r="I2495" t="str">
        <f>MID(Tabla1[[#This Row],[Des.Proyecto]],16,50)</f>
        <v>SISTEMA INTEGRAL DE PROMOCIÓN DE LA SALU</v>
      </c>
      <c r="J2495" t="s">
        <v>492</v>
      </c>
      <c r="K2495" t="s">
        <v>493</v>
      </c>
      <c r="L2495" s="11" t="s">
        <v>939</v>
      </c>
      <c r="M2495" t="s">
        <v>403</v>
      </c>
      <c r="N2495" t="s">
        <v>194</v>
      </c>
      <c r="O2495" s="19">
        <v>6999</v>
      </c>
      <c r="P2495" s="19">
        <v>0</v>
      </c>
      <c r="Q2495" s="19">
        <v>-3999</v>
      </c>
      <c r="R2495" s="19">
        <v>3000</v>
      </c>
      <c r="S2495" s="19">
        <v>0</v>
      </c>
      <c r="T2495" s="19">
        <v>0</v>
      </c>
      <c r="U2495" s="18">
        <f>Tabla1[[#This Row],[Comprometido]]/Tabla1[[#Totals],[Comprometido]]</f>
        <v>0</v>
      </c>
      <c r="V2495" s="19">
        <v>0</v>
      </c>
      <c r="W2495" s="20">
        <f>Tabla1[[#This Row],[Devengado]]/Tabla1[[#Totals],[Devengado]]</f>
        <v>0</v>
      </c>
      <c r="X2495" s="19">
        <v>3000</v>
      </c>
      <c r="Y2495" s="19">
        <v>3000</v>
      </c>
      <c r="Z2495" s="19">
        <v>3000</v>
      </c>
    </row>
    <row r="2496" spans="1:26" hidden="1" x14ac:dyDescent="0.2">
      <c r="A2496" t="s">
        <v>62</v>
      </c>
      <c r="B2496" t="s">
        <v>80</v>
      </c>
      <c r="C2496" t="s">
        <v>122</v>
      </c>
      <c r="D2496" t="s">
        <v>123</v>
      </c>
      <c r="E2496" t="s">
        <v>380</v>
      </c>
      <c r="F2496" t="s">
        <v>381</v>
      </c>
      <c r="G2496" t="s">
        <v>721</v>
      </c>
      <c r="H2496" t="s">
        <v>722</v>
      </c>
      <c r="I2496" t="str">
        <f>MID(Tabla1[[#This Row],[Des.Proyecto]],16,50)</f>
        <v>SISTEMA INTEGRAL DE PROMOCIÓN DE LA SALU</v>
      </c>
      <c r="J2496" t="s">
        <v>430</v>
      </c>
      <c r="K2496" t="s">
        <v>431</v>
      </c>
      <c r="L2496" s="11" t="s">
        <v>939</v>
      </c>
      <c r="M2496" t="s">
        <v>403</v>
      </c>
      <c r="N2496" t="s">
        <v>194</v>
      </c>
      <c r="O2496" s="19">
        <v>0</v>
      </c>
      <c r="P2496" s="19">
        <v>0</v>
      </c>
      <c r="Q2496" s="19">
        <v>3000</v>
      </c>
      <c r="R2496" s="19">
        <v>3000</v>
      </c>
      <c r="S2496" s="19">
        <v>0</v>
      </c>
      <c r="T2496" s="19">
        <v>0</v>
      </c>
      <c r="U2496" s="18">
        <f>Tabla1[[#This Row],[Comprometido]]/Tabla1[[#Totals],[Comprometido]]</f>
        <v>0</v>
      </c>
      <c r="V2496" s="19">
        <v>0</v>
      </c>
      <c r="W2496" s="20">
        <f>Tabla1[[#This Row],[Devengado]]/Tabla1[[#Totals],[Devengado]]</f>
        <v>0</v>
      </c>
      <c r="X2496" s="19">
        <v>3000</v>
      </c>
      <c r="Y2496" s="19">
        <v>3000</v>
      </c>
      <c r="Z2496" s="19">
        <v>3000</v>
      </c>
    </row>
    <row r="2497" spans="1:26" hidden="1" x14ac:dyDescent="0.2">
      <c r="A2497" t="s">
        <v>62</v>
      </c>
      <c r="B2497" t="s">
        <v>80</v>
      </c>
      <c r="C2497" t="s">
        <v>122</v>
      </c>
      <c r="D2497" t="s">
        <v>123</v>
      </c>
      <c r="E2497" t="s">
        <v>380</v>
      </c>
      <c r="F2497" t="s">
        <v>381</v>
      </c>
      <c r="G2497" t="s">
        <v>721</v>
      </c>
      <c r="H2497" t="s">
        <v>722</v>
      </c>
      <c r="I2497" t="str">
        <f>MID(Tabla1[[#This Row],[Des.Proyecto]],16,50)</f>
        <v>SISTEMA INTEGRAL DE PROMOCIÓN DE LA SALU</v>
      </c>
      <c r="J2497" t="s">
        <v>510</v>
      </c>
      <c r="K2497" t="s">
        <v>511</v>
      </c>
      <c r="L2497" s="11" t="s">
        <v>939</v>
      </c>
      <c r="M2497" t="s">
        <v>403</v>
      </c>
      <c r="N2497" t="s">
        <v>194</v>
      </c>
      <c r="O2497" s="19">
        <v>1285</v>
      </c>
      <c r="P2497" s="19">
        <v>0</v>
      </c>
      <c r="Q2497" s="19">
        <v>-1285</v>
      </c>
      <c r="R2497" s="19">
        <v>0</v>
      </c>
      <c r="S2497" s="19">
        <v>0</v>
      </c>
      <c r="T2497" s="19">
        <v>0</v>
      </c>
      <c r="U2497" s="18">
        <f>Tabla1[[#This Row],[Comprometido]]/Tabla1[[#Totals],[Comprometido]]</f>
        <v>0</v>
      </c>
      <c r="V2497" s="19">
        <v>0</v>
      </c>
      <c r="W2497" s="20">
        <f>Tabla1[[#This Row],[Devengado]]/Tabla1[[#Totals],[Devengado]]</f>
        <v>0</v>
      </c>
      <c r="X2497" s="19">
        <v>0</v>
      </c>
      <c r="Y2497" s="19">
        <v>0</v>
      </c>
      <c r="Z2497" s="19">
        <v>0</v>
      </c>
    </row>
    <row r="2498" spans="1:26" hidden="1" x14ac:dyDescent="0.2">
      <c r="A2498" t="s">
        <v>62</v>
      </c>
      <c r="B2498" t="s">
        <v>80</v>
      </c>
      <c r="C2498" t="s">
        <v>122</v>
      </c>
      <c r="D2498" t="s">
        <v>123</v>
      </c>
      <c r="E2498" t="s">
        <v>380</v>
      </c>
      <c r="F2498" t="s">
        <v>381</v>
      </c>
      <c r="G2498" t="s">
        <v>721</v>
      </c>
      <c r="H2498" t="s">
        <v>722</v>
      </c>
      <c r="I2498" t="str">
        <f>MID(Tabla1[[#This Row],[Des.Proyecto]],16,50)</f>
        <v>SISTEMA INTEGRAL DE PROMOCIÓN DE LA SALU</v>
      </c>
      <c r="J2498" t="s">
        <v>444</v>
      </c>
      <c r="K2498" t="s">
        <v>445</v>
      </c>
      <c r="L2498" s="11" t="s">
        <v>939</v>
      </c>
      <c r="M2498" t="s">
        <v>403</v>
      </c>
      <c r="N2498" t="s">
        <v>194</v>
      </c>
      <c r="O2498" s="19">
        <v>750</v>
      </c>
      <c r="P2498" s="19">
        <v>0</v>
      </c>
      <c r="Q2498" s="19">
        <v>-517.79999999999995</v>
      </c>
      <c r="R2498" s="19">
        <v>232.2</v>
      </c>
      <c r="S2498" s="19">
        <v>0</v>
      </c>
      <c r="T2498" s="19">
        <v>0</v>
      </c>
      <c r="U2498" s="18">
        <f>Tabla1[[#This Row],[Comprometido]]/Tabla1[[#Totals],[Comprometido]]</f>
        <v>0</v>
      </c>
      <c r="V2498" s="19">
        <v>0</v>
      </c>
      <c r="W2498" s="20">
        <f>Tabla1[[#This Row],[Devengado]]/Tabla1[[#Totals],[Devengado]]</f>
        <v>0</v>
      </c>
      <c r="X2498" s="19">
        <v>232.2</v>
      </c>
      <c r="Y2498" s="19">
        <v>232.2</v>
      </c>
      <c r="Z2498" s="19">
        <v>232.2</v>
      </c>
    </row>
    <row r="2499" spans="1:26" hidden="1" x14ac:dyDescent="0.2">
      <c r="A2499" t="s">
        <v>62</v>
      </c>
      <c r="B2499" t="s">
        <v>80</v>
      </c>
      <c r="C2499" t="s">
        <v>122</v>
      </c>
      <c r="D2499" t="s">
        <v>123</v>
      </c>
      <c r="E2499" t="s">
        <v>380</v>
      </c>
      <c r="F2499" t="s">
        <v>381</v>
      </c>
      <c r="G2499" t="s">
        <v>721</v>
      </c>
      <c r="H2499" t="s">
        <v>722</v>
      </c>
      <c r="I2499" t="str">
        <f>MID(Tabla1[[#This Row],[Des.Proyecto]],16,50)</f>
        <v>SISTEMA INTEGRAL DE PROMOCIÓN DE LA SALU</v>
      </c>
      <c r="J2499" t="s">
        <v>540</v>
      </c>
      <c r="K2499" t="s">
        <v>541</v>
      </c>
      <c r="L2499" s="11" t="s">
        <v>939</v>
      </c>
      <c r="M2499" t="s">
        <v>403</v>
      </c>
      <c r="N2499" t="s">
        <v>194</v>
      </c>
      <c r="O2499" s="19">
        <v>1372</v>
      </c>
      <c r="P2499" s="19">
        <v>0</v>
      </c>
      <c r="Q2499" s="19">
        <v>0</v>
      </c>
      <c r="R2499" s="19">
        <v>1372</v>
      </c>
      <c r="S2499" s="19">
        <v>0</v>
      </c>
      <c r="T2499" s="19">
        <v>0</v>
      </c>
      <c r="U2499" s="18">
        <f>Tabla1[[#This Row],[Comprometido]]/Tabla1[[#Totals],[Comprometido]]</f>
        <v>0</v>
      </c>
      <c r="V2499" s="19">
        <v>0</v>
      </c>
      <c r="W2499" s="20">
        <f>Tabla1[[#This Row],[Devengado]]/Tabla1[[#Totals],[Devengado]]</f>
        <v>0</v>
      </c>
      <c r="X2499" s="19">
        <v>1372</v>
      </c>
      <c r="Y2499" s="19">
        <v>1372</v>
      </c>
      <c r="Z2499" s="19">
        <v>1372</v>
      </c>
    </row>
    <row r="2500" spans="1:26" hidden="1" x14ac:dyDescent="0.2">
      <c r="A2500" t="s">
        <v>62</v>
      </c>
      <c r="B2500" t="s">
        <v>80</v>
      </c>
      <c r="C2500" t="s">
        <v>122</v>
      </c>
      <c r="D2500" t="s">
        <v>123</v>
      </c>
      <c r="E2500" t="s">
        <v>380</v>
      </c>
      <c r="F2500" t="s">
        <v>381</v>
      </c>
      <c r="G2500" t="s">
        <v>723</v>
      </c>
      <c r="H2500" t="s">
        <v>724</v>
      </c>
      <c r="I2500" t="str">
        <f>MID(Tabla1[[#This Row],[Des.Proyecto]],16,50)</f>
        <v>POLITICAS PÚBLICAS DE SALUD EN EL DMQ</v>
      </c>
      <c r="J2500" t="s">
        <v>456</v>
      </c>
      <c r="K2500" t="s">
        <v>457</v>
      </c>
      <c r="L2500" s="11" t="s">
        <v>939</v>
      </c>
      <c r="M2500" t="s">
        <v>403</v>
      </c>
      <c r="N2500" t="s">
        <v>194</v>
      </c>
      <c r="O2500" s="19">
        <v>0</v>
      </c>
      <c r="P2500" s="19">
        <v>0</v>
      </c>
      <c r="Q2500" s="19">
        <v>5500</v>
      </c>
      <c r="R2500" s="19">
        <v>5500</v>
      </c>
      <c r="S2500" s="19">
        <v>0</v>
      </c>
      <c r="T2500" s="19">
        <v>5445</v>
      </c>
      <c r="U2500" s="18">
        <f>Tabla1[[#This Row],[Comprometido]]/Tabla1[[#Totals],[Comprometido]]</f>
        <v>2.5994563951859653E-4</v>
      </c>
      <c r="V2500" s="19">
        <v>0</v>
      </c>
      <c r="W2500" s="20">
        <f>Tabla1[[#This Row],[Devengado]]/Tabla1[[#Totals],[Devengado]]</f>
        <v>0</v>
      </c>
      <c r="X2500" s="19">
        <v>55</v>
      </c>
      <c r="Y2500" s="19">
        <v>5500</v>
      </c>
      <c r="Z2500" s="19">
        <v>55</v>
      </c>
    </row>
    <row r="2501" spans="1:26" hidden="1" x14ac:dyDescent="0.2">
      <c r="A2501" t="s">
        <v>62</v>
      </c>
      <c r="B2501" t="s">
        <v>80</v>
      </c>
      <c r="C2501" t="s">
        <v>122</v>
      </c>
      <c r="D2501" t="s">
        <v>123</v>
      </c>
      <c r="E2501" t="s">
        <v>380</v>
      </c>
      <c r="F2501" t="s">
        <v>381</v>
      </c>
      <c r="G2501" t="s">
        <v>723</v>
      </c>
      <c r="H2501" t="s">
        <v>724</v>
      </c>
      <c r="I2501" t="str">
        <f>MID(Tabla1[[#This Row],[Des.Proyecto]],16,50)</f>
        <v>POLITICAS PÚBLICAS DE SALUD EN EL DMQ</v>
      </c>
      <c r="J2501" t="s">
        <v>476</v>
      </c>
      <c r="K2501" t="s">
        <v>477</v>
      </c>
      <c r="L2501" s="11" t="s">
        <v>939</v>
      </c>
      <c r="M2501" t="s">
        <v>403</v>
      </c>
      <c r="N2501" t="s">
        <v>194</v>
      </c>
      <c r="O2501" s="19">
        <v>9400</v>
      </c>
      <c r="P2501" s="19">
        <v>0</v>
      </c>
      <c r="Q2501" s="19">
        <v>2600</v>
      </c>
      <c r="R2501" s="19">
        <v>12000</v>
      </c>
      <c r="S2501" s="19">
        <v>10800</v>
      </c>
      <c r="T2501" s="19">
        <v>1200</v>
      </c>
      <c r="U2501" s="18">
        <f>Tabla1[[#This Row],[Comprometido]]/Tabla1[[#Totals],[Comprometido]]</f>
        <v>5.7288295210709981E-5</v>
      </c>
      <c r="V2501" s="19">
        <v>1200</v>
      </c>
      <c r="W2501" s="20">
        <f>Tabla1[[#This Row],[Devengado]]/Tabla1[[#Totals],[Devengado]]</f>
        <v>1.4013411643049134E-4</v>
      </c>
      <c r="X2501" s="19">
        <v>10800</v>
      </c>
      <c r="Y2501" s="19">
        <v>10800</v>
      </c>
      <c r="Z2501" s="19">
        <v>0</v>
      </c>
    </row>
    <row r="2502" spans="1:26" hidden="1" x14ac:dyDescent="0.2">
      <c r="A2502" t="s">
        <v>62</v>
      </c>
      <c r="B2502" t="s">
        <v>80</v>
      </c>
      <c r="C2502" t="s">
        <v>122</v>
      </c>
      <c r="D2502" t="s">
        <v>123</v>
      </c>
      <c r="E2502" t="s">
        <v>380</v>
      </c>
      <c r="F2502" t="s">
        <v>381</v>
      </c>
      <c r="G2502" t="s">
        <v>725</v>
      </c>
      <c r="H2502" t="s">
        <v>726</v>
      </c>
      <c r="I2502" t="str">
        <f>MID(Tabla1[[#This Row],[Des.Proyecto]],16,50)</f>
        <v>FORTALECIMIENTO DE LA GESTIÓN INTEGRAL D</v>
      </c>
      <c r="J2502" t="s">
        <v>456</v>
      </c>
      <c r="K2502" t="s">
        <v>457</v>
      </c>
      <c r="L2502" s="11" t="s">
        <v>939</v>
      </c>
      <c r="M2502" t="s">
        <v>403</v>
      </c>
      <c r="N2502" t="s">
        <v>194</v>
      </c>
      <c r="O2502" s="19">
        <v>16000</v>
      </c>
      <c r="P2502" s="19">
        <v>0</v>
      </c>
      <c r="Q2502" s="19">
        <v>0</v>
      </c>
      <c r="R2502" s="19">
        <v>16000</v>
      </c>
      <c r="S2502" s="19">
        <v>0</v>
      </c>
      <c r="T2502" s="19">
        <v>0</v>
      </c>
      <c r="U2502" s="18">
        <f>Tabla1[[#This Row],[Comprometido]]/Tabla1[[#Totals],[Comprometido]]</f>
        <v>0</v>
      </c>
      <c r="V2502" s="19">
        <v>0</v>
      </c>
      <c r="W2502" s="20">
        <f>Tabla1[[#This Row],[Devengado]]/Tabla1[[#Totals],[Devengado]]</f>
        <v>0</v>
      </c>
      <c r="X2502" s="19">
        <v>16000</v>
      </c>
      <c r="Y2502" s="19">
        <v>16000</v>
      </c>
      <c r="Z2502" s="19">
        <v>16000</v>
      </c>
    </row>
    <row r="2503" spans="1:26" hidden="1" x14ac:dyDescent="0.2">
      <c r="A2503" t="s">
        <v>62</v>
      </c>
      <c r="B2503" t="s">
        <v>80</v>
      </c>
      <c r="C2503" t="s">
        <v>122</v>
      </c>
      <c r="D2503" t="s">
        <v>123</v>
      </c>
      <c r="E2503" t="s">
        <v>380</v>
      </c>
      <c r="F2503" t="s">
        <v>381</v>
      </c>
      <c r="G2503" t="s">
        <v>725</v>
      </c>
      <c r="H2503" t="s">
        <v>726</v>
      </c>
      <c r="I2503" t="str">
        <f>MID(Tabla1[[#This Row],[Des.Proyecto]],16,50)</f>
        <v>FORTALECIMIENTO DE LA GESTIÓN INTEGRAL D</v>
      </c>
      <c r="J2503" t="s">
        <v>468</v>
      </c>
      <c r="K2503" t="s">
        <v>469</v>
      </c>
      <c r="L2503" s="11" t="s">
        <v>939</v>
      </c>
      <c r="M2503" t="s">
        <v>403</v>
      </c>
      <c r="N2503" t="s">
        <v>194</v>
      </c>
      <c r="O2503" s="19">
        <v>21693.9</v>
      </c>
      <c r="P2503" s="19">
        <v>0</v>
      </c>
      <c r="Q2503" s="19">
        <v>0</v>
      </c>
      <c r="R2503" s="19">
        <v>21693.9</v>
      </c>
      <c r="S2503" s="19">
        <v>0</v>
      </c>
      <c r="T2503" s="19">
        <v>0</v>
      </c>
      <c r="U2503" s="18">
        <f>Tabla1[[#This Row],[Comprometido]]/Tabla1[[#Totals],[Comprometido]]</f>
        <v>0</v>
      </c>
      <c r="V2503" s="19">
        <v>0</v>
      </c>
      <c r="W2503" s="20">
        <f>Tabla1[[#This Row],[Devengado]]/Tabla1[[#Totals],[Devengado]]</f>
        <v>0</v>
      </c>
      <c r="X2503" s="19">
        <v>21693.9</v>
      </c>
      <c r="Y2503" s="19">
        <v>21693.9</v>
      </c>
      <c r="Z2503" s="19">
        <v>21693.9</v>
      </c>
    </row>
    <row r="2504" spans="1:26" hidden="1" x14ac:dyDescent="0.2">
      <c r="A2504" t="s">
        <v>62</v>
      </c>
      <c r="B2504" t="s">
        <v>80</v>
      </c>
      <c r="C2504" t="s">
        <v>122</v>
      </c>
      <c r="D2504" t="s">
        <v>123</v>
      </c>
      <c r="E2504" t="s">
        <v>380</v>
      </c>
      <c r="F2504" t="s">
        <v>381</v>
      </c>
      <c r="G2504" t="s">
        <v>725</v>
      </c>
      <c r="H2504" t="s">
        <v>726</v>
      </c>
      <c r="I2504" t="str">
        <f>MID(Tabla1[[#This Row],[Des.Proyecto]],16,50)</f>
        <v>FORTALECIMIENTO DE LA GESTIÓN INTEGRAL D</v>
      </c>
      <c r="J2504" t="s">
        <v>476</v>
      </c>
      <c r="K2504" t="s">
        <v>477</v>
      </c>
      <c r="L2504" s="11" t="s">
        <v>939</v>
      </c>
      <c r="M2504" t="s">
        <v>403</v>
      </c>
      <c r="N2504" t="s">
        <v>194</v>
      </c>
      <c r="O2504" s="19">
        <v>14930</v>
      </c>
      <c r="P2504" s="19">
        <v>0</v>
      </c>
      <c r="Q2504" s="19">
        <v>0</v>
      </c>
      <c r="R2504" s="19">
        <v>14930</v>
      </c>
      <c r="S2504" s="19">
        <v>2621.77</v>
      </c>
      <c r="T2504" s="19">
        <v>6709.23</v>
      </c>
      <c r="U2504" s="18">
        <f>Tabla1[[#This Row],[Comprometido]]/Tabla1[[#Totals],[Comprometido]]</f>
        <v>3.2030029073045976E-4</v>
      </c>
      <c r="V2504" s="19">
        <v>5465.19</v>
      </c>
      <c r="W2504" s="20">
        <f>Tabla1[[#This Row],[Devengado]]/Tabla1[[#Totals],[Devengado]]</f>
        <v>6.382163098122975E-4</v>
      </c>
      <c r="X2504" s="19">
        <v>8220.77</v>
      </c>
      <c r="Y2504" s="19">
        <v>9464.81</v>
      </c>
      <c r="Z2504" s="19">
        <v>5599</v>
      </c>
    </row>
    <row r="2505" spans="1:26" hidden="1" x14ac:dyDescent="0.2">
      <c r="A2505" t="s">
        <v>62</v>
      </c>
      <c r="B2505" t="s">
        <v>80</v>
      </c>
      <c r="C2505" t="s">
        <v>122</v>
      </c>
      <c r="D2505" t="s">
        <v>123</v>
      </c>
      <c r="E2505" t="s">
        <v>380</v>
      </c>
      <c r="F2505" t="s">
        <v>381</v>
      </c>
      <c r="G2505" t="s">
        <v>725</v>
      </c>
      <c r="H2505" t="s">
        <v>726</v>
      </c>
      <c r="I2505" t="str">
        <f>MID(Tabla1[[#This Row],[Des.Proyecto]],16,50)</f>
        <v>FORTALECIMIENTO DE LA GESTIÓN INTEGRAL D</v>
      </c>
      <c r="J2505" t="s">
        <v>592</v>
      </c>
      <c r="K2505" t="s">
        <v>593</v>
      </c>
      <c r="L2505" s="11" t="s">
        <v>939</v>
      </c>
      <c r="M2505" t="s">
        <v>403</v>
      </c>
      <c r="N2505" t="s">
        <v>194</v>
      </c>
      <c r="O2505" s="19">
        <v>41265</v>
      </c>
      <c r="P2505" s="19">
        <v>0</v>
      </c>
      <c r="Q2505" s="19">
        <v>0</v>
      </c>
      <c r="R2505" s="19">
        <v>41265</v>
      </c>
      <c r="S2505" s="19">
        <v>6230</v>
      </c>
      <c r="T2505" s="19">
        <v>25700</v>
      </c>
      <c r="U2505" s="18">
        <f>Tabla1[[#This Row],[Comprometido]]/Tabla1[[#Totals],[Comprometido]]</f>
        <v>1.2269243224293722E-3</v>
      </c>
      <c r="V2505" s="19">
        <v>0</v>
      </c>
      <c r="W2505" s="20">
        <f>Tabla1[[#This Row],[Devengado]]/Tabla1[[#Totals],[Devengado]]</f>
        <v>0</v>
      </c>
      <c r="X2505" s="19">
        <v>15565</v>
      </c>
      <c r="Y2505" s="19">
        <v>41265</v>
      </c>
      <c r="Z2505" s="19">
        <v>9335</v>
      </c>
    </row>
    <row r="2506" spans="1:26" hidden="1" x14ac:dyDescent="0.2">
      <c r="A2506" t="s">
        <v>62</v>
      </c>
      <c r="B2506" t="s">
        <v>80</v>
      </c>
      <c r="C2506" t="s">
        <v>90</v>
      </c>
      <c r="D2506" t="s">
        <v>91</v>
      </c>
      <c r="E2506" t="s">
        <v>380</v>
      </c>
      <c r="F2506" t="s">
        <v>381</v>
      </c>
      <c r="G2506" t="s">
        <v>382</v>
      </c>
      <c r="H2506" t="s">
        <v>383</v>
      </c>
      <c r="I2506" t="str">
        <f>MID(Tabla1[[#This Row],[Des.Proyecto]],16,50)</f>
        <v>ATENCIÓN INTEGRAL DE SALUD</v>
      </c>
      <c r="J2506" t="s">
        <v>406</v>
      </c>
      <c r="K2506" t="s">
        <v>407</v>
      </c>
      <c r="L2506" s="11" t="s">
        <v>939</v>
      </c>
      <c r="M2506" t="s">
        <v>403</v>
      </c>
      <c r="N2506" t="s">
        <v>194</v>
      </c>
      <c r="O2506" s="19">
        <v>912</v>
      </c>
      <c r="P2506" s="19">
        <v>0</v>
      </c>
      <c r="Q2506" s="19">
        <v>-912</v>
      </c>
      <c r="R2506" s="19">
        <v>0</v>
      </c>
      <c r="S2506" s="19">
        <v>0</v>
      </c>
      <c r="T2506" s="19">
        <v>0</v>
      </c>
      <c r="U2506" s="18">
        <f>Tabla1[[#This Row],[Comprometido]]/Tabla1[[#Totals],[Comprometido]]</f>
        <v>0</v>
      </c>
      <c r="V2506" s="19">
        <v>0</v>
      </c>
      <c r="W2506" s="20">
        <f>Tabla1[[#This Row],[Devengado]]/Tabla1[[#Totals],[Devengado]]</f>
        <v>0</v>
      </c>
      <c r="X2506" s="19">
        <v>0</v>
      </c>
      <c r="Y2506" s="19">
        <v>0</v>
      </c>
      <c r="Z2506" s="19">
        <v>0</v>
      </c>
    </row>
    <row r="2507" spans="1:26" hidden="1" x14ac:dyDescent="0.2">
      <c r="A2507" t="s">
        <v>62</v>
      </c>
      <c r="B2507" t="s">
        <v>80</v>
      </c>
      <c r="C2507" t="s">
        <v>90</v>
      </c>
      <c r="D2507" t="s">
        <v>91</v>
      </c>
      <c r="E2507" t="s">
        <v>380</v>
      </c>
      <c r="F2507" t="s">
        <v>381</v>
      </c>
      <c r="G2507" t="s">
        <v>382</v>
      </c>
      <c r="H2507" t="s">
        <v>383</v>
      </c>
      <c r="I2507" t="str">
        <f>MID(Tabla1[[#This Row],[Des.Proyecto]],16,50)</f>
        <v>ATENCIÓN INTEGRAL DE SALUD</v>
      </c>
      <c r="J2507" t="s">
        <v>608</v>
      </c>
      <c r="K2507" t="s">
        <v>609</v>
      </c>
      <c r="L2507" s="11" t="s">
        <v>939</v>
      </c>
      <c r="M2507" t="s">
        <v>403</v>
      </c>
      <c r="N2507" t="s">
        <v>194</v>
      </c>
      <c r="O2507" s="19">
        <v>0</v>
      </c>
      <c r="P2507" s="19">
        <v>0</v>
      </c>
      <c r="Q2507" s="19">
        <v>3000</v>
      </c>
      <c r="R2507" s="19">
        <v>3000</v>
      </c>
      <c r="S2507" s="19">
        <v>0</v>
      </c>
      <c r="T2507" s="19">
        <v>0</v>
      </c>
      <c r="U2507" s="18">
        <f>Tabla1[[#This Row],[Comprometido]]/Tabla1[[#Totals],[Comprometido]]</f>
        <v>0</v>
      </c>
      <c r="V2507" s="19">
        <v>0</v>
      </c>
      <c r="W2507" s="20">
        <f>Tabla1[[#This Row],[Devengado]]/Tabla1[[#Totals],[Devengado]]</f>
        <v>0</v>
      </c>
      <c r="X2507" s="19">
        <v>3000</v>
      </c>
      <c r="Y2507" s="19">
        <v>3000</v>
      </c>
      <c r="Z2507" s="19">
        <v>3000</v>
      </c>
    </row>
    <row r="2508" spans="1:26" hidden="1" x14ac:dyDescent="0.2">
      <c r="A2508" t="s">
        <v>62</v>
      </c>
      <c r="B2508" t="s">
        <v>80</v>
      </c>
      <c r="C2508" t="s">
        <v>94</v>
      </c>
      <c r="D2508" t="s">
        <v>95</v>
      </c>
      <c r="E2508" t="s">
        <v>380</v>
      </c>
      <c r="F2508" t="s">
        <v>381</v>
      </c>
      <c r="G2508" t="s">
        <v>382</v>
      </c>
      <c r="H2508" t="s">
        <v>383</v>
      </c>
      <c r="I2508" t="str">
        <f>MID(Tabla1[[#This Row],[Des.Proyecto]],16,50)</f>
        <v>ATENCIÓN INTEGRAL DE SALUD</v>
      </c>
      <c r="J2508" t="s">
        <v>608</v>
      </c>
      <c r="K2508" t="s">
        <v>609</v>
      </c>
      <c r="L2508" s="11" t="s">
        <v>939</v>
      </c>
      <c r="M2508" t="s">
        <v>403</v>
      </c>
      <c r="N2508" t="s">
        <v>194</v>
      </c>
      <c r="O2508" s="19">
        <v>6250</v>
      </c>
      <c r="P2508" s="19">
        <v>0</v>
      </c>
      <c r="Q2508" s="19">
        <v>0</v>
      </c>
      <c r="R2508" s="19">
        <v>6250</v>
      </c>
      <c r="S2508" s="19">
        <v>0</v>
      </c>
      <c r="T2508" s="19">
        <v>0</v>
      </c>
      <c r="U2508" s="18">
        <f>Tabla1[[#This Row],[Comprometido]]/Tabla1[[#Totals],[Comprometido]]</f>
        <v>0</v>
      </c>
      <c r="V2508" s="19">
        <v>0</v>
      </c>
      <c r="W2508" s="20">
        <f>Tabla1[[#This Row],[Devengado]]/Tabla1[[#Totals],[Devengado]]</f>
        <v>0</v>
      </c>
      <c r="X2508" s="19">
        <v>6250</v>
      </c>
      <c r="Y2508" s="19">
        <v>6250</v>
      </c>
      <c r="Z2508" s="19">
        <v>6250</v>
      </c>
    </row>
    <row r="2509" spans="1:26" hidden="1" x14ac:dyDescent="0.2">
      <c r="A2509" t="s">
        <v>62</v>
      </c>
      <c r="B2509" t="s">
        <v>80</v>
      </c>
      <c r="C2509" t="s">
        <v>90</v>
      </c>
      <c r="D2509" t="s">
        <v>91</v>
      </c>
      <c r="E2509" t="s">
        <v>380</v>
      </c>
      <c r="F2509" t="s">
        <v>381</v>
      </c>
      <c r="G2509" t="s">
        <v>382</v>
      </c>
      <c r="H2509" t="s">
        <v>383</v>
      </c>
      <c r="I2509" t="str">
        <f>MID(Tabla1[[#This Row],[Des.Proyecto]],16,50)</f>
        <v>ATENCIÓN INTEGRAL DE SALUD</v>
      </c>
      <c r="J2509" t="s">
        <v>456</v>
      </c>
      <c r="K2509" t="s">
        <v>457</v>
      </c>
      <c r="L2509" s="11" t="s">
        <v>939</v>
      </c>
      <c r="M2509" t="s">
        <v>403</v>
      </c>
      <c r="N2509" t="s">
        <v>194</v>
      </c>
      <c r="O2509" s="19">
        <v>5429.5</v>
      </c>
      <c r="P2509" s="19">
        <v>0</v>
      </c>
      <c r="Q2509" s="19">
        <v>13591.69</v>
      </c>
      <c r="R2509" s="19">
        <v>19021.189999999999</v>
      </c>
      <c r="S2509" s="19">
        <v>0</v>
      </c>
      <c r="T2509" s="19">
        <v>5566</v>
      </c>
      <c r="U2509" s="18">
        <f>Tabla1[[#This Row],[Comprometido]]/Tabla1[[#Totals],[Comprometido]]</f>
        <v>2.6572220928567644E-4</v>
      </c>
      <c r="V2509" s="19">
        <v>5566</v>
      </c>
      <c r="W2509" s="20">
        <f>Tabla1[[#This Row],[Devengado]]/Tabla1[[#Totals],[Devengado]]</f>
        <v>6.4998874337676238E-4</v>
      </c>
      <c r="X2509" s="19">
        <v>13455.19</v>
      </c>
      <c r="Y2509" s="19">
        <v>13455.19</v>
      </c>
      <c r="Z2509" s="19">
        <v>13455.19</v>
      </c>
    </row>
    <row r="2510" spans="1:26" hidden="1" x14ac:dyDescent="0.2">
      <c r="A2510" t="s">
        <v>62</v>
      </c>
      <c r="B2510" t="s">
        <v>80</v>
      </c>
      <c r="C2510" t="s">
        <v>92</v>
      </c>
      <c r="D2510" t="s">
        <v>93</v>
      </c>
      <c r="E2510" t="s">
        <v>380</v>
      </c>
      <c r="F2510" t="s">
        <v>381</v>
      </c>
      <c r="G2510" t="s">
        <v>382</v>
      </c>
      <c r="H2510" t="s">
        <v>383</v>
      </c>
      <c r="I2510" t="str">
        <f>MID(Tabla1[[#This Row],[Des.Proyecto]],16,50)</f>
        <v>ATENCIÓN INTEGRAL DE SALUD</v>
      </c>
      <c r="J2510" t="s">
        <v>456</v>
      </c>
      <c r="K2510" t="s">
        <v>457</v>
      </c>
      <c r="L2510" s="11" t="s">
        <v>939</v>
      </c>
      <c r="M2510" t="s">
        <v>403</v>
      </c>
      <c r="N2510" t="s">
        <v>194</v>
      </c>
      <c r="O2510" s="19">
        <v>5000</v>
      </c>
      <c r="P2510" s="19">
        <v>0</v>
      </c>
      <c r="Q2510" s="19">
        <v>0</v>
      </c>
      <c r="R2510" s="19">
        <v>5000</v>
      </c>
      <c r="S2510" s="19">
        <v>0</v>
      </c>
      <c r="T2510" s="19">
        <v>1596.35</v>
      </c>
      <c r="U2510" s="18">
        <f>Tabla1[[#This Row],[Comprometido]]/Tabla1[[#Totals],[Comprometido]]</f>
        <v>7.6210141716347388E-5</v>
      </c>
      <c r="V2510" s="19">
        <v>1596.35</v>
      </c>
      <c r="W2510" s="20">
        <f>Tabla1[[#This Row],[Devengado]]/Tabla1[[#Totals],[Devengado]]</f>
        <v>1.8641924730317905E-4</v>
      </c>
      <c r="X2510" s="19">
        <v>3403.65</v>
      </c>
      <c r="Y2510" s="19">
        <v>3403.65</v>
      </c>
      <c r="Z2510" s="19">
        <v>3403.65</v>
      </c>
    </row>
    <row r="2511" spans="1:26" hidden="1" x14ac:dyDescent="0.2">
      <c r="A2511" t="s">
        <v>62</v>
      </c>
      <c r="B2511" t="s">
        <v>80</v>
      </c>
      <c r="C2511" t="s">
        <v>94</v>
      </c>
      <c r="D2511" t="s">
        <v>95</v>
      </c>
      <c r="E2511" t="s">
        <v>380</v>
      </c>
      <c r="F2511" t="s">
        <v>381</v>
      </c>
      <c r="G2511" t="s">
        <v>382</v>
      </c>
      <c r="H2511" t="s">
        <v>383</v>
      </c>
      <c r="I2511" t="str">
        <f>MID(Tabla1[[#This Row],[Des.Proyecto]],16,50)</f>
        <v>ATENCIÓN INTEGRAL DE SALUD</v>
      </c>
      <c r="J2511" t="s">
        <v>456</v>
      </c>
      <c r="K2511" t="s">
        <v>457</v>
      </c>
      <c r="L2511" s="11" t="s">
        <v>939</v>
      </c>
      <c r="M2511" t="s">
        <v>403</v>
      </c>
      <c r="N2511" t="s">
        <v>194</v>
      </c>
      <c r="O2511" s="19">
        <v>45</v>
      </c>
      <c r="P2511" s="19">
        <v>0</v>
      </c>
      <c r="Q2511" s="19">
        <v>0</v>
      </c>
      <c r="R2511" s="19">
        <v>45</v>
      </c>
      <c r="S2511" s="19">
        <v>0</v>
      </c>
      <c r="T2511" s="19">
        <v>0</v>
      </c>
      <c r="U2511" s="18">
        <f>Tabla1[[#This Row],[Comprometido]]/Tabla1[[#Totals],[Comprometido]]</f>
        <v>0</v>
      </c>
      <c r="V2511" s="19">
        <v>0</v>
      </c>
      <c r="W2511" s="20">
        <f>Tabla1[[#This Row],[Devengado]]/Tabla1[[#Totals],[Devengado]]</f>
        <v>0</v>
      </c>
      <c r="X2511" s="19">
        <v>45</v>
      </c>
      <c r="Y2511" s="19">
        <v>45</v>
      </c>
      <c r="Z2511" s="19">
        <v>45</v>
      </c>
    </row>
    <row r="2512" spans="1:26" hidden="1" x14ac:dyDescent="0.2">
      <c r="A2512" t="s">
        <v>62</v>
      </c>
      <c r="B2512" t="s">
        <v>80</v>
      </c>
      <c r="C2512" t="s">
        <v>92</v>
      </c>
      <c r="D2512" t="s">
        <v>93</v>
      </c>
      <c r="E2512" t="s">
        <v>380</v>
      </c>
      <c r="F2512" t="s">
        <v>381</v>
      </c>
      <c r="G2512" t="s">
        <v>382</v>
      </c>
      <c r="H2512" t="s">
        <v>383</v>
      </c>
      <c r="I2512" t="str">
        <f>MID(Tabla1[[#This Row],[Des.Proyecto]],16,50)</f>
        <v>ATENCIÓN INTEGRAL DE SALUD</v>
      </c>
      <c r="J2512" t="s">
        <v>654</v>
      </c>
      <c r="K2512" t="s">
        <v>655</v>
      </c>
      <c r="L2512" s="11" t="s">
        <v>939</v>
      </c>
      <c r="M2512" t="s">
        <v>403</v>
      </c>
      <c r="N2512" t="s">
        <v>194</v>
      </c>
      <c r="O2512" s="19">
        <v>85893.84</v>
      </c>
      <c r="P2512" s="19">
        <v>0</v>
      </c>
      <c r="Q2512" s="19">
        <v>-83991.67</v>
      </c>
      <c r="R2512" s="19">
        <v>1902.17</v>
      </c>
      <c r="S2512" s="19">
        <v>0</v>
      </c>
      <c r="T2512" s="19">
        <v>1902.17</v>
      </c>
      <c r="U2512" s="18">
        <f>Tabla1[[#This Row],[Comprometido]]/Tabla1[[#Totals],[Comprometido]]</f>
        <v>9.0810063750796844E-5</v>
      </c>
      <c r="V2512" s="19">
        <v>1902.17</v>
      </c>
      <c r="W2512" s="20">
        <f>Tabla1[[#This Row],[Devengado]]/Tabla1[[#Totals],[Devengado]]</f>
        <v>2.2213242687548978E-4</v>
      </c>
      <c r="X2512" s="19">
        <v>0</v>
      </c>
      <c r="Y2512" s="19">
        <v>0</v>
      </c>
      <c r="Z2512" s="19">
        <v>0</v>
      </c>
    </row>
    <row r="2513" spans="1:26" hidden="1" x14ac:dyDescent="0.2">
      <c r="A2513" t="s">
        <v>62</v>
      </c>
      <c r="B2513" t="s">
        <v>80</v>
      </c>
      <c r="C2513" t="s">
        <v>90</v>
      </c>
      <c r="D2513" t="s">
        <v>91</v>
      </c>
      <c r="E2513" t="s">
        <v>380</v>
      </c>
      <c r="F2513" t="s">
        <v>381</v>
      </c>
      <c r="G2513" t="s">
        <v>382</v>
      </c>
      <c r="H2513" t="s">
        <v>383</v>
      </c>
      <c r="I2513" t="str">
        <f>MID(Tabla1[[#This Row],[Des.Proyecto]],16,50)</f>
        <v>ATENCIÓN INTEGRAL DE SALUD</v>
      </c>
      <c r="J2513" t="s">
        <v>654</v>
      </c>
      <c r="K2513" t="s">
        <v>655</v>
      </c>
      <c r="L2513" s="11" t="s">
        <v>939</v>
      </c>
      <c r="M2513" t="s">
        <v>403</v>
      </c>
      <c r="N2513" t="s">
        <v>194</v>
      </c>
      <c r="O2513" s="19">
        <v>0</v>
      </c>
      <c r="P2513" s="19">
        <v>0</v>
      </c>
      <c r="Q2513" s="19">
        <v>107367.3</v>
      </c>
      <c r="R2513" s="19">
        <v>107367.3</v>
      </c>
      <c r="S2513" s="19">
        <v>0</v>
      </c>
      <c r="T2513" s="19">
        <v>95668.84</v>
      </c>
      <c r="U2513" s="18">
        <f>Tabla1[[#This Row],[Comprometido]]/Tabla1[[#Totals],[Comprometido]]</f>
        <v>4.5672539569884827E-3</v>
      </c>
      <c r="V2513" s="19">
        <v>19888.14</v>
      </c>
      <c r="W2513" s="20">
        <f>Tabla1[[#This Row],[Devengado]]/Tabla1[[#Totals],[Devengado]]</f>
        <v>2.3225057719549269E-3</v>
      </c>
      <c r="X2513" s="19">
        <v>11698.46</v>
      </c>
      <c r="Y2513" s="19">
        <v>87479.16</v>
      </c>
      <c r="Z2513" s="19">
        <v>11698.46</v>
      </c>
    </row>
    <row r="2514" spans="1:26" hidden="1" x14ac:dyDescent="0.2">
      <c r="A2514" t="s">
        <v>62</v>
      </c>
      <c r="B2514" t="s">
        <v>80</v>
      </c>
      <c r="C2514" t="s">
        <v>90</v>
      </c>
      <c r="D2514" t="s">
        <v>91</v>
      </c>
      <c r="E2514" t="s">
        <v>380</v>
      </c>
      <c r="F2514" t="s">
        <v>381</v>
      </c>
      <c r="G2514" t="s">
        <v>382</v>
      </c>
      <c r="H2514" t="s">
        <v>383</v>
      </c>
      <c r="I2514" t="str">
        <f>MID(Tabla1[[#This Row],[Des.Proyecto]],16,50)</f>
        <v>ATENCIÓN INTEGRAL DE SALUD</v>
      </c>
      <c r="J2514" t="s">
        <v>534</v>
      </c>
      <c r="K2514" t="s">
        <v>535</v>
      </c>
      <c r="L2514" s="11" t="s">
        <v>939</v>
      </c>
      <c r="M2514" t="s">
        <v>403</v>
      </c>
      <c r="N2514" t="s">
        <v>194</v>
      </c>
      <c r="O2514" s="19">
        <v>0</v>
      </c>
      <c r="P2514" s="19">
        <v>0</v>
      </c>
      <c r="Q2514" s="19">
        <v>15278.9</v>
      </c>
      <c r="R2514" s="19">
        <v>15278.9</v>
      </c>
      <c r="S2514" s="19">
        <v>0</v>
      </c>
      <c r="T2514" s="19">
        <v>0</v>
      </c>
      <c r="U2514" s="18">
        <f>Tabla1[[#This Row],[Comprometido]]/Tabla1[[#Totals],[Comprometido]]</f>
        <v>0</v>
      </c>
      <c r="V2514" s="19">
        <v>0</v>
      </c>
      <c r="W2514" s="20">
        <f>Tabla1[[#This Row],[Devengado]]/Tabla1[[#Totals],[Devengado]]</f>
        <v>0</v>
      </c>
      <c r="X2514" s="19">
        <v>15278.9</v>
      </c>
      <c r="Y2514" s="19">
        <v>15278.9</v>
      </c>
      <c r="Z2514" s="19">
        <v>15278.9</v>
      </c>
    </row>
    <row r="2515" spans="1:26" hidden="1" x14ac:dyDescent="0.2">
      <c r="A2515" t="s">
        <v>62</v>
      </c>
      <c r="B2515" t="s">
        <v>80</v>
      </c>
      <c r="C2515" t="s">
        <v>94</v>
      </c>
      <c r="D2515" t="s">
        <v>95</v>
      </c>
      <c r="E2515" t="s">
        <v>380</v>
      </c>
      <c r="F2515" t="s">
        <v>381</v>
      </c>
      <c r="G2515" t="s">
        <v>382</v>
      </c>
      <c r="H2515" t="s">
        <v>383</v>
      </c>
      <c r="I2515" t="str">
        <f>MID(Tabla1[[#This Row],[Des.Proyecto]],16,50)</f>
        <v>ATENCIÓN INTEGRAL DE SALUD</v>
      </c>
      <c r="J2515" t="s">
        <v>534</v>
      </c>
      <c r="K2515" t="s">
        <v>535</v>
      </c>
      <c r="L2515" s="11" t="s">
        <v>939</v>
      </c>
      <c r="M2515" t="s">
        <v>403</v>
      </c>
      <c r="N2515" t="s">
        <v>194</v>
      </c>
      <c r="O2515" s="19">
        <v>10588.41</v>
      </c>
      <c r="P2515" s="19">
        <v>0</v>
      </c>
      <c r="Q2515" s="19">
        <v>0</v>
      </c>
      <c r="R2515" s="19">
        <v>10588.41</v>
      </c>
      <c r="S2515" s="19">
        <v>0</v>
      </c>
      <c r="T2515" s="19">
        <v>10588.41</v>
      </c>
      <c r="U2515" s="18">
        <f>Tabla1[[#This Row],[Comprometido]]/Tabla1[[#Totals],[Comprometido]]</f>
        <v>5.0549329824336141E-4</v>
      </c>
      <c r="V2515" s="19">
        <v>2190.36</v>
      </c>
      <c r="W2515" s="20">
        <f>Tabla1[[#This Row],[Devengado]]/Tabla1[[#Totals],[Devengado]]</f>
        <v>2.5578680272057586E-4</v>
      </c>
      <c r="X2515" s="19">
        <v>0</v>
      </c>
      <c r="Y2515" s="19">
        <v>8398.0499999999993</v>
      </c>
      <c r="Z2515" s="19">
        <v>0</v>
      </c>
    </row>
    <row r="2516" spans="1:26" hidden="1" x14ac:dyDescent="0.2">
      <c r="A2516" t="s">
        <v>62</v>
      </c>
      <c r="B2516" t="s">
        <v>80</v>
      </c>
      <c r="C2516" t="s">
        <v>90</v>
      </c>
      <c r="D2516" t="s">
        <v>91</v>
      </c>
      <c r="E2516" t="s">
        <v>380</v>
      </c>
      <c r="F2516" t="s">
        <v>381</v>
      </c>
      <c r="G2516" t="s">
        <v>382</v>
      </c>
      <c r="H2516" t="s">
        <v>383</v>
      </c>
      <c r="I2516" t="str">
        <f>MID(Tabla1[[#This Row],[Des.Proyecto]],16,50)</f>
        <v>ATENCIÓN INTEGRAL DE SALUD</v>
      </c>
      <c r="J2516" t="s">
        <v>727</v>
      </c>
      <c r="K2516" t="s">
        <v>728</v>
      </c>
      <c r="L2516" s="11" t="s">
        <v>939</v>
      </c>
      <c r="M2516" t="s">
        <v>403</v>
      </c>
      <c r="N2516" t="s">
        <v>194</v>
      </c>
      <c r="O2516" s="19">
        <v>20700</v>
      </c>
      <c r="P2516" s="19">
        <v>0</v>
      </c>
      <c r="Q2516" s="19">
        <v>160</v>
      </c>
      <c r="R2516" s="19">
        <v>20860</v>
      </c>
      <c r="S2516" s="19">
        <v>0</v>
      </c>
      <c r="T2516" s="19">
        <v>11578.82</v>
      </c>
      <c r="U2516" s="18">
        <f>Tabla1[[#This Row],[Comprometido]]/Tabla1[[#Totals],[Comprometido]]</f>
        <v>5.5277571529306071E-4</v>
      </c>
      <c r="V2516" s="19">
        <v>5501.23</v>
      </c>
      <c r="W2516" s="20">
        <f>Tabla1[[#This Row],[Devengado]]/Tabla1[[#Totals],[Devengado]]</f>
        <v>6.4242500444242653E-4</v>
      </c>
      <c r="X2516" s="19">
        <v>9281.18</v>
      </c>
      <c r="Y2516" s="19">
        <v>15358.77</v>
      </c>
      <c r="Z2516" s="19">
        <v>9281.18</v>
      </c>
    </row>
    <row r="2517" spans="1:26" hidden="1" x14ac:dyDescent="0.2">
      <c r="A2517" t="s">
        <v>62</v>
      </c>
      <c r="B2517" t="s">
        <v>80</v>
      </c>
      <c r="C2517" t="s">
        <v>90</v>
      </c>
      <c r="D2517" t="s">
        <v>91</v>
      </c>
      <c r="E2517" t="s">
        <v>380</v>
      </c>
      <c r="F2517" t="s">
        <v>381</v>
      </c>
      <c r="G2517" t="s">
        <v>382</v>
      </c>
      <c r="H2517" t="s">
        <v>383</v>
      </c>
      <c r="I2517" t="str">
        <f>MID(Tabla1[[#This Row],[Des.Proyecto]],16,50)</f>
        <v>ATENCIÓN INTEGRAL DE SALUD</v>
      </c>
      <c r="J2517" t="s">
        <v>484</v>
      </c>
      <c r="K2517" t="s">
        <v>485</v>
      </c>
      <c r="L2517" s="11" t="s">
        <v>939</v>
      </c>
      <c r="M2517" t="s">
        <v>403</v>
      </c>
      <c r="N2517" t="s">
        <v>194</v>
      </c>
      <c r="O2517" s="19">
        <v>8100</v>
      </c>
      <c r="P2517" s="19">
        <v>0</v>
      </c>
      <c r="Q2517" s="19">
        <v>4050</v>
      </c>
      <c r="R2517" s="19">
        <v>12150</v>
      </c>
      <c r="S2517" s="19">
        <v>0</v>
      </c>
      <c r="T2517" s="19">
        <v>12150</v>
      </c>
      <c r="U2517" s="18">
        <f>Tabla1[[#This Row],[Comprometido]]/Tabla1[[#Totals],[Comprometido]]</f>
        <v>5.8004398900843854E-4</v>
      </c>
      <c r="V2517" s="19">
        <v>0</v>
      </c>
      <c r="W2517" s="20">
        <f>Tabla1[[#This Row],[Devengado]]/Tabla1[[#Totals],[Devengado]]</f>
        <v>0</v>
      </c>
      <c r="X2517" s="19">
        <v>0</v>
      </c>
      <c r="Y2517" s="19">
        <v>12150</v>
      </c>
      <c r="Z2517" s="19">
        <v>0</v>
      </c>
    </row>
    <row r="2518" spans="1:26" hidden="1" x14ac:dyDescent="0.2">
      <c r="A2518" t="s">
        <v>62</v>
      </c>
      <c r="B2518" t="s">
        <v>80</v>
      </c>
      <c r="C2518" t="s">
        <v>92</v>
      </c>
      <c r="D2518" t="s">
        <v>93</v>
      </c>
      <c r="E2518" t="s">
        <v>380</v>
      </c>
      <c r="F2518" t="s">
        <v>381</v>
      </c>
      <c r="G2518" t="s">
        <v>382</v>
      </c>
      <c r="H2518" t="s">
        <v>383</v>
      </c>
      <c r="I2518" t="str">
        <f>MID(Tabla1[[#This Row],[Des.Proyecto]],16,50)</f>
        <v>ATENCIÓN INTEGRAL DE SALUD</v>
      </c>
      <c r="J2518" t="s">
        <v>502</v>
      </c>
      <c r="K2518" t="s">
        <v>503</v>
      </c>
      <c r="L2518" s="11" t="s">
        <v>939</v>
      </c>
      <c r="M2518" t="s">
        <v>403</v>
      </c>
      <c r="N2518" t="s">
        <v>194</v>
      </c>
      <c r="O2518" s="19">
        <v>19640</v>
      </c>
      <c r="P2518" s="19">
        <v>0</v>
      </c>
      <c r="Q2518" s="19">
        <v>-19640</v>
      </c>
      <c r="R2518" s="19">
        <v>0</v>
      </c>
      <c r="S2518" s="19">
        <v>0</v>
      </c>
      <c r="T2518" s="19">
        <v>0</v>
      </c>
      <c r="U2518" s="18">
        <f>Tabla1[[#This Row],[Comprometido]]/Tabla1[[#Totals],[Comprometido]]</f>
        <v>0</v>
      </c>
      <c r="V2518" s="19">
        <v>0</v>
      </c>
      <c r="W2518" s="20">
        <f>Tabla1[[#This Row],[Devengado]]/Tabla1[[#Totals],[Devengado]]</f>
        <v>0</v>
      </c>
      <c r="X2518" s="19">
        <v>0</v>
      </c>
      <c r="Y2518" s="19">
        <v>0</v>
      </c>
      <c r="Z2518" s="19">
        <v>0</v>
      </c>
    </row>
    <row r="2519" spans="1:26" hidden="1" x14ac:dyDescent="0.2">
      <c r="A2519" t="s">
        <v>62</v>
      </c>
      <c r="B2519" t="s">
        <v>80</v>
      </c>
      <c r="C2519" t="s">
        <v>90</v>
      </c>
      <c r="D2519" t="s">
        <v>91</v>
      </c>
      <c r="E2519" t="s">
        <v>380</v>
      </c>
      <c r="F2519" t="s">
        <v>381</v>
      </c>
      <c r="G2519" t="s">
        <v>382</v>
      </c>
      <c r="H2519" t="s">
        <v>383</v>
      </c>
      <c r="I2519" t="str">
        <f>MID(Tabla1[[#This Row],[Des.Proyecto]],16,50)</f>
        <v>ATENCIÓN INTEGRAL DE SALUD</v>
      </c>
      <c r="J2519" t="s">
        <v>502</v>
      </c>
      <c r="K2519" t="s">
        <v>503</v>
      </c>
      <c r="L2519" s="11" t="s">
        <v>939</v>
      </c>
      <c r="M2519" t="s">
        <v>403</v>
      </c>
      <c r="N2519" t="s">
        <v>194</v>
      </c>
      <c r="O2519" s="19">
        <v>117584.34</v>
      </c>
      <c r="P2519" s="19">
        <v>0</v>
      </c>
      <c r="Q2519" s="19">
        <v>-30000</v>
      </c>
      <c r="R2519" s="19">
        <v>87584.34</v>
      </c>
      <c r="S2519" s="19">
        <v>0</v>
      </c>
      <c r="T2519" s="19">
        <v>0</v>
      </c>
      <c r="U2519" s="18">
        <f>Tabla1[[#This Row],[Comprometido]]/Tabla1[[#Totals],[Comprometido]]</f>
        <v>0</v>
      </c>
      <c r="V2519" s="19">
        <v>0</v>
      </c>
      <c r="W2519" s="20">
        <f>Tabla1[[#This Row],[Devengado]]/Tabla1[[#Totals],[Devengado]]</f>
        <v>0</v>
      </c>
      <c r="X2519" s="19">
        <v>87584.34</v>
      </c>
      <c r="Y2519" s="19">
        <v>87584.34</v>
      </c>
      <c r="Z2519" s="19">
        <v>87584.34</v>
      </c>
    </row>
    <row r="2520" spans="1:26" hidden="1" x14ac:dyDescent="0.2">
      <c r="A2520" t="s">
        <v>62</v>
      </c>
      <c r="B2520" t="s">
        <v>80</v>
      </c>
      <c r="C2520" t="s">
        <v>90</v>
      </c>
      <c r="D2520" t="s">
        <v>91</v>
      </c>
      <c r="E2520" t="s">
        <v>380</v>
      </c>
      <c r="F2520" t="s">
        <v>381</v>
      </c>
      <c r="G2520" t="s">
        <v>382</v>
      </c>
      <c r="H2520" t="s">
        <v>383</v>
      </c>
      <c r="I2520" t="str">
        <f>MID(Tabla1[[#This Row],[Des.Proyecto]],16,50)</f>
        <v>ATENCIÓN INTEGRAL DE SALUD</v>
      </c>
      <c r="J2520" t="s">
        <v>412</v>
      </c>
      <c r="K2520" t="s">
        <v>413</v>
      </c>
      <c r="L2520" s="11" t="s">
        <v>939</v>
      </c>
      <c r="M2520" t="s">
        <v>403</v>
      </c>
      <c r="N2520" t="s">
        <v>194</v>
      </c>
      <c r="O2520" s="19">
        <v>25570</v>
      </c>
      <c r="P2520" s="19">
        <v>0</v>
      </c>
      <c r="Q2520" s="19">
        <v>200</v>
      </c>
      <c r="R2520" s="19">
        <v>25770</v>
      </c>
      <c r="S2520" s="19">
        <v>1177</v>
      </c>
      <c r="T2520" s="19">
        <v>5880</v>
      </c>
      <c r="U2520" s="18">
        <f>Tabla1[[#This Row],[Comprometido]]/Tabla1[[#Totals],[Comprometido]]</f>
        <v>2.8071264653247889E-4</v>
      </c>
      <c r="V2520" s="19">
        <v>4460</v>
      </c>
      <c r="W2520" s="20">
        <f>Tabla1[[#This Row],[Devengado]]/Tabla1[[#Totals],[Devengado]]</f>
        <v>5.2083179939999284E-4</v>
      </c>
      <c r="X2520" s="19">
        <v>19890</v>
      </c>
      <c r="Y2520" s="19">
        <v>21310</v>
      </c>
      <c r="Z2520" s="19">
        <v>18713</v>
      </c>
    </row>
    <row r="2521" spans="1:26" hidden="1" x14ac:dyDescent="0.2">
      <c r="A2521" t="s">
        <v>62</v>
      </c>
      <c r="B2521" t="s">
        <v>80</v>
      </c>
      <c r="C2521" t="s">
        <v>94</v>
      </c>
      <c r="D2521" t="s">
        <v>95</v>
      </c>
      <c r="E2521" t="s">
        <v>380</v>
      </c>
      <c r="F2521" t="s">
        <v>381</v>
      </c>
      <c r="G2521" t="s">
        <v>382</v>
      </c>
      <c r="H2521" t="s">
        <v>383</v>
      </c>
      <c r="I2521" t="str">
        <f>MID(Tabla1[[#This Row],[Des.Proyecto]],16,50)</f>
        <v>ATENCIÓN INTEGRAL DE SALUD</v>
      </c>
      <c r="J2521" t="s">
        <v>412</v>
      </c>
      <c r="K2521" t="s">
        <v>413</v>
      </c>
      <c r="L2521" s="11" t="s">
        <v>939</v>
      </c>
      <c r="M2521" t="s">
        <v>403</v>
      </c>
      <c r="N2521" t="s">
        <v>194</v>
      </c>
      <c r="O2521" s="19">
        <v>26578.17</v>
      </c>
      <c r="P2521" s="19">
        <v>0</v>
      </c>
      <c r="Q2521" s="19">
        <v>0</v>
      </c>
      <c r="R2521" s="19">
        <v>26578.17</v>
      </c>
      <c r="S2521" s="19">
        <v>4090</v>
      </c>
      <c r="T2521" s="19">
        <v>18220.400000000001</v>
      </c>
      <c r="U2521" s="18">
        <f>Tabla1[[#This Row],[Comprometido]]/Tabla1[[#Totals],[Comprometido]]</f>
        <v>8.6984637838101681E-4</v>
      </c>
      <c r="V2521" s="19">
        <v>9219.9</v>
      </c>
      <c r="W2521" s="20">
        <f>Tabla1[[#This Row],[Devengado]]/Tabla1[[#Totals],[Devengado]]</f>
        <v>1.0766854500645726E-3</v>
      </c>
      <c r="X2521" s="19">
        <v>8357.77</v>
      </c>
      <c r="Y2521" s="19">
        <v>17358.27</v>
      </c>
      <c r="Z2521" s="19">
        <v>4267.7700000000004</v>
      </c>
    </row>
    <row r="2522" spans="1:26" hidden="1" x14ac:dyDescent="0.2">
      <c r="A2522" t="s">
        <v>62</v>
      </c>
      <c r="B2522" t="s">
        <v>80</v>
      </c>
      <c r="C2522" t="s">
        <v>90</v>
      </c>
      <c r="D2522" t="s">
        <v>91</v>
      </c>
      <c r="E2522" t="s">
        <v>380</v>
      </c>
      <c r="F2522" t="s">
        <v>381</v>
      </c>
      <c r="G2522" t="s">
        <v>382</v>
      </c>
      <c r="H2522" t="s">
        <v>383</v>
      </c>
      <c r="I2522" t="str">
        <f>MID(Tabla1[[#This Row],[Des.Proyecto]],16,50)</f>
        <v>ATENCIÓN INTEGRAL DE SALUD</v>
      </c>
      <c r="J2522" t="s">
        <v>656</v>
      </c>
      <c r="K2522" t="s">
        <v>657</v>
      </c>
      <c r="L2522" s="11" t="s">
        <v>939</v>
      </c>
      <c r="M2522" t="s">
        <v>403</v>
      </c>
      <c r="N2522" t="s">
        <v>194</v>
      </c>
      <c r="O2522" s="19">
        <v>4569.04</v>
      </c>
      <c r="P2522" s="19">
        <v>0</v>
      </c>
      <c r="Q2522" s="19">
        <v>-4569.04</v>
      </c>
      <c r="R2522" s="19">
        <v>0</v>
      </c>
      <c r="S2522" s="19">
        <v>0</v>
      </c>
      <c r="T2522" s="19">
        <v>0</v>
      </c>
      <c r="U2522" s="18">
        <f>Tabla1[[#This Row],[Comprometido]]/Tabla1[[#Totals],[Comprometido]]</f>
        <v>0</v>
      </c>
      <c r="V2522" s="19">
        <v>0</v>
      </c>
      <c r="W2522" s="20">
        <f>Tabla1[[#This Row],[Devengado]]/Tabla1[[#Totals],[Devengado]]</f>
        <v>0</v>
      </c>
      <c r="X2522" s="19">
        <v>0</v>
      </c>
      <c r="Y2522" s="19">
        <v>0</v>
      </c>
      <c r="Z2522" s="19">
        <v>0</v>
      </c>
    </row>
    <row r="2523" spans="1:26" hidden="1" x14ac:dyDescent="0.2">
      <c r="A2523" t="s">
        <v>62</v>
      </c>
      <c r="B2523" t="s">
        <v>80</v>
      </c>
      <c r="C2523" t="s">
        <v>94</v>
      </c>
      <c r="D2523" t="s">
        <v>95</v>
      </c>
      <c r="E2523" t="s">
        <v>380</v>
      </c>
      <c r="F2523" t="s">
        <v>381</v>
      </c>
      <c r="G2523" t="s">
        <v>382</v>
      </c>
      <c r="H2523" t="s">
        <v>383</v>
      </c>
      <c r="I2523" t="str">
        <f>MID(Tabla1[[#This Row],[Des.Proyecto]],16,50)</f>
        <v>ATENCIÓN INTEGRAL DE SALUD</v>
      </c>
      <c r="J2523" t="s">
        <v>646</v>
      </c>
      <c r="K2523" t="s">
        <v>647</v>
      </c>
      <c r="L2523" s="11" t="s">
        <v>939</v>
      </c>
      <c r="M2523" t="s">
        <v>403</v>
      </c>
      <c r="N2523" t="s">
        <v>194</v>
      </c>
      <c r="O2523" s="19">
        <v>13800</v>
      </c>
      <c r="P2523" s="19">
        <v>0</v>
      </c>
      <c r="Q2523" s="19">
        <v>0</v>
      </c>
      <c r="R2523" s="19">
        <v>13800</v>
      </c>
      <c r="S2523" s="19">
        <v>0</v>
      </c>
      <c r="T2523" s="19">
        <v>13600</v>
      </c>
      <c r="U2523" s="18">
        <f>Tabla1[[#This Row],[Comprometido]]/Tabla1[[#Totals],[Comprometido]]</f>
        <v>6.4926734572137972E-4</v>
      </c>
      <c r="V2523" s="19">
        <v>8500</v>
      </c>
      <c r="W2523" s="20">
        <f>Tabla1[[#This Row],[Devengado]]/Tabla1[[#Totals],[Devengado]]</f>
        <v>9.9261665804931381E-4</v>
      </c>
      <c r="X2523" s="19">
        <v>200</v>
      </c>
      <c r="Y2523" s="19">
        <v>5300</v>
      </c>
      <c r="Z2523" s="19">
        <v>200</v>
      </c>
    </row>
    <row r="2524" spans="1:26" hidden="1" x14ac:dyDescent="0.2">
      <c r="A2524" t="s">
        <v>62</v>
      </c>
      <c r="B2524" t="s">
        <v>80</v>
      </c>
      <c r="C2524" t="s">
        <v>92</v>
      </c>
      <c r="D2524" t="s">
        <v>93</v>
      </c>
      <c r="E2524" t="s">
        <v>380</v>
      </c>
      <c r="F2524" t="s">
        <v>381</v>
      </c>
      <c r="G2524" t="s">
        <v>382</v>
      </c>
      <c r="H2524" t="s">
        <v>383</v>
      </c>
      <c r="I2524" t="str">
        <f>MID(Tabla1[[#This Row],[Des.Proyecto]],16,50)</f>
        <v>ATENCIÓN INTEGRAL DE SALUD</v>
      </c>
      <c r="J2524" t="s">
        <v>414</v>
      </c>
      <c r="K2524" t="s">
        <v>415</v>
      </c>
      <c r="L2524" s="11" t="s">
        <v>939</v>
      </c>
      <c r="M2524" t="s">
        <v>403</v>
      </c>
      <c r="N2524" t="s">
        <v>194</v>
      </c>
      <c r="O2524" s="19">
        <v>69500</v>
      </c>
      <c r="P2524" s="19">
        <v>0</v>
      </c>
      <c r="Q2524" s="19">
        <v>-121.8</v>
      </c>
      <c r="R2524" s="19">
        <v>69378.2</v>
      </c>
      <c r="S2524" s="19">
        <v>0</v>
      </c>
      <c r="T2524" s="19">
        <v>0</v>
      </c>
      <c r="U2524" s="18">
        <f>Tabla1[[#This Row],[Comprometido]]/Tabla1[[#Totals],[Comprometido]]</f>
        <v>0</v>
      </c>
      <c r="V2524" s="19">
        <v>0</v>
      </c>
      <c r="W2524" s="20">
        <f>Tabla1[[#This Row],[Devengado]]/Tabla1[[#Totals],[Devengado]]</f>
        <v>0</v>
      </c>
      <c r="X2524" s="19">
        <v>69378.2</v>
      </c>
      <c r="Y2524" s="19">
        <v>69378.2</v>
      </c>
      <c r="Z2524" s="19">
        <v>69378.2</v>
      </c>
    </row>
    <row r="2525" spans="1:26" hidden="1" x14ac:dyDescent="0.2">
      <c r="A2525" t="s">
        <v>62</v>
      </c>
      <c r="B2525" t="s">
        <v>80</v>
      </c>
      <c r="C2525" t="s">
        <v>94</v>
      </c>
      <c r="D2525" t="s">
        <v>95</v>
      </c>
      <c r="E2525" t="s">
        <v>380</v>
      </c>
      <c r="F2525" t="s">
        <v>381</v>
      </c>
      <c r="G2525" t="s">
        <v>382</v>
      </c>
      <c r="H2525" t="s">
        <v>383</v>
      </c>
      <c r="I2525" t="str">
        <f>MID(Tabla1[[#This Row],[Des.Proyecto]],16,50)</f>
        <v>ATENCIÓN INTEGRAL DE SALUD</v>
      </c>
      <c r="J2525" t="s">
        <v>414</v>
      </c>
      <c r="K2525" t="s">
        <v>415</v>
      </c>
      <c r="L2525" s="11" t="s">
        <v>939</v>
      </c>
      <c r="M2525" t="s">
        <v>403</v>
      </c>
      <c r="N2525" t="s">
        <v>194</v>
      </c>
      <c r="O2525" s="19">
        <v>75963.28</v>
      </c>
      <c r="P2525" s="19">
        <v>0</v>
      </c>
      <c r="Q2525" s="19">
        <v>0</v>
      </c>
      <c r="R2525" s="19">
        <v>75963.28</v>
      </c>
      <c r="S2525" s="19">
        <v>0</v>
      </c>
      <c r="T2525" s="19">
        <v>63781.36</v>
      </c>
      <c r="U2525" s="18">
        <f>Tabla1[[#This Row],[Comprometido]]/Tabla1[[#Totals],[Comprometido]]</f>
        <v>3.0449378171838078E-3</v>
      </c>
      <c r="V2525" s="19">
        <v>52713.16</v>
      </c>
      <c r="W2525" s="20">
        <f>Tabla1[[#This Row],[Devengado]]/Tabla1[[#Totals],[Devengado]]</f>
        <v>6.1557600840492664E-3</v>
      </c>
      <c r="X2525" s="19">
        <v>12181.92</v>
      </c>
      <c r="Y2525" s="19">
        <v>23250.12</v>
      </c>
      <c r="Z2525" s="19">
        <v>12181.92</v>
      </c>
    </row>
    <row r="2526" spans="1:26" hidden="1" x14ac:dyDescent="0.2">
      <c r="A2526" t="s">
        <v>62</v>
      </c>
      <c r="B2526" t="s">
        <v>80</v>
      </c>
      <c r="C2526" t="s">
        <v>90</v>
      </c>
      <c r="D2526" t="s">
        <v>91</v>
      </c>
      <c r="E2526" t="s">
        <v>380</v>
      </c>
      <c r="F2526" t="s">
        <v>381</v>
      </c>
      <c r="G2526" t="s">
        <v>382</v>
      </c>
      <c r="H2526" t="s">
        <v>383</v>
      </c>
      <c r="I2526" t="str">
        <f>MID(Tabla1[[#This Row],[Des.Proyecto]],16,50)</f>
        <v>ATENCIÓN INTEGRAL DE SALUD</v>
      </c>
      <c r="J2526" t="s">
        <v>414</v>
      </c>
      <c r="K2526" t="s">
        <v>415</v>
      </c>
      <c r="L2526" s="11" t="s">
        <v>939</v>
      </c>
      <c r="M2526" t="s">
        <v>403</v>
      </c>
      <c r="N2526" t="s">
        <v>194</v>
      </c>
      <c r="O2526" s="19">
        <v>99216</v>
      </c>
      <c r="P2526" s="19">
        <v>0</v>
      </c>
      <c r="Q2526" s="19">
        <v>0</v>
      </c>
      <c r="R2526" s="19">
        <v>99216</v>
      </c>
      <c r="S2526" s="19">
        <v>0</v>
      </c>
      <c r="T2526" s="19">
        <v>99216</v>
      </c>
      <c r="U2526" s="18">
        <f>Tabla1[[#This Row],[Comprometido]]/Tabla1[[#Totals],[Comprometido]]</f>
        <v>4.7365962480215009E-3</v>
      </c>
      <c r="V2526" s="19">
        <v>10764</v>
      </c>
      <c r="W2526" s="20">
        <f>Tabla1[[#This Row],[Devengado]]/Tabla1[[#Totals],[Devengado]]</f>
        <v>1.2570030243815075E-3</v>
      </c>
      <c r="X2526" s="19">
        <v>0</v>
      </c>
      <c r="Y2526" s="19">
        <v>88452</v>
      </c>
      <c r="Z2526" s="19">
        <v>0</v>
      </c>
    </row>
    <row r="2527" spans="1:26" hidden="1" x14ac:dyDescent="0.2">
      <c r="A2527" t="s">
        <v>62</v>
      </c>
      <c r="B2527" t="s">
        <v>80</v>
      </c>
      <c r="C2527" t="s">
        <v>90</v>
      </c>
      <c r="D2527" t="s">
        <v>91</v>
      </c>
      <c r="E2527" t="s">
        <v>380</v>
      </c>
      <c r="F2527" t="s">
        <v>381</v>
      </c>
      <c r="G2527" t="s">
        <v>382</v>
      </c>
      <c r="H2527" t="s">
        <v>383</v>
      </c>
      <c r="I2527" t="str">
        <f>MID(Tabla1[[#This Row],[Des.Proyecto]],16,50)</f>
        <v>ATENCIÓN INTEGRAL DE SALUD</v>
      </c>
      <c r="J2527" t="s">
        <v>420</v>
      </c>
      <c r="K2527" t="s">
        <v>421</v>
      </c>
      <c r="L2527" s="11" t="s">
        <v>939</v>
      </c>
      <c r="M2527" t="s">
        <v>403</v>
      </c>
      <c r="N2527" t="s">
        <v>194</v>
      </c>
      <c r="O2527" s="19">
        <v>12600</v>
      </c>
      <c r="P2527" s="19">
        <v>0</v>
      </c>
      <c r="Q2527" s="19">
        <v>0</v>
      </c>
      <c r="R2527" s="19">
        <v>12600</v>
      </c>
      <c r="S2527" s="19">
        <v>2430</v>
      </c>
      <c r="T2527" s="19">
        <v>600</v>
      </c>
      <c r="U2527" s="18">
        <f>Tabla1[[#This Row],[Comprometido]]/Tabla1[[#Totals],[Comprometido]]</f>
        <v>2.864414760535499E-5</v>
      </c>
      <c r="V2527" s="19">
        <v>0</v>
      </c>
      <c r="W2527" s="20">
        <f>Tabla1[[#This Row],[Devengado]]/Tabla1[[#Totals],[Devengado]]</f>
        <v>0</v>
      </c>
      <c r="X2527" s="19">
        <v>12000</v>
      </c>
      <c r="Y2527" s="19">
        <v>12600</v>
      </c>
      <c r="Z2527" s="19">
        <v>9570</v>
      </c>
    </row>
    <row r="2528" spans="1:26" hidden="1" x14ac:dyDescent="0.2">
      <c r="A2528" t="s">
        <v>62</v>
      </c>
      <c r="B2528" t="s">
        <v>80</v>
      </c>
      <c r="C2528" t="s">
        <v>92</v>
      </c>
      <c r="D2528" t="s">
        <v>93</v>
      </c>
      <c r="E2528" t="s">
        <v>380</v>
      </c>
      <c r="F2528" t="s">
        <v>381</v>
      </c>
      <c r="G2528" t="s">
        <v>382</v>
      </c>
      <c r="H2528" t="s">
        <v>383</v>
      </c>
      <c r="I2528" t="str">
        <f>MID(Tabla1[[#This Row],[Des.Proyecto]],16,50)</f>
        <v>ATENCIÓN INTEGRAL DE SALUD</v>
      </c>
      <c r="J2528" t="s">
        <v>520</v>
      </c>
      <c r="K2528" t="s">
        <v>521</v>
      </c>
      <c r="L2528" s="11" t="s">
        <v>939</v>
      </c>
      <c r="M2528" t="s">
        <v>403</v>
      </c>
      <c r="N2528" t="s">
        <v>194</v>
      </c>
      <c r="O2528" s="19">
        <v>8200</v>
      </c>
      <c r="P2528" s="19">
        <v>0</v>
      </c>
      <c r="Q2528" s="19">
        <v>15800</v>
      </c>
      <c r="R2528" s="19">
        <v>24000</v>
      </c>
      <c r="S2528" s="19">
        <v>4.74</v>
      </c>
      <c r="T2528" s="19">
        <v>23992.46</v>
      </c>
      <c r="U2528" s="18">
        <f>Tabla1[[#This Row],[Comprometido]]/Tabla1[[#Totals],[Comprometido]]</f>
        <v>1.1454059427592922E-3</v>
      </c>
      <c r="V2528" s="19">
        <v>23992.46</v>
      </c>
      <c r="W2528" s="20">
        <f>Tabla1[[#This Row],[Devengado]]/Tabla1[[#Totals],[Devengado]]</f>
        <v>2.8018018192449219E-3</v>
      </c>
      <c r="X2528" s="19">
        <v>7.54</v>
      </c>
      <c r="Y2528" s="19">
        <v>7.54</v>
      </c>
      <c r="Z2528" s="19">
        <v>2.8</v>
      </c>
    </row>
    <row r="2529" spans="1:26" hidden="1" x14ac:dyDescent="0.2">
      <c r="A2529" t="s">
        <v>62</v>
      </c>
      <c r="B2529" t="s">
        <v>80</v>
      </c>
      <c r="C2529" t="s">
        <v>90</v>
      </c>
      <c r="D2529" t="s">
        <v>91</v>
      </c>
      <c r="E2529" t="s">
        <v>380</v>
      </c>
      <c r="F2529" t="s">
        <v>381</v>
      </c>
      <c r="G2529" t="s">
        <v>382</v>
      </c>
      <c r="H2529" t="s">
        <v>383</v>
      </c>
      <c r="I2529" t="str">
        <f>MID(Tabla1[[#This Row],[Des.Proyecto]],16,50)</f>
        <v>ATENCIÓN INTEGRAL DE SALUD</v>
      </c>
      <c r="J2529" t="s">
        <v>520</v>
      </c>
      <c r="K2529" t="s">
        <v>521</v>
      </c>
      <c r="L2529" s="11" t="s">
        <v>939</v>
      </c>
      <c r="M2529" t="s">
        <v>403</v>
      </c>
      <c r="N2529" t="s">
        <v>194</v>
      </c>
      <c r="O2529" s="19">
        <v>27606.25</v>
      </c>
      <c r="P2529" s="19">
        <v>0</v>
      </c>
      <c r="Q2529" s="19">
        <v>-25606.25</v>
      </c>
      <c r="R2529" s="19">
        <v>2000</v>
      </c>
      <c r="S2529" s="19">
        <v>0</v>
      </c>
      <c r="T2529" s="19">
        <v>0</v>
      </c>
      <c r="U2529" s="18">
        <f>Tabla1[[#This Row],[Comprometido]]/Tabla1[[#Totals],[Comprometido]]</f>
        <v>0</v>
      </c>
      <c r="V2529" s="19">
        <v>0</v>
      </c>
      <c r="W2529" s="20">
        <f>Tabla1[[#This Row],[Devengado]]/Tabla1[[#Totals],[Devengado]]</f>
        <v>0</v>
      </c>
      <c r="X2529" s="19">
        <v>2000</v>
      </c>
      <c r="Y2529" s="19">
        <v>2000</v>
      </c>
      <c r="Z2529" s="19">
        <v>2000</v>
      </c>
    </row>
    <row r="2530" spans="1:26" hidden="1" x14ac:dyDescent="0.2">
      <c r="A2530" t="s">
        <v>62</v>
      </c>
      <c r="B2530" t="s">
        <v>80</v>
      </c>
      <c r="C2530" t="s">
        <v>94</v>
      </c>
      <c r="D2530" t="s">
        <v>95</v>
      </c>
      <c r="E2530" t="s">
        <v>380</v>
      </c>
      <c r="F2530" t="s">
        <v>381</v>
      </c>
      <c r="G2530" t="s">
        <v>382</v>
      </c>
      <c r="H2530" t="s">
        <v>383</v>
      </c>
      <c r="I2530" t="str">
        <f>MID(Tabla1[[#This Row],[Des.Proyecto]],16,50)</f>
        <v>ATENCIÓN INTEGRAL DE SALUD</v>
      </c>
      <c r="J2530" t="s">
        <v>520</v>
      </c>
      <c r="K2530" t="s">
        <v>521</v>
      </c>
      <c r="L2530" s="11" t="s">
        <v>939</v>
      </c>
      <c r="M2530" t="s">
        <v>403</v>
      </c>
      <c r="N2530" t="s">
        <v>194</v>
      </c>
      <c r="O2530" s="19">
        <v>33389.160000000003</v>
      </c>
      <c r="P2530" s="19">
        <v>0</v>
      </c>
      <c r="Q2530" s="19">
        <v>0</v>
      </c>
      <c r="R2530" s="19">
        <v>33389.160000000003</v>
      </c>
      <c r="S2530" s="19">
        <v>0</v>
      </c>
      <c r="T2530" s="19">
        <v>0</v>
      </c>
      <c r="U2530" s="18">
        <f>Tabla1[[#This Row],[Comprometido]]/Tabla1[[#Totals],[Comprometido]]</f>
        <v>0</v>
      </c>
      <c r="V2530" s="19">
        <v>0</v>
      </c>
      <c r="W2530" s="20">
        <f>Tabla1[[#This Row],[Devengado]]/Tabla1[[#Totals],[Devengado]]</f>
        <v>0</v>
      </c>
      <c r="X2530" s="19">
        <v>33389.160000000003</v>
      </c>
      <c r="Y2530" s="19">
        <v>33389.160000000003</v>
      </c>
      <c r="Z2530" s="19">
        <v>33389.160000000003</v>
      </c>
    </row>
    <row r="2531" spans="1:26" hidden="1" x14ac:dyDescent="0.2">
      <c r="A2531" t="s">
        <v>62</v>
      </c>
      <c r="B2531" t="s">
        <v>80</v>
      </c>
      <c r="C2531" t="s">
        <v>94</v>
      </c>
      <c r="D2531" t="s">
        <v>95</v>
      </c>
      <c r="E2531" t="s">
        <v>380</v>
      </c>
      <c r="F2531" t="s">
        <v>381</v>
      </c>
      <c r="G2531" t="s">
        <v>382</v>
      </c>
      <c r="H2531" t="s">
        <v>383</v>
      </c>
      <c r="I2531" t="str">
        <f>MID(Tabla1[[#This Row],[Des.Proyecto]],16,50)</f>
        <v>ATENCIÓN INTEGRAL DE SALUD</v>
      </c>
      <c r="J2531" t="s">
        <v>538</v>
      </c>
      <c r="K2531" t="s">
        <v>539</v>
      </c>
      <c r="L2531" s="11" t="s">
        <v>939</v>
      </c>
      <c r="M2531" t="s">
        <v>403</v>
      </c>
      <c r="N2531" t="s">
        <v>194</v>
      </c>
      <c r="O2531" s="19">
        <v>189.81</v>
      </c>
      <c r="P2531" s="19">
        <v>0</v>
      </c>
      <c r="Q2531" s="19">
        <v>0</v>
      </c>
      <c r="R2531" s="19">
        <v>189.81</v>
      </c>
      <c r="S2531" s="19">
        <v>0</v>
      </c>
      <c r="T2531" s="19">
        <v>0</v>
      </c>
      <c r="U2531" s="18">
        <f>Tabla1[[#This Row],[Comprometido]]/Tabla1[[#Totals],[Comprometido]]</f>
        <v>0</v>
      </c>
      <c r="V2531" s="19">
        <v>0</v>
      </c>
      <c r="W2531" s="20">
        <f>Tabla1[[#This Row],[Devengado]]/Tabla1[[#Totals],[Devengado]]</f>
        <v>0</v>
      </c>
      <c r="X2531" s="19">
        <v>189.81</v>
      </c>
      <c r="Y2531" s="19">
        <v>189.81</v>
      </c>
      <c r="Z2531" s="19">
        <v>189.81</v>
      </c>
    </row>
    <row r="2532" spans="1:26" hidden="1" x14ac:dyDescent="0.2">
      <c r="A2532" t="s">
        <v>62</v>
      </c>
      <c r="B2532" t="s">
        <v>80</v>
      </c>
      <c r="C2532" t="s">
        <v>90</v>
      </c>
      <c r="D2532" t="s">
        <v>91</v>
      </c>
      <c r="E2532" t="s">
        <v>380</v>
      </c>
      <c r="F2532" t="s">
        <v>381</v>
      </c>
      <c r="G2532" t="s">
        <v>382</v>
      </c>
      <c r="H2532" t="s">
        <v>383</v>
      </c>
      <c r="I2532" t="str">
        <f>MID(Tabla1[[#This Row],[Des.Proyecto]],16,50)</f>
        <v>ATENCIÓN INTEGRAL DE SALUD</v>
      </c>
      <c r="J2532" t="s">
        <v>508</v>
      </c>
      <c r="K2532" t="s">
        <v>509</v>
      </c>
      <c r="L2532" s="11" t="s">
        <v>939</v>
      </c>
      <c r="M2532" t="s">
        <v>403</v>
      </c>
      <c r="N2532" t="s">
        <v>194</v>
      </c>
      <c r="O2532" s="19">
        <v>96</v>
      </c>
      <c r="P2532" s="19">
        <v>0</v>
      </c>
      <c r="Q2532" s="19">
        <v>-96</v>
      </c>
      <c r="R2532" s="19">
        <v>0</v>
      </c>
      <c r="S2532" s="19">
        <v>0</v>
      </c>
      <c r="T2532" s="19">
        <v>0</v>
      </c>
      <c r="U2532" s="18">
        <f>Tabla1[[#This Row],[Comprometido]]/Tabla1[[#Totals],[Comprometido]]</f>
        <v>0</v>
      </c>
      <c r="V2532" s="19">
        <v>0</v>
      </c>
      <c r="W2532" s="20">
        <f>Tabla1[[#This Row],[Devengado]]/Tabla1[[#Totals],[Devengado]]</f>
        <v>0</v>
      </c>
      <c r="X2532" s="19">
        <v>0</v>
      </c>
      <c r="Y2532" s="19">
        <v>0</v>
      </c>
      <c r="Z2532" s="19">
        <v>0</v>
      </c>
    </row>
    <row r="2533" spans="1:26" hidden="1" x14ac:dyDescent="0.2">
      <c r="A2533" t="s">
        <v>62</v>
      </c>
      <c r="B2533" t="s">
        <v>80</v>
      </c>
      <c r="C2533" t="s">
        <v>94</v>
      </c>
      <c r="D2533" t="s">
        <v>95</v>
      </c>
      <c r="E2533" t="s">
        <v>380</v>
      </c>
      <c r="F2533" t="s">
        <v>381</v>
      </c>
      <c r="G2533" t="s">
        <v>382</v>
      </c>
      <c r="H2533" t="s">
        <v>383</v>
      </c>
      <c r="I2533" t="str">
        <f>MID(Tabla1[[#This Row],[Des.Proyecto]],16,50)</f>
        <v>ATENCIÓN INTEGRAL DE SALUD</v>
      </c>
      <c r="J2533" t="s">
        <v>508</v>
      </c>
      <c r="K2533" t="s">
        <v>509</v>
      </c>
      <c r="L2533" s="11" t="s">
        <v>939</v>
      </c>
      <c r="M2533" t="s">
        <v>403</v>
      </c>
      <c r="N2533" t="s">
        <v>194</v>
      </c>
      <c r="O2533" s="19">
        <v>1185.58</v>
      </c>
      <c r="P2533" s="19">
        <v>0</v>
      </c>
      <c r="Q2533" s="19">
        <v>0</v>
      </c>
      <c r="R2533" s="19">
        <v>1185.58</v>
      </c>
      <c r="S2533" s="19">
        <v>0</v>
      </c>
      <c r="T2533" s="19">
        <v>0</v>
      </c>
      <c r="U2533" s="18">
        <f>Tabla1[[#This Row],[Comprometido]]/Tabla1[[#Totals],[Comprometido]]</f>
        <v>0</v>
      </c>
      <c r="V2533" s="19">
        <v>0</v>
      </c>
      <c r="W2533" s="20">
        <f>Tabla1[[#This Row],[Devengado]]/Tabla1[[#Totals],[Devengado]]</f>
        <v>0</v>
      </c>
      <c r="X2533" s="19">
        <v>1185.58</v>
      </c>
      <c r="Y2533" s="19">
        <v>1185.58</v>
      </c>
      <c r="Z2533" s="19">
        <v>1185.58</v>
      </c>
    </row>
    <row r="2534" spans="1:26" hidden="1" x14ac:dyDescent="0.2">
      <c r="A2534" t="s">
        <v>62</v>
      </c>
      <c r="B2534" t="s">
        <v>80</v>
      </c>
      <c r="C2534" t="s">
        <v>94</v>
      </c>
      <c r="D2534" t="s">
        <v>95</v>
      </c>
      <c r="E2534" t="s">
        <v>380</v>
      </c>
      <c r="F2534" t="s">
        <v>381</v>
      </c>
      <c r="G2534" t="s">
        <v>382</v>
      </c>
      <c r="H2534" t="s">
        <v>383</v>
      </c>
      <c r="I2534" t="str">
        <f>MID(Tabla1[[#This Row],[Des.Proyecto]],16,50)</f>
        <v>ATENCIÓN INTEGRAL DE SALUD</v>
      </c>
      <c r="J2534" t="s">
        <v>490</v>
      </c>
      <c r="K2534" t="s">
        <v>491</v>
      </c>
      <c r="L2534" s="11" t="s">
        <v>939</v>
      </c>
      <c r="M2534" t="s">
        <v>403</v>
      </c>
      <c r="N2534" t="s">
        <v>194</v>
      </c>
      <c r="O2534" s="19">
        <v>13734</v>
      </c>
      <c r="P2534" s="19">
        <v>0</v>
      </c>
      <c r="Q2534" s="19">
        <v>0</v>
      </c>
      <c r="R2534" s="19">
        <v>13734</v>
      </c>
      <c r="S2534" s="19">
        <v>0</v>
      </c>
      <c r="T2534" s="19">
        <v>0</v>
      </c>
      <c r="U2534" s="18">
        <f>Tabla1[[#This Row],[Comprometido]]/Tabla1[[#Totals],[Comprometido]]</f>
        <v>0</v>
      </c>
      <c r="V2534" s="19">
        <v>0</v>
      </c>
      <c r="W2534" s="20">
        <f>Tabla1[[#This Row],[Devengado]]/Tabla1[[#Totals],[Devengado]]</f>
        <v>0</v>
      </c>
      <c r="X2534" s="19">
        <v>13734</v>
      </c>
      <c r="Y2534" s="19">
        <v>13734</v>
      </c>
      <c r="Z2534" s="19">
        <v>13734</v>
      </c>
    </row>
    <row r="2535" spans="1:26" hidden="1" x14ac:dyDescent="0.2">
      <c r="A2535" t="s">
        <v>62</v>
      </c>
      <c r="B2535" t="s">
        <v>80</v>
      </c>
      <c r="C2535" t="s">
        <v>90</v>
      </c>
      <c r="D2535" t="s">
        <v>91</v>
      </c>
      <c r="E2535" t="s">
        <v>380</v>
      </c>
      <c r="F2535" t="s">
        <v>381</v>
      </c>
      <c r="G2535" t="s">
        <v>382</v>
      </c>
      <c r="H2535" t="s">
        <v>383</v>
      </c>
      <c r="I2535" t="str">
        <f>MID(Tabla1[[#This Row],[Des.Proyecto]],16,50)</f>
        <v>ATENCIÓN INTEGRAL DE SALUD</v>
      </c>
      <c r="J2535" t="s">
        <v>490</v>
      </c>
      <c r="K2535" t="s">
        <v>491</v>
      </c>
      <c r="L2535" s="11" t="s">
        <v>939</v>
      </c>
      <c r="M2535" t="s">
        <v>403</v>
      </c>
      <c r="N2535" t="s">
        <v>194</v>
      </c>
      <c r="O2535" s="19">
        <v>7532.31</v>
      </c>
      <c r="P2535" s="19">
        <v>0</v>
      </c>
      <c r="Q2535" s="19">
        <v>0</v>
      </c>
      <c r="R2535" s="19">
        <v>7532.31</v>
      </c>
      <c r="S2535" s="19">
        <v>0</v>
      </c>
      <c r="T2535" s="19">
        <v>0</v>
      </c>
      <c r="U2535" s="18">
        <f>Tabla1[[#This Row],[Comprometido]]/Tabla1[[#Totals],[Comprometido]]</f>
        <v>0</v>
      </c>
      <c r="V2535" s="19">
        <v>0</v>
      </c>
      <c r="W2535" s="20">
        <f>Tabla1[[#This Row],[Devengado]]/Tabla1[[#Totals],[Devengado]]</f>
        <v>0</v>
      </c>
      <c r="X2535" s="19">
        <v>7532.31</v>
      </c>
      <c r="Y2535" s="19">
        <v>7532.31</v>
      </c>
      <c r="Z2535" s="19">
        <v>7532.31</v>
      </c>
    </row>
    <row r="2536" spans="1:26" hidden="1" x14ac:dyDescent="0.2">
      <c r="A2536" t="s">
        <v>62</v>
      </c>
      <c r="B2536" t="s">
        <v>80</v>
      </c>
      <c r="C2536" t="s">
        <v>92</v>
      </c>
      <c r="D2536" t="s">
        <v>93</v>
      </c>
      <c r="E2536" t="s">
        <v>380</v>
      </c>
      <c r="F2536" t="s">
        <v>381</v>
      </c>
      <c r="G2536" t="s">
        <v>382</v>
      </c>
      <c r="H2536" t="s">
        <v>383</v>
      </c>
      <c r="I2536" t="str">
        <f>MID(Tabla1[[#This Row],[Des.Proyecto]],16,50)</f>
        <v>ATENCIÓN INTEGRAL DE SALUD</v>
      </c>
      <c r="J2536" t="s">
        <v>616</v>
      </c>
      <c r="K2536" t="s">
        <v>617</v>
      </c>
      <c r="L2536" s="11" t="s">
        <v>939</v>
      </c>
      <c r="M2536" t="s">
        <v>403</v>
      </c>
      <c r="N2536" t="s">
        <v>194</v>
      </c>
      <c r="O2536" s="19">
        <v>12511.02</v>
      </c>
      <c r="P2536" s="19">
        <v>0</v>
      </c>
      <c r="Q2536" s="19">
        <v>52488.98</v>
      </c>
      <c r="R2536" s="19">
        <v>65000</v>
      </c>
      <c r="S2536" s="19">
        <v>30020.76</v>
      </c>
      <c r="T2536" s="19">
        <v>0</v>
      </c>
      <c r="U2536" s="18">
        <f>Tabla1[[#This Row],[Comprometido]]/Tabla1[[#Totals],[Comprometido]]</f>
        <v>0</v>
      </c>
      <c r="V2536" s="19">
        <v>0</v>
      </c>
      <c r="W2536" s="20">
        <f>Tabla1[[#This Row],[Devengado]]/Tabla1[[#Totals],[Devengado]]</f>
        <v>0</v>
      </c>
      <c r="X2536" s="19">
        <v>65000</v>
      </c>
      <c r="Y2536" s="19">
        <v>65000</v>
      </c>
      <c r="Z2536" s="19">
        <v>34979.24</v>
      </c>
    </row>
    <row r="2537" spans="1:26" hidden="1" x14ac:dyDescent="0.2">
      <c r="A2537" t="s">
        <v>62</v>
      </c>
      <c r="B2537" t="s">
        <v>80</v>
      </c>
      <c r="C2537" t="s">
        <v>94</v>
      </c>
      <c r="D2537" t="s">
        <v>95</v>
      </c>
      <c r="E2537" t="s">
        <v>380</v>
      </c>
      <c r="F2537" t="s">
        <v>381</v>
      </c>
      <c r="G2537" t="s">
        <v>382</v>
      </c>
      <c r="H2537" t="s">
        <v>383</v>
      </c>
      <c r="I2537" t="str">
        <f>MID(Tabla1[[#This Row],[Des.Proyecto]],16,50)</f>
        <v>ATENCIÓN INTEGRAL DE SALUD</v>
      </c>
      <c r="J2537" t="s">
        <v>616</v>
      </c>
      <c r="K2537" t="s">
        <v>617</v>
      </c>
      <c r="L2537" s="11" t="s">
        <v>939</v>
      </c>
      <c r="M2537" t="s">
        <v>403</v>
      </c>
      <c r="N2537" t="s">
        <v>194</v>
      </c>
      <c r="O2537" s="19">
        <v>2290</v>
      </c>
      <c r="P2537" s="19">
        <v>0</v>
      </c>
      <c r="Q2537" s="19">
        <v>0</v>
      </c>
      <c r="R2537" s="19">
        <v>2290</v>
      </c>
      <c r="S2537" s="19">
        <v>0</v>
      </c>
      <c r="T2537" s="19">
        <v>0</v>
      </c>
      <c r="U2537" s="18">
        <f>Tabla1[[#This Row],[Comprometido]]/Tabla1[[#Totals],[Comprometido]]</f>
        <v>0</v>
      </c>
      <c r="V2537" s="19">
        <v>0</v>
      </c>
      <c r="W2537" s="20">
        <f>Tabla1[[#This Row],[Devengado]]/Tabla1[[#Totals],[Devengado]]</f>
        <v>0</v>
      </c>
      <c r="X2537" s="19">
        <v>2290</v>
      </c>
      <c r="Y2537" s="19">
        <v>2290</v>
      </c>
      <c r="Z2537" s="19">
        <v>2290</v>
      </c>
    </row>
    <row r="2538" spans="1:26" hidden="1" x14ac:dyDescent="0.2">
      <c r="A2538" t="s">
        <v>62</v>
      </c>
      <c r="B2538" t="s">
        <v>80</v>
      </c>
      <c r="C2538" t="s">
        <v>90</v>
      </c>
      <c r="D2538" t="s">
        <v>91</v>
      </c>
      <c r="E2538" t="s">
        <v>380</v>
      </c>
      <c r="F2538" t="s">
        <v>381</v>
      </c>
      <c r="G2538" t="s">
        <v>382</v>
      </c>
      <c r="H2538" t="s">
        <v>383</v>
      </c>
      <c r="I2538" t="str">
        <f>MID(Tabla1[[#This Row],[Des.Proyecto]],16,50)</f>
        <v>ATENCIÓN INTEGRAL DE SALUD</v>
      </c>
      <c r="J2538" t="s">
        <v>628</v>
      </c>
      <c r="K2538" t="s">
        <v>629</v>
      </c>
      <c r="L2538" s="11" t="s">
        <v>939</v>
      </c>
      <c r="M2538" t="s">
        <v>403</v>
      </c>
      <c r="N2538" t="s">
        <v>194</v>
      </c>
      <c r="O2538" s="19">
        <v>60596.2</v>
      </c>
      <c r="P2538" s="19">
        <v>0</v>
      </c>
      <c r="Q2538" s="19">
        <v>26043.5</v>
      </c>
      <c r="R2538" s="19">
        <v>86639.7</v>
      </c>
      <c r="S2538" s="19">
        <v>0</v>
      </c>
      <c r="T2538" s="19">
        <v>0</v>
      </c>
      <c r="U2538" s="18">
        <f>Tabla1[[#This Row],[Comprometido]]/Tabla1[[#Totals],[Comprometido]]</f>
        <v>0</v>
      </c>
      <c r="V2538" s="19">
        <v>0</v>
      </c>
      <c r="W2538" s="20">
        <f>Tabla1[[#This Row],[Devengado]]/Tabla1[[#Totals],[Devengado]]</f>
        <v>0</v>
      </c>
      <c r="X2538" s="19">
        <v>86639.7</v>
      </c>
      <c r="Y2538" s="19">
        <v>86639.7</v>
      </c>
      <c r="Z2538" s="19">
        <v>86639.7</v>
      </c>
    </row>
    <row r="2539" spans="1:26" hidden="1" x14ac:dyDescent="0.2">
      <c r="A2539" t="s">
        <v>62</v>
      </c>
      <c r="B2539" t="s">
        <v>80</v>
      </c>
      <c r="C2539" t="s">
        <v>92</v>
      </c>
      <c r="D2539" t="s">
        <v>93</v>
      </c>
      <c r="E2539" t="s">
        <v>380</v>
      </c>
      <c r="F2539" t="s">
        <v>381</v>
      </c>
      <c r="G2539" t="s">
        <v>382</v>
      </c>
      <c r="H2539" t="s">
        <v>383</v>
      </c>
      <c r="I2539" t="str">
        <f>MID(Tabla1[[#This Row],[Des.Proyecto]],16,50)</f>
        <v>ATENCIÓN INTEGRAL DE SALUD</v>
      </c>
      <c r="J2539" t="s">
        <v>628</v>
      </c>
      <c r="K2539" t="s">
        <v>629</v>
      </c>
      <c r="L2539" s="11" t="s">
        <v>939</v>
      </c>
      <c r="M2539" t="s">
        <v>403</v>
      </c>
      <c r="N2539" t="s">
        <v>194</v>
      </c>
      <c r="O2539" s="19">
        <v>127920</v>
      </c>
      <c r="P2539" s="19">
        <v>0</v>
      </c>
      <c r="Q2539" s="19">
        <v>133394.42000000001</v>
      </c>
      <c r="R2539" s="19">
        <v>261314.42</v>
      </c>
      <c r="S2539" s="19">
        <v>81412.02</v>
      </c>
      <c r="T2539" s="19">
        <v>77469.429999999993</v>
      </c>
      <c r="U2539" s="18">
        <f>Tabla1[[#This Row],[Comprometido]]/Tabla1[[#Totals],[Comprometido]]</f>
        <v>3.6984096463711928E-3</v>
      </c>
      <c r="V2539" s="19">
        <v>53877.78</v>
      </c>
      <c r="W2539" s="20">
        <f>Tabla1[[#This Row],[Devengado]]/Tabla1[[#Totals],[Devengado]]</f>
        <v>6.2917625796136654E-3</v>
      </c>
      <c r="X2539" s="19">
        <v>183844.99</v>
      </c>
      <c r="Y2539" s="19">
        <v>207436.64</v>
      </c>
      <c r="Z2539" s="19">
        <v>102432.97</v>
      </c>
    </row>
    <row r="2540" spans="1:26" hidden="1" x14ac:dyDescent="0.2">
      <c r="A2540" t="s">
        <v>62</v>
      </c>
      <c r="B2540" t="s">
        <v>80</v>
      </c>
      <c r="C2540" t="s">
        <v>94</v>
      </c>
      <c r="D2540" t="s">
        <v>95</v>
      </c>
      <c r="E2540" t="s">
        <v>380</v>
      </c>
      <c r="F2540" t="s">
        <v>381</v>
      </c>
      <c r="G2540" t="s">
        <v>382</v>
      </c>
      <c r="H2540" t="s">
        <v>383</v>
      </c>
      <c r="I2540" t="str">
        <f>MID(Tabla1[[#This Row],[Des.Proyecto]],16,50)</f>
        <v>ATENCIÓN INTEGRAL DE SALUD</v>
      </c>
      <c r="J2540" t="s">
        <v>628</v>
      </c>
      <c r="K2540" t="s">
        <v>629</v>
      </c>
      <c r="L2540" s="11" t="s">
        <v>939</v>
      </c>
      <c r="M2540" t="s">
        <v>403</v>
      </c>
      <c r="N2540" t="s">
        <v>194</v>
      </c>
      <c r="O2540" s="19">
        <v>55823.56</v>
      </c>
      <c r="P2540" s="19">
        <v>0</v>
      </c>
      <c r="Q2540" s="19">
        <v>0</v>
      </c>
      <c r="R2540" s="19">
        <v>55823.56</v>
      </c>
      <c r="S2540" s="19">
        <v>696.72</v>
      </c>
      <c r="T2540" s="19">
        <v>7695.33</v>
      </c>
      <c r="U2540" s="18">
        <f>Tabla1[[#This Row],[Comprometido]]/Tabla1[[#Totals],[Comprometido]]</f>
        <v>3.6737694731986067E-4</v>
      </c>
      <c r="V2540" s="19">
        <v>2742</v>
      </c>
      <c r="W2540" s="20">
        <f>Tabla1[[#This Row],[Devengado]]/Tabla1[[#Totals],[Devengado]]</f>
        <v>3.2020645604367273E-4</v>
      </c>
      <c r="X2540" s="19">
        <v>48128.23</v>
      </c>
      <c r="Y2540" s="19">
        <v>53081.56</v>
      </c>
      <c r="Z2540" s="19">
        <v>47431.51</v>
      </c>
    </row>
    <row r="2541" spans="1:26" hidden="1" x14ac:dyDescent="0.2">
      <c r="A2541" t="s">
        <v>62</v>
      </c>
      <c r="B2541" t="s">
        <v>80</v>
      </c>
      <c r="C2541" t="s">
        <v>94</v>
      </c>
      <c r="D2541" t="s">
        <v>95</v>
      </c>
      <c r="E2541" t="s">
        <v>380</v>
      </c>
      <c r="F2541" t="s">
        <v>381</v>
      </c>
      <c r="G2541" t="s">
        <v>382</v>
      </c>
      <c r="H2541" t="s">
        <v>383</v>
      </c>
      <c r="I2541" t="str">
        <f>MID(Tabla1[[#This Row],[Des.Proyecto]],16,50)</f>
        <v>ATENCIÓN INTEGRAL DE SALUD</v>
      </c>
      <c r="J2541" t="s">
        <v>424</v>
      </c>
      <c r="K2541" t="s">
        <v>425</v>
      </c>
      <c r="L2541" s="11" t="s">
        <v>939</v>
      </c>
      <c r="M2541" t="s">
        <v>403</v>
      </c>
      <c r="N2541" t="s">
        <v>194</v>
      </c>
      <c r="O2541" s="19">
        <v>11021.69</v>
      </c>
      <c r="P2541" s="19">
        <v>0</v>
      </c>
      <c r="Q2541" s="19">
        <v>0</v>
      </c>
      <c r="R2541" s="19">
        <v>11021.69</v>
      </c>
      <c r="S2541" s="19">
        <v>0</v>
      </c>
      <c r="T2541" s="19">
        <v>0</v>
      </c>
      <c r="U2541" s="18">
        <f>Tabla1[[#This Row],[Comprometido]]/Tabla1[[#Totals],[Comprometido]]</f>
        <v>0</v>
      </c>
      <c r="V2541" s="19">
        <v>0</v>
      </c>
      <c r="W2541" s="20">
        <f>Tabla1[[#This Row],[Devengado]]/Tabla1[[#Totals],[Devengado]]</f>
        <v>0</v>
      </c>
      <c r="X2541" s="19">
        <v>11021.69</v>
      </c>
      <c r="Y2541" s="19">
        <v>11021.69</v>
      </c>
      <c r="Z2541" s="19">
        <v>11021.69</v>
      </c>
    </row>
    <row r="2542" spans="1:26" hidden="1" x14ac:dyDescent="0.2">
      <c r="A2542" t="s">
        <v>62</v>
      </c>
      <c r="B2542" t="s">
        <v>80</v>
      </c>
      <c r="C2542" t="s">
        <v>92</v>
      </c>
      <c r="D2542" t="s">
        <v>93</v>
      </c>
      <c r="E2542" t="s">
        <v>380</v>
      </c>
      <c r="F2542" t="s">
        <v>381</v>
      </c>
      <c r="G2542" t="s">
        <v>382</v>
      </c>
      <c r="H2542" t="s">
        <v>383</v>
      </c>
      <c r="I2542" t="str">
        <f>MID(Tabla1[[#This Row],[Des.Proyecto]],16,50)</f>
        <v>ATENCIÓN INTEGRAL DE SALUD</v>
      </c>
      <c r="J2542" t="s">
        <v>424</v>
      </c>
      <c r="K2542" t="s">
        <v>425</v>
      </c>
      <c r="L2542" s="11" t="s">
        <v>939</v>
      </c>
      <c r="M2542" t="s">
        <v>403</v>
      </c>
      <c r="N2542" t="s">
        <v>194</v>
      </c>
      <c r="O2542" s="19">
        <v>247009.22</v>
      </c>
      <c r="P2542" s="19">
        <v>0</v>
      </c>
      <c r="Q2542" s="19">
        <v>-31521.59</v>
      </c>
      <c r="R2542" s="19">
        <v>215487.63</v>
      </c>
      <c r="S2542" s="19">
        <v>4173.3100000000004</v>
      </c>
      <c r="T2542" s="19">
        <v>124137.79</v>
      </c>
      <c r="U2542" s="18">
        <f>Tabla1[[#This Row],[Comprometido]]/Tabla1[[#Totals],[Comprometido]]</f>
        <v>5.9263686336042676E-3</v>
      </c>
      <c r="V2542" s="19">
        <v>124137.79</v>
      </c>
      <c r="W2542" s="20">
        <f>Tabla1[[#This Row],[Devengado]]/Tabla1[[#Totals],[Devengado]]</f>
        <v>1.4496616264403236E-2</v>
      </c>
      <c r="X2542" s="19">
        <v>91349.84</v>
      </c>
      <c r="Y2542" s="19">
        <v>91349.84</v>
      </c>
      <c r="Z2542" s="19">
        <v>87176.53</v>
      </c>
    </row>
    <row r="2543" spans="1:26" hidden="1" x14ac:dyDescent="0.2">
      <c r="A2543" t="s">
        <v>62</v>
      </c>
      <c r="B2543" t="s">
        <v>80</v>
      </c>
      <c r="C2543" t="s">
        <v>90</v>
      </c>
      <c r="D2543" t="s">
        <v>91</v>
      </c>
      <c r="E2543" t="s">
        <v>380</v>
      </c>
      <c r="F2543" t="s">
        <v>381</v>
      </c>
      <c r="G2543" t="s">
        <v>382</v>
      </c>
      <c r="H2543" t="s">
        <v>383</v>
      </c>
      <c r="I2543" t="str">
        <f>MID(Tabla1[[#This Row],[Des.Proyecto]],16,50)</f>
        <v>ATENCIÓN INTEGRAL DE SALUD</v>
      </c>
      <c r="J2543" t="s">
        <v>424</v>
      </c>
      <c r="K2543" t="s">
        <v>425</v>
      </c>
      <c r="L2543" s="11" t="s">
        <v>939</v>
      </c>
      <c r="M2543" t="s">
        <v>403</v>
      </c>
      <c r="N2543" t="s">
        <v>194</v>
      </c>
      <c r="O2543" s="19">
        <v>28137.77</v>
      </c>
      <c r="P2543" s="19">
        <v>0</v>
      </c>
      <c r="Q2543" s="19">
        <v>6000</v>
      </c>
      <c r="R2543" s="19">
        <v>34137.769999999997</v>
      </c>
      <c r="S2543" s="19">
        <v>14721.55</v>
      </c>
      <c r="T2543" s="19">
        <v>9306.9</v>
      </c>
      <c r="U2543" s="18">
        <f>Tabla1[[#This Row],[Comprometido]]/Tabla1[[#Totals],[Comprometido]]</f>
        <v>4.4431369558046389E-4</v>
      </c>
      <c r="V2543" s="19">
        <v>9306.9</v>
      </c>
      <c r="W2543" s="20">
        <f>Tabla1[[#This Row],[Devengado]]/Tabla1[[#Totals],[Devengado]]</f>
        <v>1.0868451735057832E-3</v>
      </c>
      <c r="X2543" s="19">
        <v>24830.87</v>
      </c>
      <c r="Y2543" s="19">
        <v>24830.87</v>
      </c>
      <c r="Z2543" s="19">
        <v>10109.32</v>
      </c>
    </row>
    <row r="2544" spans="1:26" hidden="1" x14ac:dyDescent="0.2">
      <c r="A2544" t="s">
        <v>62</v>
      </c>
      <c r="B2544" t="s">
        <v>80</v>
      </c>
      <c r="C2544" t="s">
        <v>90</v>
      </c>
      <c r="D2544" t="s">
        <v>91</v>
      </c>
      <c r="E2544" t="s">
        <v>380</v>
      </c>
      <c r="F2544" t="s">
        <v>381</v>
      </c>
      <c r="G2544" t="s">
        <v>382</v>
      </c>
      <c r="H2544" t="s">
        <v>383</v>
      </c>
      <c r="I2544" t="str">
        <f>MID(Tabla1[[#This Row],[Des.Proyecto]],16,50)</f>
        <v>ATENCIÓN INTEGRAL DE SALUD</v>
      </c>
      <c r="J2544" t="s">
        <v>426</v>
      </c>
      <c r="K2544" t="s">
        <v>427</v>
      </c>
      <c r="L2544" s="11" t="s">
        <v>939</v>
      </c>
      <c r="M2544" t="s">
        <v>403</v>
      </c>
      <c r="N2544" t="s">
        <v>194</v>
      </c>
      <c r="O2544" s="19">
        <v>1500</v>
      </c>
      <c r="P2544" s="19">
        <v>0</v>
      </c>
      <c r="Q2544" s="19">
        <v>0</v>
      </c>
      <c r="R2544" s="19">
        <v>1500</v>
      </c>
      <c r="S2544" s="19">
        <v>0</v>
      </c>
      <c r="T2544" s="19">
        <v>0</v>
      </c>
      <c r="U2544" s="18">
        <f>Tabla1[[#This Row],[Comprometido]]/Tabla1[[#Totals],[Comprometido]]</f>
        <v>0</v>
      </c>
      <c r="V2544" s="19">
        <v>0</v>
      </c>
      <c r="W2544" s="20">
        <f>Tabla1[[#This Row],[Devengado]]/Tabla1[[#Totals],[Devengado]]</f>
        <v>0</v>
      </c>
      <c r="X2544" s="19">
        <v>1500</v>
      </c>
      <c r="Y2544" s="19">
        <v>1500</v>
      </c>
      <c r="Z2544" s="19">
        <v>1500</v>
      </c>
    </row>
    <row r="2545" spans="1:26" hidden="1" x14ac:dyDescent="0.2">
      <c r="A2545" t="s">
        <v>62</v>
      </c>
      <c r="B2545" t="s">
        <v>80</v>
      </c>
      <c r="C2545" t="s">
        <v>94</v>
      </c>
      <c r="D2545" t="s">
        <v>95</v>
      </c>
      <c r="E2545" t="s">
        <v>380</v>
      </c>
      <c r="F2545" t="s">
        <v>381</v>
      </c>
      <c r="G2545" t="s">
        <v>382</v>
      </c>
      <c r="H2545" t="s">
        <v>383</v>
      </c>
      <c r="I2545" t="str">
        <f>MID(Tabla1[[#This Row],[Des.Proyecto]],16,50)</f>
        <v>ATENCIÓN INTEGRAL DE SALUD</v>
      </c>
      <c r="J2545" t="s">
        <v>492</v>
      </c>
      <c r="K2545" t="s">
        <v>493</v>
      </c>
      <c r="L2545" s="11" t="s">
        <v>939</v>
      </c>
      <c r="M2545" t="s">
        <v>403</v>
      </c>
      <c r="N2545" t="s">
        <v>194</v>
      </c>
      <c r="O2545" s="19">
        <v>1346</v>
      </c>
      <c r="P2545" s="19">
        <v>0</v>
      </c>
      <c r="Q2545" s="19">
        <v>0</v>
      </c>
      <c r="R2545" s="19">
        <v>1346</v>
      </c>
      <c r="S2545" s="19">
        <v>0</v>
      </c>
      <c r="T2545" s="19">
        <v>0</v>
      </c>
      <c r="U2545" s="18">
        <f>Tabla1[[#This Row],[Comprometido]]/Tabla1[[#Totals],[Comprometido]]</f>
        <v>0</v>
      </c>
      <c r="V2545" s="19">
        <v>0</v>
      </c>
      <c r="W2545" s="20">
        <f>Tabla1[[#This Row],[Devengado]]/Tabla1[[#Totals],[Devengado]]</f>
        <v>0</v>
      </c>
      <c r="X2545" s="19">
        <v>1346</v>
      </c>
      <c r="Y2545" s="19">
        <v>1346</v>
      </c>
      <c r="Z2545" s="19">
        <v>1346</v>
      </c>
    </row>
    <row r="2546" spans="1:26" hidden="1" x14ac:dyDescent="0.2">
      <c r="A2546" t="s">
        <v>62</v>
      </c>
      <c r="B2546" t="s">
        <v>80</v>
      </c>
      <c r="C2546" t="s">
        <v>94</v>
      </c>
      <c r="D2546" t="s">
        <v>95</v>
      </c>
      <c r="E2546" t="s">
        <v>380</v>
      </c>
      <c r="F2546" t="s">
        <v>381</v>
      </c>
      <c r="G2546" t="s">
        <v>382</v>
      </c>
      <c r="H2546" t="s">
        <v>383</v>
      </c>
      <c r="I2546" t="str">
        <f>MID(Tabla1[[#This Row],[Des.Proyecto]],16,50)</f>
        <v>ATENCIÓN INTEGRAL DE SALUD</v>
      </c>
      <c r="J2546" t="s">
        <v>428</v>
      </c>
      <c r="K2546" t="s">
        <v>429</v>
      </c>
      <c r="L2546" s="11" t="s">
        <v>939</v>
      </c>
      <c r="M2546" t="s">
        <v>403</v>
      </c>
      <c r="N2546" t="s">
        <v>194</v>
      </c>
      <c r="O2546" s="19">
        <v>19788.59</v>
      </c>
      <c r="P2546" s="19">
        <v>0</v>
      </c>
      <c r="Q2546" s="19">
        <v>0</v>
      </c>
      <c r="R2546" s="19">
        <v>19788.59</v>
      </c>
      <c r="S2546" s="19">
        <v>0</v>
      </c>
      <c r="T2546" s="19">
        <v>4872.2</v>
      </c>
      <c r="U2546" s="18">
        <f>Tabla1[[#This Row],[Comprometido]]/Tabla1[[#Totals],[Comprometido]]</f>
        <v>2.3260002660468429E-4</v>
      </c>
      <c r="V2546" s="19">
        <v>368.3</v>
      </c>
      <c r="W2546" s="20">
        <f>Tabla1[[#This Row],[Devengado]]/Tabla1[[#Totals],[Devengado]]</f>
        <v>4.3009495901124975E-5</v>
      </c>
      <c r="X2546" s="19">
        <v>14916.39</v>
      </c>
      <c r="Y2546" s="19">
        <v>19420.29</v>
      </c>
      <c r="Z2546" s="19">
        <v>14916.39</v>
      </c>
    </row>
    <row r="2547" spans="1:26" hidden="1" x14ac:dyDescent="0.2">
      <c r="A2547" t="s">
        <v>62</v>
      </c>
      <c r="B2547" t="s">
        <v>80</v>
      </c>
      <c r="C2547" t="s">
        <v>90</v>
      </c>
      <c r="D2547" t="s">
        <v>91</v>
      </c>
      <c r="E2547" t="s">
        <v>380</v>
      </c>
      <c r="F2547" t="s">
        <v>381</v>
      </c>
      <c r="G2547" t="s">
        <v>382</v>
      </c>
      <c r="H2547" t="s">
        <v>383</v>
      </c>
      <c r="I2547" t="str">
        <f>MID(Tabla1[[#This Row],[Des.Proyecto]],16,50)</f>
        <v>ATENCIÓN INTEGRAL DE SALUD</v>
      </c>
      <c r="J2547" t="s">
        <v>428</v>
      </c>
      <c r="K2547" t="s">
        <v>429</v>
      </c>
      <c r="L2547" s="11" t="s">
        <v>939</v>
      </c>
      <c r="M2547" t="s">
        <v>403</v>
      </c>
      <c r="N2547" t="s">
        <v>194</v>
      </c>
      <c r="O2547" s="19">
        <v>3577.92</v>
      </c>
      <c r="P2547" s="19">
        <v>0</v>
      </c>
      <c r="Q2547" s="19">
        <v>2590</v>
      </c>
      <c r="R2547" s="19">
        <v>6167.92</v>
      </c>
      <c r="S2547" s="19">
        <v>2.6</v>
      </c>
      <c r="T2547" s="19">
        <v>1229.05</v>
      </c>
      <c r="U2547" s="18">
        <f>Tabla1[[#This Row],[Comprometido]]/Tabla1[[#Totals],[Comprometido]]</f>
        <v>5.8675149357269252E-5</v>
      </c>
      <c r="V2547" s="19">
        <v>1229.05</v>
      </c>
      <c r="W2547" s="20">
        <f>Tabla1[[#This Row],[Devengado]]/Tabla1[[#Totals],[Devengado]]</f>
        <v>1.4352652983241283E-4</v>
      </c>
      <c r="X2547" s="19">
        <v>4938.87</v>
      </c>
      <c r="Y2547" s="19">
        <v>4938.87</v>
      </c>
      <c r="Z2547" s="19">
        <v>4936.2700000000004</v>
      </c>
    </row>
    <row r="2548" spans="1:26" hidden="1" x14ac:dyDescent="0.2">
      <c r="A2548" t="s">
        <v>62</v>
      </c>
      <c r="B2548" t="s">
        <v>80</v>
      </c>
      <c r="C2548" t="s">
        <v>90</v>
      </c>
      <c r="D2548" t="s">
        <v>91</v>
      </c>
      <c r="E2548" t="s">
        <v>380</v>
      </c>
      <c r="F2548" t="s">
        <v>381</v>
      </c>
      <c r="G2548" t="s">
        <v>382</v>
      </c>
      <c r="H2548" t="s">
        <v>383</v>
      </c>
      <c r="I2548" t="str">
        <f>MID(Tabla1[[#This Row],[Des.Proyecto]],16,50)</f>
        <v>ATENCIÓN INTEGRAL DE SALUD</v>
      </c>
      <c r="J2548" t="s">
        <v>430</v>
      </c>
      <c r="K2548" t="s">
        <v>431</v>
      </c>
      <c r="L2548" s="11" t="s">
        <v>939</v>
      </c>
      <c r="M2548" t="s">
        <v>403</v>
      </c>
      <c r="N2548" t="s">
        <v>194</v>
      </c>
      <c r="O2548" s="19">
        <v>0</v>
      </c>
      <c r="P2548" s="19">
        <v>0</v>
      </c>
      <c r="Q2548" s="19">
        <v>1000</v>
      </c>
      <c r="R2548" s="19">
        <v>1000</v>
      </c>
      <c r="S2548" s="19">
        <v>0</v>
      </c>
      <c r="T2548" s="19">
        <v>0</v>
      </c>
      <c r="U2548" s="18">
        <f>Tabla1[[#This Row],[Comprometido]]/Tabla1[[#Totals],[Comprometido]]</f>
        <v>0</v>
      </c>
      <c r="V2548" s="19">
        <v>0</v>
      </c>
      <c r="W2548" s="20">
        <f>Tabla1[[#This Row],[Devengado]]/Tabla1[[#Totals],[Devengado]]</f>
        <v>0</v>
      </c>
      <c r="X2548" s="19">
        <v>1000</v>
      </c>
      <c r="Y2548" s="19">
        <v>1000</v>
      </c>
      <c r="Z2548" s="19">
        <v>1000</v>
      </c>
    </row>
    <row r="2549" spans="1:26" hidden="1" x14ac:dyDescent="0.2">
      <c r="A2549" t="s">
        <v>62</v>
      </c>
      <c r="B2549" t="s">
        <v>80</v>
      </c>
      <c r="C2549" t="s">
        <v>94</v>
      </c>
      <c r="D2549" t="s">
        <v>95</v>
      </c>
      <c r="E2549" t="s">
        <v>380</v>
      </c>
      <c r="F2549" t="s">
        <v>381</v>
      </c>
      <c r="G2549" t="s">
        <v>382</v>
      </c>
      <c r="H2549" t="s">
        <v>383</v>
      </c>
      <c r="I2549" t="str">
        <f>MID(Tabla1[[#This Row],[Des.Proyecto]],16,50)</f>
        <v>ATENCIÓN INTEGRAL DE SALUD</v>
      </c>
      <c r="J2549" t="s">
        <v>430</v>
      </c>
      <c r="K2549" t="s">
        <v>431</v>
      </c>
      <c r="L2549" s="11" t="s">
        <v>939</v>
      </c>
      <c r="M2549" t="s">
        <v>403</v>
      </c>
      <c r="N2549" t="s">
        <v>194</v>
      </c>
      <c r="O2549" s="19">
        <v>9676.4500000000007</v>
      </c>
      <c r="P2549" s="19">
        <v>0</v>
      </c>
      <c r="Q2549" s="19">
        <v>0</v>
      </c>
      <c r="R2549" s="19">
        <v>9676.4500000000007</v>
      </c>
      <c r="S2549" s="19">
        <v>0</v>
      </c>
      <c r="T2549" s="19">
        <v>0</v>
      </c>
      <c r="U2549" s="18">
        <f>Tabla1[[#This Row],[Comprometido]]/Tabla1[[#Totals],[Comprometido]]</f>
        <v>0</v>
      </c>
      <c r="V2549" s="19">
        <v>0</v>
      </c>
      <c r="W2549" s="20">
        <f>Tabla1[[#This Row],[Devengado]]/Tabla1[[#Totals],[Devengado]]</f>
        <v>0</v>
      </c>
      <c r="X2549" s="19">
        <v>9676.4500000000007</v>
      </c>
      <c r="Y2549" s="19">
        <v>9676.4500000000007</v>
      </c>
      <c r="Z2549" s="19">
        <v>9676.4500000000007</v>
      </c>
    </row>
    <row r="2550" spans="1:26" hidden="1" x14ac:dyDescent="0.2">
      <c r="A2550" t="s">
        <v>62</v>
      </c>
      <c r="B2550" t="s">
        <v>80</v>
      </c>
      <c r="C2550" t="s">
        <v>92</v>
      </c>
      <c r="D2550" t="s">
        <v>93</v>
      </c>
      <c r="E2550" t="s">
        <v>380</v>
      </c>
      <c r="F2550" t="s">
        <v>381</v>
      </c>
      <c r="G2550" t="s">
        <v>382</v>
      </c>
      <c r="H2550" t="s">
        <v>383</v>
      </c>
      <c r="I2550" t="str">
        <f>MID(Tabla1[[#This Row],[Des.Proyecto]],16,50)</f>
        <v>ATENCIÓN INTEGRAL DE SALUD</v>
      </c>
      <c r="J2550" t="s">
        <v>430</v>
      </c>
      <c r="K2550" t="s">
        <v>431</v>
      </c>
      <c r="L2550" s="11" t="s">
        <v>939</v>
      </c>
      <c r="M2550" t="s">
        <v>403</v>
      </c>
      <c r="N2550" t="s">
        <v>194</v>
      </c>
      <c r="O2550" s="19">
        <v>3960</v>
      </c>
      <c r="P2550" s="19">
        <v>0</v>
      </c>
      <c r="Q2550" s="19">
        <v>0</v>
      </c>
      <c r="R2550" s="19">
        <v>3960</v>
      </c>
      <c r="S2550" s="19">
        <v>30.82</v>
      </c>
      <c r="T2550" s="19">
        <v>383.18</v>
      </c>
      <c r="U2550" s="18">
        <f>Tabla1[[#This Row],[Comprometido]]/Tabla1[[#Totals],[Comprometido]]</f>
        <v>1.8293107465699875E-5</v>
      </c>
      <c r="V2550" s="19">
        <v>383.18</v>
      </c>
      <c r="W2550" s="20">
        <f>Tabla1[[#This Row],[Devengado]]/Tabla1[[#Totals],[Devengado]]</f>
        <v>4.4747158944863067E-5</v>
      </c>
      <c r="X2550" s="19">
        <v>3576.82</v>
      </c>
      <c r="Y2550" s="19">
        <v>3576.82</v>
      </c>
      <c r="Z2550" s="19">
        <v>3546</v>
      </c>
    </row>
    <row r="2551" spans="1:26" hidden="1" x14ac:dyDescent="0.2">
      <c r="A2551" t="s">
        <v>62</v>
      </c>
      <c r="B2551" t="s">
        <v>80</v>
      </c>
      <c r="C2551" t="s">
        <v>94</v>
      </c>
      <c r="D2551" t="s">
        <v>95</v>
      </c>
      <c r="E2551" t="s">
        <v>380</v>
      </c>
      <c r="F2551" t="s">
        <v>381</v>
      </c>
      <c r="G2551" t="s">
        <v>382</v>
      </c>
      <c r="H2551" t="s">
        <v>383</v>
      </c>
      <c r="I2551" t="str">
        <f>MID(Tabla1[[#This Row],[Des.Proyecto]],16,50)</f>
        <v>ATENCIÓN INTEGRAL DE SALUD</v>
      </c>
      <c r="J2551" t="s">
        <v>494</v>
      </c>
      <c r="K2551" t="s">
        <v>495</v>
      </c>
      <c r="L2551" s="11" t="s">
        <v>939</v>
      </c>
      <c r="M2551" t="s">
        <v>403</v>
      </c>
      <c r="N2551" t="s">
        <v>194</v>
      </c>
      <c r="O2551" s="19">
        <v>64.28</v>
      </c>
      <c r="P2551" s="19">
        <v>0</v>
      </c>
      <c r="Q2551" s="19">
        <v>0</v>
      </c>
      <c r="R2551" s="19">
        <v>64.28</v>
      </c>
      <c r="S2551" s="19">
        <v>0</v>
      </c>
      <c r="T2551" s="19">
        <v>0</v>
      </c>
      <c r="U2551" s="18">
        <f>Tabla1[[#This Row],[Comprometido]]/Tabla1[[#Totals],[Comprometido]]</f>
        <v>0</v>
      </c>
      <c r="V2551" s="19">
        <v>0</v>
      </c>
      <c r="W2551" s="20">
        <f>Tabla1[[#This Row],[Devengado]]/Tabla1[[#Totals],[Devengado]]</f>
        <v>0</v>
      </c>
      <c r="X2551" s="19">
        <v>64.28</v>
      </c>
      <c r="Y2551" s="19">
        <v>64.28</v>
      </c>
      <c r="Z2551" s="19">
        <v>64.28</v>
      </c>
    </row>
    <row r="2552" spans="1:26" hidden="1" x14ac:dyDescent="0.2">
      <c r="A2552" t="s">
        <v>62</v>
      </c>
      <c r="B2552" t="s">
        <v>80</v>
      </c>
      <c r="C2552" t="s">
        <v>94</v>
      </c>
      <c r="D2552" t="s">
        <v>95</v>
      </c>
      <c r="E2552" t="s">
        <v>380</v>
      </c>
      <c r="F2552" t="s">
        <v>381</v>
      </c>
      <c r="G2552" t="s">
        <v>382</v>
      </c>
      <c r="H2552" t="s">
        <v>383</v>
      </c>
      <c r="I2552" t="str">
        <f>MID(Tabla1[[#This Row],[Des.Proyecto]],16,50)</f>
        <v>ATENCIÓN INTEGRAL DE SALUD</v>
      </c>
      <c r="J2552" t="s">
        <v>618</v>
      </c>
      <c r="K2552" t="s">
        <v>619</v>
      </c>
      <c r="L2552" s="11" t="s">
        <v>939</v>
      </c>
      <c r="M2552" t="s">
        <v>403</v>
      </c>
      <c r="N2552" t="s">
        <v>194</v>
      </c>
      <c r="O2552" s="19">
        <v>14</v>
      </c>
      <c r="P2552" s="19">
        <v>0</v>
      </c>
      <c r="Q2552" s="19">
        <v>0</v>
      </c>
      <c r="R2552" s="19">
        <v>14</v>
      </c>
      <c r="S2552" s="19">
        <v>0</v>
      </c>
      <c r="T2552" s="19">
        <v>0</v>
      </c>
      <c r="U2552" s="18">
        <f>Tabla1[[#This Row],[Comprometido]]/Tabla1[[#Totals],[Comprometido]]</f>
        <v>0</v>
      </c>
      <c r="V2552" s="19">
        <v>0</v>
      </c>
      <c r="W2552" s="20">
        <f>Tabla1[[#This Row],[Devengado]]/Tabla1[[#Totals],[Devengado]]</f>
        <v>0</v>
      </c>
      <c r="X2552" s="19">
        <v>14</v>
      </c>
      <c r="Y2552" s="19">
        <v>14</v>
      </c>
      <c r="Z2552" s="19">
        <v>14</v>
      </c>
    </row>
    <row r="2553" spans="1:26" hidden="1" x14ac:dyDescent="0.2">
      <c r="A2553" t="s">
        <v>62</v>
      </c>
      <c r="B2553" t="s">
        <v>80</v>
      </c>
      <c r="C2553" t="s">
        <v>92</v>
      </c>
      <c r="D2553" t="s">
        <v>93</v>
      </c>
      <c r="E2553" t="s">
        <v>380</v>
      </c>
      <c r="F2553" t="s">
        <v>381</v>
      </c>
      <c r="G2553" t="s">
        <v>382</v>
      </c>
      <c r="H2553" t="s">
        <v>383</v>
      </c>
      <c r="I2553" t="str">
        <f>MID(Tabla1[[#This Row],[Des.Proyecto]],16,50)</f>
        <v>ATENCIÓN INTEGRAL DE SALUD</v>
      </c>
      <c r="J2553" t="s">
        <v>432</v>
      </c>
      <c r="K2553" t="s">
        <v>433</v>
      </c>
      <c r="L2553" s="11" t="s">
        <v>939</v>
      </c>
      <c r="M2553" t="s">
        <v>403</v>
      </c>
      <c r="N2553" t="s">
        <v>194</v>
      </c>
      <c r="O2553" s="19">
        <v>263820</v>
      </c>
      <c r="P2553" s="19">
        <v>0</v>
      </c>
      <c r="Q2553" s="19">
        <v>280817.55</v>
      </c>
      <c r="R2553" s="19">
        <v>544637.55000000005</v>
      </c>
      <c r="S2553" s="19">
        <v>16772.39</v>
      </c>
      <c r="T2553" s="19">
        <v>185481.8</v>
      </c>
      <c r="U2553" s="18">
        <f>Tabla1[[#This Row],[Comprometido]]/Tabla1[[#Totals],[Comprometido]]</f>
        <v>8.8549467621782223E-3</v>
      </c>
      <c r="V2553" s="19">
        <v>34898.370000000003</v>
      </c>
      <c r="W2553" s="20">
        <f>Tabla1[[#This Row],[Devengado]]/Tabla1[[#Totals],[Devengado]]</f>
        <v>4.0753768706786389E-3</v>
      </c>
      <c r="X2553" s="19">
        <v>359155.75</v>
      </c>
      <c r="Y2553" s="19">
        <v>509739.18</v>
      </c>
      <c r="Z2553" s="19">
        <v>342383.35999999999</v>
      </c>
    </row>
    <row r="2554" spans="1:26" hidden="1" x14ac:dyDescent="0.2">
      <c r="A2554" t="s">
        <v>62</v>
      </c>
      <c r="B2554" t="s">
        <v>80</v>
      </c>
      <c r="C2554" t="s">
        <v>94</v>
      </c>
      <c r="D2554" t="s">
        <v>95</v>
      </c>
      <c r="E2554" t="s">
        <v>380</v>
      </c>
      <c r="F2554" t="s">
        <v>381</v>
      </c>
      <c r="G2554" t="s">
        <v>382</v>
      </c>
      <c r="H2554" t="s">
        <v>383</v>
      </c>
      <c r="I2554" t="str">
        <f>MID(Tabla1[[#This Row],[Des.Proyecto]],16,50)</f>
        <v>ATENCIÓN INTEGRAL DE SALUD</v>
      </c>
      <c r="J2554" t="s">
        <v>432</v>
      </c>
      <c r="K2554" t="s">
        <v>433</v>
      </c>
      <c r="L2554" s="11" t="s">
        <v>939</v>
      </c>
      <c r="M2554" t="s">
        <v>403</v>
      </c>
      <c r="N2554" t="s">
        <v>194</v>
      </c>
      <c r="O2554" s="19">
        <v>352614.95</v>
      </c>
      <c r="P2554" s="19">
        <v>0</v>
      </c>
      <c r="Q2554" s="19">
        <v>0</v>
      </c>
      <c r="R2554" s="19">
        <v>352614.95</v>
      </c>
      <c r="S2554" s="19">
        <v>0</v>
      </c>
      <c r="T2554" s="19">
        <v>0</v>
      </c>
      <c r="U2554" s="18">
        <f>Tabla1[[#This Row],[Comprometido]]/Tabla1[[#Totals],[Comprometido]]</f>
        <v>0</v>
      </c>
      <c r="V2554" s="19">
        <v>0</v>
      </c>
      <c r="W2554" s="20">
        <f>Tabla1[[#This Row],[Devengado]]/Tabla1[[#Totals],[Devengado]]</f>
        <v>0</v>
      </c>
      <c r="X2554" s="19">
        <v>352614.95</v>
      </c>
      <c r="Y2554" s="19">
        <v>352614.95</v>
      </c>
      <c r="Z2554" s="19">
        <v>352614.95</v>
      </c>
    </row>
    <row r="2555" spans="1:26" hidden="1" x14ac:dyDescent="0.2">
      <c r="A2555" t="s">
        <v>62</v>
      </c>
      <c r="B2555" t="s">
        <v>80</v>
      </c>
      <c r="C2555" t="s">
        <v>90</v>
      </c>
      <c r="D2555" t="s">
        <v>91</v>
      </c>
      <c r="E2555" t="s">
        <v>380</v>
      </c>
      <c r="F2555" t="s">
        <v>381</v>
      </c>
      <c r="G2555" t="s">
        <v>382</v>
      </c>
      <c r="H2555" t="s">
        <v>383</v>
      </c>
      <c r="I2555" t="str">
        <f>MID(Tabla1[[#This Row],[Des.Proyecto]],16,50)</f>
        <v>ATENCIÓN INTEGRAL DE SALUD</v>
      </c>
      <c r="J2555" t="s">
        <v>432</v>
      </c>
      <c r="K2555" t="s">
        <v>433</v>
      </c>
      <c r="L2555" s="11" t="s">
        <v>939</v>
      </c>
      <c r="M2555" t="s">
        <v>403</v>
      </c>
      <c r="N2555" t="s">
        <v>194</v>
      </c>
      <c r="O2555" s="19">
        <v>47281.81</v>
      </c>
      <c r="P2555" s="19">
        <v>0</v>
      </c>
      <c r="Q2555" s="19">
        <v>39000</v>
      </c>
      <c r="R2555" s="19">
        <v>86281.81</v>
      </c>
      <c r="S2555" s="19">
        <v>1112.5</v>
      </c>
      <c r="T2555" s="19">
        <v>7422.7</v>
      </c>
      <c r="U2555" s="18">
        <f>Tabla1[[#This Row],[Comprometido]]/Tabla1[[#Totals],[Comprometido]]</f>
        <v>3.5436152405044749E-4</v>
      </c>
      <c r="V2555" s="19">
        <v>7422.7</v>
      </c>
      <c r="W2555" s="20">
        <f>Tabla1[[#This Row],[Devengado]]/Tabla1[[#Totals],[Devengado]]</f>
        <v>8.6681125502384015E-4</v>
      </c>
      <c r="X2555" s="19">
        <v>78859.11</v>
      </c>
      <c r="Y2555" s="19">
        <v>78859.11</v>
      </c>
      <c r="Z2555" s="19">
        <v>77746.61</v>
      </c>
    </row>
    <row r="2556" spans="1:26" hidden="1" x14ac:dyDescent="0.2">
      <c r="A2556" t="s">
        <v>62</v>
      </c>
      <c r="B2556" t="s">
        <v>80</v>
      </c>
      <c r="C2556" t="s">
        <v>94</v>
      </c>
      <c r="D2556" t="s">
        <v>95</v>
      </c>
      <c r="E2556" t="s">
        <v>380</v>
      </c>
      <c r="F2556" t="s">
        <v>381</v>
      </c>
      <c r="G2556" t="s">
        <v>382</v>
      </c>
      <c r="H2556" t="s">
        <v>383</v>
      </c>
      <c r="I2556" t="str">
        <f>MID(Tabla1[[#This Row],[Des.Proyecto]],16,50)</f>
        <v>ATENCIÓN INTEGRAL DE SALUD</v>
      </c>
      <c r="J2556" t="s">
        <v>729</v>
      </c>
      <c r="K2556" t="s">
        <v>730</v>
      </c>
      <c r="L2556" s="11" t="s">
        <v>939</v>
      </c>
      <c r="M2556" t="s">
        <v>403</v>
      </c>
      <c r="N2556" t="s">
        <v>194</v>
      </c>
      <c r="O2556" s="19">
        <v>8828.2199999999993</v>
      </c>
      <c r="P2556" s="19">
        <v>0</v>
      </c>
      <c r="Q2556" s="19">
        <v>0</v>
      </c>
      <c r="R2556" s="19">
        <v>8828.2199999999993</v>
      </c>
      <c r="S2556" s="19">
        <v>0</v>
      </c>
      <c r="T2556" s="19">
        <v>0</v>
      </c>
      <c r="U2556" s="18">
        <f>Tabla1[[#This Row],[Comprometido]]/Tabla1[[#Totals],[Comprometido]]</f>
        <v>0</v>
      </c>
      <c r="V2556" s="19">
        <v>0</v>
      </c>
      <c r="W2556" s="20">
        <f>Tabla1[[#This Row],[Devengado]]/Tabla1[[#Totals],[Devengado]]</f>
        <v>0</v>
      </c>
      <c r="X2556" s="19">
        <v>8828.2199999999993</v>
      </c>
      <c r="Y2556" s="19">
        <v>8828.2199999999993</v>
      </c>
      <c r="Z2556" s="19">
        <v>8828.2199999999993</v>
      </c>
    </row>
    <row r="2557" spans="1:26" hidden="1" x14ac:dyDescent="0.2">
      <c r="A2557" t="s">
        <v>62</v>
      </c>
      <c r="B2557" t="s">
        <v>80</v>
      </c>
      <c r="C2557" t="s">
        <v>90</v>
      </c>
      <c r="D2557" t="s">
        <v>91</v>
      </c>
      <c r="E2557" t="s">
        <v>380</v>
      </c>
      <c r="F2557" t="s">
        <v>381</v>
      </c>
      <c r="G2557" t="s">
        <v>382</v>
      </c>
      <c r="H2557" t="s">
        <v>383</v>
      </c>
      <c r="I2557" t="str">
        <f>MID(Tabla1[[#This Row],[Des.Proyecto]],16,50)</f>
        <v>ATENCIÓN INTEGRAL DE SALUD</v>
      </c>
      <c r="J2557" t="s">
        <v>729</v>
      </c>
      <c r="K2557" t="s">
        <v>730</v>
      </c>
      <c r="L2557" s="11" t="s">
        <v>939</v>
      </c>
      <c r="M2557" t="s">
        <v>403</v>
      </c>
      <c r="N2557" t="s">
        <v>194</v>
      </c>
      <c r="O2557" s="19">
        <v>28397.7</v>
      </c>
      <c r="P2557" s="19">
        <v>0</v>
      </c>
      <c r="Q2557" s="19">
        <v>0</v>
      </c>
      <c r="R2557" s="19">
        <v>28397.7</v>
      </c>
      <c r="S2557" s="19">
        <v>0</v>
      </c>
      <c r="T2557" s="19">
        <v>0</v>
      </c>
      <c r="U2557" s="18">
        <f>Tabla1[[#This Row],[Comprometido]]/Tabla1[[#Totals],[Comprometido]]</f>
        <v>0</v>
      </c>
      <c r="V2557" s="19">
        <v>0</v>
      </c>
      <c r="W2557" s="20">
        <f>Tabla1[[#This Row],[Devengado]]/Tabla1[[#Totals],[Devengado]]</f>
        <v>0</v>
      </c>
      <c r="X2557" s="19">
        <v>28397.7</v>
      </c>
      <c r="Y2557" s="19">
        <v>28397.7</v>
      </c>
      <c r="Z2557" s="19">
        <v>28397.7</v>
      </c>
    </row>
    <row r="2558" spans="1:26" hidden="1" x14ac:dyDescent="0.2">
      <c r="A2558" t="s">
        <v>62</v>
      </c>
      <c r="B2558" t="s">
        <v>80</v>
      </c>
      <c r="C2558" t="s">
        <v>92</v>
      </c>
      <c r="D2558" t="s">
        <v>93</v>
      </c>
      <c r="E2558" t="s">
        <v>380</v>
      </c>
      <c r="F2558" t="s">
        <v>381</v>
      </c>
      <c r="G2558" t="s">
        <v>382</v>
      </c>
      <c r="H2558" t="s">
        <v>383</v>
      </c>
      <c r="I2558" t="str">
        <f>MID(Tabla1[[#This Row],[Des.Proyecto]],16,50)</f>
        <v>ATENCIÓN INTEGRAL DE SALUD</v>
      </c>
      <c r="J2558" t="s">
        <v>729</v>
      </c>
      <c r="K2558" t="s">
        <v>730</v>
      </c>
      <c r="L2558" s="11" t="s">
        <v>939</v>
      </c>
      <c r="M2558" t="s">
        <v>403</v>
      </c>
      <c r="N2558" t="s">
        <v>194</v>
      </c>
      <c r="O2558" s="19">
        <v>33000</v>
      </c>
      <c r="P2558" s="19">
        <v>0</v>
      </c>
      <c r="Q2558" s="19">
        <v>0</v>
      </c>
      <c r="R2558" s="19">
        <v>33000</v>
      </c>
      <c r="S2558" s="19">
        <v>33000</v>
      </c>
      <c r="T2558" s="19">
        <v>0</v>
      </c>
      <c r="U2558" s="18">
        <f>Tabla1[[#This Row],[Comprometido]]/Tabla1[[#Totals],[Comprometido]]</f>
        <v>0</v>
      </c>
      <c r="V2558" s="19">
        <v>0</v>
      </c>
      <c r="W2558" s="20">
        <f>Tabla1[[#This Row],[Devengado]]/Tabla1[[#Totals],[Devengado]]</f>
        <v>0</v>
      </c>
      <c r="X2558" s="19">
        <v>33000</v>
      </c>
      <c r="Y2558" s="19">
        <v>33000</v>
      </c>
      <c r="Z2558" s="19">
        <v>0</v>
      </c>
    </row>
    <row r="2559" spans="1:26" hidden="1" x14ac:dyDescent="0.2">
      <c r="A2559" t="s">
        <v>62</v>
      </c>
      <c r="B2559" t="s">
        <v>80</v>
      </c>
      <c r="C2559" t="s">
        <v>90</v>
      </c>
      <c r="D2559" t="s">
        <v>91</v>
      </c>
      <c r="E2559" t="s">
        <v>380</v>
      </c>
      <c r="F2559" t="s">
        <v>381</v>
      </c>
      <c r="G2559" t="s">
        <v>382</v>
      </c>
      <c r="H2559" t="s">
        <v>383</v>
      </c>
      <c r="I2559" t="str">
        <f>MID(Tabla1[[#This Row],[Des.Proyecto]],16,50)</f>
        <v>ATENCIÓN INTEGRAL DE SALUD</v>
      </c>
      <c r="J2559" t="s">
        <v>731</v>
      </c>
      <c r="K2559" t="s">
        <v>732</v>
      </c>
      <c r="L2559" s="11" t="s">
        <v>939</v>
      </c>
      <c r="M2559" t="s">
        <v>403</v>
      </c>
      <c r="N2559" t="s">
        <v>194</v>
      </c>
      <c r="O2559" s="19">
        <v>0</v>
      </c>
      <c r="P2559" s="19">
        <v>0</v>
      </c>
      <c r="Q2559" s="19">
        <v>2000</v>
      </c>
      <c r="R2559" s="19">
        <v>2000</v>
      </c>
      <c r="S2559" s="19">
        <v>0</v>
      </c>
      <c r="T2559" s="19">
        <v>905.17</v>
      </c>
      <c r="U2559" s="18">
        <f>Tabla1[[#This Row],[Comprometido]]/Tabla1[[#Totals],[Comprometido]]</f>
        <v>4.3213038479898624E-5</v>
      </c>
      <c r="V2559" s="19">
        <v>905.17</v>
      </c>
      <c r="W2559" s="20">
        <f>Tabla1[[#This Row],[Devengado]]/Tabla1[[#Totals],[Devengado]]</f>
        <v>1.057043318078232E-4</v>
      </c>
      <c r="X2559" s="19">
        <v>1094.83</v>
      </c>
      <c r="Y2559" s="19">
        <v>1094.83</v>
      </c>
      <c r="Z2559" s="19">
        <v>1094.83</v>
      </c>
    </row>
    <row r="2560" spans="1:26" hidden="1" x14ac:dyDescent="0.2">
      <c r="A2560" t="s">
        <v>62</v>
      </c>
      <c r="B2560" t="s">
        <v>80</v>
      </c>
      <c r="C2560" t="s">
        <v>94</v>
      </c>
      <c r="D2560" t="s">
        <v>95</v>
      </c>
      <c r="E2560" t="s">
        <v>380</v>
      </c>
      <c r="F2560" t="s">
        <v>381</v>
      </c>
      <c r="G2560" t="s">
        <v>382</v>
      </c>
      <c r="H2560" t="s">
        <v>383</v>
      </c>
      <c r="I2560" t="str">
        <f>MID(Tabla1[[#This Row],[Des.Proyecto]],16,50)</f>
        <v>ATENCIÓN INTEGRAL DE SALUD</v>
      </c>
      <c r="J2560" t="s">
        <v>480</v>
      </c>
      <c r="K2560" t="s">
        <v>481</v>
      </c>
      <c r="L2560" s="11" t="s">
        <v>939</v>
      </c>
      <c r="M2560" t="s">
        <v>403</v>
      </c>
      <c r="N2560" t="s">
        <v>194</v>
      </c>
      <c r="O2560" s="19">
        <v>1616.5</v>
      </c>
      <c r="P2560" s="19">
        <v>0</v>
      </c>
      <c r="Q2560" s="19">
        <v>5154.87</v>
      </c>
      <c r="R2560" s="19">
        <v>6771.37</v>
      </c>
      <c r="S2560" s="19">
        <v>0</v>
      </c>
      <c r="T2560" s="19">
        <v>0</v>
      </c>
      <c r="U2560" s="18">
        <f>Tabla1[[#This Row],[Comprometido]]/Tabla1[[#Totals],[Comprometido]]</f>
        <v>0</v>
      </c>
      <c r="V2560" s="19">
        <v>0</v>
      </c>
      <c r="W2560" s="20">
        <f>Tabla1[[#This Row],[Devengado]]/Tabla1[[#Totals],[Devengado]]</f>
        <v>0</v>
      </c>
      <c r="X2560" s="19">
        <v>6771.37</v>
      </c>
      <c r="Y2560" s="19">
        <v>6771.37</v>
      </c>
      <c r="Z2560" s="19">
        <v>6771.37</v>
      </c>
    </row>
    <row r="2561" spans="1:26" hidden="1" x14ac:dyDescent="0.2">
      <c r="A2561" t="s">
        <v>62</v>
      </c>
      <c r="B2561" t="s">
        <v>80</v>
      </c>
      <c r="C2561" t="s">
        <v>90</v>
      </c>
      <c r="D2561" t="s">
        <v>91</v>
      </c>
      <c r="E2561" t="s">
        <v>380</v>
      </c>
      <c r="F2561" t="s">
        <v>381</v>
      </c>
      <c r="G2561" t="s">
        <v>382</v>
      </c>
      <c r="H2561" t="s">
        <v>383</v>
      </c>
      <c r="I2561" t="str">
        <f>MID(Tabla1[[#This Row],[Des.Proyecto]],16,50)</f>
        <v>ATENCIÓN INTEGRAL DE SALUD</v>
      </c>
      <c r="J2561" t="s">
        <v>480</v>
      </c>
      <c r="K2561" t="s">
        <v>481</v>
      </c>
      <c r="L2561" s="11" t="s">
        <v>939</v>
      </c>
      <c r="M2561" t="s">
        <v>403</v>
      </c>
      <c r="N2561" t="s">
        <v>194</v>
      </c>
      <c r="O2561" s="19">
        <v>1000</v>
      </c>
      <c r="P2561" s="19">
        <v>0</v>
      </c>
      <c r="Q2561" s="19">
        <v>0</v>
      </c>
      <c r="R2561" s="19">
        <v>1000</v>
      </c>
      <c r="S2561" s="19">
        <v>0</v>
      </c>
      <c r="T2561" s="19">
        <v>0</v>
      </c>
      <c r="U2561" s="18">
        <f>Tabla1[[#This Row],[Comprometido]]/Tabla1[[#Totals],[Comprometido]]</f>
        <v>0</v>
      </c>
      <c r="V2561" s="19">
        <v>0</v>
      </c>
      <c r="W2561" s="20">
        <f>Tabla1[[#This Row],[Devengado]]/Tabla1[[#Totals],[Devengado]]</f>
        <v>0</v>
      </c>
      <c r="X2561" s="19">
        <v>1000</v>
      </c>
      <c r="Y2561" s="19">
        <v>1000</v>
      </c>
      <c r="Z2561" s="19">
        <v>1000</v>
      </c>
    </row>
    <row r="2562" spans="1:26" hidden="1" x14ac:dyDescent="0.2">
      <c r="A2562" t="s">
        <v>62</v>
      </c>
      <c r="B2562" t="s">
        <v>80</v>
      </c>
      <c r="C2562" t="s">
        <v>90</v>
      </c>
      <c r="D2562" t="s">
        <v>91</v>
      </c>
      <c r="E2562" t="s">
        <v>380</v>
      </c>
      <c r="F2562" t="s">
        <v>381</v>
      </c>
      <c r="G2562" t="s">
        <v>382</v>
      </c>
      <c r="H2562" t="s">
        <v>383</v>
      </c>
      <c r="I2562" t="str">
        <f>MID(Tabla1[[#This Row],[Des.Proyecto]],16,50)</f>
        <v>ATENCIÓN INTEGRAL DE SALUD</v>
      </c>
      <c r="J2562" t="s">
        <v>444</v>
      </c>
      <c r="K2562" t="s">
        <v>445</v>
      </c>
      <c r="L2562" s="11" t="s">
        <v>939</v>
      </c>
      <c r="M2562" t="s">
        <v>403</v>
      </c>
      <c r="N2562" t="s">
        <v>194</v>
      </c>
      <c r="O2562" s="19">
        <v>3166.1</v>
      </c>
      <c r="P2562" s="19">
        <v>0</v>
      </c>
      <c r="Q2562" s="19">
        <v>0</v>
      </c>
      <c r="R2562" s="19">
        <v>3166.1</v>
      </c>
      <c r="S2562" s="19">
        <v>0</v>
      </c>
      <c r="T2562" s="19">
        <v>71.34</v>
      </c>
      <c r="U2562" s="18">
        <f>Tabla1[[#This Row],[Comprometido]]/Tabla1[[#Totals],[Comprometido]]</f>
        <v>3.4057891502767086E-6</v>
      </c>
      <c r="V2562" s="19">
        <v>71.34</v>
      </c>
      <c r="W2562" s="20">
        <f>Tabla1[[#This Row],[Devengado]]/Tabla1[[#Totals],[Devengado]]</f>
        <v>8.3309732217927107E-6</v>
      </c>
      <c r="X2562" s="19">
        <v>3094.76</v>
      </c>
      <c r="Y2562" s="19">
        <v>3094.76</v>
      </c>
      <c r="Z2562" s="19">
        <v>3094.76</v>
      </c>
    </row>
    <row r="2563" spans="1:26" hidden="1" x14ac:dyDescent="0.2">
      <c r="A2563" t="s">
        <v>62</v>
      </c>
      <c r="B2563" t="s">
        <v>80</v>
      </c>
      <c r="C2563" t="s">
        <v>90</v>
      </c>
      <c r="D2563" t="s">
        <v>91</v>
      </c>
      <c r="E2563" t="s">
        <v>380</v>
      </c>
      <c r="F2563" t="s">
        <v>381</v>
      </c>
      <c r="G2563" t="s">
        <v>733</v>
      </c>
      <c r="H2563" t="s">
        <v>734</v>
      </c>
      <c r="I2563" t="str">
        <f>MID(Tabla1[[#This Row],[Des.Proyecto]],16,50)</f>
        <v>ADOLESCENTES INFORMADOS EN SEXUALIDAD RE</v>
      </c>
      <c r="J2563" t="s">
        <v>401</v>
      </c>
      <c r="K2563" t="s">
        <v>402</v>
      </c>
      <c r="L2563" s="11" t="s">
        <v>939</v>
      </c>
      <c r="M2563" t="s">
        <v>403</v>
      </c>
      <c r="N2563" t="s">
        <v>194</v>
      </c>
      <c r="O2563" s="19">
        <v>35240</v>
      </c>
      <c r="P2563" s="19">
        <v>0</v>
      </c>
      <c r="Q2563" s="19">
        <v>0</v>
      </c>
      <c r="R2563" s="19">
        <v>35240</v>
      </c>
      <c r="S2563" s="19">
        <v>0</v>
      </c>
      <c r="T2563" s="19">
        <v>23249.99</v>
      </c>
      <c r="U2563" s="18">
        <f>Tabla1[[#This Row],[Comprometido]]/Tabla1[[#Totals],[Comprometido]]</f>
        <v>1.1099602423050459E-3</v>
      </c>
      <c r="V2563" s="19">
        <v>6568.72</v>
      </c>
      <c r="W2563" s="20">
        <f>Tabla1[[#This Row],[Devengado]]/Tabla1[[#Totals],[Devengado]]</f>
        <v>7.6708481106608096E-4</v>
      </c>
      <c r="X2563" s="19">
        <v>11990.01</v>
      </c>
      <c r="Y2563" s="19">
        <v>28671.279999999999</v>
      </c>
      <c r="Z2563" s="19">
        <v>11990.01</v>
      </c>
    </row>
    <row r="2564" spans="1:26" hidden="1" x14ac:dyDescent="0.2">
      <c r="A2564" t="s">
        <v>62</v>
      </c>
      <c r="B2564" t="s">
        <v>80</v>
      </c>
      <c r="C2564" t="s">
        <v>90</v>
      </c>
      <c r="D2564" t="s">
        <v>91</v>
      </c>
      <c r="E2564" t="s">
        <v>380</v>
      </c>
      <c r="F2564" t="s">
        <v>381</v>
      </c>
      <c r="G2564" t="s">
        <v>733</v>
      </c>
      <c r="H2564" t="s">
        <v>734</v>
      </c>
      <c r="I2564" t="str">
        <f>MID(Tabla1[[#This Row],[Des.Proyecto]],16,50)</f>
        <v>ADOLESCENTES INFORMADOS EN SEXUALIDAD RE</v>
      </c>
      <c r="J2564" t="s">
        <v>484</v>
      </c>
      <c r="K2564" t="s">
        <v>485</v>
      </c>
      <c r="L2564" s="11" t="s">
        <v>939</v>
      </c>
      <c r="M2564" t="s">
        <v>403</v>
      </c>
      <c r="N2564" t="s">
        <v>194</v>
      </c>
      <c r="O2564" s="19">
        <v>8100</v>
      </c>
      <c r="P2564" s="19">
        <v>0</v>
      </c>
      <c r="Q2564" s="19">
        <v>0</v>
      </c>
      <c r="R2564" s="19">
        <v>8100</v>
      </c>
      <c r="S2564" s="19">
        <v>0</v>
      </c>
      <c r="T2564" s="19">
        <v>7998.75</v>
      </c>
      <c r="U2564" s="18">
        <f>Tabla1[[#This Row],[Comprometido]]/Tabla1[[#Totals],[Comprometido]]</f>
        <v>3.8186229276388872E-4</v>
      </c>
      <c r="V2564" s="19">
        <v>1147.5</v>
      </c>
      <c r="W2564" s="20">
        <f>Tabla1[[#This Row],[Devengado]]/Tabla1[[#Totals],[Devengado]]</f>
        <v>1.3400324883665736E-4</v>
      </c>
      <c r="X2564" s="19">
        <v>101.25</v>
      </c>
      <c r="Y2564" s="19">
        <v>6952.5</v>
      </c>
      <c r="Z2564" s="19">
        <v>101.25</v>
      </c>
    </row>
    <row r="2565" spans="1:26" hidden="1" x14ac:dyDescent="0.2">
      <c r="A2565" t="s">
        <v>62</v>
      </c>
      <c r="B2565" t="s">
        <v>80</v>
      </c>
      <c r="C2565" t="s">
        <v>90</v>
      </c>
      <c r="D2565" t="s">
        <v>91</v>
      </c>
      <c r="E2565" t="s">
        <v>380</v>
      </c>
      <c r="F2565" t="s">
        <v>381</v>
      </c>
      <c r="G2565" t="s">
        <v>733</v>
      </c>
      <c r="H2565" t="s">
        <v>734</v>
      </c>
      <c r="I2565" t="str">
        <f>MID(Tabla1[[#This Row],[Des.Proyecto]],16,50)</f>
        <v>ADOLESCENTES INFORMADOS EN SEXUALIDAD RE</v>
      </c>
      <c r="J2565" t="s">
        <v>492</v>
      </c>
      <c r="K2565" t="s">
        <v>493</v>
      </c>
      <c r="L2565" s="11" t="s">
        <v>939</v>
      </c>
      <c r="M2565" t="s">
        <v>403</v>
      </c>
      <c r="N2565" t="s">
        <v>194</v>
      </c>
      <c r="O2565" s="19">
        <v>2000</v>
      </c>
      <c r="P2565" s="19">
        <v>0</v>
      </c>
      <c r="Q2565" s="19">
        <v>0</v>
      </c>
      <c r="R2565" s="19">
        <v>2000</v>
      </c>
      <c r="S2565" s="19">
        <v>0</v>
      </c>
      <c r="T2565" s="19">
        <v>0</v>
      </c>
      <c r="U2565" s="18">
        <f>Tabla1[[#This Row],[Comprometido]]/Tabla1[[#Totals],[Comprometido]]</f>
        <v>0</v>
      </c>
      <c r="V2565" s="19">
        <v>0</v>
      </c>
      <c r="W2565" s="20">
        <f>Tabla1[[#This Row],[Devengado]]/Tabla1[[#Totals],[Devengado]]</f>
        <v>0</v>
      </c>
      <c r="X2565" s="19">
        <v>2000</v>
      </c>
      <c r="Y2565" s="19">
        <v>2000</v>
      </c>
      <c r="Z2565" s="19">
        <v>2000</v>
      </c>
    </row>
    <row r="2566" spans="1:26" hidden="1" x14ac:dyDescent="0.2">
      <c r="A2566" t="s">
        <v>62</v>
      </c>
      <c r="B2566" t="s">
        <v>80</v>
      </c>
      <c r="C2566" t="s">
        <v>94</v>
      </c>
      <c r="D2566" t="s">
        <v>95</v>
      </c>
      <c r="E2566" t="s">
        <v>380</v>
      </c>
      <c r="F2566" t="s">
        <v>381</v>
      </c>
      <c r="G2566" t="s">
        <v>735</v>
      </c>
      <c r="H2566" t="s">
        <v>736</v>
      </c>
      <c r="I2566" t="str">
        <f>MID(Tabla1[[#This Row],[Des.Proyecto]],16,50)</f>
        <v>REHABILITACIÓN DE LA UNIDAD METROPOLIANA</v>
      </c>
      <c r="J2566" t="s">
        <v>502</v>
      </c>
      <c r="K2566" t="s">
        <v>503</v>
      </c>
      <c r="L2566" s="11" t="s">
        <v>939</v>
      </c>
      <c r="M2566" t="s">
        <v>403</v>
      </c>
      <c r="N2566" t="s">
        <v>194</v>
      </c>
      <c r="O2566" s="19">
        <v>480000</v>
      </c>
      <c r="P2566" s="19">
        <v>0</v>
      </c>
      <c r="Q2566" s="19">
        <v>0</v>
      </c>
      <c r="R2566" s="19">
        <v>480000</v>
      </c>
      <c r="S2566" s="19">
        <v>0</v>
      </c>
      <c r="T2566" s="19">
        <v>27150.25</v>
      </c>
      <c r="U2566" s="18">
        <f>Tabla1[[#This Row],[Comprometido]]/Tabla1[[#Totals],[Comprometido]]</f>
        <v>1.2961596142038155E-3</v>
      </c>
      <c r="V2566" s="19">
        <v>27150.25</v>
      </c>
      <c r="W2566" s="20">
        <f>Tabla1[[#This Row],[Devengado]]/Tabla1[[#Totals],[Devengado]]</f>
        <v>3.1705635788474565E-3</v>
      </c>
      <c r="X2566" s="19">
        <v>452849.75</v>
      </c>
      <c r="Y2566" s="19">
        <v>452849.75</v>
      </c>
      <c r="Z2566" s="19">
        <v>452849.75</v>
      </c>
    </row>
    <row r="2567" spans="1:26" hidden="1" x14ac:dyDescent="0.2">
      <c r="A2567" t="s">
        <v>62</v>
      </c>
      <c r="B2567" t="s">
        <v>80</v>
      </c>
      <c r="C2567" t="s">
        <v>94</v>
      </c>
      <c r="D2567" t="s">
        <v>95</v>
      </c>
      <c r="E2567" t="s">
        <v>380</v>
      </c>
      <c r="F2567" t="s">
        <v>381</v>
      </c>
      <c r="G2567" t="s">
        <v>735</v>
      </c>
      <c r="H2567" t="s">
        <v>736</v>
      </c>
      <c r="I2567" t="str">
        <f>MID(Tabla1[[#This Row],[Des.Proyecto]],16,50)</f>
        <v>REHABILITACIÓN DE LA UNIDAD METROPOLIANA</v>
      </c>
      <c r="J2567" t="s">
        <v>737</v>
      </c>
      <c r="K2567" t="s">
        <v>738</v>
      </c>
      <c r="L2567" s="11" t="s">
        <v>939</v>
      </c>
      <c r="M2567" t="s">
        <v>403</v>
      </c>
      <c r="N2567" t="s">
        <v>194</v>
      </c>
      <c r="O2567" s="19">
        <v>288000</v>
      </c>
      <c r="P2567" s="19">
        <v>0</v>
      </c>
      <c r="Q2567" s="19">
        <v>-17640</v>
      </c>
      <c r="R2567" s="19">
        <v>270360</v>
      </c>
      <c r="S2567" s="19">
        <v>0</v>
      </c>
      <c r="T2567" s="19">
        <v>253355.39</v>
      </c>
      <c r="U2567" s="18">
        <f>Tabla1[[#This Row],[Comprometido]]/Tabla1[[#Totals],[Comprometido]]</f>
        <v>1.2095248646287133E-2</v>
      </c>
      <c r="V2567" s="19">
        <v>253355.39</v>
      </c>
      <c r="W2567" s="20">
        <f>Tabla1[[#This Row],[Devengado]]/Tabla1[[#Totals],[Devengado]]</f>
        <v>2.9586444767127122E-2</v>
      </c>
      <c r="X2567" s="19">
        <v>17004.61</v>
      </c>
      <c r="Y2567" s="19">
        <v>17004.61</v>
      </c>
      <c r="Z2567" s="19">
        <v>17004.61</v>
      </c>
    </row>
    <row r="2568" spans="1:26" hidden="1" x14ac:dyDescent="0.2">
      <c r="A2568" t="s">
        <v>62</v>
      </c>
      <c r="B2568" t="s">
        <v>80</v>
      </c>
      <c r="C2568" t="s">
        <v>94</v>
      </c>
      <c r="D2568" t="s">
        <v>95</v>
      </c>
      <c r="E2568" t="s">
        <v>380</v>
      </c>
      <c r="F2568" t="s">
        <v>381</v>
      </c>
      <c r="G2568" t="s">
        <v>735</v>
      </c>
      <c r="H2568" t="s">
        <v>736</v>
      </c>
      <c r="I2568" t="str">
        <f>MID(Tabla1[[#This Row],[Des.Proyecto]],16,50)</f>
        <v>REHABILITACIÓN DE LA UNIDAD METROPOLIANA</v>
      </c>
      <c r="J2568" t="s">
        <v>590</v>
      </c>
      <c r="K2568" t="s">
        <v>591</v>
      </c>
      <c r="L2568" s="11" t="s">
        <v>939</v>
      </c>
      <c r="M2568" t="s">
        <v>403</v>
      </c>
      <c r="N2568" t="s">
        <v>194</v>
      </c>
      <c r="O2568" s="19">
        <v>32000</v>
      </c>
      <c r="P2568" s="19">
        <v>0</v>
      </c>
      <c r="Q2568" s="19">
        <v>0</v>
      </c>
      <c r="R2568" s="19">
        <v>32000</v>
      </c>
      <c r="S2568" s="19">
        <v>0</v>
      </c>
      <c r="T2568" s="19">
        <v>0</v>
      </c>
      <c r="U2568" s="18">
        <f>Tabla1[[#This Row],[Comprometido]]/Tabla1[[#Totals],[Comprometido]]</f>
        <v>0</v>
      </c>
      <c r="V2568" s="19">
        <v>0</v>
      </c>
      <c r="W2568" s="20">
        <f>Tabla1[[#This Row],[Devengado]]/Tabla1[[#Totals],[Devengado]]</f>
        <v>0</v>
      </c>
      <c r="X2568" s="19">
        <v>32000</v>
      </c>
      <c r="Y2568" s="19">
        <v>32000</v>
      </c>
      <c r="Z2568" s="19">
        <v>32000</v>
      </c>
    </row>
    <row r="2569" spans="1:26" hidden="1" x14ac:dyDescent="0.2">
      <c r="A2569" t="s">
        <v>62</v>
      </c>
      <c r="B2569" t="s">
        <v>80</v>
      </c>
      <c r="C2569" t="s">
        <v>94</v>
      </c>
      <c r="D2569" t="s">
        <v>95</v>
      </c>
      <c r="E2569" t="s">
        <v>380</v>
      </c>
      <c r="F2569" t="s">
        <v>381</v>
      </c>
      <c r="G2569" t="s">
        <v>735</v>
      </c>
      <c r="H2569" t="s">
        <v>736</v>
      </c>
      <c r="I2569" t="str">
        <f>MID(Tabla1[[#This Row],[Des.Proyecto]],16,50)</f>
        <v>REHABILITACIÓN DE LA UNIDAD METROPOLIANA</v>
      </c>
      <c r="J2569" t="s">
        <v>476</v>
      </c>
      <c r="K2569" t="s">
        <v>477</v>
      </c>
      <c r="L2569" s="11" t="s">
        <v>939</v>
      </c>
      <c r="M2569" t="s">
        <v>403</v>
      </c>
      <c r="N2569" t="s">
        <v>194</v>
      </c>
      <c r="O2569" s="19">
        <v>45000</v>
      </c>
      <c r="P2569" s="19">
        <v>0</v>
      </c>
      <c r="Q2569" s="19">
        <v>17640</v>
      </c>
      <c r="R2569" s="19">
        <v>62640</v>
      </c>
      <c r="S2569" s="19">
        <v>0</v>
      </c>
      <c r="T2569" s="19">
        <v>5220</v>
      </c>
      <c r="U2569" s="18">
        <f>Tabla1[[#This Row],[Comprometido]]/Tabla1[[#Totals],[Comprometido]]</f>
        <v>2.4920408416658841E-4</v>
      </c>
      <c r="V2569" s="19">
        <v>5220</v>
      </c>
      <c r="W2569" s="20">
        <f>Tabla1[[#This Row],[Devengado]]/Tabla1[[#Totals],[Devengado]]</f>
        <v>6.0958340647263736E-4</v>
      </c>
      <c r="X2569" s="19">
        <v>57420</v>
      </c>
      <c r="Y2569" s="19">
        <v>57420</v>
      </c>
      <c r="Z2569" s="19">
        <v>57420</v>
      </c>
    </row>
    <row r="2570" spans="1:26" hidden="1" x14ac:dyDescent="0.2">
      <c r="A2570" t="s">
        <v>23</v>
      </c>
      <c r="B2570" t="s">
        <v>69</v>
      </c>
      <c r="C2570" t="s">
        <v>131</v>
      </c>
      <c r="D2570" t="s">
        <v>132</v>
      </c>
      <c r="E2570" t="s">
        <v>739</v>
      </c>
      <c r="F2570" t="s">
        <v>740</v>
      </c>
      <c r="G2570" t="s">
        <v>741</v>
      </c>
      <c r="H2570" t="s">
        <v>742</v>
      </c>
      <c r="I2570" t="str">
        <f>MID(Tabla1[[#This Row],[Des.Proyecto]],16,50)</f>
        <v>ANÁLISIS DE RIESGOS NATURALES Y ANTRÓPIC</v>
      </c>
      <c r="J2570" t="s">
        <v>520</v>
      </c>
      <c r="K2570" t="s">
        <v>521</v>
      </c>
      <c r="L2570" s="11" t="s">
        <v>939</v>
      </c>
      <c r="M2570" t="s">
        <v>403</v>
      </c>
      <c r="N2570" t="s">
        <v>194</v>
      </c>
      <c r="O2570" s="19">
        <v>15000</v>
      </c>
      <c r="P2570" s="19">
        <v>0</v>
      </c>
      <c r="Q2570" s="19">
        <v>0</v>
      </c>
      <c r="R2570" s="19">
        <v>15000</v>
      </c>
      <c r="S2570" s="19">
        <v>0</v>
      </c>
      <c r="T2570" s="19">
        <v>0</v>
      </c>
      <c r="U2570" s="18">
        <f>Tabla1[[#This Row],[Comprometido]]/Tabla1[[#Totals],[Comprometido]]</f>
        <v>0</v>
      </c>
      <c r="V2570" s="19">
        <v>0</v>
      </c>
      <c r="W2570" s="20">
        <f>Tabla1[[#This Row],[Devengado]]/Tabla1[[#Totals],[Devengado]]</f>
        <v>0</v>
      </c>
      <c r="X2570" s="19">
        <v>15000</v>
      </c>
      <c r="Y2570" s="19">
        <v>15000</v>
      </c>
      <c r="Z2570" s="19">
        <v>15000</v>
      </c>
    </row>
    <row r="2571" spans="1:26" hidden="1" x14ac:dyDescent="0.2">
      <c r="A2571" t="s">
        <v>23</v>
      </c>
      <c r="B2571" t="s">
        <v>69</v>
      </c>
      <c r="C2571" t="s">
        <v>131</v>
      </c>
      <c r="D2571" t="s">
        <v>132</v>
      </c>
      <c r="E2571" t="s">
        <v>739</v>
      </c>
      <c r="F2571" t="s">
        <v>740</v>
      </c>
      <c r="G2571" t="s">
        <v>741</v>
      </c>
      <c r="H2571" t="s">
        <v>742</v>
      </c>
      <c r="I2571" t="str">
        <f>MID(Tabla1[[#This Row],[Des.Proyecto]],16,50)</f>
        <v>ANÁLISIS DE RIESGOS NATURALES Y ANTRÓPIC</v>
      </c>
      <c r="J2571" t="s">
        <v>436</v>
      </c>
      <c r="K2571" t="s">
        <v>437</v>
      </c>
      <c r="L2571" s="11" t="s">
        <v>939</v>
      </c>
      <c r="M2571" t="s">
        <v>403</v>
      </c>
      <c r="N2571" t="s">
        <v>194</v>
      </c>
      <c r="O2571" s="19">
        <v>492.8</v>
      </c>
      <c r="P2571" s="19">
        <v>0</v>
      </c>
      <c r="Q2571" s="19">
        <v>0</v>
      </c>
      <c r="R2571" s="19">
        <v>492.8</v>
      </c>
      <c r="S2571" s="19">
        <v>0</v>
      </c>
      <c r="T2571" s="19">
        <v>0</v>
      </c>
      <c r="U2571" s="18">
        <f>Tabla1[[#This Row],[Comprometido]]/Tabla1[[#Totals],[Comprometido]]</f>
        <v>0</v>
      </c>
      <c r="V2571" s="19">
        <v>0</v>
      </c>
      <c r="W2571" s="20">
        <f>Tabla1[[#This Row],[Devengado]]/Tabla1[[#Totals],[Devengado]]</f>
        <v>0</v>
      </c>
      <c r="X2571" s="19">
        <v>492.8</v>
      </c>
      <c r="Y2571" s="19">
        <v>492.8</v>
      </c>
      <c r="Z2571" s="19">
        <v>492.8</v>
      </c>
    </row>
    <row r="2572" spans="1:26" hidden="1" x14ac:dyDescent="0.2">
      <c r="A2572" t="s">
        <v>23</v>
      </c>
      <c r="B2572" t="s">
        <v>24</v>
      </c>
      <c r="C2572" t="s">
        <v>25</v>
      </c>
      <c r="D2572" t="s">
        <v>26</v>
      </c>
      <c r="E2572" t="s">
        <v>739</v>
      </c>
      <c r="F2572" t="s">
        <v>740</v>
      </c>
      <c r="G2572" t="s">
        <v>743</v>
      </c>
      <c r="H2572" t="s">
        <v>744</v>
      </c>
      <c r="I2572" t="str">
        <f>MID(Tabla1[[#This Row],[Des.Proyecto]],16,50)</f>
        <v>REDUCCIÓN DE RIESGOS DE DESASTRES EN EL</v>
      </c>
      <c r="J2572" t="s">
        <v>534</v>
      </c>
      <c r="K2572" t="s">
        <v>535</v>
      </c>
      <c r="L2572" s="11" t="s">
        <v>939</v>
      </c>
      <c r="M2572" t="s">
        <v>403</v>
      </c>
      <c r="N2572" t="s">
        <v>194</v>
      </c>
      <c r="O2572" s="19">
        <v>355.65</v>
      </c>
      <c r="P2572" s="19">
        <v>0</v>
      </c>
      <c r="Q2572" s="19">
        <v>0</v>
      </c>
      <c r="R2572" s="19">
        <v>355.65</v>
      </c>
      <c r="S2572" s="19">
        <v>0</v>
      </c>
      <c r="T2572" s="19">
        <v>0</v>
      </c>
      <c r="U2572" s="18">
        <f>Tabla1[[#This Row],[Comprometido]]/Tabla1[[#Totals],[Comprometido]]</f>
        <v>0</v>
      </c>
      <c r="V2572" s="19">
        <v>0</v>
      </c>
      <c r="W2572" s="20">
        <f>Tabla1[[#This Row],[Devengado]]/Tabla1[[#Totals],[Devengado]]</f>
        <v>0</v>
      </c>
      <c r="X2572" s="19">
        <v>355.65</v>
      </c>
      <c r="Y2572" s="19">
        <v>355.65</v>
      </c>
      <c r="Z2572" s="19">
        <v>355.65</v>
      </c>
    </row>
    <row r="2573" spans="1:26" hidden="1" x14ac:dyDescent="0.2">
      <c r="A2573" t="s">
        <v>23</v>
      </c>
      <c r="B2573" t="s">
        <v>24</v>
      </c>
      <c r="C2573" t="s">
        <v>44</v>
      </c>
      <c r="D2573" t="s">
        <v>45</v>
      </c>
      <c r="E2573" t="s">
        <v>739</v>
      </c>
      <c r="F2573" t="s">
        <v>740</v>
      </c>
      <c r="G2573" t="s">
        <v>743</v>
      </c>
      <c r="H2573" t="s">
        <v>744</v>
      </c>
      <c r="I2573" t="str">
        <f>MID(Tabla1[[#This Row],[Des.Proyecto]],16,50)</f>
        <v>REDUCCIÓN DE RIESGOS DE DESASTRES EN EL</v>
      </c>
      <c r="J2573" t="s">
        <v>412</v>
      </c>
      <c r="K2573" t="s">
        <v>413</v>
      </c>
      <c r="L2573" s="11" t="s">
        <v>939</v>
      </c>
      <c r="M2573" t="s">
        <v>403</v>
      </c>
      <c r="N2573" t="s">
        <v>194</v>
      </c>
      <c r="O2573" s="19">
        <v>1620.7</v>
      </c>
      <c r="P2573" s="19">
        <v>0</v>
      </c>
      <c r="Q2573" s="19">
        <v>-1620.7</v>
      </c>
      <c r="R2573" s="19">
        <v>0</v>
      </c>
      <c r="S2573" s="19">
        <v>0</v>
      </c>
      <c r="T2573" s="19">
        <v>0</v>
      </c>
      <c r="U2573" s="18">
        <f>Tabla1[[#This Row],[Comprometido]]/Tabla1[[#Totals],[Comprometido]]</f>
        <v>0</v>
      </c>
      <c r="V2573" s="19">
        <v>0</v>
      </c>
      <c r="W2573" s="20">
        <f>Tabla1[[#This Row],[Devengado]]/Tabla1[[#Totals],[Devengado]]</f>
        <v>0</v>
      </c>
      <c r="X2573" s="19">
        <v>0</v>
      </c>
      <c r="Y2573" s="19">
        <v>0</v>
      </c>
      <c r="Z2573" s="19">
        <v>0</v>
      </c>
    </row>
    <row r="2574" spans="1:26" hidden="1" x14ac:dyDescent="0.2">
      <c r="A2574" t="s">
        <v>23</v>
      </c>
      <c r="B2574" t="s">
        <v>24</v>
      </c>
      <c r="C2574" t="s">
        <v>44</v>
      </c>
      <c r="D2574" t="s">
        <v>45</v>
      </c>
      <c r="E2574" t="s">
        <v>739</v>
      </c>
      <c r="F2574" t="s">
        <v>740</v>
      </c>
      <c r="G2574" t="s">
        <v>743</v>
      </c>
      <c r="H2574" t="s">
        <v>744</v>
      </c>
      <c r="I2574" t="str">
        <f>MID(Tabla1[[#This Row],[Des.Proyecto]],16,50)</f>
        <v>REDUCCIÓN DE RIESGOS DE DESASTRES EN EL</v>
      </c>
      <c r="J2574" t="s">
        <v>745</v>
      </c>
      <c r="K2574" t="s">
        <v>746</v>
      </c>
      <c r="L2574" s="11" t="s">
        <v>939</v>
      </c>
      <c r="M2574" t="s">
        <v>403</v>
      </c>
      <c r="N2574" t="s">
        <v>194</v>
      </c>
      <c r="O2574" s="19">
        <v>2000</v>
      </c>
      <c r="P2574" s="19">
        <v>0</v>
      </c>
      <c r="Q2574" s="19">
        <v>-2000</v>
      </c>
      <c r="R2574" s="19">
        <v>0</v>
      </c>
      <c r="S2574" s="19">
        <v>0</v>
      </c>
      <c r="T2574" s="19">
        <v>0</v>
      </c>
      <c r="U2574" s="18">
        <f>Tabla1[[#This Row],[Comprometido]]/Tabla1[[#Totals],[Comprometido]]</f>
        <v>0</v>
      </c>
      <c r="V2574" s="19">
        <v>0</v>
      </c>
      <c r="W2574" s="20">
        <f>Tabla1[[#This Row],[Devengado]]/Tabla1[[#Totals],[Devengado]]</f>
        <v>0</v>
      </c>
      <c r="X2574" s="19">
        <v>0</v>
      </c>
      <c r="Y2574" s="19">
        <v>0</v>
      </c>
      <c r="Z2574" s="19">
        <v>0</v>
      </c>
    </row>
    <row r="2575" spans="1:26" hidden="1" x14ac:dyDescent="0.2">
      <c r="A2575" t="s">
        <v>23</v>
      </c>
      <c r="B2575" t="s">
        <v>24</v>
      </c>
      <c r="C2575" t="s">
        <v>29</v>
      </c>
      <c r="D2575" t="s">
        <v>30</v>
      </c>
      <c r="E2575" t="s">
        <v>739</v>
      </c>
      <c r="F2575" t="s">
        <v>740</v>
      </c>
      <c r="G2575" t="s">
        <v>743</v>
      </c>
      <c r="H2575" t="s">
        <v>744</v>
      </c>
      <c r="I2575" t="str">
        <f>MID(Tabla1[[#This Row],[Des.Proyecto]],16,50)</f>
        <v>REDUCCIÓN DE RIESGOS DE DESASTRES EN EL</v>
      </c>
      <c r="J2575" t="s">
        <v>745</v>
      </c>
      <c r="K2575" t="s">
        <v>746</v>
      </c>
      <c r="L2575" s="11" t="s">
        <v>939</v>
      </c>
      <c r="M2575" t="s">
        <v>403</v>
      </c>
      <c r="N2575" t="s">
        <v>194</v>
      </c>
      <c r="O2575" s="19">
        <v>909</v>
      </c>
      <c r="P2575" s="19">
        <v>0</v>
      </c>
      <c r="Q2575" s="19">
        <v>1195.5999999999999</v>
      </c>
      <c r="R2575" s="19">
        <v>2104.6</v>
      </c>
      <c r="S2575" s="19">
        <v>0</v>
      </c>
      <c r="T2575" s="19">
        <v>0</v>
      </c>
      <c r="U2575" s="18">
        <f>Tabla1[[#This Row],[Comprometido]]/Tabla1[[#Totals],[Comprometido]]</f>
        <v>0</v>
      </c>
      <c r="V2575" s="19">
        <v>0</v>
      </c>
      <c r="W2575" s="20">
        <f>Tabla1[[#This Row],[Devengado]]/Tabla1[[#Totals],[Devengado]]</f>
        <v>0</v>
      </c>
      <c r="X2575" s="19">
        <v>2104.6</v>
      </c>
      <c r="Y2575" s="19">
        <v>2104.6</v>
      </c>
      <c r="Z2575" s="19">
        <v>2104.6</v>
      </c>
    </row>
    <row r="2576" spans="1:26" hidden="1" x14ac:dyDescent="0.2">
      <c r="A2576" t="s">
        <v>23</v>
      </c>
      <c r="B2576" t="s">
        <v>24</v>
      </c>
      <c r="C2576" t="s">
        <v>25</v>
      </c>
      <c r="D2576" t="s">
        <v>26</v>
      </c>
      <c r="E2576" t="s">
        <v>739</v>
      </c>
      <c r="F2576" t="s">
        <v>740</v>
      </c>
      <c r="G2576" t="s">
        <v>743</v>
      </c>
      <c r="H2576" t="s">
        <v>744</v>
      </c>
      <c r="I2576" t="str">
        <f>MID(Tabla1[[#This Row],[Des.Proyecto]],16,50)</f>
        <v>REDUCCIÓN DE RIESGOS DE DESASTRES EN EL</v>
      </c>
      <c r="J2576" t="s">
        <v>472</v>
      </c>
      <c r="K2576" t="s">
        <v>473</v>
      </c>
      <c r="L2576" s="11" t="s">
        <v>939</v>
      </c>
      <c r="M2576" t="s">
        <v>403</v>
      </c>
      <c r="N2576" t="s">
        <v>194</v>
      </c>
      <c r="O2576" s="19">
        <v>2395</v>
      </c>
      <c r="P2576" s="19">
        <v>0</v>
      </c>
      <c r="Q2576" s="19">
        <v>0</v>
      </c>
      <c r="R2576" s="19">
        <v>2395</v>
      </c>
      <c r="S2576" s="19">
        <v>0</v>
      </c>
      <c r="T2576" s="19">
        <v>0</v>
      </c>
      <c r="U2576" s="18">
        <f>Tabla1[[#This Row],[Comprometido]]/Tabla1[[#Totals],[Comprometido]]</f>
        <v>0</v>
      </c>
      <c r="V2576" s="19">
        <v>0</v>
      </c>
      <c r="W2576" s="20">
        <f>Tabla1[[#This Row],[Devengado]]/Tabla1[[#Totals],[Devengado]]</f>
        <v>0</v>
      </c>
      <c r="X2576" s="19">
        <v>2395</v>
      </c>
      <c r="Y2576" s="19">
        <v>2395</v>
      </c>
      <c r="Z2576" s="19">
        <v>2395</v>
      </c>
    </row>
    <row r="2577" spans="1:26" hidden="1" x14ac:dyDescent="0.2">
      <c r="A2577" t="s">
        <v>23</v>
      </c>
      <c r="B2577" t="s">
        <v>24</v>
      </c>
      <c r="C2577" t="s">
        <v>40</v>
      </c>
      <c r="D2577" t="s">
        <v>41</v>
      </c>
      <c r="E2577" t="s">
        <v>739</v>
      </c>
      <c r="F2577" t="s">
        <v>740</v>
      </c>
      <c r="G2577" t="s">
        <v>743</v>
      </c>
      <c r="H2577" t="s">
        <v>744</v>
      </c>
      <c r="I2577" t="str">
        <f>MID(Tabla1[[#This Row],[Des.Proyecto]],16,50)</f>
        <v>REDUCCIÓN DE RIESGOS DE DESASTRES EN EL</v>
      </c>
      <c r="J2577" t="s">
        <v>472</v>
      </c>
      <c r="K2577" t="s">
        <v>473</v>
      </c>
      <c r="L2577" s="11" t="s">
        <v>939</v>
      </c>
      <c r="M2577" t="s">
        <v>403</v>
      </c>
      <c r="N2577" t="s">
        <v>194</v>
      </c>
      <c r="O2577" s="19">
        <v>0</v>
      </c>
      <c r="P2577" s="19">
        <v>0</v>
      </c>
      <c r="Q2577" s="19">
        <v>5133.9399999999996</v>
      </c>
      <c r="R2577" s="19">
        <v>5133.9399999999996</v>
      </c>
      <c r="S2577" s="19">
        <v>0</v>
      </c>
      <c r="T2577" s="19">
        <v>0</v>
      </c>
      <c r="U2577" s="18">
        <f>Tabla1[[#This Row],[Comprometido]]/Tabla1[[#Totals],[Comprometido]]</f>
        <v>0</v>
      </c>
      <c r="V2577" s="19">
        <v>0</v>
      </c>
      <c r="W2577" s="20">
        <f>Tabla1[[#This Row],[Devengado]]/Tabla1[[#Totals],[Devengado]]</f>
        <v>0</v>
      </c>
      <c r="X2577" s="19">
        <v>5133.9399999999996</v>
      </c>
      <c r="Y2577" s="19">
        <v>5133.9399999999996</v>
      </c>
      <c r="Z2577" s="19">
        <v>5133.9399999999996</v>
      </c>
    </row>
    <row r="2578" spans="1:26" hidden="1" x14ac:dyDescent="0.2">
      <c r="A2578" t="s">
        <v>23</v>
      </c>
      <c r="B2578" t="s">
        <v>24</v>
      </c>
      <c r="C2578" t="s">
        <v>42</v>
      </c>
      <c r="D2578" t="s">
        <v>43</v>
      </c>
      <c r="E2578" t="s">
        <v>739</v>
      </c>
      <c r="F2578" t="s">
        <v>740</v>
      </c>
      <c r="G2578" t="s">
        <v>743</v>
      </c>
      <c r="H2578" t="s">
        <v>744</v>
      </c>
      <c r="I2578" t="str">
        <f>MID(Tabla1[[#This Row],[Des.Proyecto]],16,50)</f>
        <v>REDUCCIÓN DE RIESGOS DE DESASTRES EN EL</v>
      </c>
      <c r="J2578" t="s">
        <v>472</v>
      </c>
      <c r="K2578" t="s">
        <v>473</v>
      </c>
      <c r="L2578" s="11" t="s">
        <v>939</v>
      </c>
      <c r="M2578" t="s">
        <v>403</v>
      </c>
      <c r="N2578" t="s">
        <v>194</v>
      </c>
      <c r="O2578" s="19">
        <v>9448.4</v>
      </c>
      <c r="P2578" s="19">
        <v>0</v>
      </c>
      <c r="Q2578" s="19">
        <v>0</v>
      </c>
      <c r="R2578" s="19">
        <v>9448.4</v>
      </c>
      <c r="S2578" s="19">
        <v>2750</v>
      </c>
      <c r="T2578" s="19">
        <v>4999.96</v>
      </c>
      <c r="U2578" s="18">
        <f>Tabla1[[#This Row],[Comprometido]]/Tabla1[[#Totals],[Comprometido]]</f>
        <v>2.3869932043478457E-4</v>
      </c>
      <c r="V2578" s="19">
        <v>4999.96</v>
      </c>
      <c r="W2578" s="20">
        <f>Tabla1[[#This Row],[Devengado]]/Tabla1[[#Totals],[Devengado]]</f>
        <v>5.8388748065649958E-4</v>
      </c>
      <c r="X2578" s="19">
        <v>4448.4399999999996</v>
      </c>
      <c r="Y2578" s="19">
        <v>4448.4399999999996</v>
      </c>
      <c r="Z2578" s="19">
        <v>1698.44</v>
      </c>
    </row>
    <row r="2579" spans="1:26" hidden="1" x14ac:dyDescent="0.2">
      <c r="A2579" t="s">
        <v>23</v>
      </c>
      <c r="B2579" t="s">
        <v>24</v>
      </c>
      <c r="C2579" t="s">
        <v>72</v>
      </c>
      <c r="D2579" t="s">
        <v>73</v>
      </c>
      <c r="E2579" t="s">
        <v>739</v>
      </c>
      <c r="F2579" t="s">
        <v>740</v>
      </c>
      <c r="G2579" t="s">
        <v>743</v>
      </c>
      <c r="H2579" t="s">
        <v>744</v>
      </c>
      <c r="I2579" t="str">
        <f>MID(Tabla1[[#This Row],[Des.Proyecto]],16,50)</f>
        <v>REDUCCIÓN DE RIESGOS DE DESASTRES EN EL</v>
      </c>
      <c r="J2579" t="s">
        <v>472</v>
      </c>
      <c r="K2579" t="s">
        <v>473</v>
      </c>
      <c r="L2579" s="11" t="s">
        <v>939</v>
      </c>
      <c r="M2579" t="s">
        <v>403</v>
      </c>
      <c r="N2579" t="s">
        <v>194</v>
      </c>
      <c r="O2579" s="19">
        <v>25622.55</v>
      </c>
      <c r="P2579" s="19">
        <v>0</v>
      </c>
      <c r="Q2579" s="19">
        <v>0</v>
      </c>
      <c r="R2579" s="19">
        <v>25622.55</v>
      </c>
      <c r="S2579" s="19">
        <v>0</v>
      </c>
      <c r="T2579" s="19">
        <v>0</v>
      </c>
      <c r="U2579" s="18">
        <f>Tabla1[[#This Row],[Comprometido]]/Tabla1[[#Totals],[Comprometido]]</f>
        <v>0</v>
      </c>
      <c r="V2579" s="19">
        <v>0</v>
      </c>
      <c r="W2579" s="20">
        <f>Tabla1[[#This Row],[Devengado]]/Tabla1[[#Totals],[Devengado]]</f>
        <v>0</v>
      </c>
      <c r="X2579" s="19">
        <v>25622.55</v>
      </c>
      <c r="Y2579" s="19">
        <v>25622.55</v>
      </c>
      <c r="Z2579" s="19">
        <v>25622.55</v>
      </c>
    </row>
    <row r="2580" spans="1:26" hidden="1" x14ac:dyDescent="0.2">
      <c r="A2580" t="s">
        <v>23</v>
      </c>
      <c r="B2580" t="s">
        <v>24</v>
      </c>
      <c r="C2580" t="s">
        <v>25</v>
      </c>
      <c r="D2580" t="s">
        <v>26</v>
      </c>
      <c r="E2580" t="s">
        <v>739</v>
      </c>
      <c r="F2580" t="s">
        <v>740</v>
      </c>
      <c r="G2580" t="s">
        <v>743</v>
      </c>
      <c r="H2580" t="s">
        <v>744</v>
      </c>
      <c r="I2580" t="str">
        <f>MID(Tabla1[[#This Row],[Des.Proyecto]],16,50)</f>
        <v>REDUCCIÓN DE RIESGOS DE DESASTRES EN EL</v>
      </c>
      <c r="J2580" t="s">
        <v>474</v>
      </c>
      <c r="K2580" t="s">
        <v>475</v>
      </c>
      <c r="L2580" s="11" t="s">
        <v>939</v>
      </c>
      <c r="M2580" t="s">
        <v>403</v>
      </c>
      <c r="N2580" t="s">
        <v>194</v>
      </c>
      <c r="O2580" s="19">
        <v>5871</v>
      </c>
      <c r="P2580" s="19">
        <v>0</v>
      </c>
      <c r="Q2580" s="19">
        <v>0</v>
      </c>
      <c r="R2580" s="19">
        <v>5871</v>
      </c>
      <c r="S2580" s="19">
        <v>0</v>
      </c>
      <c r="T2580" s="19">
        <v>0</v>
      </c>
      <c r="U2580" s="18">
        <f>Tabla1[[#This Row],[Comprometido]]/Tabla1[[#Totals],[Comprometido]]</f>
        <v>0</v>
      </c>
      <c r="V2580" s="19">
        <v>0</v>
      </c>
      <c r="W2580" s="20">
        <f>Tabla1[[#This Row],[Devengado]]/Tabla1[[#Totals],[Devengado]]</f>
        <v>0</v>
      </c>
      <c r="X2580" s="19">
        <v>5871</v>
      </c>
      <c r="Y2580" s="19">
        <v>5871</v>
      </c>
      <c r="Z2580" s="19">
        <v>5871</v>
      </c>
    </row>
    <row r="2581" spans="1:26" hidden="1" x14ac:dyDescent="0.2">
      <c r="A2581" t="s">
        <v>23</v>
      </c>
      <c r="B2581" t="s">
        <v>24</v>
      </c>
      <c r="C2581" t="s">
        <v>86</v>
      </c>
      <c r="D2581" t="s">
        <v>87</v>
      </c>
      <c r="E2581" t="s">
        <v>739</v>
      </c>
      <c r="F2581" t="s">
        <v>740</v>
      </c>
      <c r="G2581" t="s">
        <v>743</v>
      </c>
      <c r="H2581" t="s">
        <v>744</v>
      </c>
      <c r="I2581" t="str">
        <f>MID(Tabla1[[#This Row],[Des.Proyecto]],16,50)</f>
        <v>REDUCCIÓN DE RIESGOS DE DESASTRES EN EL</v>
      </c>
      <c r="J2581" t="s">
        <v>474</v>
      </c>
      <c r="K2581" t="s">
        <v>475</v>
      </c>
      <c r="L2581" s="11" t="s">
        <v>939</v>
      </c>
      <c r="M2581" t="s">
        <v>403</v>
      </c>
      <c r="N2581" t="s">
        <v>194</v>
      </c>
      <c r="O2581" s="19">
        <v>6324.14</v>
      </c>
      <c r="P2581" s="19">
        <v>0</v>
      </c>
      <c r="Q2581" s="19">
        <v>5000</v>
      </c>
      <c r="R2581" s="19">
        <v>11324.14</v>
      </c>
      <c r="S2581" s="19">
        <v>11324.14</v>
      </c>
      <c r="T2581" s="19">
        <v>0</v>
      </c>
      <c r="U2581" s="18">
        <f>Tabla1[[#This Row],[Comprometido]]/Tabla1[[#Totals],[Comprometido]]</f>
        <v>0</v>
      </c>
      <c r="V2581" s="19">
        <v>0</v>
      </c>
      <c r="W2581" s="20">
        <f>Tabla1[[#This Row],[Devengado]]/Tabla1[[#Totals],[Devengado]]</f>
        <v>0</v>
      </c>
      <c r="X2581" s="19">
        <v>11324.14</v>
      </c>
      <c r="Y2581" s="19">
        <v>11324.14</v>
      </c>
      <c r="Z2581" s="19">
        <v>0</v>
      </c>
    </row>
    <row r="2582" spans="1:26" hidden="1" x14ac:dyDescent="0.2">
      <c r="A2582" t="s">
        <v>23</v>
      </c>
      <c r="B2582" t="s">
        <v>24</v>
      </c>
      <c r="C2582" t="s">
        <v>40</v>
      </c>
      <c r="D2582" t="s">
        <v>41</v>
      </c>
      <c r="E2582" t="s">
        <v>739</v>
      </c>
      <c r="F2582" t="s">
        <v>740</v>
      </c>
      <c r="G2582" t="s">
        <v>743</v>
      </c>
      <c r="H2582" t="s">
        <v>744</v>
      </c>
      <c r="I2582" t="str">
        <f>MID(Tabla1[[#This Row],[Des.Proyecto]],16,50)</f>
        <v>REDUCCIÓN DE RIESGOS DE DESASTRES EN EL</v>
      </c>
      <c r="J2582" t="s">
        <v>476</v>
      </c>
      <c r="K2582" t="s">
        <v>477</v>
      </c>
      <c r="L2582" s="11" t="s">
        <v>939</v>
      </c>
      <c r="M2582" t="s">
        <v>403</v>
      </c>
      <c r="N2582" t="s">
        <v>194</v>
      </c>
      <c r="O2582" s="19">
        <v>10200</v>
      </c>
      <c r="P2582" s="19">
        <v>0</v>
      </c>
      <c r="Q2582" s="19">
        <v>0</v>
      </c>
      <c r="R2582" s="19">
        <v>10200</v>
      </c>
      <c r="S2582" s="19">
        <v>10200</v>
      </c>
      <c r="T2582" s="19">
        <v>0</v>
      </c>
      <c r="U2582" s="18">
        <f>Tabla1[[#This Row],[Comprometido]]/Tabla1[[#Totals],[Comprometido]]</f>
        <v>0</v>
      </c>
      <c r="V2582" s="19">
        <v>0</v>
      </c>
      <c r="W2582" s="20">
        <f>Tabla1[[#This Row],[Devengado]]/Tabla1[[#Totals],[Devengado]]</f>
        <v>0</v>
      </c>
      <c r="X2582" s="19">
        <v>10200</v>
      </c>
      <c r="Y2582" s="19">
        <v>10200</v>
      </c>
      <c r="Z2582" s="19">
        <v>0</v>
      </c>
    </row>
    <row r="2583" spans="1:26" hidden="1" x14ac:dyDescent="0.2">
      <c r="A2583" t="s">
        <v>23</v>
      </c>
      <c r="B2583" t="s">
        <v>24</v>
      </c>
      <c r="C2583" t="s">
        <v>29</v>
      </c>
      <c r="D2583" t="s">
        <v>30</v>
      </c>
      <c r="E2583" t="s">
        <v>739</v>
      </c>
      <c r="F2583" t="s">
        <v>740</v>
      </c>
      <c r="G2583" t="s">
        <v>743</v>
      </c>
      <c r="H2583" t="s">
        <v>744</v>
      </c>
      <c r="I2583" t="str">
        <f>MID(Tabla1[[#This Row],[Des.Proyecto]],16,50)</f>
        <v>REDUCCIÓN DE RIESGOS DE DESASTRES EN EL</v>
      </c>
      <c r="J2583" t="s">
        <v>520</v>
      </c>
      <c r="K2583" t="s">
        <v>521</v>
      </c>
      <c r="L2583" s="11" t="s">
        <v>939</v>
      </c>
      <c r="M2583" t="s">
        <v>403</v>
      </c>
      <c r="N2583" t="s">
        <v>194</v>
      </c>
      <c r="O2583" s="19">
        <v>4085</v>
      </c>
      <c r="P2583" s="19">
        <v>0</v>
      </c>
      <c r="Q2583" s="19">
        <v>0</v>
      </c>
      <c r="R2583" s="19">
        <v>4085</v>
      </c>
      <c r="S2583" s="19">
        <v>4072</v>
      </c>
      <c r="T2583" s="19">
        <v>0</v>
      </c>
      <c r="U2583" s="18">
        <f>Tabla1[[#This Row],[Comprometido]]/Tabla1[[#Totals],[Comprometido]]</f>
        <v>0</v>
      </c>
      <c r="V2583" s="19">
        <v>0</v>
      </c>
      <c r="W2583" s="20">
        <f>Tabla1[[#This Row],[Devengado]]/Tabla1[[#Totals],[Devengado]]</f>
        <v>0</v>
      </c>
      <c r="X2583" s="19">
        <v>4085</v>
      </c>
      <c r="Y2583" s="19">
        <v>4085</v>
      </c>
      <c r="Z2583" s="19">
        <v>13</v>
      </c>
    </row>
    <row r="2584" spans="1:26" hidden="1" x14ac:dyDescent="0.2">
      <c r="A2584" t="s">
        <v>23</v>
      </c>
      <c r="B2584" t="s">
        <v>24</v>
      </c>
      <c r="C2584" t="s">
        <v>34</v>
      </c>
      <c r="D2584" t="s">
        <v>35</v>
      </c>
      <c r="E2584" t="s">
        <v>739</v>
      </c>
      <c r="F2584" t="s">
        <v>740</v>
      </c>
      <c r="G2584" t="s">
        <v>743</v>
      </c>
      <c r="H2584" t="s">
        <v>744</v>
      </c>
      <c r="I2584" t="str">
        <f>MID(Tabla1[[#This Row],[Des.Proyecto]],16,50)</f>
        <v>REDUCCIÓN DE RIESGOS DE DESASTRES EN EL</v>
      </c>
      <c r="J2584" t="s">
        <v>520</v>
      </c>
      <c r="K2584" t="s">
        <v>521</v>
      </c>
      <c r="L2584" s="11" t="s">
        <v>939</v>
      </c>
      <c r="M2584" t="s">
        <v>403</v>
      </c>
      <c r="N2584" t="s">
        <v>194</v>
      </c>
      <c r="O2584" s="19">
        <v>2000</v>
      </c>
      <c r="P2584" s="19">
        <v>0</v>
      </c>
      <c r="Q2584" s="19">
        <v>0</v>
      </c>
      <c r="R2584" s="19">
        <v>2000</v>
      </c>
      <c r="S2584" s="19">
        <v>0</v>
      </c>
      <c r="T2584" s="19">
        <v>0</v>
      </c>
      <c r="U2584" s="18">
        <f>Tabla1[[#This Row],[Comprometido]]/Tabla1[[#Totals],[Comprometido]]</f>
        <v>0</v>
      </c>
      <c r="V2584" s="19">
        <v>0</v>
      </c>
      <c r="W2584" s="20">
        <f>Tabla1[[#This Row],[Devengado]]/Tabla1[[#Totals],[Devengado]]</f>
        <v>0</v>
      </c>
      <c r="X2584" s="19">
        <v>2000</v>
      </c>
      <c r="Y2584" s="19">
        <v>2000</v>
      </c>
      <c r="Z2584" s="19">
        <v>2000</v>
      </c>
    </row>
    <row r="2585" spans="1:26" hidden="1" x14ac:dyDescent="0.2">
      <c r="A2585" t="s">
        <v>23</v>
      </c>
      <c r="B2585" t="s">
        <v>24</v>
      </c>
      <c r="C2585" t="s">
        <v>86</v>
      </c>
      <c r="D2585" t="s">
        <v>87</v>
      </c>
      <c r="E2585" t="s">
        <v>739</v>
      </c>
      <c r="F2585" t="s">
        <v>740</v>
      </c>
      <c r="G2585" t="s">
        <v>743</v>
      </c>
      <c r="H2585" t="s">
        <v>744</v>
      </c>
      <c r="I2585" t="str">
        <f>MID(Tabla1[[#This Row],[Des.Proyecto]],16,50)</f>
        <v>REDUCCIÓN DE RIESGOS DE DESASTRES EN EL</v>
      </c>
      <c r="J2585" t="s">
        <v>520</v>
      </c>
      <c r="K2585" t="s">
        <v>521</v>
      </c>
      <c r="L2585" s="11" t="s">
        <v>939</v>
      </c>
      <c r="M2585" t="s">
        <v>403</v>
      </c>
      <c r="N2585" t="s">
        <v>194</v>
      </c>
      <c r="O2585" s="19">
        <v>5000</v>
      </c>
      <c r="P2585" s="19">
        <v>0</v>
      </c>
      <c r="Q2585" s="19">
        <v>-5000</v>
      </c>
      <c r="R2585" s="19">
        <v>0</v>
      </c>
      <c r="S2585" s="19">
        <v>0</v>
      </c>
      <c r="T2585" s="19">
        <v>0</v>
      </c>
      <c r="U2585" s="18">
        <f>Tabla1[[#This Row],[Comprometido]]/Tabla1[[#Totals],[Comprometido]]</f>
        <v>0</v>
      </c>
      <c r="V2585" s="19">
        <v>0</v>
      </c>
      <c r="W2585" s="20">
        <f>Tabla1[[#This Row],[Devengado]]/Tabla1[[#Totals],[Devengado]]</f>
        <v>0</v>
      </c>
      <c r="X2585" s="19">
        <v>0</v>
      </c>
      <c r="Y2585" s="19">
        <v>0</v>
      </c>
      <c r="Z2585" s="19">
        <v>0</v>
      </c>
    </row>
    <row r="2586" spans="1:26" hidden="1" x14ac:dyDescent="0.2">
      <c r="A2586" t="s">
        <v>23</v>
      </c>
      <c r="B2586" t="s">
        <v>24</v>
      </c>
      <c r="C2586" t="s">
        <v>42</v>
      </c>
      <c r="D2586" t="s">
        <v>43</v>
      </c>
      <c r="E2586" t="s">
        <v>739</v>
      </c>
      <c r="F2586" t="s">
        <v>740</v>
      </c>
      <c r="G2586" t="s">
        <v>743</v>
      </c>
      <c r="H2586" t="s">
        <v>744</v>
      </c>
      <c r="I2586" t="str">
        <f>MID(Tabla1[[#This Row],[Des.Proyecto]],16,50)</f>
        <v>REDUCCIÓN DE RIESGOS DE DESASTRES EN EL</v>
      </c>
      <c r="J2586" t="s">
        <v>520</v>
      </c>
      <c r="K2586" t="s">
        <v>521</v>
      </c>
      <c r="L2586" s="11" t="s">
        <v>939</v>
      </c>
      <c r="M2586" t="s">
        <v>403</v>
      </c>
      <c r="N2586" t="s">
        <v>194</v>
      </c>
      <c r="O2586" s="19">
        <v>3870</v>
      </c>
      <c r="P2586" s="19">
        <v>0</v>
      </c>
      <c r="Q2586" s="19">
        <v>0</v>
      </c>
      <c r="R2586" s="19">
        <v>3870</v>
      </c>
      <c r="S2586" s="19">
        <v>0</v>
      </c>
      <c r="T2586" s="19">
        <v>0</v>
      </c>
      <c r="U2586" s="18">
        <f>Tabla1[[#This Row],[Comprometido]]/Tabla1[[#Totals],[Comprometido]]</f>
        <v>0</v>
      </c>
      <c r="V2586" s="19">
        <v>0</v>
      </c>
      <c r="W2586" s="20">
        <f>Tabla1[[#This Row],[Devengado]]/Tabla1[[#Totals],[Devengado]]</f>
        <v>0</v>
      </c>
      <c r="X2586" s="19">
        <v>3870</v>
      </c>
      <c r="Y2586" s="19">
        <v>3870</v>
      </c>
      <c r="Z2586" s="19">
        <v>3870</v>
      </c>
    </row>
    <row r="2587" spans="1:26" hidden="1" x14ac:dyDescent="0.2">
      <c r="A2587" t="s">
        <v>23</v>
      </c>
      <c r="B2587" t="s">
        <v>24</v>
      </c>
      <c r="C2587" t="s">
        <v>101</v>
      </c>
      <c r="D2587" t="s">
        <v>102</v>
      </c>
      <c r="E2587" t="s">
        <v>739</v>
      </c>
      <c r="F2587" t="s">
        <v>740</v>
      </c>
      <c r="G2587" t="s">
        <v>743</v>
      </c>
      <c r="H2587" t="s">
        <v>744</v>
      </c>
      <c r="I2587" t="str">
        <f>MID(Tabla1[[#This Row],[Des.Proyecto]],16,50)</f>
        <v>REDUCCIÓN DE RIESGOS DE DESASTRES EN EL</v>
      </c>
      <c r="J2587" t="s">
        <v>520</v>
      </c>
      <c r="K2587" t="s">
        <v>521</v>
      </c>
      <c r="L2587" s="11" t="s">
        <v>939</v>
      </c>
      <c r="M2587" t="s">
        <v>403</v>
      </c>
      <c r="N2587" t="s">
        <v>194</v>
      </c>
      <c r="O2587" s="19">
        <v>2964.3</v>
      </c>
      <c r="P2587" s="19">
        <v>0</v>
      </c>
      <c r="Q2587" s="19">
        <v>0</v>
      </c>
      <c r="R2587" s="19">
        <v>2964.3</v>
      </c>
      <c r="S2587" s="19">
        <v>0</v>
      </c>
      <c r="T2587" s="19">
        <v>0</v>
      </c>
      <c r="U2587" s="18">
        <f>Tabla1[[#This Row],[Comprometido]]/Tabla1[[#Totals],[Comprometido]]</f>
        <v>0</v>
      </c>
      <c r="V2587" s="19">
        <v>0</v>
      </c>
      <c r="W2587" s="20">
        <f>Tabla1[[#This Row],[Devengado]]/Tabla1[[#Totals],[Devengado]]</f>
        <v>0</v>
      </c>
      <c r="X2587" s="19">
        <v>2964.3</v>
      </c>
      <c r="Y2587" s="19">
        <v>2964.3</v>
      </c>
      <c r="Z2587" s="19">
        <v>2964.3</v>
      </c>
    </row>
    <row r="2588" spans="1:26" hidden="1" x14ac:dyDescent="0.2">
      <c r="A2588" t="s">
        <v>23</v>
      </c>
      <c r="B2588" t="s">
        <v>24</v>
      </c>
      <c r="C2588" t="s">
        <v>29</v>
      </c>
      <c r="D2588" t="s">
        <v>30</v>
      </c>
      <c r="E2588" t="s">
        <v>739</v>
      </c>
      <c r="F2588" t="s">
        <v>740</v>
      </c>
      <c r="G2588" t="s">
        <v>743</v>
      </c>
      <c r="H2588" t="s">
        <v>744</v>
      </c>
      <c r="I2588" t="str">
        <f>MID(Tabla1[[#This Row],[Des.Proyecto]],16,50)</f>
        <v>REDUCCIÓN DE RIESGOS DE DESASTRES EN EL</v>
      </c>
      <c r="J2588" t="s">
        <v>426</v>
      </c>
      <c r="K2588" t="s">
        <v>427</v>
      </c>
      <c r="L2588" s="11" t="s">
        <v>939</v>
      </c>
      <c r="M2588" t="s">
        <v>403</v>
      </c>
      <c r="N2588" t="s">
        <v>194</v>
      </c>
      <c r="O2588" s="19">
        <v>13315.5</v>
      </c>
      <c r="P2588" s="19">
        <v>0</v>
      </c>
      <c r="Q2588" s="19">
        <v>0</v>
      </c>
      <c r="R2588" s="19">
        <v>13315.5</v>
      </c>
      <c r="S2588" s="19">
        <v>0</v>
      </c>
      <c r="T2588" s="19">
        <v>0</v>
      </c>
      <c r="U2588" s="18">
        <f>Tabla1[[#This Row],[Comprometido]]/Tabla1[[#Totals],[Comprometido]]</f>
        <v>0</v>
      </c>
      <c r="V2588" s="19">
        <v>0</v>
      </c>
      <c r="W2588" s="20">
        <f>Tabla1[[#This Row],[Devengado]]/Tabla1[[#Totals],[Devengado]]</f>
        <v>0</v>
      </c>
      <c r="X2588" s="19">
        <v>13315.5</v>
      </c>
      <c r="Y2588" s="19">
        <v>13315.5</v>
      </c>
      <c r="Z2588" s="19">
        <v>13315.5</v>
      </c>
    </row>
    <row r="2589" spans="1:26" hidden="1" x14ac:dyDescent="0.2">
      <c r="A2589" t="s">
        <v>23</v>
      </c>
      <c r="B2589" t="s">
        <v>24</v>
      </c>
      <c r="C2589" t="s">
        <v>34</v>
      </c>
      <c r="D2589" t="s">
        <v>35</v>
      </c>
      <c r="E2589" t="s">
        <v>739</v>
      </c>
      <c r="F2589" t="s">
        <v>740</v>
      </c>
      <c r="G2589" t="s">
        <v>743</v>
      </c>
      <c r="H2589" t="s">
        <v>744</v>
      </c>
      <c r="I2589" t="str">
        <f>MID(Tabla1[[#This Row],[Des.Proyecto]],16,50)</f>
        <v>REDUCCIÓN DE RIESGOS DE DESASTRES EN EL</v>
      </c>
      <c r="J2589" t="s">
        <v>426</v>
      </c>
      <c r="K2589" t="s">
        <v>427</v>
      </c>
      <c r="L2589" s="11" t="s">
        <v>939</v>
      </c>
      <c r="M2589" t="s">
        <v>403</v>
      </c>
      <c r="N2589" t="s">
        <v>194</v>
      </c>
      <c r="O2589" s="19">
        <v>5372.55</v>
      </c>
      <c r="P2589" s="19">
        <v>0</v>
      </c>
      <c r="Q2589" s="19">
        <v>0</v>
      </c>
      <c r="R2589" s="19">
        <v>5372.55</v>
      </c>
      <c r="S2589" s="19">
        <v>0</v>
      </c>
      <c r="T2589" s="19">
        <v>0</v>
      </c>
      <c r="U2589" s="18">
        <f>Tabla1[[#This Row],[Comprometido]]/Tabla1[[#Totals],[Comprometido]]</f>
        <v>0</v>
      </c>
      <c r="V2589" s="19">
        <v>0</v>
      </c>
      <c r="W2589" s="20">
        <f>Tabla1[[#This Row],[Devengado]]/Tabla1[[#Totals],[Devengado]]</f>
        <v>0</v>
      </c>
      <c r="X2589" s="19">
        <v>5372.55</v>
      </c>
      <c r="Y2589" s="19">
        <v>5372.55</v>
      </c>
      <c r="Z2589" s="19">
        <v>5372.55</v>
      </c>
    </row>
    <row r="2590" spans="1:26" hidden="1" x14ac:dyDescent="0.2">
      <c r="A2590" t="s">
        <v>23</v>
      </c>
      <c r="B2590" t="s">
        <v>24</v>
      </c>
      <c r="C2590" t="s">
        <v>44</v>
      </c>
      <c r="D2590" t="s">
        <v>45</v>
      </c>
      <c r="E2590" t="s">
        <v>739</v>
      </c>
      <c r="F2590" t="s">
        <v>740</v>
      </c>
      <c r="G2590" t="s">
        <v>743</v>
      </c>
      <c r="H2590" t="s">
        <v>744</v>
      </c>
      <c r="I2590" t="str">
        <f>MID(Tabla1[[#This Row],[Des.Proyecto]],16,50)</f>
        <v>REDUCCIÓN DE RIESGOS DE DESASTRES EN EL</v>
      </c>
      <c r="J2590" t="s">
        <v>426</v>
      </c>
      <c r="K2590" t="s">
        <v>427</v>
      </c>
      <c r="L2590" s="11" t="s">
        <v>939</v>
      </c>
      <c r="M2590" t="s">
        <v>403</v>
      </c>
      <c r="N2590" t="s">
        <v>194</v>
      </c>
      <c r="O2590" s="19">
        <v>5911</v>
      </c>
      <c r="P2590" s="19">
        <v>0</v>
      </c>
      <c r="Q2590" s="19">
        <v>3620.7</v>
      </c>
      <c r="R2590" s="19">
        <v>9531.7000000000007</v>
      </c>
      <c r="S2590" s="19">
        <v>0</v>
      </c>
      <c r="T2590" s="19">
        <v>0</v>
      </c>
      <c r="U2590" s="18">
        <f>Tabla1[[#This Row],[Comprometido]]/Tabla1[[#Totals],[Comprometido]]</f>
        <v>0</v>
      </c>
      <c r="V2590" s="19">
        <v>0</v>
      </c>
      <c r="W2590" s="20">
        <f>Tabla1[[#This Row],[Devengado]]/Tabla1[[#Totals],[Devengado]]</f>
        <v>0</v>
      </c>
      <c r="X2590" s="19">
        <v>9531.7000000000007</v>
      </c>
      <c r="Y2590" s="19">
        <v>9531.7000000000007</v>
      </c>
      <c r="Z2590" s="19">
        <v>9531.7000000000007</v>
      </c>
    </row>
    <row r="2591" spans="1:26" hidden="1" x14ac:dyDescent="0.2">
      <c r="A2591" t="s">
        <v>23</v>
      </c>
      <c r="B2591" t="s">
        <v>24</v>
      </c>
      <c r="C2591" t="s">
        <v>86</v>
      </c>
      <c r="D2591" t="s">
        <v>87</v>
      </c>
      <c r="E2591" t="s">
        <v>739</v>
      </c>
      <c r="F2591" t="s">
        <v>740</v>
      </c>
      <c r="G2591" t="s">
        <v>743</v>
      </c>
      <c r="H2591" t="s">
        <v>744</v>
      </c>
      <c r="I2591" t="str">
        <f>MID(Tabla1[[#This Row],[Des.Proyecto]],16,50)</f>
        <v>REDUCCIÓN DE RIESGOS DE DESASTRES EN EL</v>
      </c>
      <c r="J2591" t="s">
        <v>426</v>
      </c>
      <c r="K2591" t="s">
        <v>427</v>
      </c>
      <c r="L2591" s="11" t="s">
        <v>939</v>
      </c>
      <c r="M2591" t="s">
        <v>403</v>
      </c>
      <c r="N2591" t="s">
        <v>194</v>
      </c>
      <c r="O2591" s="19">
        <v>4500</v>
      </c>
      <c r="P2591" s="19">
        <v>0</v>
      </c>
      <c r="Q2591" s="19">
        <v>0</v>
      </c>
      <c r="R2591" s="19">
        <v>4500</v>
      </c>
      <c r="S2591" s="19">
        <v>4500</v>
      </c>
      <c r="T2591" s="19">
        <v>0</v>
      </c>
      <c r="U2591" s="18">
        <f>Tabla1[[#This Row],[Comprometido]]/Tabla1[[#Totals],[Comprometido]]</f>
        <v>0</v>
      </c>
      <c r="V2591" s="19">
        <v>0</v>
      </c>
      <c r="W2591" s="20">
        <f>Tabla1[[#This Row],[Devengado]]/Tabla1[[#Totals],[Devengado]]</f>
        <v>0</v>
      </c>
      <c r="X2591" s="19">
        <v>4500</v>
      </c>
      <c r="Y2591" s="19">
        <v>4500</v>
      </c>
      <c r="Z2591" s="19">
        <v>0</v>
      </c>
    </row>
    <row r="2592" spans="1:26" hidden="1" x14ac:dyDescent="0.2">
      <c r="A2592" t="s">
        <v>23</v>
      </c>
      <c r="B2592" t="s">
        <v>24</v>
      </c>
      <c r="C2592" t="s">
        <v>25</v>
      </c>
      <c r="D2592" t="s">
        <v>26</v>
      </c>
      <c r="E2592" t="s">
        <v>739</v>
      </c>
      <c r="F2592" t="s">
        <v>740</v>
      </c>
      <c r="G2592" t="s">
        <v>743</v>
      </c>
      <c r="H2592" t="s">
        <v>744</v>
      </c>
      <c r="I2592" t="str">
        <f>MID(Tabla1[[#This Row],[Des.Proyecto]],16,50)</f>
        <v>REDUCCIÓN DE RIESGOS DE DESASTRES EN EL</v>
      </c>
      <c r="J2592" t="s">
        <v>426</v>
      </c>
      <c r="K2592" t="s">
        <v>427</v>
      </c>
      <c r="L2592" s="11" t="s">
        <v>939</v>
      </c>
      <c r="M2592" t="s">
        <v>403</v>
      </c>
      <c r="N2592" t="s">
        <v>194</v>
      </c>
      <c r="O2592" s="19">
        <v>4017.57</v>
      </c>
      <c r="P2592" s="19">
        <v>0</v>
      </c>
      <c r="Q2592" s="19">
        <v>0</v>
      </c>
      <c r="R2592" s="19">
        <v>4017.57</v>
      </c>
      <c r="S2592" s="19">
        <v>0</v>
      </c>
      <c r="T2592" s="19">
        <v>4013.65</v>
      </c>
      <c r="U2592" s="18">
        <f>Tabla1[[#This Row],[Comprometido]]/Tabla1[[#Totals],[Comprometido]]</f>
        <v>1.9161263839372175E-4</v>
      </c>
      <c r="V2592" s="19">
        <v>4013.65</v>
      </c>
      <c r="W2592" s="20">
        <f>Tabla1[[#This Row],[Devengado]]/Tabla1[[#Totals],[Devengado]]</f>
        <v>4.68707747009368E-4</v>
      </c>
      <c r="X2592" s="19">
        <v>3.92</v>
      </c>
      <c r="Y2592" s="19">
        <v>3.92</v>
      </c>
      <c r="Z2592" s="19">
        <v>3.92</v>
      </c>
    </row>
    <row r="2593" spans="1:26" hidden="1" x14ac:dyDescent="0.2">
      <c r="A2593" t="s">
        <v>23</v>
      </c>
      <c r="B2593" t="s">
        <v>24</v>
      </c>
      <c r="C2593" t="s">
        <v>34</v>
      </c>
      <c r="D2593" t="s">
        <v>35</v>
      </c>
      <c r="E2593" t="s">
        <v>739</v>
      </c>
      <c r="F2593" t="s">
        <v>740</v>
      </c>
      <c r="G2593" t="s">
        <v>743</v>
      </c>
      <c r="H2593" t="s">
        <v>744</v>
      </c>
      <c r="I2593" t="str">
        <f>MID(Tabla1[[#This Row],[Des.Proyecto]],16,50)</f>
        <v>REDUCCIÓN DE RIESGOS DE DESASTRES EN EL</v>
      </c>
      <c r="J2593" t="s">
        <v>510</v>
      </c>
      <c r="K2593" t="s">
        <v>511</v>
      </c>
      <c r="L2593" s="11" t="s">
        <v>939</v>
      </c>
      <c r="M2593" t="s">
        <v>403</v>
      </c>
      <c r="N2593" t="s">
        <v>194</v>
      </c>
      <c r="O2593" s="19">
        <v>3000</v>
      </c>
      <c r="P2593" s="19">
        <v>0</v>
      </c>
      <c r="Q2593" s="19">
        <v>0</v>
      </c>
      <c r="R2593" s="19">
        <v>3000</v>
      </c>
      <c r="S2593" s="19">
        <v>0</v>
      </c>
      <c r="T2593" s="19">
        <v>0</v>
      </c>
      <c r="U2593" s="18">
        <f>Tabla1[[#This Row],[Comprometido]]/Tabla1[[#Totals],[Comprometido]]</f>
        <v>0</v>
      </c>
      <c r="V2593" s="19">
        <v>0</v>
      </c>
      <c r="W2593" s="20">
        <f>Tabla1[[#This Row],[Devengado]]/Tabla1[[#Totals],[Devengado]]</f>
        <v>0</v>
      </c>
      <c r="X2593" s="19">
        <v>3000</v>
      </c>
      <c r="Y2593" s="19">
        <v>3000</v>
      </c>
      <c r="Z2593" s="19">
        <v>3000</v>
      </c>
    </row>
    <row r="2594" spans="1:26" hidden="1" x14ac:dyDescent="0.2">
      <c r="A2594" t="s">
        <v>23</v>
      </c>
      <c r="B2594" t="s">
        <v>24</v>
      </c>
      <c r="C2594" t="s">
        <v>29</v>
      </c>
      <c r="D2594" t="s">
        <v>30</v>
      </c>
      <c r="E2594" t="s">
        <v>739</v>
      </c>
      <c r="F2594" t="s">
        <v>740</v>
      </c>
      <c r="G2594" t="s">
        <v>743</v>
      </c>
      <c r="H2594" t="s">
        <v>744</v>
      </c>
      <c r="I2594" t="str">
        <f>MID(Tabla1[[#This Row],[Des.Proyecto]],16,50)</f>
        <v>REDUCCIÓN DE RIESGOS DE DESASTRES EN EL</v>
      </c>
      <c r="J2594" t="s">
        <v>436</v>
      </c>
      <c r="K2594" t="s">
        <v>437</v>
      </c>
      <c r="L2594" s="11" t="s">
        <v>939</v>
      </c>
      <c r="M2594" t="s">
        <v>403</v>
      </c>
      <c r="N2594" t="s">
        <v>194</v>
      </c>
      <c r="O2594" s="19">
        <v>1195.5999999999999</v>
      </c>
      <c r="P2594" s="19">
        <v>0</v>
      </c>
      <c r="Q2594" s="19">
        <v>-1195.5999999999999</v>
      </c>
      <c r="R2594" s="19">
        <v>0</v>
      </c>
      <c r="S2594" s="19">
        <v>0</v>
      </c>
      <c r="T2594" s="19">
        <v>0</v>
      </c>
      <c r="U2594" s="18">
        <f>Tabla1[[#This Row],[Comprometido]]/Tabla1[[#Totals],[Comprometido]]</f>
        <v>0</v>
      </c>
      <c r="V2594" s="19">
        <v>0</v>
      </c>
      <c r="W2594" s="20">
        <f>Tabla1[[#This Row],[Devengado]]/Tabla1[[#Totals],[Devengado]]</f>
        <v>0</v>
      </c>
      <c r="X2594" s="19">
        <v>0</v>
      </c>
      <c r="Y2594" s="19">
        <v>0</v>
      </c>
      <c r="Z2594" s="19">
        <v>0</v>
      </c>
    </row>
    <row r="2595" spans="1:26" hidden="1" x14ac:dyDescent="0.2">
      <c r="A2595" t="s">
        <v>23</v>
      </c>
      <c r="B2595" t="s">
        <v>69</v>
      </c>
      <c r="C2595" t="s">
        <v>70</v>
      </c>
      <c r="D2595" t="s">
        <v>71</v>
      </c>
      <c r="E2595" t="s">
        <v>747</v>
      </c>
      <c r="F2595" t="s">
        <v>748</v>
      </c>
      <c r="G2595" t="s">
        <v>749</v>
      </c>
      <c r="H2595" t="s">
        <v>750</v>
      </c>
      <c r="I2595" t="str">
        <f>MID(Tabla1[[#This Row],[Des.Proyecto]],16,50)</f>
        <v>PREVENCIÓN SITUACIONAL Y CONVIVENCIA PAC</v>
      </c>
      <c r="J2595" t="s">
        <v>406</v>
      </c>
      <c r="K2595" t="s">
        <v>407</v>
      </c>
      <c r="L2595" s="11" t="s">
        <v>939</v>
      </c>
      <c r="M2595" t="s">
        <v>403</v>
      </c>
      <c r="N2595" t="s">
        <v>194</v>
      </c>
      <c r="O2595" s="19">
        <v>70825.52</v>
      </c>
      <c r="P2595" s="19">
        <v>0</v>
      </c>
      <c r="Q2595" s="19">
        <v>-55640.66</v>
      </c>
      <c r="R2595" s="19">
        <v>15184.86</v>
      </c>
      <c r="S2595" s="19">
        <v>0</v>
      </c>
      <c r="T2595" s="19">
        <v>14018.86</v>
      </c>
      <c r="U2595" s="18">
        <f>Tabla1[[#This Row],[Comprometido]]/Tabla1[[#Totals],[Comprometido]]</f>
        <v>6.6926382516467814E-4</v>
      </c>
      <c r="V2595" s="19">
        <v>11619.61</v>
      </c>
      <c r="W2595" s="20">
        <f>Tabla1[[#This Row],[Devengado]]/Tabla1[[#Totals],[Devengado]]</f>
        <v>1.3569198171807515E-3</v>
      </c>
      <c r="X2595" s="19">
        <v>1166</v>
      </c>
      <c r="Y2595" s="19">
        <v>3565.25</v>
      </c>
      <c r="Z2595" s="19">
        <v>1166</v>
      </c>
    </row>
    <row r="2596" spans="1:26" hidden="1" x14ac:dyDescent="0.2">
      <c r="A2596" t="s">
        <v>23</v>
      </c>
      <c r="B2596" t="s">
        <v>69</v>
      </c>
      <c r="C2596" t="s">
        <v>70</v>
      </c>
      <c r="D2596" t="s">
        <v>71</v>
      </c>
      <c r="E2596" t="s">
        <v>747</v>
      </c>
      <c r="F2596" t="s">
        <v>748</v>
      </c>
      <c r="G2596" t="s">
        <v>749</v>
      </c>
      <c r="H2596" t="s">
        <v>750</v>
      </c>
      <c r="I2596" t="str">
        <f>MID(Tabla1[[#This Row],[Des.Proyecto]],16,50)</f>
        <v>PREVENCIÓN SITUACIONAL Y CONVIVENCIA PAC</v>
      </c>
      <c r="J2596" t="s">
        <v>408</v>
      </c>
      <c r="K2596" t="s">
        <v>409</v>
      </c>
      <c r="L2596" s="11" t="s">
        <v>939</v>
      </c>
      <c r="M2596" t="s">
        <v>403</v>
      </c>
      <c r="N2596" t="s">
        <v>194</v>
      </c>
      <c r="O2596" s="19">
        <v>600</v>
      </c>
      <c r="P2596" s="19">
        <v>0</v>
      </c>
      <c r="Q2596" s="19">
        <v>400</v>
      </c>
      <c r="R2596" s="19">
        <v>1000</v>
      </c>
      <c r="S2596" s="19">
        <v>0</v>
      </c>
      <c r="T2596" s="19">
        <v>0</v>
      </c>
      <c r="U2596" s="18">
        <f>Tabla1[[#This Row],[Comprometido]]/Tabla1[[#Totals],[Comprometido]]</f>
        <v>0</v>
      </c>
      <c r="V2596" s="19">
        <v>0</v>
      </c>
      <c r="W2596" s="20">
        <f>Tabla1[[#This Row],[Devengado]]/Tabla1[[#Totals],[Devengado]]</f>
        <v>0</v>
      </c>
      <c r="X2596" s="19">
        <v>1000</v>
      </c>
      <c r="Y2596" s="19">
        <v>1000</v>
      </c>
      <c r="Z2596" s="19">
        <v>1000</v>
      </c>
    </row>
    <row r="2597" spans="1:26" hidden="1" x14ac:dyDescent="0.2">
      <c r="A2597" t="s">
        <v>23</v>
      </c>
      <c r="B2597" t="s">
        <v>24</v>
      </c>
      <c r="C2597" t="s">
        <v>44</v>
      </c>
      <c r="D2597" t="s">
        <v>45</v>
      </c>
      <c r="E2597" t="s">
        <v>747</v>
      </c>
      <c r="F2597" t="s">
        <v>748</v>
      </c>
      <c r="G2597" t="s">
        <v>749</v>
      </c>
      <c r="H2597" t="s">
        <v>750</v>
      </c>
      <c r="I2597" t="str">
        <f>MID(Tabla1[[#This Row],[Des.Proyecto]],16,50)</f>
        <v>PREVENCIÓN SITUACIONAL Y CONVIVENCIA PAC</v>
      </c>
      <c r="J2597" t="s">
        <v>456</v>
      </c>
      <c r="K2597" t="s">
        <v>457</v>
      </c>
      <c r="L2597" s="11" t="s">
        <v>939</v>
      </c>
      <c r="M2597" t="s">
        <v>403</v>
      </c>
      <c r="N2597" t="s">
        <v>194</v>
      </c>
      <c r="O2597" s="19">
        <v>2000</v>
      </c>
      <c r="P2597" s="19">
        <v>0</v>
      </c>
      <c r="Q2597" s="19">
        <v>-2000</v>
      </c>
      <c r="R2597" s="19">
        <v>0</v>
      </c>
      <c r="S2597" s="19">
        <v>0</v>
      </c>
      <c r="T2597" s="19">
        <v>0</v>
      </c>
      <c r="U2597" s="18">
        <f>Tabla1[[#This Row],[Comprometido]]/Tabla1[[#Totals],[Comprometido]]</f>
        <v>0</v>
      </c>
      <c r="V2597" s="19">
        <v>0</v>
      </c>
      <c r="W2597" s="20">
        <f>Tabla1[[#This Row],[Devengado]]/Tabla1[[#Totals],[Devengado]]</f>
        <v>0</v>
      </c>
      <c r="X2597" s="19">
        <v>0</v>
      </c>
      <c r="Y2597" s="19">
        <v>0</v>
      </c>
      <c r="Z2597" s="19">
        <v>0</v>
      </c>
    </row>
    <row r="2598" spans="1:26" hidden="1" x14ac:dyDescent="0.2">
      <c r="A2598" t="s">
        <v>23</v>
      </c>
      <c r="B2598" t="s">
        <v>69</v>
      </c>
      <c r="C2598" t="s">
        <v>70</v>
      </c>
      <c r="D2598" t="s">
        <v>71</v>
      </c>
      <c r="E2598" t="s">
        <v>747</v>
      </c>
      <c r="F2598" t="s">
        <v>748</v>
      </c>
      <c r="G2598" t="s">
        <v>749</v>
      </c>
      <c r="H2598" t="s">
        <v>750</v>
      </c>
      <c r="I2598" t="str">
        <f>MID(Tabla1[[#This Row],[Des.Proyecto]],16,50)</f>
        <v>PREVENCIÓN SITUACIONAL Y CONVIVENCIA PAC</v>
      </c>
      <c r="J2598" t="s">
        <v>456</v>
      </c>
      <c r="K2598" t="s">
        <v>457</v>
      </c>
      <c r="L2598" s="11" t="s">
        <v>939</v>
      </c>
      <c r="M2598" t="s">
        <v>403</v>
      </c>
      <c r="N2598" t="s">
        <v>194</v>
      </c>
      <c r="O2598" s="19">
        <v>10600</v>
      </c>
      <c r="P2598" s="19">
        <v>0</v>
      </c>
      <c r="Q2598" s="19">
        <v>56830.400000000001</v>
      </c>
      <c r="R2598" s="19">
        <v>67430.399999999994</v>
      </c>
      <c r="S2598" s="19">
        <v>0</v>
      </c>
      <c r="T2598" s="19">
        <v>0</v>
      </c>
      <c r="U2598" s="18">
        <f>Tabla1[[#This Row],[Comprometido]]/Tabla1[[#Totals],[Comprometido]]</f>
        <v>0</v>
      </c>
      <c r="V2598" s="19">
        <v>0</v>
      </c>
      <c r="W2598" s="20">
        <f>Tabla1[[#This Row],[Devengado]]/Tabla1[[#Totals],[Devengado]]</f>
        <v>0</v>
      </c>
      <c r="X2598" s="19">
        <v>67430.399999999994</v>
      </c>
      <c r="Y2598" s="19">
        <v>67430.399999999994</v>
      </c>
      <c r="Z2598" s="19">
        <v>67430.399999999994</v>
      </c>
    </row>
    <row r="2599" spans="1:26" hidden="1" x14ac:dyDescent="0.2">
      <c r="A2599" t="s">
        <v>23</v>
      </c>
      <c r="B2599" t="s">
        <v>24</v>
      </c>
      <c r="C2599" t="s">
        <v>44</v>
      </c>
      <c r="D2599" t="s">
        <v>45</v>
      </c>
      <c r="E2599" t="s">
        <v>747</v>
      </c>
      <c r="F2599" t="s">
        <v>748</v>
      </c>
      <c r="G2599" t="s">
        <v>749</v>
      </c>
      <c r="H2599" t="s">
        <v>750</v>
      </c>
      <c r="I2599" t="str">
        <f>MID(Tabla1[[#This Row],[Des.Proyecto]],16,50)</f>
        <v>PREVENCIÓN SITUACIONAL Y CONVIVENCIA PAC</v>
      </c>
      <c r="J2599" t="s">
        <v>401</v>
      </c>
      <c r="K2599" t="s">
        <v>402</v>
      </c>
      <c r="L2599" s="11" t="s">
        <v>939</v>
      </c>
      <c r="M2599" t="s">
        <v>403</v>
      </c>
      <c r="N2599" t="s">
        <v>194</v>
      </c>
      <c r="O2599" s="19">
        <v>1962</v>
      </c>
      <c r="P2599" s="19">
        <v>0</v>
      </c>
      <c r="Q2599" s="19">
        <v>-1962</v>
      </c>
      <c r="R2599" s="19">
        <v>0</v>
      </c>
      <c r="S2599" s="19">
        <v>0</v>
      </c>
      <c r="T2599" s="19">
        <v>0</v>
      </c>
      <c r="U2599" s="18">
        <f>Tabla1[[#This Row],[Comprometido]]/Tabla1[[#Totals],[Comprometido]]</f>
        <v>0</v>
      </c>
      <c r="V2599" s="19">
        <v>0</v>
      </c>
      <c r="W2599" s="20">
        <f>Tabla1[[#This Row],[Devengado]]/Tabla1[[#Totals],[Devengado]]</f>
        <v>0</v>
      </c>
      <c r="X2599" s="19">
        <v>0</v>
      </c>
      <c r="Y2599" s="19">
        <v>0</v>
      </c>
      <c r="Z2599" s="19">
        <v>0</v>
      </c>
    </row>
    <row r="2600" spans="1:26" hidden="1" x14ac:dyDescent="0.2">
      <c r="A2600" t="s">
        <v>23</v>
      </c>
      <c r="B2600" t="s">
        <v>69</v>
      </c>
      <c r="C2600" t="s">
        <v>70</v>
      </c>
      <c r="D2600" t="s">
        <v>71</v>
      </c>
      <c r="E2600" t="s">
        <v>747</v>
      </c>
      <c r="F2600" t="s">
        <v>748</v>
      </c>
      <c r="G2600" t="s">
        <v>749</v>
      </c>
      <c r="H2600" t="s">
        <v>750</v>
      </c>
      <c r="I2600" t="str">
        <f>MID(Tabla1[[#This Row],[Des.Proyecto]],16,50)</f>
        <v>PREVENCIÓN SITUACIONAL Y CONVIVENCIA PAC</v>
      </c>
      <c r="J2600" t="s">
        <v>401</v>
      </c>
      <c r="K2600" t="s">
        <v>402</v>
      </c>
      <c r="L2600" s="11" t="s">
        <v>939</v>
      </c>
      <c r="M2600" t="s">
        <v>403</v>
      </c>
      <c r="N2600" t="s">
        <v>194</v>
      </c>
      <c r="O2600" s="19">
        <v>36800</v>
      </c>
      <c r="P2600" s="19">
        <v>0</v>
      </c>
      <c r="Q2600" s="19">
        <v>-36800</v>
      </c>
      <c r="R2600" s="19">
        <v>0</v>
      </c>
      <c r="S2600" s="19">
        <v>0</v>
      </c>
      <c r="T2600" s="19">
        <v>0</v>
      </c>
      <c r="U2600" s="18">
        <f>Tabla1[[#This Row],[Comprometido]]/Tabla1[[#Totals],[Comprometido]]</f>
        <v>0</v>
      </c>
      <c r="V2600" s="19">
        <v>0</v>
      </c>
      <c r="W2600" s="20">
        <f>Tabla1[[#This Row],[Devengado]]/Tabla1[[#Totals],[Devengado]]</f>
        <v>0</v>
      </c>
      <c r="X2600" s="19">
        <v>0</v>
      </c>
      <c r="Y2600" s="19">
        <v>0</v>
      </c>
      <c r="Z2600" s="19">
        <v>0</v>
      </c>
    </row>
    <row r="2601" spans="1:26" hidden="1" x14ac:dyDescent="0.2">
      <c r="A2601" t="s">
        <v>23</v>
      </c>
      <c r="B2601" t="s">
        <v>69</v>
      </c>
      <c r="C2601" t="s">
        <v>70</v>
      </c>
      <c r="D2601" t="s">
        <v>71</v>
      </c>
      <c r="E2601" t="s">
        <v>747</v>
      </c>
      <c r="F2601" t="s">
        <v>748</v>
      </c>
      <c r="G2601" t="s">
        <v>749</v>
      </c>
      <c r="H2601" t="s">
        <v>750</v>
      </c>
      <c r="I2601" t="str">
        <f>MID(Tabla1[[#This Row],[Des.Proyecto]],16,50)</f>
        <v>PREVENCIÓN SITUACIONAL Y CONVIVENCIA PAC</v>
      </c>
      <c r="J2601" t="s">
        <v>458</v>
      </c>
      <c r="K2601" t="s">
        <v>459</v>
      </c>
      <c r="L2601" s="11" t="s">
        <v>939</v>
      </c>
      <c r="M2601" t="s">
        <v>403</v>
      </c>
      <c r="N2601" t="s">
        <v>194</v>
      </c>
      <c r="O2601" s="19">
        <v>2106</v>
      </c>
      <c r="P2601" s="19">
        <v>0</v>
      </c>
      <c r="Q2601" s="19">
        <v>2894</v>
      </c>
      <c r="R2601" s="19">
        <v>5000</v>
      </c>
      <c r="S2601" s="19">
        <v>0</v>
      </c>
      <c r="T2601" s="19">
        <v>0</v>
      </c>
      <c r="U2601" s="18">
        <f>Tabla1[[#This Row],[Comprometido]]/Tabla1[[#Totals],[Comprometido]]</f>
        <v>0</v>
      </c>
      <c r="V2601" s="19">
        <v>0</v>
      </c>
      <c r="W2601" s="20">
        <f>Tabla1[[#This Row],[Devengado]]/Tabla1[[#Totals],[Devengado]]</f>
        <v>0</v>
      </c>
      <c r="X2601" s="19">
        <v>5000</v>
      </c>
      <c r="Y2601" s="19">
        <v>5000</v>
      </c>
      <c r="Z2601" s="19">
        <v>5000</v>
      </c>
    </row>
    <row r="2602" spans="1:26" hidden="1" x14ac:dyDescent="0.2">
      <c r="A2602" t="s">
        <v>23</v>
      </c>
      <c r="B2602" t="s">
        <v>24</v>
      </c>
      <c r="C2602" t="s">
        <v>72</v>
      </c>
      <c r="D2602" t="s">
        <v>73</v>
      </c>
      <c r="E2602" t="s">
        <v>747</v>
      </c>
      <c r="F2602" t="s">
        <v>748</v>
      </c>
      <c r="G2602" t="s">
        <v>749</v>
      </c>
      <c r="H2602" t="s">
        <v>750</v>
      </c>
      <c r="I2602" t="str">
        <f>MID(Tabla1[[#This Row],[Des.Proyecto]],16,50)</f>
        <v>PREVENCIÓN SITUACIONAL Y CONVIVENCIA PAC</v>
      </c>
      <c r="J2602" t="s">
        <v>484</v>
      </c>
      <c r="K2602" t="s">
        <v>485</v>
      </c>
      <c r="L2602" s="11" t="s">
        <v>939</v>
      </c>
      <c r="M2602" t="s">
        <v>403</v>
      </c>
      <c r="N2602" t="s">
        <v>194</v>
      </c>
      <c r="O2602" s="19">
        <v>1076.44</v>
      </c>
      <c r="P2602" s="19">
        <v>0</v>
      </c>
      <c r="Q2602" s="19">
        <v>0</v>
      </c>
      <c r="R2602" s="19">
        <v>1076.44</v>
      </c>
      <c r="S2602" s="19">
        <v>0</v>
      </c>
      <c r="T2602" s="19">
        <v>1075.5</v>
      </c>
      <c r="U2602" s="18">
        <f>Tabla1[[#This Row],[Comprometido]]/Tabla1[[#Totals],[Comprometido]]</f>
        <v>5.1344634582598818E-5</v>
      </c>
      <c r="V2602" s="19">
        <v>0</v>
      </c>
      <c r="W2602" s="20">
        <f>Tabla1[[#This Row],[Devengado]]/Tabla1[[#Totals],[Devengado]]</f>
        <v>0</v>
      </c>
      <c r="X2602" s="19">
        <v>0.94</v>
      </c>
      <c r="Y2602" s="19">
        <v>1076.44</v>
      </c>
      <c r="Z2602" s="19">
        <v>0.94</v>
      </c>
    </row>
    <row r="2603" spans="1:26" hidden="1" x14ac:dyDescent="0.2">
      <c r="A2603" t="s">
        <v>23</v>
      </c>
      <c r="B2603" t="s">
        <v>69</v>
      </c>
      <c r="C2603" t="s">
        <v>70</v>
      </c>
      <c r="D2603" t="s">
        <v>71</v>
      </c>
      <c r="E2603" t="s">
        <v>747</v>
      </c>
      <c r="F2603" t="s">
        <v>748</v>
      </c>
      <c r="G2603" t="s">
        <v>749</v>
      </c>
      <c r="H2603" t="s">
        <v>750</v>
      </c>
      <c r="I2603" t="str">
        <f>MID(Tabla1[[#This Row],[Des.Proyecto]],16,50)</f>
        <v>PREVENCIÓN SITUACIONAL Y CONVIVENCIA PAC</v>
      </c>
      <c r="J2603" t="s">
        <v>514</v>
      </c>
      <c r="K2603" t="s">
        <v>515</v>
      </c>
      <c r="L2603" s="11" t="s">
        <v>939</v>
      </c>
      <c r="M2603" t="s">
        <v>403</v>
      </c>
      <c r="N2603" t="s">
        <v>194</v>
      </c>
      <c r="O2603" s="19">
        <v>17000</v>
      </c>
      <c r="P2603" s="19">
        <v>0</v>
      </c>
      <c r="Q2603" s="19">
        <v>3000</v>
      </c>
      <c r="R2603" s="19">
        <v>20000</v>
      </c>
      <c r="S2603" s="19">
        <v>0</v>
      </c>
      <c r="T2603" s="19">
        <v>5500</v>
      </c>
      <c r="U2603" s="18">
        <f>Tabla1[[#This Row],[Comprometido]]/Tabla1[[#Totals],[Comprometido]]</f>
        <v>2.6257135304908743E-4</v>
      </c>
      <c r="V2603" s="19">
        <v>5500</v>
      </c>
      <c r="W2603" s="20">
        <f>Tabla1[[#This Row],[Devengado]]/Tabla1[[#Totals],[Devengado]]</f>
        <v>6.4228136697308535E-4</v>
      </c>
      <c r="X2603" s="19">
        <v>14500</v>
      </c>
      <c r="Y2603" s="19">
        <v>14500</v>
      </c>
      <c r="Z2603" s="19">
        <v>14500</v>
      </c>
    </row>
    <row r="2604" spans="1:26" hidden="1" x14ac:dyDescent="0.2">
      <c r="A2604" t="s">
        <v>23</v>
      </c>
      <c r="B2604" t="s">
        <v>24</v>
      </c>
      <c r="C2604" t="s">
        <v>25</v>
      </c>
      <c r="D2604" t="s">
        <v>26</v>
      </c>
      <c r="E2604" t="s">
        <v>747</v>
      </c>
      <c r="F2604" t="s">
        <v>748</v>
      </c>
      <c r="G2604" t="s">
        <v>749</v>
      </c>
      <c r="H2604" t="s">
        <v>750</v>
      </c>
      <c r="I2604" t="str">
        <f>MID(Tabla1[[#This Row],[Des.Proyecto]],16,50)</f>
        <v>PREVENCIÓN SITUACIONAL Y CONVIVENCIA PAC</v>
      </c>
      <c r="J2604" t="s">
        <v>468</v>
      </c>
      <c r="K2604" t="s">
        <v>469</v>
      </c>
      <c r="L2604" s="11" t="s">
        <v>939</v>
      </c>
      <c r="M2604" t="s">
        <v>403</v>
      </c>
      <c r="N2604" t="s">
        <v>194</v>
      </c>
      <c r="O2604" s="19">
        <v>2004.78</v>
      </c>
      <c r="P2604" s="19">
        <v>0</v>
      </c>
      <c r="Q2604" s="19">
        <v>0</v>
      </c>
      <c r="R2604" s="19">
        <v>2004.78</v>
      </c>
      <c r="S2604" s="19">
        <v>0</v>
      </c>
      <c r="T2604" s="19">
        <v>0</v>
      </c>
      <c r="U2604" s="18">
        <f>Tabla1[[#This Row],[Comprometido]]/Tabla1[[#Totals],[Comprometido]]</f>
        <v>0</v>
      </c>
      <c r="V2604" s="19">
        <v>0</v>
      </c>
      <c r="W2604" s="20">
        <f>Tabla1[[#This Row],[Devengado]]/Tabla1[[#Totals],[Devengado]]</f>
        <v>0</v>
      </c>
      <c r="X2604" s="19">
        <v>2004.78</v>
      </c>
      <c r="Y2604" s="19">
        <v>2004.78</v>
      </c>
      <c r="Z2604" s="19">
        <v>2004.78</v>
      </c>
    </row>
    <row r="2605" spans="1:26" hidden="1" x14ac:dyDescent="0.2">
      <c r="A2605" t="s">
        <v>23</v>
      </c>
      <c r="B2605" t="s">
        <v>69</v>
      </c>
      <c r="C2605" t="s">
        <v>70</v>
      </c>
      <c r="D2605" t="s">
        <v>71</v>
      </c>
      <c r="E2605" t="s">
        <v>747</v>
      </c>
      <c r="F2605" t="s">
        <v>748</v>
      </c>
      <c r="G2605" t="s">
        <v>749</v>
      </c>
      <c r="H2605" t="s">
        <v>750</v>
      </c>
      <c r="I2605" t="str">
        <f>MID(Tabla1[[#This Row],[Des.Proyecto]],16,50)</f>
        <v>PREVENCIÓN SITUACIONAL Y CONVIVENCIA PAC</v>
      </c>
      <c r="J2605" t="s">
        <v>502</v>
      </c>
      <c r="K2605" t="s">
        <v>503</v>
      </c>
      <c r="L2605" s="11" t="s">
        <v>939</v>
      </c>
      <c r="M2605" t="s">
        <v>403</v>
      </c>
      <c r="N2605" t="s">
        <v>194</v>
      </c>
      <c r="O2605" s="19">
        <v>3640</v>
      </c>
      <c r="P2605" s="19">
        <v>0</v>
      </c>
      <c r="Q2605" s="19">
        <v>-3640</v>
      </c>
      <c r="R2605" s="19">
        <v>0</v>
      </c>
      <c r="S2605" s="19">
        <v>0</v>
      </c>
      <c r="T2605" s="19">
        <v>0</v>
      </c>
      <c r="U2605" s="18">
        <f>Tabla1[[#This Row],[Comprometido]]/Tabla1[[#Totals],[Comprometido]]</f>
        <v>0</v>
      </c>
      <c r="V2605" s="19">
        <v>0</v>
      </c>
      <c r="W2605" s="20">
        <f>Tabla1[[#This Row],[Devengado]]/Tabla1[[#Totals],[Devengado]]</f>
        <v>0</v>
      </c>
      <c r="X2605" s="19">
        <v>0</v>
      </c>
      <c r="Y2605" s="19">
        <v>0</v>
      </c>
      <c r="Z2605" s="19">
        <v>0</v>
      </c>
    </row>
    <row r="2606" spans="1:26" hidden="1" x14ac:dyDescent="0.2">
      <c r="A2606" t="s">
        <v>23</v>
      </c>
      <c r="B2606" t="s">
        <v>69</v>
      </c>
      <c r="C2606" t="s">
        <v>70</v>
      </c>
      <c r="D2606" t="s">
        <v>71</v>
      </c>
      <c r="E2606" t="s">
        <v>747</v>
      </c>
      <c r="F2606" t="s">
        <v>748</v>
      </c>
      <c r="G2606" t="s">
        <v>749</v>
      </c>
      <c r="H2606" t="s">
        <v>750</v>
      </c>
      <c r="I2606" t="str">
        <f>MID(Tabla1[[#This Row],[Des.Proyecto]],16,50)</f>
        <v>PREVENCIÓN SITUACIONAL Y CONVIVENCIA PAC</v>
      </c>
      <c r="J2606" t="s">
        <v>412</v>
      </c>
      <c r="K2606" t="s">
        <v>413</v>
      </c>
      <c r="L2606" s="11" t="s">
        <v>939</v>
      </c>
      <c r="M2606" t="s">
        <v>403</v>
      </c>
      <c r="N2606" t="s">
        <v>194</v>
      </c>
      <c r="O2606" s="19">
        <v>20507.54</v>
      </c>
      <c r="P2606" s="19">
        <v>0</v>
      </c>
      <c r="Q2606" s="19">
        <v>-9507.5400000000009</v>
      </c>
      <c r="R2606" s="19">
        <v>11000</v>
      </c>
      <c r="S2606" s="19">
        <v>2380</v>
      </c>
      <c r="T2606" s="19">
        <v>7620</v>
      </c>
      <c r="U2606" s="18">
        <f>Tabla1[[#This Row],[Comprometido]]/Tabla1[[#Totals],[Comprometido]]</f>
        <v>3.6378067458800835E-4</v>
      </c>
      <c r="V2606" s="19">
        <v>903.6</v>
      </c>
      <c r="W2606" s="20">
        <f>Tabla1[[#This Row],[Devengado]]/Tabla1[[#Totals],[Devengado]]</f>
        <v>1.0552098967215998E-4</v>
      </c>
      <c r="X2606" s="19">
        <v>3380</v>
      </c>
      <c r="Y2606" s="19">
        <v>10096.4</v>
      </c>
      <c r="Z2606" s="19">
        <v>1000</v>
      </c>
    </row>
    <row r="2607" spans="1:26" hidden="1" x14ac:dyDescent="0.2">
      <c r="A2607" t="s">
        <v>23</v>
      </c>
      <c r="B2607" t="s">
        <v>24</v>
      </c>
      <c r="C2607" t="s">
        <v>44</v>
      </c>
      <c r="D2607" t="s">
        <v>45</v>
      </c>
      <c r="E2607" t="s">
        <v>747</v>
      </c>
      <c r="F2607" t="s">
        <v>748</v>
      </c>
      <c r="G2607" t="s">
        <v>749</v>
      </c>
      <c r="H2607" t="s">
        <v>750</v>
      </c>
      <c r="I2607" t="str">
        <f>MID(Tabla1[[#This Row],[Des.Proyecto]],16,50)</f>
        <v>PREVENCIÓN SITUACIONAL Y CONVIVENCIA PAC</v>
      </c>
      <c r="J2607" t="s">
        <v>412</v>
      </c>
      <c r="K2607" t="s">
        <v>413</v>
      </c>
      <c r="L2607" s="11" t="s">
        <v>939</v>
      </c>
      <c r="M2607" t="s">
        <v>403</v>
      </c>
      <c r="N2607" t="s">
        <v>194</v>
      </c>
      <c r="O2607" s="19">
        <v>0</v>
      </c>
      <c r="P2607" s="19">
        <v>0</v>
      </c>
      <c r="Q2607" s="19">
        <v>6962</v>
      </c>
      <c r="R2607" s="19">
        <v>6962</v>
      </c>
      <c r="S2607" s="19">
        <v>0</v>
      </c>
      <c r="T2607" s="19">
        <v>0</v>
      </c>
      <c r="U2607" s="18">
        <f>Tabla1[[#This Row],[Comprometido]]/Tabla1[[#Totals],[Comprometido]]</f>
        <v>0</v>
      </c>
      <c r="V2607" s="19">
        <v>0</v>
      </c>
      <c r="W2607" s="20">
        <f>Tabla1[[#This Row],[Devengado]]/Tabla1[[#Totals],[Devengado]]</f>
        <v>0</v>
      </c>
      <c r="X2607" s="19">
        <v>6962</v>
      </c>
      <c r="Y2607" s="19">
        <v>6962</v>
      </c>
      <c r="Z2607" s="19">
        <v>6962</v>
      </c>
    </row>
    <row r="2608" spans="1:26" hidden="1" x14ac:dyDescent="0.2">
      <c r="A2608" t="s">
        <v>23</v>
      </c>
      <c r="B2608" t="s">
        <v>69</v>
      </c>
      <c r="C2608" t="s">
        <v>70</v>
      </c>
      <c r="D2608" t="s">
        <v>71</v>
      </c>
      <c r="E2608" t="s">
        <v>747</v>
      </c>
      <c r="F2608" t="s">
        <v>748</v>
      </c>
      <c r="G2608" t="s">
        <v>749</v>
      </c>
      <c r="H2608" t="s">
        <v>750</v>
      </c>
      <c r="I2608" t="str">
        <f>MID(Tabla1[[#This Row],[Des.Proyecto]],16,50)</f>
        <v>PREVENCIÓN SITUACIONAL Y CONVIVENCIA PAC</v>
      </c>
      <c r="J2608" t="s">
        <v>656</v>
      </c>
      <c r="K2608" t="s">
        <v>657</v>
      </c>
      <c r="L2608" s="11" t="s">
        <v>939</v>
      </c>
      <c r="M2608" t="s">
        <v>403</v>
      </c>
      <c r="N2608" t="s">
        <v>194</v>
      </c>
      <c r="O2608" s="19">
        <v>25256.84</v>
      </c>
      <c r="P2608" s="19">
        <v>0</v>
      </c>
      <c r="Q2608" s="19">
        <v>-10685.39</v>
      </c>
      <c r="R2608" s="19">
        <v>14571.45</v>
      </c>
      <c r="S2608" s="19">
        <v>0</v>
      </c>
      <c r="T2608" s="19">
        <v>0</v>
      </c>
      <c r="U2608" s="18">
        <f>Tabla1[[#This Row],[Comprometido]]/Tabla1[[#Totals],[Comprometido]]</f>
        <v>0</v>
      </c>
      <c r="V2608" s="19">
        <v>0</v>
      </c>
      <c r="W2608" s="20">
        <f>Tabla1[[#This Row],[Devengado]]/Tabla1[[#Totals],[Devengado]]</f>
        <v>0</v>
      </c>
      <c r="X2608" s="19">
        <v>14571.45</v>
      </c>
      <c r="Y2608" s="19">
        <v>14571.45</v>
      </c>
      <c r="Z2608" s="19">
        <v>14571.45</v>
      </c>
    </row>
    <row r="2609" spans="1:26" hidden="1" x14ac:dyDescent="0.2">
      <c r="A2609" t="s">
        <v>23</v>
      </c>
      <c r="B2609" t="s">
        <v>69</v>
      </c>
      <c r="C2609" t="s">
        <v>70</v>
      </c>
      <c r="D2609" t="s">
        <v>71</v>
      </c>
      <c r="E2609" t="s">
        <v>747</v>
      </c>
      <c r="F2609" t="s">
        <v>748</v>
      </c>
      <c r="G2609" t="s">
        <v>749</v>
      </c>
      <c r="H2609" t="s">
        <v>750</v>
      </c>
      <c r="I2609" t="str">
        <f>MID(Tabla1[[#This Row],[Des.Proyecto]],16,50)</f>
        <v>PREVENCIÓN SITUACIONAL Y CONVIVENCIA PAC</v>
      </c>
      <c r="J2609" t="s">
        <v>751</v>
      </c>
      <c r="K2609" t="s">
        <v>752</v>
      </c>
      <c r="L2609" s="11" t="s">
        <v>939</v>
      </c>
      <c r="M2609" t="s">
        <v>403</v>
      </c>
      <c r="N2609" t="s">
        <v>194</v>
      </c>
      <c r="O2609" s="19">
        <v>1030</v>
      </c>
      <c r="P2609" s="19">
        <v>0</v>
      </c>
      <c r="Q2609" s="19">
        <v>-1030</v>
      </c>
      <c r="R2609" s="19">
        <v>0</v>
      </c>
      <c r="S2609" s="19">
        <v>0</v>
      </c>
      <c r="T2609" s="19">
        <v>0</v>
      </c>
      <c r="U2609" s="18">
        <f>Tabla1[[#This Row],[Comprometido]]/Tabla1[[#Totals],[Comprometido]]</f>
        <v>0</v>
      </c>
      <c r="V2609" s="19">
        <v>0</v>
      </c>
      <c r="W2609" s="20">
        <f>Tabla1[[#This Row],[Devengado]]/Tabla1[[#Totals],[Devengado]]</f>
        <v>0</v>
      </c>
      <c r="X2609" s="19">
        <v>0</v>
      </c>
      <c r="Y2609" s="19">
        <v>0</v>
      </c>
      <c r="Z2609" s="19">
        <v>0</v>
      </c>
    </row>
    <row r="2610" spans="1:26" hidden="1" x14ac:dyDescent="0.2">
      <c r="A2610" t="s">
        <v>23</v>
      </c>
      <c r="B2610" t="s">
        <v>69</v>
      </c>
      <c r="C2610" t="s">
        <v>70</v>
      </c>
      <c r="D2610" t="s">
        <v>71</v>
      </c>
      <c r="E2610" t="s">
        <v>747</v>
      </c>
      <c r="F2610" t="s">
        <v>748</v>
      </c>
      <c r="G2610" t="s">
        <v>749</v>
      </c>
      <c r="H2610" t="s">
        <v>750</v>
      </c>
      <c r="I2610" t="str">
        <f>MID(Tabla1[[#This Row],[Des.Proyecto]],16,50)</f>
        <v>PREVENCIÓN SITUACIONAL Y CONVIVENCIA PAC</v>
      </c>
      <c r="J2610" t="s">
        <v>506</v>
      </c>
      <c r="K2610" t="s">
        <v>507</v>
      </c>
      <c r="L2610" s="11" t="s">
        <v>939</v>
      </c>
      <c r="M2610" t="s">
        <v>403</v>
      </c>
      <c r="N2610" t="s">
        <v>194</v>
      </c>
      <c r="O2610" s="19">
        <v>0</v>
      </c>
      <c r="P2610" s="19">
        <v>0</v>
      </c>
      <c r="Q2610" s="19">
        <v>177310.16</v>
      </c>
      <c r="R2610" s="19">
        <v>177310.16</v>
      </c>
      <c r="S2610" s="19">
        <v>0</v>
      </c>
      <c r="T2610" s="19">
        <v>0</v>
      </c>
      <c r="U2610" s="18">
        <f>Tabla1[[#This Row],[Comprometido]]/Tabla1[[#Totals],[Comprometido]]</f>
        <v>0</v>
      </c>
      <c r="V2610" s="19">
        <v>0</v>
      </c>
      <c r="W2610" s="20">
        <f>Tabla1[[#This Row],[Devengado]]/Tabla1[[#Totals],[Devengado]]</f>
        <v>0</v>
      </c>
      <c r="X2610" s="19">
        <v>177310.16</v>
      </c>
      <c r="Y2610" s="19">
        <v>177310.16</v>
      </c>
      <c r="Z2610" s="19">
        <v>177310.16</v>
      </c>
    </row>
    <row r="2611" spans="1:26" hidden="1" x14ac:dyDescent="0.2">
      <c r="A2611" t="s">
        <v>23</v>
      </c>
      <c r="B2611" t="s">
        <v>69</v>
      </c>
      <c r="C2611" t="s">
        <v>70</v>
      </c>
      <c r="D2611" t="s">
        <v>71</v>
      </c>
      <c r="E2611" t="s">
        <v>747</v>
      </c>
      <c r="F2611" t="s">
        <v>748</v>
      </c>
      <c r="G2611" t="s">
        <v>749</v>
      </c>
      <c r="H2611" t="s">
        <v>750</v>
      </c>
      <c r="I2611" t="str">
        <f>MID(Tabla1[[#This Row],[Des.Proyecto]],16,50)</f>
        <v>PREVENCIÓN SITUACIONAL Y CONVIVENCIA PAC</v>
      </c>
      <c r="J2611" t="s">
        <v>472</v>
      </c>
      <c r="K2611" t="s">
        <v>473</v>
      </c>
      <c r="L2611" s="11" t="s">
        <v>939</v>
      </c>
      <c r="M2611" t="s">
        <v>403</v>
      </c>
      <c r="N2611" t="s">
        <v>194</v>
      </c>
      <c r="O2611" s="19">
        <v>70000</v>
      </c>
      <c r="P2611" s="19">
        <v>0</v>
      </c>
      <c r="Q2611" s="19">
        <v>-54834.6</v>
      </c>
      <c r="R2611" s="19">
        <v>15165.4</v>
      </c>
      <c r="S2611" s="19">
        <v>0</v>
      </c>
      <c r="T2611" s="19">
        <v>15163.4</v>
      </c>
      <c r="U2611" s="18">
        <f>Tabla1[[#This Row],[Comprometido]]/Tabla1[[#Totals],[Comprometido]]</f>
        <v>7.2390444633173311E-4</v>
      </c>
      <c r="V2611" s="19">
        <v>7581.7</v>
      </c>
      <c r="W2611" s="20">
        <f>Tabla1[[#This Row],[Devengado]]/Tabla1[[#Totals],[Devengado]]</f>
        <v>8.8537902545088017E-4</v>
      </c>
      <c r="X2611" s="19">
        <v>2</v>
      </c>
      <c r="Y2611" s="19">
        <v>7583.7</v>
      </c>
      <c r="Z2611" s="19">
        <v>2</v>
      </c>
    </row>
    <row r="2612" spans="1:26" hidden="1" x14ac:dyDescent="0.2">
      <c r="A2612" t="s">
        <v>23</v>
      </c>
      <c r="B2612" t="s">
        <v>69</v>
      </c>
      <c r="C2612" t="s">
        <v>70</v>
      </c>
      <c r="D2612" t="s">
        <v>71</v>
      </c>
      <c r="E2612" t="s">
        <v>747</v>
      </c>
      <c r="F2612" t="s">
        <v>748</v>
      </c>
      <c r="G2612" t="s">
        <v>749</v>
      </c>
      <c r="H2612" t="s">
        <v>750</v>
      </c>
      <c r="I2612" t="str">
        <f>MID(Tabla1[[#This Row],[Des.Proyecto]],16,50)</f>
        <v>PREVENCIÓN SITUACIONAL Y CONVIVENCIA PAC</v>
      </c>
      <c r="J2612" t="s">
        <v>592</v>
      </c>
      <c r="K2612" t="s">
        <v>593</v>
      </c>
      <c r="L2612" s="11" t="s">
        <v>939</v>
      </c>
      <c r="M2612" t="s">
        <v>403</v>
      </c>
      <c r="N2612" t="s">
        <v>194</v>
      </c>
      <c r="O2612" s="19">
        <v>0</v>
      </c>
      <c r="P2612" s="19">
        <v>0</v>
      </c>
      <c r="Q2612" s="19">
        <v>87700</v>
      </c>
      <c r="R2612" s="19">
        <v>87700</v>
      </c>
      <c r="S2612" s="19">
        <v>0</v>
      </c>
      <c r="T2612" s="19">
        <v>0</v>
      </c>
      <c r="U2612" s="18">
        <f>Tabla1[[#This Row],[Comprometido]]/Tabla1[[#Totals],[Comprometido]]</f>
        <v>0</v>
      </c>
      <c r="V2612" s="19">
        <v>0</v>
      </c>
      <c r="W2612" s="20">
        <f>Tabla1[[#This Row],[Devengado]]/Tabla1[[#Totals],[Devengado]]</f>
        <v>0</v>
      </c>
      <c r="X2612" s="19">
        <v>87700</v>
      </c>
      <c r="Y2612" s="19">
        <v>87700</v>
      </c>
      <c r="Z2612" s="19">
        <v>87700</v>
      </c>
    </row>
    <row r="2613" spans="1:26" hidden="1" x14ac:dyDescent="0.2">
      <c r="A2613" t="s">
        <v>23</v>
      </c>
      <c r="B2613" t="s">
        <v>69</v>
      </c>
      <c r="C2613" t="s">
        <v>70</v>
      </c>
      <c r="D2613" t="s">
        <v>71</v>
      </c>
      <c r="E2613" t="s">
        <v>747</v>
      </c>
      <c r="F2613" t="s">
        <v>748</v>
      </c>
      <c r="G2613" t="s">
        <v>749</v>
      </c>
      <c r="H2613" t="s">
        <v>750</v>
      </c>
      <c r="I2613" t="str">
        <f>MID(Tabla1[[#This Row],[Des.Proyecto]],16,50)</f>
        <v>PREVENCIÓN SITUACIONAL Y CONVIVENCIA PAC</v>
      </c>
      <c r="J2613" t="s">
        <v>478</v>
      </c>
      <c r="K2613" t="s">
        <v>479</v>
      </c>
      <c r="L2613" s="11" t="s">
        <v>939</v>
      </c>
      <c r="M2613" t="s">
        <v>403</v>
      </c>
      <c r="N2613" t="s">
        <v>194</v>
      </c>
      <c r="O2613" s="19">
        <v>3444</v>
      </c>
      <c r="P2613" s="19">
        <v>0</v>
      </c>
      <c r="Q2613" s="19">
        <v>7306</v>
      </c>
      <c r="R2613" s="19">
        <v>10750</v>
      </c>
      <c r="S2613" s="19">
        <v>0</v>
      </c>
      <c r="T2613" s="19">
        <v>0</v>
      </c>
      <c r="U2613" s="18">
        <f>Tabla1[[#This Row],[Comprometido]]/Tabla1[[#Totals],[Comprometido]]</f>
        <v>0</v>
      </c>
      <c r="V2613" s="19">
        <v>0</v>
      </c>
      <c r="W2613" s="20">
        <f>Tabla1[[#This Row],[Devengado]]/Tabla1[[#Totals],[Devengado]]</f>
        <v>0</v>
      </c>
      <c r="X2613" s="19">
        <v>10750</v>
      </c>
      <c r="Y2613" s="19">
        <v>10750</v>
      </c>
      <c r="Z2613" s="19">
        <v>10750</v>
      </c>
    </row>
    <row r="2614" spans="1:26" hidden="1" x14ac:dyDescent="0.2">
      <c r="A2614" t="s">
        <v>23</v>
      </c>
      <c r="B2614" t="s">
        <v>69</v>
      </c>
      <c r="C2614" t="s">
        <v>70</v>
      </c>
      <c r="D2614" t="s">
        <v>71</v>
      </c>
      <c r="E2614" t="s">
        <v>747</v>
      </c>
      <c r="F2614" t="s">
        <v>748</v>
      </c>
      <c r="G2614" t="s">
        <v>749</v>
      </c>
      <c r="H2614" t="s">
        <v>750</v>
      </c>
      <c r="I2614" t="str">
        <f>MID(Tabla1[[#This Row],[Des.Proyecto]],16,50)</f>
        <v>PREVENCIÓN SITUACIONAL Y CONVIVENCIA PAC</v>
      </c>
      <c r="J2614" t="s">
        <v>658</v>
      </c>
      <c r="K2614" t="s">
        <v>659</v>
      </c>
      <c r="L2614" s="11" t="s">
        <v>939</v>
      </c>
      <c r="M2614" t="s">
        <v>403</v>
      </c>
      <c r="N2614" t="s">
        <v>194</v>
      </c>
      <c r="O2614" s="19">
        <v>12708.54</v>
      </c>
      <c r="P2614" s="19">
        <v>0</v>
      </c>
      <c r="Q2614" s="19">
        <v>-12708.54</v>
      </c>
      <c r="R2614" s="19">
        <v>0</v>
      </c>
      <c r="S2614" s="19">
        <v>0</v>
      </c>
      <c r="T2614" s="19">
        <v>0</v>
      </c>
      <c r="U2614" s="18">
        <f>Tabla1[[#This Row],[Comprometido]]/Tabla1[[#Totals],[Comprometido]]</f>
        <v>0</v>
      </c>
      <c r="V2614" s="19">
        <v>0</v>
      </c>
      <c r="W2614" s="20">
        <f>Tabla1[[#This Row],[Devengado]]/Tabla1[[#Totals],[Devengado]]</f>
        <v>0</v>
      </c>
      <c r="X2614" s="19">
        <v>0</v>
      </c>
      <c r="Y2614" s="19">
        <v>0</v>
      </c>
      <c r="Z2614" s="19">
        <v>0</v>
      </c>
    </row>
    <row r="2615" spans="1:26" hidden="1" x14ac:dyDescent="0.2">
      <c r="A2615" t="s">
        <v>23</v>
      </c>
      <c r="B2615" t="s">
        <v>69</v>
      </c>
      <c r="C2615" t="s">
        <v>70</v>
      </c>
      <c r="D2615" t="s">
        <v>71</v>
      </c>
      <c r="E2615" t="s">
        <v>747</v>
      </c>
      <c r="F2615" t="s">
        <v>748</v>
      </c>
      <c r="G2615" t="s">
        <v>749</v>
      </c>
      <c r="H2615" t="s">
        <v>750</v>
      </c>
      <c r="I2615" t="str">
        <f>MID(Tabla1[[#This Row],[Des.Proyecto]],16,50)</f>
        <v>PREVENCIÓN SITUACIONAL Y CONVIVENCIA PAC</v>
      </c>
      <c r="J2615" t="s">
        <v>520</v>
      </c>
      <c r="K2615" t="s">
        <v>521</v>
      </c>
      <c r="L2615" s="11" t="s">
        <v>939</v>
      </c>
      <c r="M2615" t="s">
        <v>403</v>
      </c>
      <c r="N2615" t="s">
        <v>194</v>
      </c>
      <c r="O2615" s="19">
        <v>366951</v>
      </c>
      <c r="P2615" s="19">
        <v>0</v>
      </c>
      <c r="Q2615" s="19">
        <v>48201</v>
      </c>
      <c r="R2615" s="19">
        <v>415152</v>
      </c>
      <c r="S2615" s="19">
        <v>32834.5</v>
      </c>
      <c r="T2615" s="19">
        <v>52807.5</v>
      </c>
      <c r="U2615" s="18">
        <f>Tabla1[[#This Row],[Comprometido]]/Tabla1[[#Totals],[Comprometido]]</f>
        <v>2.5210430411163063E-3</v>
      </c>
      <c r="V2615" s="19">
        <v>0</v>
      </c>
      <c r="W2615" s="20">
        <f>Tabla1[[#This Row],[Devengado]]/Tabla1[[#Totals],[Devengado]]</f>
        <v>0</v>
      </c>
      <c r="X2615" s="19">
        <v>362344.5</v>
      </c>
      <c r="Y2615" s="19">
        <v>415152</v>
      </c>
      <c r="Z2615" s="19">
        <v>329510</v>
      </c>
    </row>
    <row r="2616" spans="1:26" hidden="1" x14ac:dyDescent="0.2">
      <c r="A2616" t="s">
        <v>23</v>
      </c>
      <c r="B2616" t="s">
        <v>24</v>
      </c>
      <c r="C2616" t="s">
        <v>40</v>
      </c>
      <c r="D2616" t="s">
        <v>41</v>
      </c>
      <c r="E2616" t="s">
        <v>747</v>
      </c>
      <c r="F2616" t="s">
        <v>748</v>
      </c>
      <c r="G2616" t="s">
        <v>749</v>
      </c>
      <c r="H2616" t="s">
        <v>750</v>
      </c>
      <c r="I2616" t="str">
        <f>MID(Tabla1[[#This Row],[Des.Proyecto]],16,50)</f>
        <v>PREVENCIÓN SITUACIONAL Y CONVIVENCIA PAC</v>
      </c>
      <c r="J2616" t="s">
        <v>520</v>
      </c>
      <c r="K2616" t="s">
        <v>521</v>
      </c>
      <c r="L2616" s="11" t="s">
        <v>939</v>
      </c>
      <c r="M2616" t="s">
        <v>403</v>
      </c>
      <c r="N2616" t="s">
        <v>194</v>
      </c>
      <c r="O2616" s="19">
        <v>5500</v>
      </c>
      <c r="P2616" s="19">
        <v>0</v>
      </c>
      <c r="Q2616" s="19">
        <v>-5500</v>
      </c>
      <c r="R2616" s="19">
        <v>0</v>
      </c>
      <c r="S2616" s="19">
        <v>0</v>
      </c>
      <c r="T2616" s="19">
        <v>0</v>
      </c>
      <c r="U2616" s="18">
        <f>Tabla1[[#This Row],[Comprometido]]/Tabla1[[#Totals],[Comprometido]]</f>
        <v>0</v>
      </c>
      <c r="V2616" s="19">
        <v>0</v>
      </c>
      <c r="W2616" s="20">
        <f>Tabla1[[#This Row],[Devengado]]/Tabla1[[#Totals],[Devengado]]</f>
        <v>0</v>
      </c>
      <c r="X2616" s="19">
        <v>0</v>
      </c>
      <c r="Y2616" s="19">
        <v>0</v>
      </c>
      <c r="Z2616" s="19">
        <v>0</v>
      </c>
    </row>
    <row r="2617" spans="1:26" hidden="1" x14ac:dyDescent="0.2">
      <c r="A2617" t="s">
        <v>23</v>
      </c>
      <c r="B2617" t="s">
        <v>24</v>
      </c>
      <c r="C2617" t="s">
        <v>44</v>
      </c>
      <c r="D2617" t="s">
        <v>45</v>
      </c>
      <c r="E2617" t="s">
        <v>747</v>
      </c>
      <c r="F2617" t="s">
        <v>748</v>
      </c>
      <c r="G2617" t="s">
        <v>749</v>
      </c>
      <c r="H2617" t="s">
        <v>750</v>
      </c>
      <c r="I2617" t="str">
        <f>MID(Tabla1[[#This Row],[Des.Proyecto]],16,50)</f>
        <v>PREVENCIÓN SITUACIONAL Y CONVIVENCIA PAC</v>
      </c>
      <c r="J2617" t="s">
        <v>520</v>
      </c>
      <c r="K2617" t="s">
        <v>521</v>
      </c>
      <c r="L2617" s="11" t="s">
        <v>939</v>
      </c>
      <c r="M2617" t="s">
        <v>403</v>
      </c>
      <c r="N2617" t="s">
        <v>194</v>
      </c>
      <c r="O2617" s="19">
        <v>1000</v>
      </c>
      <c r="P2617" s="19">
        <v>0</v>
      </c>
      <c r="Q2617" s="19">
        <v>-1000</v>
      </c>
      <c r="R2617" s="19">
        <v>0</v>
      </c>
      <c r="S2617" s="19">
        <v>0</v>
      </c>
      <c r="T2617" s="19">
        <v>0</v>
      </c>
      <c r="U2617" s="18">
        <f>Tabla1[[#This Row],[Comprometido]]/Tabla1[[#Totals],[Comprometido]]</f>
        <v>0</v>
      </c>
      <c r="V2617" s="19">
        <v>0</v>
      </c>
      <c r="W2617" s="20">
        <f>Tabla1[[#This Row],[Devengado]]/Tabla1[[#Totals],[Devengado]]</f>
        <v>0</v>
      </c>
      <c r="X2617" s="19">
        <v>0</v>
      </c>
      <c r="Y2617" s="19">
        <v>0</v>
      </c>
      <c r="Z2617" s="19">
        <v>0</v>
      </c>
    </row>
    <row r="2618" spans="1:26" hidden="1" x14ac:dyDescent="0.2">
      <c r="A2618" t="s">
        <v>23</v>
      </c>
      <c r="B2618" t="s">
        <v>24</v>
      </c>
      <c r="C2618" t="s">
        <v>72</v>
      </c>
      <c r="D2618" t="s">
        <v>73</v>
      </c>
      <c r="E2618" t="s">
        <v>747</v>
      </c>
      <c r="F2618" t="s">
        <v>748</v>
      </c>
      <c r="G2618" t="s">
        <v>749</v>
      </c>
      <c r="H2618" t="s">
        <v>750</v>
      </c>
      <c r="I2618" t="str">
        <f>MID(Tabla1[[#This Row],[Des.Proyecto]],16,50)</f>
        <v>PREVENCIÓN SITUACIONAL Y CONVIVENCIA PAC</v>
      </c>
      <c r="J2618" t="s">
        <v>520</v>
      </c>
      <c r="K2618" t="s">
        <v>521</v>
      </c>
      <c r="L2618" s="11" t="s">
        <v>939</v>
      </c>
      <c r="M2618" t="s">
        <v>403</v>
      </c>
      <c r="N2618" t="s">
        <v>194</v>
      </c>
      <c r="O2618" s="19">
        <v>1423.56</v>
      </c>
      <c r="P2618" s="19">
        <v>0</v>
      </c>
      <c r="Q2618" s="19">
        <v>0</v>
      </c>
      <c r="R2618" s="19">
        <v>1423.56</v>
      </c>
      <c r="S2618" s="19">
        <v>0</v>
      </c>
      <c r="T2618" s="19">
        <v>0</v>
      </c>
      <c r="U2618" s="18">
        <f>Tabla1[[#This Row],[Comprometido]]/Tabla1[[#Totals],[Comprometido]]</f>
        <v>0</v>
      </c>
      <c r="V2618" s="19">
        <v>0</v>
      </c>
      <c r="W2618" s="20">
        <f>Tabla1[[#This Row],[Devengado]]/Tabla1[[#Totals],[Devengado]]</f>
        <v>0</v>
      </c>
      <c r="X2618" s="19">
        <v>1423.56</v>
      </c>
      <c r="Y2618" s="19">
        <v>1423.56</v>
      </c>
      <c r="Z2618" s="19">
        <v>1423.56</v>
      </c>
    </row>
    <row r="2619" spans="1:26" hidden="1" x14ac:dyDescent="0.2">
      <c r="A2619" t="s">
        <v>23</v>
      </c>
      <c r="B2619" t="s">
        <v>69</v>
      </c>
      <c r="C2619" t="s">
        <v>70</v>
      </c>
      <c r="D2619" t="s">
        <v>71</v>
      </c>
      <c r="E2619" t="s">
        <v>747</v>
      </c>
      <c r="F2619" t="s">
        <v>748</v>
      </c>
      <c r="G2619" t="s">
        <v>749</v>
      </c>
      <c r="H2619" t="s">
        <v>750</v>
      </c>
      <c r="I2619" t="str">
        <f>MID(Tabla1[[#This Row],[Des.Proyecto]],16,50)</f>
        <v>PREVENCIÓN SITUACIONAL Y CONVIVENCIA PAC</v>
      </c>
      <c r="J2619" t="s">
        <v>538</v>
      </c>
      <c r="K2619" t="s">
        <v>539</v>
      </c>
      <c r="L2619" s="11" t="s">
        <v>939</v>
      </c>
      <c r="M2619" t="s">
        <v>403</v>
      </c>
      <c r="N2619" t="s">
        <v>194</v>
      </c>
      <c r="O2619" s="19">
        <v>81955.8</v>
      </c>
      <c r="P2619" s="19">
        <v>0</v>
      </c>
      <c r="Q2619" s="19">
        <v>-81955.8</v>
      </c>
      <c r="R2619" s="19">
        <v>0</v>
      </c>
      <c r="S2619" s="19">
        <v>0</v>
      </c>
      <c r="T2619" s="19">
        <v>0</v>
      </c>
      <c r="U2619" s="18">
        <f>Tabla1[[#This Row],[Comprometido]]/Tabla1[[#Totals],[Comprometido]]</f>
        <v>0</v>
      </c>
      <c r="V2619" s="19">
        <v>0</v>
      </c>
      <c r="W2619" s="20">
        <f>Tabla1[[#This Row],[Devengado]]/Tabla1[[#Totals],[Devengado]]</f>
        <v>0</v>
      </c>
      <c r="X2619" s="19">
        <v>0</v>
      </c>
      <c r="Y2619" s="19">
        <v>0</v>
      </c>
      <c r="Z2619" s="19">
        <v>0</v>
      </c>
    </row>
    <row r="2620" spans="1:26" hidden="1" x14ac:dyDescent="0.2">
      <c r="A2620" t="s">
        <v>23</v>
      </c>
      <c r="B2620" t="s">
        <v>69</v>
      </c>
      <c r="C2620" t="s">
        <v>70</v>
      </c>
      <c r="D2620" t="s">
        <v>71</v>
      </c>
      <c r="E2620" t="s">
        <v>747</v>
      </c>
      <c r="F2620" t="s">
        <v>748</v>
      </c>
      <c r="G2620" t="s">
        <v>749</v>
      </c>
      <c r="H2620" t="s">
        <v>750</v>
      </c>
      <c r="I2620" t="str">
        <f>MID(Tabla1[[#This Row],[Des.Proyecto]],16,50)</f>
        <v>PREVENCIÓN SITUACIONAL Y CONVIVENCIA PAC</v>
      </c>
      <c r="J2620" t="s">
        <v>422</v>
      </c>
      <c r="K2620" t="s">
        <v>423</v>
      </c>
      <c r="L2620" s="11" t="s">
        <v>939</v>
      </c>
      <c r="M2620" t="s">
        <v>403</v>
      </c>
      <c r="N2620" t="s">
        <v>194</v>
      </c>
      <c r="O2620" s="19">
        <v>170</v>
      </c>
      <c r="P2620" s="19">
        <v>0</v>
      </c>
      <c r="Q2620" s="19">
        <v>22605.5</v>
      </c>
      <c r="R2620" s="19">
        <v>22775.5</v>
      </c>
      <c r="S2620" s="19">
        <v>0</v>
      </c>
      <c r="T2620" s="19">
        <v>0</v>
      </c>
      <c r="U2620" s="18">
        <f>Tabla1[[#This Row],[Comprometido]]/Tabla1[[#Totals],[Comprometido]]</f>
        <v>0</v>
      </c>
      <c r="V2620" s="19">
        <v>0</v>
      </c>
      <c r="W2620" s="20">
        <f>Tabla1[[#This Row],[Devengado]]/Tabla1[[#Totals],[Devengado]]</f>
        <v>0</v>
      </c>
      <c r="X2620" s="19">
        <v>22775.5</v>
      </c>
      <c r="Y2620" s="19">
        <v>22775.5</v>
      </c>
      <c r="Z2620" s="19">
        <v>22775.5</v>
      </c>
    </row>
    <row r="2621" spans="1:26" hidden="1" x14ac:dyDescent="0.2">
      <c r="A2621" t="s">
        <v>23</v>
      </c>
      <c r="B2621" t="s">
        <v>69</v>
      </c>
      <c r="C2621" t="s">
        <v>70</v>
      </c>
      <c r="D2621" t="s">
        <v>71</v>
      </c>
      <c r="E2621" t="s">
        <v>747</v>
      </c>
      <c r="F2621" t="s">
        <v>748</v>
      </c>
      <c r="G2621" t="s">
        <v>749</v>
      </c>
      <c r="H2621" t="s">
        <v>750</v>
      </c>
      <c r="I2621" t="str">
        <f>MID(Tabla1[[#This Row],[Des.Proyecto]],16,50)</f>
        <v>PREVENCIÓN SITUACIONAL Y CONVIVENCIA PAC</v>
      </c>
      <c r="J2621" t="s">
        <v>508</v>
      </c>
      <c r="K2621" t="s">
        <v>509</v>
      </c>
      <c r="L2621" s="11" t="s">
        <v>939</v>
      </c>
      <c r="M2621" t="s">
        <v>403</v>
      </c>
      <c r="N2621" t="s">
        <v>194</v>
      </c>
      <c r="O2621" s="19">
        <v>25000</v>
      </c>
      <c r="P2621" s="19">
        <v>0</v>
      </c>
      <c r="Q2621" s="19">
        <v>-6190</v>
      </c>
      <c r="R2621" s="19">
        <v>18810</v>
      </c>
      <c r="S2621" s="19">
        <v>17176.86</v>
      </c>
      <c r="T2621" s="19">
        <v>0</v>
      </c>
      <c r="U2621" s="18">
        <f>Tabla1[[#This Row],[Comprometido]]/Tabla1[[#Totals],[Comprometido]]</f>
        <v>0</v>
      </c>
      <c r="V2621" s="19">
        <v>0</v>
      </c>
      <c r="W2621" s="20">
        <f>Tabla1[[#This Row],[Devengado]]/Tabla1[[#Totals],[Devengado]]</f>
        <v>0</v>
      </c>
      <c r="X2621" s="19">
        <v>18810</v>
      </c>
      <c r="Y2621" s="19">
        <v>18810</v>
      </c>
      <c r="Z2621" s="19">
        <v>1633.14</v>
      </c>
    </row>
    <row r="2622" spans="1:26" hidden="1" x14ac:dyDescent="0.2">
      <c r="A2622" t="s">
        <v>23</v>
      </c>
      <c r="B2622" t="s">
        <v>69</v>
      </c>
      <c r="C2622" t="s">
        <v>70</v>
      </c>
      <c r="D2622" t="s">
        <v>71</v>
      </c>
      <c r="E2622" t="s">
        <v>747</v>
      </c>
      <c r="F2622" t="s">
        <v>748</v>
      </c>
      <c r="G2622" t="s">
        <v>749</v>
      </c>
      <c r="H2622" t="s">
        <v>750</v>
      </c>
      <c r="I2622" t="str">
        <f>MID(Tabla1[[#This Row],[Des.Proyecto]],16,50)</f>
        <v>PREVENCIÓN SITUACIONAL Y CONVIVENCIA PAC</v>
      </c>
      <c r="J2622" t="s">
        <v>490</v>
      </c>
      <c r="K2622" t="s">
        <v>491</v>
      </c>
      <c r="L2622" s="11" t="s">
        <v>939</v>
      </c>
      <c r="M2622" t="s">
        <v>403</v>
      </c>
      <c r="N2622" t="s">
        <v>194</v>
      </c>
      <c r="O2622" s="19">
        <v>32657.08</v>
      </c>
      <c r="P2622" s="19">
        <v>0</v>
      </c>
      <c r="Q2622" s="19">
        <v>-32657.08</v>
      </c>
      <c r="R2622" s="19">
        <v>0</v>
      </c>
      <c r="S2622" s="19">
        <v>0</v>
      </c>
      <c r="T2622" s="19">
        <v>0</v>
      </c>
      <c r="U2622" s="18">
        <f>Tabla1[[#This Row],[Comprometido]]/Tabla1[[#Totals],[Comprometido]]</f>
        <v>0</v>
      </c>
      <c r="V2622" s="19">
        <v>0</v>
      </c>
      <c r="W2622" s="20">
        <f>Tabla1[[#This Row],[Devengado]]/Tabla1[[#Totals],[Devengado]]</f>
        <v>0</v>
      </c>
      <c r="X2622" s="19">
        <v>0</v>
      </c>
      <c r="Y2622" s="19">
        <v>0</v>
      </c>
      <c r="Z2622" s="19">
        <v>0</v>
      </c>
    </row>
    <row r="2623" spans="1:26" hidden="1" x14ac:dyDescent="0.2">
      <c r="A2623" t="s">
        <v>23</v>
      </c>
      <c r="B2623" t="s">
        <v>69</v>
      </c>
      <c r="C2623" t="s">
        <v>70</v>
      </c>
      <c r="D2623" t="s">
        <v>71</v>
      </c>
      <c r="E2623" t="s">
        <v>747</v>
      </c>
      <c r="F2623" t="s">
        <v>748</v>
      </c>
      <c r="G2623" t="s">
        <v>749</v>
      </c>
      <c r="H2623" t="s">
        <v>750</v>
      </c>
      <c r="I2623" t="str">
        <f>MID(Tabla1[[#This Row],[Des.Proyecto]],16,50)</f>
        <v>PREVENCIÓN SITUACIONAL Y CONVIVENCIA PAC</v>
      </c>
      <c r="J2623" t="s">
        <v>628</v>
      </c>
      <c r="K2623" t="s">
        <v>629</v>
      </c>
      <c r="L2623" s="11" t="s">
        <v>939</v>
      </c>
      <c r="M2623" t="s">
        <v>403</v>
      </c>
      <c r="N2623" t="s">
        <v>194</v>
      </c>
      <c r="O2623" s="19">
        <v>0</v>
      </c>
      <c r="P2623" s="19">
        <v>0</v>
      </c>
      <c r="Q2623" s="19">
        <v>500</v>
      </c>
      <c r="R2623" s="19">
        <v>500</v>
      </c>
      <c r="S2623" s="19">
        <v>0</v>
      </c>
      <c r="T2623" s="19">
        <v>0</v>
      </c>
      <c r="U2623" s="18">
        <f>Tabla1[[#This Row],[Comprometido]]/Tabla1[[#Totals],[Comprometido]]</f>
        <v>0</v>
      </c>
      <c r="V2623" s="19">
        <v>0</v>
      </c>
      <c r="W2623" s="20">
        <f>Tabla1[[#This Row],[Devengado]]/Tabla1[[#Totals],[Devengado]]</f>
        <v>0</v>
      </c>
      <c r="X2623" s="19">
        <v>500</v>
      </c>
      <c r="Y2623" s="19">
        <v>500</v>
      </c>
      <c r="Z2623" s="19">
        <v>500</v>
      </c>
    </row>
    <row r="2624" spans="1:26" hidden="1" x14ac:dyDescent="0.2">
      <c r="A2624" t="s">
        <v>23</v>
      </c>
      <c r="B2624" t="s">
        <v>24</v>
      </c>
      <c r="C2624" t="s">
        <v>29</v>
      </c>
      <c r="D2624" t="s">
        <v>30</v>
      </c>
      <c r="E2624" t="s">
        <v>747</v>
      </c>
      <c r="F2624" t="s">
        <v>748</v>
      </c>
      <c r="G2624" t="s">
        <v>749</v>
      </c>
      <c r="H2624" t="s">
        <v>750</v>
      </c>
      <c r="I2624" t="str">
        <f>MID(Tabla1[[#This Row],[Des.Proyecto]],16,50)</f>
        <v>PREVENCIÓN SITUACIONAL Y CONVIVENCIA PAC</v>
      </c>
      <c r="J2624" t="s">
        <v>426</v>
      </c>
      <c r="K2624" t="s">
        <v>427</v>
      </c>
      <c r="L2624" s="11" t="s">
        <v>939</v>
      </c>
      <c r="M2624" t="s">
        <v>403</v>
      </c>
      <c r="N2624" t="s">
        <v>194</v>
      </c>
      <c r="O2624" s="19">
        <v>4379.9799999999996</v>
      </c>
      <c r="P2624" s="19">
        <v>0</v>
      </c>
      <c r="Q2624" s="19">
        <v>0</v>
      </c>
      <c r="R2624" s="19">
        <v>4379.9799999999996</v>
      </c>
      <c r="S2624" s="19">
        <v>0</v>
      </c>
      <c r="T2624" s="19">
        <v>0</v>
      </c>
      <c r="U2624" s="18">
        <f>Tabla1[[#This Row],[Comprometido]]/Tabla1[[#Totals],[Comprometido]]</f>
        <v>0</v>
      </c>
      <c r="V2624" s="19">
        <v>0</v>
      </c>
      <c r="W2624" s="20">
        <f>Tabla1[[#This Row],[Devengado]]/Tabla1[[#Totals],[Devengado]]</f>
        <v>0</v>
      </c>
      <c r="X2624" s="19">
        <v>4379.9799999999996</v>
      </c>
      <c r="Y2624" s="19">
        <v>4379.9799999999996</v>
      </c>
      <c r="Z2624" s="19">
        <v>4379.9799999999996</v>
      </c>
    </row>
    <row r="2625" spans="1:26" hidden="1" x14ac:dyDescent="0.2">
      <c r="A2625" t="s">
        <v>23</v>
      </c>
      <c r="B2625" t="s">
        <v>24</v>
      </c>
      <c r="C2625" t="s">
        <v>25</v>
      </c>
      <c r="D2625" t="s">
        <v>26</v>
      </c>
      <c r="E2625" t="s">
        <v>747</v>
      </c>
      <c r="F2625" t="s">
        <v>748</v>
      </c>
      <c r="G2625" t="s">
        <v>749</v>
      </c>
      <c r="H2625" t="s">
        <v>750</v>
      </c>
      <c r="I2625" t="str">
        <f>MID(Tabla1[[#This Row],[Des.Proyecto]],16,50)</f>
        <v>PREVENCIÓN SITUACIONAL Y CONVIVENCIA PAC</v>
      </c>
      <c r="J2625" t="s">
        <v>426</v>
      </c>
      <c r="K2625" t="s">
        <v>427</v>
      </c>
      <c r="L2625" s="11" t="s">
        <v>939</v>
      </c>
      <c r="M2625" t="s">
        <v>403</v>
      </c>
      <c r="N2625" t="s">
        <v>194</v>
      </c>
      <c r="O2625" s="19">
        <v>4756</v>
      </c>
      <c r="P2625" s="19">
        <v>0</v>
      </c>
      <c r="Q2625" s="19">
        <v>0</v>
      </c>
      <c r="R2625" s="19">
        <v>4756</v>
      </c>
      <c r="S2625" s="19">
        <v>0</v>
      </c>
      <c r="T2625" s="19">
        <v>4752.7</v>
      </c>
      <c r="U2625" s="18">
        <f>Tabla1[[#This Row],[Comprometido]]/Tabla1[[#Totals],[Comprometido]]</f>
        <v>2.2689506720661775E-4</v>
      </c>
      <c r="V2625" s="19">
        <v>4752.7</v>
      </c>
      <c r="W2625" s="20">
        <f>Tabla1[[#This Row],[Devengado]]/Tabla1[[#Totals],[Devengado]]</f>
        <v>5.5501284596599682E-4</v>
      </c>
      <c r="X2625" s="19">
        <v>3.3</v>
      </c>
      <c r="Y2625" s="19">
        <v>3.3</v>
      </c>
      <c r="Z2625" s="19">
        <v>3.3</v>
      </c>
    </row>
    <row r="2626" spans="1:26" hidden="1" x14ac:dyDescent="0.2">
      <c r="A2626" t="s">
        <v>23</v>
      </c>
      <c r="B2626" t="s">
        <v>24</v>
      </c>
      <c r="C2626" t="s">
        <v>34</v>
      </c>
      <c r="D2626" t="s">
        <v>35</v>
      </c>
      <c r="E2626" t="s">
        <v>747</v>
      </c>
      <c r="F2626" t="s">
        <v>748</v>
      </c>
      <c r="G2626" t="s">
        <v>749</v>
      </c>
      <c r="H2626" t="s">
        <v>750</v>
      </c>
      <c r="I2626" t="str">
        <f>MID(Tabla1[[#This Row],[Des.Proyecto]],16,50)</f>
        <v>PREVENCIÓN SITUACIONAL Y CONVIVENCIA PAC</v>
      </c>
      <c r="J2626" t="s">
        <v>426</v>
      </c>
      <c r="K2626" t="s">
        <v>427</v>
      </c>
      <c r="L2626" s="11" t="s">
        <v>939</v>
      </c>
      <c r="M2626" t="s">
        <v>403</v>
      </c>
      <c r="N2626" t="s">
        <v>194</v>
      </c>
      <c r="O2626" s="19">
        <v>5500</v>
      </c>
      <c r="P2626" s="19">
        <v>0</v>
      </c>
      <c r="Q2626" s="19">
        <v>0</v>
      </c>
      <c r="R2626" s="19">
        <v>5500</v>
      </c>
      <c r="S2626" s="19">
        <v>0</v>
      </c>
      <c r="T2626" s="19">
        <v>0</v>
      </c>
      <c r="U2626" s="18">
        <f>Tabla1[[#This Row],[Comprometido]]/Tabla1[[#Totals],[Comprometido]]</f>
        <v>0</v>
      </c>
      <c r="V2626" s="19">
        <v>0</v>
      </c>
      <c r="W2626" s="20">
        <f>Tabla1[[#This Row],[Devengado]]/Tabla1[[#Totals],[Devengado]]</f>
        <v>0</v>
      </c>
      <c r="X2626" s="19">
        <v>5500</v>
      </c>
      <c r="Y2626" s="19">
        <v>5500</v>
      </c>
      <c r="Z2626" s="19">
        <v>5500</v>
      </c>
    </row>
    <row r="2627" spans="1:26" hidden="1" x14ac:dyDescent="0.2">
      <c r="A2627" t="s">
        <v>23</v>
      </c>
      <c r="B2627" t="s">
        <v>69</v>
      </c>
      <c r="C2627" t="s">
        <v>131</v>
      </c>
      <c r="D2627" t="s">
        <v>132</v>
      </c>
      <c r="E2627" t="s">
        <v>747</v>
      </c>
      <c r="F2627" t="s">
        <v>748</v>
      </c>
      <c r="G2627" t="s">
        <v>749</v>
      </c>
      <c r="H2627" t="s">
        <v>750</v>
      </c>
      <c r="I2627" t="str">
        <f>MID(Tabla1[[#This Row],[Des.Proyecto]],16,50)</f>
        <v>PREVENCIÓN SITUACIONAL Y CONVIVENCIA PAC</v>
      </c>
      <c r="J2627" t="s">
        <v>426</v>
      </c>
      <c r="K2627" t="s">
        <v>427</v>
      </c>
      <c r="L2627" s="11" t="s">
        <v>939</v>
      </c>
      <c r="M2627" t="s">
        <v>403</v>
      </c>
      <c r="N2627" t="s">
        <v>194</v>
      </c>
      <c r="O2627" s="19">
        <v>29450</v>
      </c>
      <c r="P2627" s="19">
        <v>0</v>
      </c>
      <c r="Q2627" s="19">
        <v>0</v>
      </c>
      <c r="R2627" s="19">
        <v>29450</v>
      </c>
      <c r="S2627" s="19">
        <v>0</v>
      </c>
      <c r="T2627" s="19">
        <v>0</v>
      </c>
      <c r="U2627" s="18">
        <f>Tabla1[[#This Row],[Comprometido]]/Tabla1[[#Totals],[Comprometido]]</f>
        <v>0</v>
      </c>
      <c r="V2627" s="19">
        <v>0</v>
      </c>
      <c r="W2627" s="20">
        <f>Tabla1[[#This Row],[Devengado]]/Tabla1[[#Totals],[Devengado]]</f>
        <v>0</v>
      </c>
      <c r="X2627" s="19">
        <v>29450</v>
      </c>
      <c r="Y2627" s="19">
        <v>29450</v>
      </c>
      <c r="Z2627" s="19">
        <v>29450</v>
      </c>
    </row>
    <row r="2628" spans="1:26" hidden="1" x14ac:dyDescent="0.2">
      <c r="A2628" t="s">
        <v>23</v>
      </c>
      <c r="B2628" t="s">
        <v>24</v>
      </c>
      <c r="C2628" t="s">
        <v>40</v>
      </c>
      <c r="D2628" t="s">
        <v>41</v>
      </c>
      <c r="E2628" t="s">
        <v>747</v>
      </c>
      <c r="F2628" t="s">
        <v>748</v>
      </c>
      <c r="G2628" t="s">
        <v>749</v>
      </c>
      <c r="H2628" t="s">
        <v>750</v>
      </c>
      <c r="I2628" t="str">
        <f>MID(Tabla1[[#This Row],[Des.Proyecto]],16,50)</f>
        <v>PREVENCIÓN SITUACIONAL Y CONVIVENCIA PAC</v>
      </c>
      <c r="J2628" t="s">
        <v>426</v>
      </c>
      <c r="K2628" t="s">
        <v>427</v>
      </c>
      <c r="L2628" s="11" t="s">
        <v>939</v>
      </c>
      <c r="M2628" t="s">
        <v>403</v>
      </c>
      <c r="N2628" t="s">
        <v>194</v>
      </c>
      <c r="O2628" s="19">
        <v>0</v>
      </c>
      <c r="P2628" s="19">
        <v>0</v>
      </c>
      <c r="Q2628" s="19">
        <v>5500</v>
      </c>
      <c r="R2628" s="19">
        <v>5500</v>
      </c>
      <c r="S2628" s="19">
        <v>0</v>
      </c>
      <c r="T2628" s="19">
        <v>0</v>
      </c>
      <c r="U2628" s="18">
        <f>Tabla1[[#This Row],[Comprometido]]/Tabla1[[#Totals],[Comprometido]]</f>
        <v>0</v>
      </c>
      <c r="V2628" s="19">
        <v>0</v>
      </c>
      <c r="W2628" s="20">
        <f>Tabla1[[#This Row],[Devengado]]/Tabla1[[#Totals],[Devengado]]</f>
        <v>0</v>
      </c>
      <c r="X2628" s="19">
        <v>5500</v>
      </c>
      <c r="Y2628" s="19">
        <v>5500</v>
      </c>
      <c r="Z2628" s="19">
        <v>5500</v>
      </c>
    </row>
    <row r="2629" spans="1:26" hidden="1" x14ac:dyDescent="0.2">
      <c r="A2629" t="s">
        <v>23</v>
      </c>
      <c r="B2629" t="s">
        <v>24</v>
      </c>
      <c r="C2629" t="s">
        <v>42</v>
      </c>
      <c r="D2629" t="s">
        <v>43</v>
      </c>
      <c r="E2629" t="s">
        <v>747</v>
      </c>
      <c r="F2629" t="s">
        <v>748</v>
      </c>
      <c r="G2629" t="s">
        <v>749</v>
      </c>
      <c r="H2629" t="s">
        <v>750</v>
      </c>
      <c r="I2629" t="str">
        <f>MID(Tabla1[[#This Row],[Des.Proyecto]],16,50)</f>
        <v>PREVENCIÓN SITUACIONAL Y CONVIVENCIA PAC</v>
      </c>
      <c r="J2629" t="s">
        <v>426</v>
      </c>
      <c r="K2629" t="s">
        <v>427</v>
      </c>
      <c r="L2629" s="11" t="s">
        <v>939</v>
      </c>
      <c r="M2629" t="s">
        <v>403</v>
      </c>
      <c r="N2629" t="s">
        <v>194</v>
      </c>
      <c r="O2629" s="19">
        <v>5375.84</v>
      </c>
      <c r="P2629" s="19">
        <v>0</v>
      </c>
      <c r="Q2629" s="19">
        <v>0</v>
      </c>
      <c r="R2629" s="19">
        <v>5375.84</v>
      </c>
      <c r="S2629" s="19">
        <v>0</v>
      </c>
      <c r="T2629" s="19">
        <v>0</v>
      </c>
      <c r="U2629" s="18">
        <f>Tabla1[[#This Row],[Comprometido]]/Tabla1[[#Totals],[Comprometido]]</f>
        <v>0</v>
      </c>
      <c r="V2629" s="19">
        <v>0</v>
      </c>
      <c r="W2629" s="20">
        <f>Tabla1[[#This Row],[Devengado]]/Tabla1[[#Totals],[Devengado]]</f>
        <v>0</v>
      </c>
      <c r="X2629" s="19">
        <v>5375.84</v>
      </c>
      <c r="Y2629" s="19">
        <v>5375.84</v>
      </c>
      <c r="Z2629" s="19">
        <v>5375.84</v>
      </c>
    </row>
    <row r="2630" spans="1:26" hidden="1" x14ac:dyDescent="0.2">
      <c r="A2630" t="s">
        <v>23</v>
      </c>
      <c r="B2630" t="s">
        <v>24</v>
      </c>
      <c r="C2630" t="s">
        <v>44</v>
      </c>
      <c r="D2630" t="s">
        <v>45</v>
      </c>
      <c r="E2630" t="s">
        <v>747</v>
      </c>
      <c r="F2630" t="s">
        <v>748</v>
      </c>
      <c r="G2630" t="s">
        <v>749</v>
      </c>
      <c r="H2630" t="s">
        <v>750</v>
      </c>
      <c r="I2630" t="str">
        <f>MID(Tabla1[[#This Row],[Des.Proyecto]],16,50)</f>
        <v>PREVENCIÓN SITUACIONAL Y CONVIVENCIA PAC</v>
      </c>
      <c r="J2630" t="s">
        <v>426</v>
      </c>
      <c r="K2630" t="s">
        <v>427</v>
      </c>
      <c r="L2630" s="11" t="s">
        <v>939</v>
      </c>
      <c r="M2630" t="s">
        <v>403</v>
      </c>
      <c r="N2630" t="s">
        <v>194</v>
      </c>
      <c r="O2630" s="19">
        <v>3627</v>
      </c>
      <c r="P2630" s="19">
        <v>0</v>
      </c>
      <c r="Q2630" s="19">
        <v>0</v>
      </c>
      <c r="R2630" s="19">
        <v>3627</v>
      </c>
      <c r="S2630" s="19">
        <v>0</v>
      </c>
      <c r="T2630" s="19">
        <v>2778.96</v>
      </c>
      <c r="U2630" s="18">
        <f>Tabla1[[#This Row],[Comprometido]]/Tabla1[[#Totals],[Comprometido]]</f>
        <v>1.3266823404896216E-4</v>
      </c>
      <c r="V2630" s="19">
        <v>2778.96</v>
      </c>
      <c r="W2630" s="20">
        <f>Tabla1[[#This Row],[Devengado]]/Tabla1[[#Totals],[Devengado]]</f>
        <v>3.2452258682973188E-4</v>
      </c>
      <c r="X2630" s="19">
        <v>848.04</v>
      </c>
      <c r="Y2630" s="19">
        <v>848.04</v>
      </c>
      <c r="Z2630" s="19">
        <v>848.04</v>
      </c>
    </row>
    <row r="2631" spans="1:26" hidden="1" x14ac:dyDescent="0.2">
      <c r="A2631" t="s">
        <v>23</v>
      </c>
      <c r="B2631" t="s">
        <v>69</v>
      </c>
      <c r="C2631" t="s">
        <v>70</v>
      </c>
      <c r="D2631" t="s">
        <v>71</v>
      </c>
      <c r="E2631" t="s">
        <v>747</v>
      </c>
      <c r="F2631" t="s">
        <v>748</v>
      </c>
      <c r="G2631" t="s">
        <v>749</v>
      </c>
      <c r="H2631" t="s">
        <v>750</v>
      </c>
      <c r="I2631" t="str">
        <f>MID(Tabla1[[#This Row],[Des.Proyecto]],16,50)</f>
        <v>PREVENCIÓN SITUACIONAL Y CONVIVENCIA PAC</v>
      </c>
      <c r="J2631" t="s">
        <v>426</v>
      </c>
      <c r="K2631" t="s">
        <v>427</v>
      </c>
      <c r="L2631" s="11" t="s">
        <v>939</v>
      </c>
      <c r="M2631" t="s">
        <v>403</v>
      </c>
      <c r="N2631" t="s">
        <v>194</v>
      </c>
      <c r="O2631" s="19">
        <v>2104</v>
      </c>
      <c r="P2631" s="19">
        <v>0</v>
      </c>
      <c r="Q2631" s="19">
        <v>1809</v>
      </c>
      <c r="R2631" s="19">
        <v>3913</v>
      </c>
      <c r="S2631" s="19">
        <v>0</v>
      </c>
      <c r="T2631" s="19">
        <v>0</v>
      </c>
      <c r="U2631" s="18">
        <f>Tabla1[[#This Row],[Comprometido]]/Tabla1[[#Totals],[Comprometido]]</f>
        <v>0</v>
      </c>
      <c r="V2631" s="19">
        <v>0</v>
      </c>
      <c r="W2631" s="20">
        <f>Tabla1[[#This Row],[Devengado]]/Tabla1[[#Totals],[Devengado]]</f>
        <v>0</v>
      </c>
      <c r="X2631" s="19">
        <v>3913</v>
      </c>
      <c r="Y2631" s="19">
        <v>3913</v>
      </c>
      <c r="Z2631" s="19">
        <v>3913</v>
      </c>
    </row>
    <row r="2632" spans="1:26" hidden="1" x14ac:dyDescent="0.2">
      <c r="A2632" t="s">
        <v>23</v>
      </c>
      <c r="B2632" t="s">
        <v>24</v>
      </c>
      <c r="C2632" t="s">
        <v>86</v>
      </c>
      <c r="D2632" t="s">
        <v>87</v>
      </c>
      <c r="E2632" t="s">
        <v>747</v>
      </c>
      <c r="F2632" t="s">
        <v>748</v>
      </c>
      <c r="G2632" t="s">
        <v>749</v>
      </c>
      <c r="H2632" t="s">
        <v>750</v>
      </c>
      <c r="I2632" t="str">
        <f>MID(Tabla1[[#This Row],[Des.Proyecto]],16,50)</f>
        <v>PREVENCIÓN SITUACIONAL Y CONVIVENCIA PAC</v>
      </c>
      <c r="J2632" t="s">
        <v>426</v>
      </c>
      <c r="K2632" t="s">
        <v>427</v>
      </c>
      <c r="L2632" s="11" t="s">
        <v>939</v>
      </c>
      <c r="M2632" t="s">
        <v>403</v>
      </c>
      <c r="N2632" t="s">
        <v>194</v>
      </c>
      <c r="O2632" s="19">
        <v>4500</v>
      </c>
      <c r="P2632" s="19">
        <v>0</v>
      </c>
      <c r="Q2632" s="19">
        <v>0</v>
      </c>
      <c r="R2632" s="19">
        <v>4500</v>
      </c>
      <c r="S2632" s="19">
        <v>4500</v>
      </c>
      <c r="T2632" s="19">
        <v>0</v>
      </c>
      <c r="U2632" s="18">
        <f>Tabla1[[#This Row],[Comprometido]]/Tabla1[[#Totals],[Comprometido]]</f>
        <v>0</v>
      </c>
      <c r="V2632" s="19">
        <v>0</v>
      </c>
      <c r="W2632" s="20">
        <f>Tabla1[[#This Row],[Devengado]]/Tabla1[[#Totals],[Devengado]]</f>
        <v>0</v>
      </c>
      <c r="X2632" s="19">
        <v>4500</v>
      </c>
      <c r="Y2632" s="19">
        <v>4500</v>
      </c>
      <c r="Z2632" s="19">
        <v>0</v>
      </c>
    </row>
    <row r="2633" spans="1:26" hidden="1" x14ac:dyDescent="0.2">
      <c r="A2633" t="s">
        <v>23</v>
      </c>
      <c r="B2633" t="s">
        <v>24</v>
      </c>
      <c r="C2633" t="s">
        <v>101</v>
      </c>
      <c r="D2633" t="s">
        <v>102</v>
      </c>
      <c r="E2633" t="s">
        <v>747</v>
      </c>
      <c r="F2633" t="s">
        <v>748</v>
      </c>
      <c r="G2633" t="s">
        <v>749</v>
      </c>
      <c r="H2633" t="s">
        <v>750</v>
      </c>
      <c r="I2633" t="str">
        <f>MID(Tabla1[[#This Row],[Des.Proyecto]],16,50)</f>
        <v>PREVENCIÓN SITUACIONAL Y CONVIVENCIA PAC</v>
      </c>
      <c r="J2633" t="s">
        <v>426</v>
      </c>
      <c r="K2633" t="s">
        <v>427</v>
      </c>
      <c r="L2633" s="11" t="s">
        <v>939</v>
      </c>
      <c r="M2633" t="s">
        <v>403</v>
      </c>
      <c r="N2633" t="s">
        <v>194</v>
      </c>
      <c r="O2633" s="19">
        <v>1670</v>
      </c>
      <c r="P2633" s="19">
        <v>0</v>
      </c>
      <c r="Q2633" s="19">
        <v>0</v>
      </c>
      <c r="R2633" s="19">
        <v>1670</v>
      </c>
      <c r="S2633" s="19">
        <v>0</v>
      </c>
      <c r="T2633" s="19">
        <v>0</v>
      </c>
      <c r="U2633" s="18">
        <f>Tabla1[[#This Row],[Comprometido]]/Tabla1[[#Totals],[Comprometido]]</f>
        <v>0</v>
      </c>
      <c r="V2633" s="19">
        <v>0</v>
      </c>
      <c r="W2633" s="20">
        <f>Tabla1[[#This Row],[Devengado]]/Tabla1[[#Totals],[Devengado]]</f>
        <v>0</v>
      </c>
      <c r="X2633" s="19">
        <v>1670</v>
      </c>
      <c r="Y2633" s="19">
        <v>1670</v>
      </c>
      <c r="Z2633" s="19">
        <v>1670</v>
      </c>
    </row>
    <row r="2634" spans="1:26" hidden="1" x14ac:dyDescent="0.2">
      <c r="A2634" t="s">
        <v>23</v>
      </c>
      <c r="B2634" t="s">
        <v>69</v>
      </c>
      <c r="C2634" t="s">
        <v>70</v>
      </c>
      <c r="D2634" t="s">
        <v>71</v>
      </c>
      <c r="E2634" t="s">
        <v>747</v>
      </c>
      <c r="F2634" t="s">
        <v>748</v>
      </c>
      <c r="G2634" t="s">
        <v>749</v>
      </c>
      <c r="H2634" t="s">
        <v>750</v>
      </c>
      <c r="I2634" t="str">
        <f>MID(Tabla1[[#This Row],[Des.Proyecto]],16,50)</f>
        <v>PREVENCIÓN SITUACIONAL Y CONVIVENCIA PAC</v>
      </c>
      <c r="J2634" t="s">
        <v>492</v>
      </c>
      <c r="K2634" t="s">
        <v>493</v>
      </c>
      <c r="L2634" s="11" t="s">
        <v>939</v>
      </c>
      <c r="M2634" t="s">
        <v>403</v>
      </c>
      <c r="N2634" t="s">
        <v>194</v>
      </c>
      <c r="O2634" s="19">
        <v>27565</v>
      </c>
      <c r="P2634" s="19">
        <v>0</v>
      </c>
      <c r="Q2634" s="19">
        <v>-15058</v>
      </c>
      <c r="R2634" s="19">
        <v>12507</v>
      </c>
      <c r="S2634" s="19">
        <v>0</v>
      </c>
      <c r="T2634" s="19">
        <v>0</v>
      </c>
      <c r="U2634" s="18">
        <f>Tabla1[[#This Row],[Comprometido]]/Tabla1[[#Totals],[Comprometido]]</f>
        <v>0</v>
      </c>
      <c r="V2634" s="19">
        <v>0</v>
      </c>
      <c r="W2634" s="20">
        <f>Tabla1[[#This Row],[Devengado]]/Tabla1[[#Totals],[Devengado]]</f>
        <v>0</v>
      </c>
      <c r="X2634" s="19">
        <v>12507</v>
      </c>
      <c r="Y2634" s="19">
        <v>12507</v>
      </c>
      <c r="Z2634" s="19">
        <v>12507</v>
      </c>
    </row>
    <row r="2635" spans="1:26" hidden="1" x14ac:dyDescent="0.2">
      <c r="A2635" t="s">
        <v>23</v>
      </c>
      <c r="B2635" t="s">
        <v>69</v>
      </c>
      <c r="C2635" t="s">
        <v>70</v>
      </c>
      <c r="D2635" t="s">
        <v>71</v>
      </c>
      <c r="E2635" t="s">
        <v>747</v>
      </c>
      <c r="F2635" t="s">
        <v>748</v>
      </c>
      <c r="G2635" t="s">
        <v>749</v>
      </c>
      <c r="H2635" t="s">
        <v>750</v>
      </c>
      <c r="I2635" t="str">
        <f>MID(Tabla1[[#This Row],[Des.Proyecto]],16,50)</f>
        <v>PREVENCIÓN SITUACIONAL Y CONVIVENCIA PAC</v>
      </c>
      <c r="J2635" t="s">
        <v>428</v>
      </c>
      <c r="K2635" t="s">
        <v>429</v>
      </c>
      <c r="L2635" s="11" t="s">
        <v>939</v>
      </c>
      <c r="M2635" t="s">
        <v>403</v>
      </c>
      <c r="N2635" t="s">
        <v>194</v>
      </c>
      <c r="O2635" s="19">
        <v>75006.27</v>
      </c>
      <c r="P2635" s="19">
        <v>0</v>
      </c>
      <c r="Q2635" s="19">
        <v>-30103.1</v>
      </c>
      <c r="R2635" s="19">
        <v>44903.17</v>
      </c>
      <c r="S2635" s="19">
        <v>0</v>
      </c>
      <c r="T2635" s="19">
        <v>14980</v>
      </c>
      <c r="U2635" s="18">
        <f>Tabla1[[#This Row],[Comprometido]]/Tabla1[[#Totals],[Comprometido]]</f>
        <v>7.1514888521369627E-4</v>
      </c>
      <c r="V2635" s="19">
        <v>646.78</v>
      </c>
      <c r="W2635" s="20">
        <f>Tabla1[[#This Row],[Devengado]]/Tabla1[[#Totals],[Devengado]]</f>
        <v>7.5529953187427658E-5</v>
      </c>
      <c r="X2635" s="19">
        <v>29923.17</v>
      </c>
      <c r="Y2635" s="19">
        <v>44256.39</v>
      </c>
      <c r="Z2635" s="19">
        <v>29923.17</v>
      </c>
    </row>
    <row r="2636" spans="1:26" hidden="1" x14ac:dyDescent="0.2">
      <c r="A2636" t="s">
        <v>23</v>
      </c>
      <c r="B2636" t="s">
        <v>69</v>
      </c>
      <c r="C2636" t="s">
        <v>70</v>
      </c>
      <c r="D2636" t="s">
        <v>71</v>
      </c>
      <c r="E2636" t="s">
        <v>747</v>
      </c>
      <c r="F2636" t="s">
        <v>748</v>
      </c>
      <c r="G2636" t="s">
        <v>749</v>
      </c>
      <c r="H2636" t="s">
        <v>750</v>
      </c>
      <c r="I2636" t="str">
        <f>MID(Tabla1[[#This Row],[Des.Proyecto]],16,50)</f>
        <v>PREVENCIÓN SITUACIONAL Y CONVIVENCIA PAC</v>
      </c>
      <c r="J2636" t="s">
        <v>510</v>
      </c>
      <c r="K2636" t="s">
        <v>511</v>
      </c>
      <c r="L2636" s="11" t="s">
        <v>939</v>
      </c>
      <c r="M2636" t="s">
        <v>403</v>
      </c>
      <c r="N2636" t="s">
        <v>194</v>
      </c>
      <c r="O2636" s="19">
        <v>1100</v>
      </c>
      <c r="P2636" s="19">
        <v>0</v>
      </c>
      <c r="Q2636" s="19">
        <v>1358.75</v>
      </c>
      <c r="R2636" s="19">
        <v>2458.75</v>
      </c>
      <c r="S2636" s="19">
        <v>0</v>
      </c>
      <c r="T2636" s="19">
        <v>0</v>
      </c>
      <c r="U2636" s="18">
        <f>Tabla1[[#This Row],[Comprometido]]/Tabla1[[#Totals],[Comprometido]]</f>
        <v>0</v>
      </c>
      <c r="V2636" s="19">
        <v>0</v>
      </c>
      <c r="W2636" s="20">
        <f>Tabla1[[#This Row],[Devengado]]/Tabla1[[#Totals],[Devengado]]</f>
        <v>0</v>
      </c>
      <c r="X2636" s="19">
        <v>2458.75</v>
      </c>
      <c r="Y2636" s="19">
        <v>2458.75</v>
      </c>
      <c r="Z2636" s="19">
        <v>2458.75</v>
      </c>
    </row>
    <row r="2637" spans="1:26" hidden="1" x14ac:dyDescent="0.2">
      <c r="A2637" t="s">
        <v>23</v>
      </c>
      <c r="B2637" t="s">
        <v>69</v>
      </c>
      <c r="C2637" t="s">
        <v>70</v>
      </c>
      <c r="D2637" t="s">
        <v>71</v>
      </c>
      <c r="E2637" t="s">
        <v>747</v>
      </c>
      <c r="F2637" t="s">
        <v>748</v>
      </c>
      <c r="G2637" t="s">
        <v>749</v>
      </c>
      <c r="H2637" t="s">
        <v>750</v>
      </c>
      <c r="I2637" t="str">
        <f>MID(Tabla1[[#This Row],[Des.Proyecto]],16,50)</f>
        <v>PREVENCIÓN SITUACIONAL Y CONVIVENCIA PAC</v>
      </c>
      <c r="J2637" t="s">
        <v>566</v>
      </c>
      <c r="K2637" t="s">
        <v>567</v>
      </c>
      <c r="L2637" s="11" t="s">
        <v>939</v>
      </c>
      <c r="M2637" t="s">
        <v>403</v>
      </c>
      <c r="N2637" t="s">
        <v>194</v>
      </c>
      <c r="O2637" s="19">
        <v>47019.34</v>
      </c>
      <c r="P2637" s="19">
        <v>0</v>
      </c>
      <c r="Q2637" s="19">
        <v>-7926.54</v>
      </c>
      <c r="R2637" s="19">
        <v>39092.800000000003</v>
      </c>
      <c r="S2637" s="19">
        <v>0</v>
      </c>
      <c r="T2637" s="19">
        <v>8102.8</v>
      </c>
      <c r="U2637" s="18">
        <f>Tabla1[[#This Row],[Comprometido]]/Tabla1[[#Totals],[Comprometido]]</f>
        <v>3.8682966536111738E-4</v>
      </c>
      <c r="V2637" s="19">
        <v>8102.8</v>
      </c>
      <c r="W2637" s="20">
        <f>Tabla1[[#This Row],[Devengado]]/Tabla1[[#Totals],[Devengado]]</f>
        <v>9.462322655108211E-4</v>
      </c>
      <c r="X2637" s="19">
        <v>30990</v>
      </c>
      <c r="Y2637" s="19">
        <v>30990</v>
      </c>
      <c r="Z2637" s="19">
        <v>30990</v>
      </c>
    </row>
    <row r="2638" spans="1:26" hidden="1" x14ac:dyDescent="0.2">
      <c r="A2638" t="s">
        <v>23</v>
      </c>
      <c r="B2638" t="s">
        <v>69</v>
      </c>
      <c r="C2638" t="s">
        <v>70</v>
      </c>
      <c r="D2638" t="s">
        <v>71</v>
      </c>
      <c r="E2638" t="s">
        <v>747</v>
      </c>
      <c r="F2638" t="s">
        <v>748</v>
      </c>
      <c r="G2638" t="s">
        <v>749</v>
      </c>
      <c r="H2638" t="s">
        <v>750</v>
      </c>
      <c r="I2638" t="str">
        <f>MID(Tabla1[[#This Row],[Des.Proyecto]],16,50)</f>
        <v>PREVENCIÓN SITUACIONAL Y CONVIVENCIA PAC</v>
      </c>
      <c r="J2638" t="s">
        <v>494</v>
      </c>
      <c r="K2638" t="s">
        <v>495</v>
      </c>
      <c r="L2638" s="11" t="s">
        <v>939</v>
      </c>
      <c r="M2638" t="s">
        <v>403</v>
      </c>
      <c r="N2638" t="s">
        <v>194</v>
      </c>
      <c r="O2638" s="19">
        <v>0</v>
      </c>
      <c r="P2638" s="19">
        <v>0</v>
      </c>
      <c r="Q2638" s="19">
        <v>1440</v>
      </c>
      <c r="R2638" s="19">
        <v>1440</v>
      </c>
      <c r="S2638" s="19">
        <v>0</v>
      </c>
      <c r="T2638" s="19">
        <v>0</v>
      </c>
      <c r="U2638" s="18">
        <f>Tabla1[[#This Row],[Comprometido]]/Tabla1[[#Totals],[Comprometido]]</f>
        <v>0</v>
      </c>
      <c r="V2638" s="19">
        <v>0</v>
      </c>
      <c r="W2638" s="20">
        <f>Tabla1[[#This Row],[Devengado]]/Tabla1[[#Totals],[Devengado]]</f>
        <v>0</v>
      </c>
      <c r="X2638" s="19">
        <v>1440</v>
      </c>
      <c r="Y2638" s="19">
        <v>1440</v>
      </c>
      <c r="Z2638" s="19">
        <v>1440</v>
      </c>
    </row>
    <row r="2639" spans="1:26" hidden="1" x14ac:dyDescent="0.2">
      <c r="A2639" t="s">
        <v>23</v>
      </c>
      <c r="B2639" t="s">
        <v>69</v>
      </c>
      <c r="C2639" t="s">
        <v>70</v>
      </c>
      <c r="D2639" t="s">
        <v>71</v>
      </c>
      <c r="E2639" t="s">
        <v>747</v>
      </c>
      <c r="F2639" t="s">
        <v>748</v>
      </c>
      <c r="G2639" t="s">
        <v>749</v>
      </c>
      <c r="H2639" t="s">
        <v>750</v>
      </c>
      <c r="I2639" t="str">
        <f>MID(Tabla1[[#This Row],[Des.Proyecto]],16,50)</f>
        <v>PREVENCIÓN SITUACIONAL Y CONVIVENCIA PAC</v>
      </c>
      <c r="J2639" t="s">
        <v>432</v>
      </c>
      <c r="K2639" t="s">
        <v>433</v>
      </c>
      <c r="L2639" s="11" t="s">
        <v>939</v>
      </c>
      <c r="M2639" t="s">
        <v>403</v>
      </c>
      <c r="N2639" t="s">
        <v>194</v>
      </c>
      <c r="O2639" s="19">
        <v>12367.67</v>
      </c>
      <c r="P2639" s="19">
        <v>0</v>
      </c>
      <c r="Q2639" s="19">
        <v>-11267.67</v>
      </c>
      <c r="R2639" s="19">
        <v>1100</v>
      </c>
      <c r="S2639" s="19">
        <v>0</v>
      </c>
      <c r="T2639" s="19">
        <v>0</v>
      </c>
      <c r="U2639" s="18">
        <f>Tabla1[[#This Row],[Comprometido]]/Tabla1[[#Totals],[Comprometido]]</f>
        <v>0</v>
      </c>
      <c r="V2639" s="19">
        <v>0</v>
      </c>
      <c r="W2639" s="20">
        <f>Tabla1[[#This Row],[Devengado]]/Tabla1[[#Totals],[Devengado]]</f>
        <v>0</v>
      </c>
      <c r="X2639" s="19">
        <v>1100</v>
      </c>
      <c r="Y2639" s="19">
        <v>1100</v>
      </c>
      <c r="Z2639" s="19">
        <v>1100</v>
      </c>
    </row>
    <row r="2640" spans="1:26" hidden="1" x14ac:dyDescent="0.2">
      <c r="A2640" t="s">
        <v>23</v>
      </c>
      <c r="B2640" t="s">
        <v>69</v>
      </c>
      <c r="C2640" t="s">
        <v>70</v>
      </c>
      <c r="D2640" t="s">
        <v>71</v>
      </c>
      <c r="E2640" t="s">
        <v>747</v>
      </c>
      <c r="F2640" t="s">
        <v>748</v>
      </c>
      <c r="G2640" t="s">
        <v>749</v>
      </c>
      <c r="H2640" t="s">
        <v>750</v>
      </c>
      <c r="I2640" t="str">
        <f>MID(Tabla1[[#This Row],[Des.Proyecto]],16,50)</f>
        <v>PREVENCIÓN SITUACIONAL Y CONVIVENCIA PAC</v>
      </c>
      <c r="J2640" t="s">
        <v>729</v>
      </c>
      <c r="K2640" t="s">
        <v>730</v>
      </c>
      <c r="L2640" s="11" t="s">
        <v>939</v>
      </c>
      <c r="M2640" t="s">
        <v>403</v>
      </c>
      <c r="N2640" t="s">
        <v>194</v>
      </c>
      <c r="O2640" s="19">
        <v>0</v>
      </c>
      <c r="P2640" s="19">
        <v>0</v>
      </c>
      <c r="Q2640" s="19">
        <v>4000</v>
      </c>
      <c r="R2640" s="19">
        <v>4000</v>
      </c>
      <c r="S2640" s="19">
        <v>0</v>
      </c>
      <c r="T2640" s="19">
        <v>0</v>
      </c>
      <c r="U2640" s="18">
        <f>Tabla1[[#This Row],[Comprometido]]/Tabla1[[#Totals],[Comprometido]]</f>
        <v>0</v>
      </c>
      <c r="V2640" s="19">
        <v>0</v>
      </c>
      <c r="W2640" s="20">
        <f>Tabla1[[#This Row],[Devengado]]/Tabla1[[#Totals],[Devengado]]</f>
        <v>0</v>
      </c>
      <c r="X2640" s="19">
        <v>4000</v>
      </c>
      <c r="Y2640" s="19">
        <v>4000</v>
      </c>
      <c r="Z2640" s="19">
        <v>4000</v>
      </c>
    </row>
    <row r="2641" spans="1:26" hidden="1" x14ac:dyDescent="0.2">
      <c r="A2641" t="s">
        <v>23</v>
      </c>
      <c r="B2641" t="s">
        <v>69</v>
      </c>
      <c r="C2641" t="s">
        <v>70</v>
      </c>
      <c r="D2641" t="s">
        <v>71</v>
      </c>
      <c r="E2641" t="s">
        <v>747</v>
      </c>
      <c r="F2641" t="s">
        <v>748</v>
      </c>
      <c r="G2641" t="s">
        <v>749</v>
      </c>
      <c r="H2641" t="s">
        <v>750</v>
      </c>
      <c r="I2641" t="str">
        <f>MID(Tabla1[[#This Row],[Des.Proyecto]],16,50)</f>
        <v>PREVENCIÓN SITUACIONAL Y CONVIVENCIA PAC</v>
      </c>
      <c r="J2641" t="s">
        <v>480</v>
      </c>
      <c r="K2641" t="s">
        <v>481</v>
      </c>
      <c r="L2641" s="11" t="s">
        <v>939</v>
      </c>
      <c r="M2641" t="s">
        <v>403</v>
      </c>
      <c r="N2641" t="s">
        <v>194</v>
      </c>
      <c r="O2641" s="19">
        <v>25543.4</v>
      </c>
      <c r="P2641" s="19">
        <v>0</v>
      </c>
      <c r="Q2641" s="19">
        <v>-21328.04</v>
      </c>
      <c r="R2641" s="19">
        <v>4215.3599999999997</v>
      </c>
      <c r="S2641" s="19">
        <v>0</v>
      </c>
      <c r="T2641" s="19">
        <v>0</v>
      </c>
      <c r="U2641" s="18">
        <f>Tabla1[[#This Row],[Comprometido]]/Tabla1[[#Totals],[Comprometido]]</f>
        <v>0</v>
      </c>
      <c r="V2641" s="19">
        <v>0</v>
      </c>
      <c r="W2641" s="20">
        <f>Tabla1[[#This Row],[Devengado]]/Tabla1[[#Totals],[Devengado]]</f>
        <v>0</v>
      </c>
      <c r="X2641" s="19">
        <v>4215.3599999999997</v>
      </c>
      <c r="Y2641" s="19">
        <v>4215.3599999999997</v>
      </c>
      <c r="Z2641" s="19">
        <v>4215.3599999999997</v>
      </c>
    </row>
    <row r="2642" spans="1:26" hidden="1" x14ac:dyDescent="0.2">
      <c r="A2642" t="s">
        <v>23</v>
      </c>
      <c r="B2642" t="s">
        <v>69</v>
      </c>
      <c r="C2642" t="s">
        <v>131</v>
      </c>
      <c r="D2642" t="s">
        <v>132</v>
      </c>
      <c r="E2642" t="s">
        <v>747</v>
      </c>
      <c r="F2642" t="s">
        <v>748</v>
      </c>
      <c r="G2642" t="s">
        <v>749</v>
      </c>
      <c r="H2642" t="s">
        <v>750</v>
      </c>
      <c r="I2642" t="str">
        <f>MID(Tabla1[[#This Row],[Des.Proyecto]],16,50)</f>
        <v>PREVENCIÓN SITUACIONAL Y CONVIVENCIA PAC</v>
      </c>
      <c r="J2642" t="s">
        <v>480</v>
      </c>
      <c r="K2642" t="s">
        <v>481</v>
      </c>
      <c r="L2642" s="11" t="s">
        <v>939</v>
      </c>
      <c r="M2642" t="s">
        <v>403</v>
      </c>
      <c r="N2642" t="s">
        <v>194</v>
      </c>
      <c r="O2642" s="19">
        <v>900</v>
      </c>
      <c r="P2642" s="19">
        <v>0</v>
      </c>
      <c r="Q2642" s="19">
        <v>0</v>
      </c>
      <c r="R2642" s="19">
        <v>900</v>
      </c>
      <c r="S2642" s="19">
        <v>0</v>
      </c>
      <c r="T2642" s="19">
        <v>0</v>
      </c>
      <c r="U2642" s="18">
        <f>Tabla1[[#This Row],[Comprometido]]/Tabla1[[#Totals],[Comprometido]]</f>
        <v>0</v>
      </c>
      <c r="V2642" s="19">
        <v>0</v>
      </c>
      <c r="W2642" s="20">
        <f>Tabla1[[#This Row],[Devengado]]/Tabla1[[#Totals],[Devengado]]</f>
        <v>0</v>
      </c>
      <c r="X2642" s="19">
        <v>900</v>
      </c>
      <c r="Y2642" s="19">
        <v>900</v>
      </c>
      <c r="Z2642" s="19">
        <v>900</v>
      </c>
    </row>
    <row r="2643" spans="1:26" hidden="1" x14ac:dyDescent="0.2">
      <c r="A2643" t="s">
        <v>23</v>
      </c>
      <c r="B2643" t="s">
        <v>69</v>
      </c>
      <c r="C2643" t="s">
        <v>70</v>
      </c>
      <c r="D2643" t="s">
        <v>71</v>
      </c>
      <c r="E2643" t="s">
        <v>747</v>
      </c>
      <c r="F2643" t="s">
        <v>748</v>
      </c>
      <c r="G2643" t="s">
        <v>749</v>
      </c>
      <c r="H2643" t="s">
        <v>750</v>
      </c>
      <c r="I2643" t="str">
        <f>MID(Tabla1[[#This Row],[Des.Proyecto]],16,50)</f>
        <v>PREVENCIÓN SITUACIONAL Y CONVIVENCIA PAC</v>
      </c>
      <c r="J2643" t="s">
        <v>444</v>
      </c>
      <c r="K2643" t="s">
        <v>445</v>
      </c>
      <c r="L2643" s="11" t="s">
        <v>939</v>
      </c>
      <c r="M2643" t="s">
        <v>403</v>
      </c>
      <c r="N2643" t="s">
        <v>194</v>
      </c>
      <c r="O2643" s="19">
        <v>3133.65</v>
      </c>
      <c r="P2643" s="19">
        <v>0</v>
      </c>
      <c r="Q2643" s="19">
        <v>2856.35</v>
      </c>
      <c r="R2643" s="19">
        <v>5990</v>
      </c>
      <c r="S2643" s="19">
        <v>0</v>
      </c>
      <c r="T2643" s="19">
        <v>420</v>
      </c>
      <c r="U2643" s="18">
        <f>Tabla1[[#This Row],[Comprometido]]/Tabla1[[#Totals],[Comprometido]]</f>
        <v>2.0050903323748494E-5</v>
      </c>
      <c r="V2643" s="19">
        <v>420</v>
      </c>
      <c r="W2643" s="20">
        <f>Tabla1[[#This Row],[Devengado]]/Tabla1[[#Totals],[Devengado]]</f>
        <v>4.9046940750671974E-5</v>
      </c>
      <c r="X2643" s="19">
        <v>5570</v>
      </c>
      <c r="Y2643" s="19">
        <v>5570</v>
      </c>
      <c r="Z2643" s="19">
        <v>5570</v>
      </c>
    </row>
    <row r="2644" spans="1:26" hidden="1" x14ac:dyDescent="0.2">
      <c r="A2644" t="s">
        <v>23</v>
      </c>
      <c r="B2644" t="s">
        <v>69</v>
      </c>
      <c r="C2644" t="s">
        <v>70</v>
      </c>
      <c r="D2644" t="s">
        <v>71</v>
      </c>
      <c r="E2644" t="s">
        <v>747</v>
      </c>
      <c r="F2644" t="s">
        <v>748</v>
      </c>
      <c r="G2644" t="s">
        <v>749</v>
      </c>
      <c r="H2644" t="s">
        <v>750</v>
      </c>
      <c r="I2644" t="str">
        <f>MID(Tabla1[[#This Row],[Des.Proyecto]],16,50)</f>
        <v>PREVENCIÓN SITUACIONAL Y CONVIVENCIA PAC</v>
      </c>
      <c r="J2644" t="s">
        <v>436</v>
      </c>
      <c r="K2644" t="s">
        <v>437</v>
      </c>
      <c r="L2644" s="11" t="s">
        <v>939</v>
      </c>
      <c r="M2644" t="s">
        <v>403</v>
      </c>
      <c r="N2644" t="s">
        <v>194</v>
      </c>
      <c r="O2644" s="19">
        <v>300</v>
      </c>
      <c r="P2644" s="19">
        <v>0</v>
      </c>
      <c r="Q2644" s="19">
        <v>7748.57</v>
      </c>
      <c r="R2644" s="19">
        <v>8048.57</v>
      </c>
      <c r="S2644" s="19">
        <v>0</v>
      </c>
      <c r="T2644" s="19">
        <v>120</v>
      </c>
      <c r="U2644" s="18">
        <f>Tabla1[[#This Row],[Comprometido]]/Tabla1[[#Totals],[Comprometido]]</f>
        <v>5.7288295210709982E-6</v>
      </c>
      <c r="V2644" s="19">
        <v>120</v>
      </c>
      <c r="W2644" s="20">
        <f>Tabla1[[#This Row],[Devengado]]/Tabla1[[#Totals],[Devengado]]</f>
        <v>1.4013411643049135E-5</v>
      </c>
      <c r="X2644" s="19">
        <v>7928.57</v>
      </c>
      <c r="Y2644" s="19">
        <v>7928.57</v>
      </c>
      <c r="Z2644" s="19">
        <v>7928.57</v>
      </c>
    </row>
    <row r="2645" spans="1:26" hidden="1" x14ac:dyDescent="0.2">
      <c r="A2645" t="s">
        <v>23</v>
      </c>
      <c r="B2645" t="s">
        <v>24</v>
      </c>
      <c r="C2645" t="s">
        <v>34</v>
      </c>
      <c r="D2645" t="s">
        <v>35</v>
      </c>
      <c r="E2645" t="s">
        <v>747</v>
      </c>
      <c r="F2645" t="s">
        <v>748</v>
      </c>
      <c r="G2645" t="s">
        <v>749</v>
      </c>
      <c r="H2645" t="s">
        <v>750</v>
      </c>
      <c r="I2645" t="str">
        <f>MID(Tabla1[[#This Row],[Des.Proyecto]],16,50)</f>
        <v>PREVENCIÓN SITUACIONAL Y CONVIVENCIA PAC</v>
      </c>
      <c r="J2645" t="s">
        <v>436</v>
      </c>
      <c r="K2645" t="s">
        <v>437</v>
      </c>
      <c r="L2645" s="11" t="s">
        <v>939</v>
      </c>
      <c r="M2645" t="s">
        <v>403</v>
      </c>
      <c r="N2645" t="s">
        <v>194</v>
      </c>
      <c r="O2645" s="19">
        <v>1000</v>
      </c>
      <c r="P2645" s="19">
        <v>0</v>
      </c>
      <c r="Q2645" s="19">
        <v>0</v>
      </c>
      <c r="R2645" s="19">
        <v>1000</v>
      </c>
      <c r="S2645" s="19">
        <v>0</v>
      </c>
      <c r="T2645" s="19">
        <v>0</v>
      </c>
      <c r="U2645" s="18">
        <f>Tabla1[[#This Row],[Comprometido]]/Tabla1[[#Totals],[Comprometido]]</f>
        <v>0</v>
      </c>
      <c r="V2645" s="19">
        <v>0</v>
      </c>
      <c r="W2645" s="20">
        <f>Tabla1[[#This Row],[Devengado]]/Tabla1[[#Totals],[Devengado]]</f>
        <v>0</v>
      </c>
      <c r="X2645" s="19">
        <v>1000</v>
      </c>
      <c r="Y2645" s="19">
        <v>1000</v>
      </c>
      <c r="Z2645" s="19">
        <v>1000</v>
      </c>
    </row>
    <row r="2646" spans="1:26" hidden="1" x14ac:dyDescent="0.2">
      <c r="A2646" t="s">
        <v>23</v>
      </c>
      <c r="B2646" t="s">
        <v>69</v>
      </c>
      <c r="C2646" t="s">
        <v>131</v>
      </c>
      <c r="D2646" t="s">
        <v>132</v>
      </c>
      <c r="E2646" t="s">
        <v>747</v>
      </c>
      <c r="F2646" t="s">
        <v>748</v>
      </c>
      <c r="G2646" t="s">
        <v>749</v>
      </c>
      <c r="H2646" t="s">
        <v>750</v>
      </c>
      <c r="I2646" t="str">
        <f>MID(Tabla1[[#This Row],[Des.Proyecto]],16,50)</f>
        <v>PREVENCIÓN SITUACIONAL Y CONVIVENCIA PAC</v>
      </c>
      <c r="J2646" t="s">
        <v>436</v>
      </c>
      <c r="K2646" t="s">
        <v>437</v>
      </c>
      <c r="L2646" s="11" t="s">
        <v>939</v>
      </c>
      <c r="M2646" t="s">
        <v>403</v>
      </c>
      <c r="N2646" t="s">
        <v>194</v>
      </c>
      <c r="O2646" s="19">
        <v>967.86</v>
      </c>
      <c r="P2646" s="19">
        <v>0</v>
      </c>
      <c r="Q2646" s="19">
        <v>0</v>
      </c>
      <c r="R2646" s="19">
        <v>967.86</v>
      </c>
      <c r="S2646" s="19">
        <v>0</v>
      </c>
      <c r="T2646" s="19">
        <v>0</v>
      </c>
      <c r="U2646" s="18">
        <f>Tabla1[[#This Row],[Comprometido]]/Tabla1[[#Totals],[Comprometido]]</f>
        <v>0</v>
      </c>
      <c r="V2646" s="19">
        <v>0</v>
      </c>
      <c r="W2646" s="20">
        <f>Tabla1[[#This Row],[Devengado]]/Tabla1[[#Totals],[Devengado]]</f>
        <v>0</v>
      </c>
      <c r="X2646" s="19">
        <v>967.86</v>
      </c>
      <c r="Y2646" s="19">
        <v>967.86</v>
      </c>
      <c r="Z2646" s="19">
        <v>967.86</v>
      </c>
    </row>
    <row r="2647" spans="1:26" hidden="1" x14ac:dyDescent="0.2">
      <c r="A2647" t="s">
        <v>23</v>
      </c>
      <c r="B2647" t="s">
        <v>69</v>
      </c>
      <c r="C2647" t="s">
        <v>70</v>
      </c>
      <c r="D2647" t="s">
        <v>71</v>
      </c>
      <c r="E2647" t="s">
        <v>747</v>
      </c>
      <c r="F2647" t="s">
        <v>748</v>
      </c>
      <c r="G2647" t="s">
        <v>749</v>
      </c>
      <c r="H2647" t="s">
        <v>750</v>
      </c>
      <c r="I2647" t="str">
        <f>MID(Tabla1[[#This Row],[Des.Proyecto]],16,50)</f>
        <v>PREVENCIÓN SITUACIONAL Y CONVIVENCIA PAC</v>
      </c>
      <c r="J2647" t="s">
        <v>584</v>
      </c>
      <c r="K2647" t="s">
        <v>585</v>
      </c>
      <c r="L2647" s="11" t="s">
        <v>939</v>
      </c>
      <c r="M2647" t="s">
        <v>403</v>
      </c>
      <c r="N2647" t="s">
        <v>194</v>
      </c>
      <c r="O2647" s="19">
        <v>0</v>
      </c>
      <c r="P2647" s="19">
        <v>0</v>
      </c>
      <c r="Q2647" s="19">
        <v>1950</v>
      </c>
      <c r="R2647" s="19">
        <v>1950</v>
      </c>
      <c r="S2647" s="19">
        <v>0</v>
      </c>
      <c r="T2647" s="19">
        <v>0</v>
      </c>
      <c r="U2647" s="18">
        <f>Tabla1[[#This Row],[Comprometido]]/Tabla1[[#Totals],[Comprometido]]</f>
        <v>0</v>
      </c>
      <c r="V2647" s="19">
        <v>0</v>
      </c>
      <c r="W2647" s="20">
        <f>Tabla1[[#This Row],[Devengado]]/Tabla1[[#Totals],[Devengado]]</f>
        <v>0</v>
      </c>
      <c r="X2647" s="19">
        <v>1950</v>
      </c>
      <c r="Y2647" s="19">
        <v>1950</v>
      </c>
      <c r="Z2647" s="19">
        <v>1950</v>
      </c>
    </row>
    <row r="2648" spans="1:26" hidden="1" x14ac:dyDescent="0.2">
      <c r="A2648" t="s">
        <v>23</v>
      </c>
      <c r="B2648" t="s">
        <v>46</v>
      </c>
      <c r="C2648" t="s">
        <v>47</v>
      </c>
      <c r="D2648" t="s">
        <v>48</v>
      </c>
      <c r="E2648" t="s">
        <v>753</v>
      </c>
      <c r="F2648" t="s">
        <v>754</v>
      </c>
      <c r="G2648" t="s">
        <v>755</v>
      </c>
      <c r="H2648" t="s">
        <v>756</v>
      </c>
      <c r="I2648" t="str">
        <f>MID(Tabla1[[#This Row],[Des.Proyecto]],16,50)</f>
        <v>CONSERVACIÓN DE EDIFICACIONES PATRIMONIA</v>
      </c>
      <c r="J2648" t="s">
        <v>442</v>
      </c>
      <c r="K2648" t="s">
        <v>443</v>
      </c>
      <c r="L2648" s="11" t="s">
        <v>939</v>
      </c>
      <c r="M2648" t="s">
        <v>403</v>
      </c>
      <c r="N2648" t="s">
        <v>194</v>
      </c>
      <c r="O2648" s="19">
        <v>6000</v>
      </c>
      <c r="P2648" s="19">
        <v>0</v>
      </c>
      <c r="Q2648" s="19">
        <v>0</v>
      </c>
      <c r="R2648" s="19">
        <v>6000</v>
      </c>
      <c r="S2648" s="19">
        <v>0</v>
      </c>
      <c r="T2648" s="19">
        <v>2960.14</v>
      </c>
      <c r="U2648" s="18">
        <f>Tabla1[[#This Row],[Comprometido]]/Tabla1[[#Totals],[Comprometido]]</f>
        <v>1.413178118208592E-4</v>
      </c>
      <c r="V2648" s="19">
        <v>2960.14</v>
      </c>
      <c r="W2648" s="20">
        <f>Tabla1[[#This Row],[Devengado]]/Tabla1[[#Totals],[Devengado]]</f>
        <v>3.4568050284212889E-4</v>
      </c>
      <c r="X2648" s="19">
        <v>3039.86</v>
      </c>
      <c r="Y2648" s="19">
        <v>3039.86</v>
      </c>
      <c r="Z2648" s="19">
        <v>3039.86</v>
      </c>
    </row>
    <row r="2649" spans="1:26" hidden="1" x14ac:dyDescent="0.2">
      <c r="A2649" t="s">
        <v>23</v>
      </c>
      <c r="B2649" t="s">
        <v>46</v>
      </c>
      <c r="C2649" t="s">
        <v>47</v>
      </c>
      <c r="D2649" t="s">
        <v>48</v>
      </c>
      <c r="E2649" t="s">
        <v>753</v>
      </c>
      <c r="F2649" t="s">
        <v>754</v>
      </c>
      <c r="G2649" t="s">
        <v>755</v>
      </c>
      <c r="H2649" t="s">
        <v>756</v>
      </c>
      <c r="I2649" t="str">
        <f>MID(Tabla1[[#This Row],[Des.Proyecto]],16,50)</f>
        <v>CONSERVACIÓN DE EDIFICACIONES PATRIMONIA</v>
      </c>
      <c r="J2649" t="s">
        <v>590</v>
      </c>
      <c r="K2649" t="s">
        <v>591</v>
      </c>
      <c r="L2649" s="11" t="s">
        <v>939</v>
      </c>
      <c r="M2649" t="s">
        <v>403</v>
      </c>
      <c r="N2649" t="s">
        <v>194</v>
      </c>
      <c r="O2649" s="19">
        <v>126360.86</v>
      </c>
      <c r="P2649" s="19">
        <v>0</v>
      </c>
      <c r="Q2649" s="19">
        <v>0</v>
      </c>
      <c r="R2649" s="19">
        <v>126360.86</v>
      </c>
      <c r="S2649" s="19">
        <v>0</v>
      </c>
      <c r="T2649" s="19">
        <v>126347.66</v>
      </c>
      <c r="U2649" s="18">
        <f>Tabla1[[#This Row],[Comprometido]]/Tabla1[[#Totals],[Comprometido]]</f>
        <v>6.0318683710520113E-3</v>
      </c>
      <c r="V2649" s="19">
        <v>54970.45</v>
      </c>
      <c r="W2649" s="20">
        <f>Tabla1[[#This Row],[Devengado]]/Tabla1[[#Totals],[Devengado]]</f>
        <v>6.419362867113752E-3</v>
      </c>
      <c r="X2649" s="19">
        <v>13.2</v>
      </c>
      <c r="Y2649" s="19">
        <v>71390.41</v>
      </c>
      <c r="Z2649" s="19">
        <v>13.2</v>
      </c>
    </row>
    <row r="2650" spans="1:26" hidden="1" x14ac:dyDescent="0.2">
      <c r="A2650" t="s">
        <v>23</v>
      </c>
      <c r="B2650" t="s">
        <v>46</v>
      </c>
      <c r="C2650" t="s">
        <v>47</v>
      </c>
      <c r="D2650" t="s">
        <v>48</v>
      </c>
      <c r="E2650" t="s">
        <v>753</v>
      </c>
      <c r="F2650" t="s">
        <v>754</v>
      </c>
      <c r="G2650" t="s">
        <v>755</v>
      </c>
      <c r="H2650" t="s">
        <v>756</v>
      </c>
      <c r="I2650" t="str">
        <f>MID(Tabla1[[#This Row],[Des.Proyecto]],16,50)</f>
        <v>CONSERVACIÓN DE EDIFICACIONES PATRIMONIA</v>
      </c>
      <c r="J2650" t="s">
        <v>450</v>
      </c>
      <c r="K2650" t="s">
        <v>451</v>
      </c>
      <c r="L2650" s="11" t="s">
        <v>939</v>
      </c>
      <c r="M2650" t="s">
        <v>403</v>
      </c>
      <c r="N2650" t="s">
        <v>194</v>
      </c>
      <c r="O2650" s="19">
        <v>336428.75</v>
      </c>
      <c r="P2650" s="19">
        <v>0</v>
      </c>
      <c r="Q2650" s="19">
        <v>-62536.73</v>
      </c>
      <c r="R2650" s="19">
        <v>273892.02</v>
      </c>
      <c r="S2650" s="19">
        <v>0</v>
      </c>
      <c r="T2650" s="19">
        <v>214063.55</v>
      </c>
      <c r="U2650" s="18">
        <f>Tabla1[[#This Row],[Comprometido]]/Tabla1[[#Totals],[Comprometido]]</f>
        <v>1.0219446538543814E-2</v>
      </c>
      <c r="V2650" s="19">
        <v>172874.05</v>
      </c>
      <c r="W2650" s="20">
        <f>Tabla1[[#This Row],[Devengado]]/Tabla1[[#Totals],[Devengado]]</f>
        <v>2.0187960208758817E-2</v>
      </c>
      <c r="X2650" s="19">
        <v>59828.47</v>
      </c>
      <c r="Y2650" s="19">
        <v>101017.97</v>
      </c>
      <c r="Z2650" s="19">
        <v>59828.47</v>
      </c>
    </row>
    <row r="2651" spans="1:26" hidden="1" x14ac:dyDescent="0.2">
      <c r="A2651" t="s">
        <v>23</v>
      </c>
      <c r="B2651" t="s">
        <v>46</v>
      </c>
      <c r="C2651" t="s">
        <v>47</v>
      </c>
      <c r="D2651" t="s">
        <v>48</v>
      </c>
      <c r="E2651" t="s">
        <v>753</v>
      </c>
      <c r="F2651" t="s">
        <v>754</v>
      </c>
      <c r="G2651" t="s">
        <v>755</v>
      </c>
      <c r="H2651" t="s">
        <v>756</v>
      </c>
      <c r="I2651" t="str">
        <f>MID(Tabla1[[#This Row],[Des.Proyecto]],16,50)</f>
        <v>CONSERVACIÓN DE EDIFICACIONES PATRIMONIA</v>
      </c>
      <c r="J2651" t="s">
        <v>476</v>
      </c>
      <c r="K2651" t="s">
        <v>477</v>
      </c>
      <c r="L2651" s="11" t="s">
        <v>939</v>
      </c>
      <c r="M2651" t="s">
        <v>403</v>
      </c>
      <c r="N2651" t="s">
        <v>194</v>
      </c>
      <c r="O2651" s="19">
        <v>41760</v>
      </c>
      <c r="P2651" s="19">
        <v>0</v>
      </c>
      <c r="Q2651" s="19">
        <v>0</v>
      </c>
      <c r="R2651" s="19">
        <v>41760</v>
      </c>
      <c r="S2651" s="19">
        <v>0</v>
      </c>
      <c r="T2651" s="19">
        <v>38280</v>
      </c>
      <c r="U2651" s="18">
        <f>Tabla1[[#This Row],[Comprometido]]/Tabla1[[#Totals],[Comprometido]]</f>
        <v>1.8274966172216484E-3</v>
      </c>
      <c r="V2651" s="19">
        <v>10440</v>
      </c>
      <c r="W2651" s="20">
        <f>Tabla1[[#This Row],[Devengado]]/Tabla1[[#Totals],[Devengado]]</f>
        <v>1.2191668129452747E-3</v>
      </c>
      <c r="X2651" s="19">
        <v>3480</v>
      </c>
      <c r="Y2651" s="19">
        <v>31320</v>
      </c>
      <c r="Z2651" s="19">
        <v>3480</v>
      </c>
    </row>
    <row r="2652" spans="1:26" hidden="1" x14ac:dyDescent="0.2">
      <c r="A2652" t="s">
        <v>23</v>
      </c>
      <c r="B2652" t="s">
        <v>46</v>
      </c>
      <c r="C2652" t="s">
        <v>47</v>
      </c>
      <c r="D2652" t="s">
        <v>48</v>
      </c>
      <c r="E2652" t="s">
        <v>753</v>
      </c>
      <c r="F2652" t="s">
        <v>754</v>
      </c>
      <c r="G2652" t="s">
        <v>757</v>
      </c>
      <c r="H2652" t="s">
        <v>758</v>
      </c>
      <c r="I2652" t="str">
        <f>MID(Tabla1[[#This Row],[Des.Proyecto]],16,50)</f>
        <v>CONSERVACIÓN DEL ESPACIO PÚBLICO EN EL C</v>
      </c>
      <c r="J2652" t="s">
        <v>536</v>
      </c>
      <c r="K2652" t="s">
        <v>537</v>
      </c>
      <c r="L2652" s="11" t="s">
        <v>939</v>
      </c>
      <c r="M2652" t="s">
        <v>403</v>
      </c>
      <c r="N2652" t="s">
        <v>194</v>
      </c>
      <c r="O2652" s="19">
        <v>0</v>
      </c>
      <c r="P2652" s="19">
        <v>0</v>
      </c>
      <c r="Q2652" s="19">
        <v>95629.83</v>
      </c>
      <c r="R2652" s="19">
        <v>95629.83</v>
      </c>
      <c r="S2652" s="19">
        <v>0</v>
      </c>
      <c r="T2652" s="19">
        <v>94998</v>
      </c>
      <c r="U2652" s="18">
        <f>Tabla1[[#This Row],[Comprometido]]/Tabla1[[#Totals],[Comprometido]]</f>
        <v>4.5352278903558552E-3</v>
      </c>
      <c r="V2652" s="19">
        <v>0</v>
      </c>
      <c r="W2652" s="20">
        <f>Tabla1[[#This Row],[Devengado]]/Tabla1[[#Totals],[Devengado]]</f>
        <v>0</v>
      </c>
      <c r="X2652" s="19">
        <v>631.83000000000004</v>
      </c>
      <c r="Y2652" s="19">
        <v>95629.83</v>
      </c>
      <c r="Z2652" s="19">
        <v>631.83000000000004</v>
      </c>
    </row>
    <row r="2653" spans="1:26" hidden="1" x14ac:dyDescent="0.2">
      <c r="A2653" t="s">
        <v>23</v>
      </c>
      <c r="B2653" t="s">
        <v>46</v>
      </c>
      <c r="C2653" t="s">
        <v>47</v>
      </c>
      <c r="D2653" t="s">
        <v>48</v>
      </c>
      <c r="E2653" t="s">
        <v>753</v>
      </c>
      <c r="F2653" t="s">
        <v>754</v>
      </c>
      <c r="G2653" t="s">
        <v>757</v>
      </c>
      <c r="H2653" t="s">
        <v>758</v>
      </c>
      <c r="I2653" t="str">
        <f>MID(Tabla1[[#This Row],[Des.Proyecto]],16,50)</f>
        <v>CONSERVACIÓN DEL ESPACIO PÚBLICO EN EL C</v>
      </c>
      <c r="J2653" t="s">
        <v>590</v>
      </c>
      <c r="K2653" t="s">
        <v>591</v>
      </c>
      <c r="L2653" s="11" t="s">
        <v>939</v>
      </c>
      <c r="M2653" t="s">
        <v>403</v>
      </c>
      <c r="N2653" t="s">
        <v>194</v>
      </c>
      <c r="O2653" s="19">
        <v>0</v>
      </c>
      <c r="P2653" s="19">
        <v>0</v>
      </c>
      <c r="Q2653" s="19">
        <v>20613.740000000002</v>
      </c>
      <c r="R2653" s="19">
        <v>20613.740000000002</v>
      </c>
      <c r="S2653" s="19">
        <v>0</v>
      </c>
      <c r="T2653" s="19">
        <v>0</v>
      </c>
      <c r="U2653" s="18">
        <f>Tabla1[[#This Row],[Comprometido]]/Tabla1[[#Totals],[Comprometido]]</f>
        <v>0</v>
      </c>
      <c r="V2653" s="19">
        <v>0</v>
      </c>
      <c r="W2653" s="20">
        <f>Tabla1[[#This Row],[Devengado]]/Tabla1[[#Totals],[Devengado]]</f>
        <v>0</v>
      </c>
      <c r="X2653" s="19">
        <v>20613.740000000002</v>
      </c>
      <c r="Y2653" s="19">
        <v>20613.740000000002</v>
      </c>
      <c r="Z2653" s="19">
        <v>20613.740000000002</v>
      </c>
    </row>
    <row r="2654" spans="1:26" hidden="1" x14ac:dyDescent="0.2">
      <c r="A2654" t="s">
        <v>23</v>
      </c>
      <c r="B2654" t="s">
        <v>46</v>
      </c>
      <c r="C2654" t="s">
        <v>47</v>
      </c>
      <c r="D2654" t="s">
        <v>48</v>
      </c>
      <c r="E2654" t="s">
        <v>753</v>
      </c>
      <c r="F2654" t="s">
        <v>754</v>
      </c>
      <c r="G2654" t="s">
        <v>757</v>
      </c>
      <c r="H2654" t="s">
        <v>758</v>
      </c>
      <c r="I2654" t="str">
        <f>MID(Tabla1[[#This Row],[Des.Proyecto]],16,50)</f>
        <v>CONSERVACIÓN DEL ESPACIO PÚBLICO EN EL C</v>
      </c>
      <c r="J2654" t="s">
        <v>450</v>
      </c>
      <c r="K2654" t="s">
        <v>451</v>
      </c>
      <c r="L2654" s="11" t="s">
        <v>939</v>
      </c>
      <c r="M2654" t="s">
        <v>403</v>
      </c>
      <c r="N2654" t="s">
        <v>194</v>
      </c>
      <c r="O2654" s="19">
        <v>67760.81</v>
      </c>
      <c r="P2654" s="19">
        <v>0</v>
      </c>
      <c r="Q2654" s="19">
        <v>0</v>
      </c>
      <c r="R2654" s="19">
        <v>67760.81</v>
      </c>
      <c r="S2654" s="19">
        <v>0</v>
      </c>
      <c r="T2654" s="19">
        <v>16928.25</v>
      </c>
      <c r="U2654" s="18">
        <f>Tabla1[[#This Row],[Comprometido]]/Tabla1[[#Totals],[Comprometido]]</f>
        <v>8.0815881950058437E-4</v>
      </c>
      <c r="V2654" s="19">
        <v>16928.25</v>
      </c>
      <c r="W2654" s="20">
        <f>Tabla1[[#This Row],[Devengado]]/Tabla1[[#Totals],[Devengado]]</f>
        <v>1.9768544637203877E-3</v>
      </c>
      <c r="X2654" s="19">
        <v>50832.56</v>
      </c>
      <c r="Y2654" s="19">
        <v>50832.56</v>
      </c>
      <c r="Z2654" s="19">
        <v>50832.56</v>
      </c>
    </row>
    <row r="2655" spans="1:26" hidden="1" x14ac:dyDescent="0.2">
      <c r="A2655" t="s">
        <v>23</v>
      </c>
      <c r="B2655" t="s">
        <v>46</v>
      </c>
      <c r="C2655" t="s">
        <v>47</v>
      </c>
      <c r="D2655" t="s">
        <v>48</v>
      </c>
      <c r="E2655" t="s">
        <v>753</v>
      </c>
      <c r="F2655" t="s">
        <v>754</v>
      </c>
      <c r="G2655" t="s">
        <v>759</v>
      </c>
      <c r="H2655" t="s">
        <v>760</v>
      </c>
      <c r="I2655" t="str">
        <f>MID(Tabla1[[#This Row],[Des.Proyecto]],16,50)</f>
        <v>SISTEMA DE INFORMACIÓN DE PATRIMONIO CUL</v>
      </c>
      <c r="J2655" t="s">
        <v>456</v>
      </c>
      <c r="K2655" t="s">
        <v>457</v>
      </c>
      <c r="L2655" s="11" t="s">
        <v>939</v>
      </c>
      <c r="M2655" t="s">
        <v>403</v>
      </c>
      <c r="N2655" t="s">
        <v>194</v>
      </c>
      <c r="O2655" s="19">
        <v>145903.51</v>
      </c>
      <c r="P2655" s="19">
        <v>0</v>
      </c>
      <c r="Q2655" s="19">
        <v>-86410</v>
      </c>
      <c r="R2655" s="19">
        <v>59493.51</v>
      </c>
      <c r="S2655" s="19">
        <v>0</v>
      </c>
      <c r="T2655" s="19">
        <v>14442.76</v>
      </c>
      <c r="U2655" s="18">
        <f>Tabla1[[#This Row],[Comprometido]]/Tabla1[[#Totals],[Comprometido]]</f>
        <v>6.895009154478614E-4</v>
      </c>
      <c r="V2655" s="19">
        <v>14442.76</v>
      </c>
      <c r="W2655" s="20">
        <f>Tabla1[[#This Row],[Devengado]]/Tabla1[[#Totals],[Devengado]]</f>
        <v>1.6866028428480361E-3</v>
      </c>
      <c r="X2655" s="19">
        <v>45050.75</v>
      </c>
      <c r="Y2655" s="19">
        <v>45050.75</v>
      </c>
      <c r="Z2655" s="19">
        <v>45050.75</v>
      </c>
    </row>
    <row r="2656" spans="1:26" hidden="1" x14ac:dyDescent="0.2">
      <c r="A2656" t="s">
        <v>23</v>
      </c>
      <c r="B2656" t="s">
        <v>46</v>
      </c>
      <c r="C2656" t="s">
        <v>47</v>
      </c>
      <c r="D2656" t="s">
        <v>48</v>
      </c>
      <c r="E2656" t="s">
        <v>753</v>
      </c>
      <c r="F2656" t="s">
        <v>754</v>
      </c>
      <c r="G2656" t="s">
        <v>759</v>
      </c>
      <c r="H2656" t="s">
        <v>760</v>
      </c>
      <c r="I2656" t="str">
        <f>MID(Tabla1[[#This Row],[Des.Proyecto]],16,50)</f>
        <v>SISTEMA DE INFORMACIÓN DE PATRIMONIO CUL</v>
      </c>
      <c r="J2656" t="s">
        <v>401</v>
      </c>
      <c r="K2656" t="s">
        <v>402</v>
      </c>
      <c r="L2656" s="11" t="s">
        <v>939</v>
      </c>
      <c r="M2656" t="s">
        <v>403</v>
      </c>
      <c r="N2656" t="s">
        <v>194</v>
      </c>
      <c r="O2656" s="19">
        <v>177755.73</v>
      </c>
      <c r="P2656" s="19">
        <v>0</v>
      </c>
      <c r="Q2656" s="19">
        <v>0</v>
      </c>
      <c r="R2656" s="19">
        <v>177755.73</v>
      </c>
      <c r="S2656" s="19">
        <v>0</v>
      </c>
      <c r="T2656" s="19">
        <v>0</v>
      </c>
      <c r="U2656" s="18">
        <f>Tabla1[[#This Row],[Comprometido]]/Tabla1[[#Totals],[Comprometido]]</f>
        <v>0</v>
      </c>
      <c r="V2656" s="19">
        <v>0</v>
      </c>
      <c r="W2656" s="20">
        <f>Tabla1[[#This Row],[Devengado]]/Tabla1[[#Totals],[Devengado]]</f>
        <v>0</v>
      </c>
      <c r="X2656" s="19">
        <v>177755.73</v>
      </c>
      <c r="Y2656" s="19">
        <v>177755.73</v>
      </c>
      <c r="Z2656" s="19">
        <v>177755.73</v>
      </c>
    </row>
    <row r="2657" spans="1:26" hidden="1" x14ac:dyDescent="0.2">
      <c r="A2657" t="s">
        <v>23</v>
      </c>
      <c r="B2657" t="s">
        <v>46</v>
      </c>
      <c r="C2657" t="s">
        <v>47</v>
      </c>
      <c r="D2657" t="s">
        <v>48</v>
      </c>
      <c r="E2657" t="s">
        <v>753</v>
      </c>
      <c r="F2657" t="s">
        <v>754</v>
      </c>
      <c r="G2657" t="s">
        <v>759</v>
      </c>
      <c r="H2657" t="s">
        <v>760</v>
      </c>
      <c r="I2657" t="str">
        <f>MID(Tabla1[[#This Row],[Des.Proyecto]],16,50)</f>
        <v>SISTEMA DE INFORMACIÓN DE PATRIMONIO CUL</v>
      </c>
      <c r="J2657" t="s">
        <v>468</v>
      </c>
      <c r="K2657" t="s">
        <v>469</v>
      </c>
      <c r="L2657" s="11" t="s">
        <v>939</v>
      </c>
      <c r="M2657" t="s">
        <v>403</v>
      </c>
      <c r="N2657" t="s">
        <v>194</v>
      </c>
      <c r="O2657" s="19">
        <v>494530.68</v>
      </c>
      <c r="P2657" s="19">
        <v>0</v>
      </c>
      <c r="Q2657" s="19">
        <v>0</v>
      </c>
      <c r="R2657" s="19">
        <v>494530.68</v>
      </c>
      <c r="S2657" s="19">
        <v>0</v>
      </c>
      <c r="T2657" s="19">
        <v>374122.35</v>
      </c>
      <c r="U2657" s="18">
        <f>Tabla1[[#This Row],[Comprometido]]/Tabla1[[#Totals],[Comprometido]]</f>
        <v>1.7860693026437134E-2</v>
      </c>
      <c r="V2657" s="19">
        <v>374122.35</v>
      </c>
      <c r="W2657" s="20">
        <f>Tabla1[[#This Row],[Devengado]]/Tabla1[[#Totals],[Devengado]]</f>
        <v>4.3689420795124195E-2</v>
      </c>
      <c r="X2657" s="19">
        <v>120408.33</v>
      </c>
      <c r="Y2657" s="19">
        <v>120408.33</v>
      </c>
      <c r="Z2657" s="19">
        <v>120408.33</v>
      </c>
    </row>
    <row r="2658" spans="1:26" hidden="1" x14ac:dyDescent="0.2">
      <c r="A2658" t="s">
        <v>23</v>
      </c>
      <c r="B2658" t="s">
        <v>46</v>
      </c>
      <c r="C2658" t="s">
        <v>47</v>
      </c>
      <c r="D2658" t="s">
        <v>48</v>
      </c>
      <c r="E2658" t="s">
        <v>753</v>
      </c>
      <c r="F2658" t="s">
        <v>754</v>
      </c>
      <c r="G2658" t="s">
        <v>759</v>
      </c>
      <c r="H2658" t="s">
        <v>760</v>
      </c>
      <c r="I2658" t="str">
        <f>MID(Tabla1[[#This Row],[Des.Proyecto]],16,50)</f>
        <v>SISTEMA DE INFORMACIÓN DE PATRIMONIO CUL</v>
      </c>
      <c r="J2658" t="s">
        <v>442</v>
      </c>
      <c r="K2658" t="s">
        <v>443</v>
      </c>
      <c r="L2658" s="11" t="s">
        <v>939</v>
      </c>
      <c r="M2658" t="s">
        <v>403</v>
      </c>
      <c r="N2658" t="s">
        <v>194</v>
      </c>
      <c r="O2658" s="19">
        <v>738529.67</v>
      </c>
      <c r="P2658" s="19">
        <v>0</v>
      </c>
      <c r="Q2658" s="19">
        <v>42000</v>
      </c>
      <c r="R2658" s="19">
        <v>780529.67</v>
      </c>
      <c r="S2658" s="19">
        <v>0</v>
      </c>
      <c r="T2658" s="19">
        <v>462933.01</v>
      </c>
      <c r="U2658" s="18">
        <f>Tabla1[[#This Row],[Comprometido]]/Tabla1[[#Totals],[Comprometido]]</f>
        <v>2.2100535783052131E-2</v>
      </c>
      <c r="V2658" s="19">
        <v>202115.29</v>
      </c>
      <c r="W2658" s="20">
        <f>Tabla1[[#This Row],[Devengado]]/Tabla1[[#Totals],[Devengado]]</f>
        <v>2.3602706317702105E-2</v>
      </c>
      <c r="X2658" s="19">
        <v>317596.65999999997</v>
      </c>
      <c r="Y2658" s="19">
        <v>578414.38</v>
      </c>
      <c r="Z2658" s="19">
        <v>317596.65999999997</v>
      </c>
    </row>
    <row r="2659" spans="1:26" hidden="1" x14ac:dyDescent="0.2">
      <c r="A2659" t="s">
        <v>23</v>
      </c>
      <c r="B2659" t="s">
        <v>46</v>
      </c>
      <c r="C2659" t="s">
        <v>47</v>
      </c>
      <c r="D2659" t="s">
        <v>48</v>
      </c>
      <c r="E2659" t="s">
        <v>753</v>
      </c>
      <c r="F2659" t="s">
        <v>754</v>
      </c>
      <c r="G2659" t="s">
        <v>759</v>
      </c>
      <c r="H2659" t="s">
        <v>760</v>
      </c>
      <c r="I2659" t="str">
        <f>MID(Tabla1[[#This Row],[Des.Proyecto]],16,50)</f>
        <v>SISTEMA DE INFORMACIÓN DE PATRIMONIO CUL</v>
      </c>
      <c r="J2659" t="s">
        <v>476</v>
      </c>
      <c r="K2659" t="s">
        <v>477</v>
      </c>
      <c r="L2659" s="11" t="s">
        <v>939</v>
      </c>
      <c r="M2659" t="s">
        <v>403</v>
      </c>
      <c r="N2659" t="s">
        <v>194</v>
      </c>
      <c r="O2659" s="19">
        <v>104400</v>
      </c>
      <c r="P2659" s="19">
        <v>0</v>
      </c>
      <c r="Q2659" s="19">
        <v>0</v>
      </c>
      <c r="R2659" s="19">
        <v>104400</v>
      </c>
      <c r="S2659" s="19">
        <v>0</v>
      </c>
      <c r="T2659" s="19">
        <v>95700</v>
      </c>
      <c r="U2659" s="18">
        <f>Tabla1[[#This Row],[Comprometido]]/Tabla1[[#Totals],[Comprometido]]</f>
        <v>4.5687415430541211E-3</v>
      </c>
      <c r="V2659" s="19">
        <v>26100</v>
      </c>
      <c r="W2659" s="20">
        <f>Tabla1[[#This Row],[Devengado]]/Tabla1[[#Totals],[Devengado]]</f>
        <v>3.047917032363187E-3</v>
      </c>
      <c r="X2659" s="19">
        <v>8700</v>
      </c>
      <c r="Y2659" s="19">
        <v>78300</v>
      </c>
      <c r="Z2659" s="19">
        <v>8700</v>
      </c>
    </row>
    <row r="2660" spans="1:26" hidden="1" x14ac:dyDescent="0.2">
      <c r="A2660" t="s">
        <v>23</v>
      </c>
      <c r="B2660" t="s">
        <v>46</v>
      </c>
      <c r="C2660" t="s">
        <v>47</v>
      </c>
      <c r="D2660" t="s">
        <v>48</v>
      </c>
      <c r="E2660" t="s">
        <v>753</v>
      </c>
      <c r="F2660" t="s">
        <v>754</v>
      </c>
      <c r="G2660" t="s">
        <v>759</v>
      </c>
      <c r="H2660" t="s">
        <v>760</v>
      </c>
      <c r="I2660" t="str">
        <f>MID(Tabla1[[#This Row],[Des.Proyecto]],16,50)</f>
        <v>SISTEMA DE INFORMACIÓN DE PATRIMONIO CUL</v>
      </c>
      <c r="J2660" t="s">
        <v>490</v>
      </c>
      <c r="K2660" t="s">
        <v>491</v>
      </c>
      <c r="L2660" s="11" t="s">
        <v>939</v>
      </c>
      <c r="M2660" t="s">
        <v>403</v>
      </c>
      <c r="N2660" t="s">
        <v>194</v>
      </c>
      <c r="O2660" s="19">
        <v>76855.039999999994</v>
      </c>
      <c r="P2660" s="19">
        <v>0</v>
      </c>
      <c r="Q2660" s="19">
        <v>1410</v>
      </c>
      <c r="R2660" s="19">
        <v>78265.039999999994</v>
      </c>
      <c r="S2660" s="19">
        <v>0</v>
      </c>
      <c r="T2660" s="19">
        <v>0</v>
      </c>
      <c r="U2660" s="18">
        <f>Tabla1[[#This Row],[Comprometido]]/Tabla1[[#Totals],[Comprometido]]</f>
        <v>0</v>
      </c>
      <c r="V2660" s="19">
        <v>0</v>
      </c>
      <c r="W2660" s="20">
        <f>Tabla1[[#This Row],[Devengado]]/Tabla1[[#Totals],[Devengado]]</f>
        <v>0</v>
      </c>
      <c r="X2660" s="19">
        <v>78265.039999999994</v>
      </c>
      <c r="Y2660" s="19">
        <v>78265.039999999994</v>
      </c>
      <c r="Z2660" s="19">
        <v>78265.039999999994</v>
      </c>
    </row>
    <row r="2661" spans="1:26" hidden="1" x14ac:dyDescent="0.2">
      <c r="A2661" t="s">
        <v>23</v>
      </c>
      <c r="B2661" t="s">
        <v>46</v>
      </c>
      <c r="C2661" t="s">
        <v>47</v>
      </c>
      <c r="D2661" t="s">
        <v>48</v>
      </c>
      <c r="E2661" t="s">
        <v>753</v>
      </c>
      <c r="F2661" t="s">
        <v>754</v>
      </c>
      <c r="G2661" t="s">
        <v>761</v>
      </c>
      <c r="H2661" t="s">
        <v>762</v>
      </c>
      <c r="I2661" t="str">
        <f>MID(Tabla1[[#This Row],[Des.Proyecto]],16,50)</f>
        <v>INTERVENCIÓN Y CONSERVACIÓN DEL PATRIMON</v>
      </c>
      <c r="J2661" t="s">
        <v>442</v>
      </c>
      <c r="K2661" t="s">
        <v>443</v>
      </c>
      <c r="L2661" s="11" t="s">
        <v>939</v>
      </c>
      <c r="M2661" t="s">
        <v>403</v>
      </c>
      <c r="N2661" t="s">
        <v>194</v>
      </c>
      <c r="O2661" s="19">
        <v>269100</v>
      </c>
      <c r="P2661" s="19">
        <v>0</v>
      </c>
      <c r="Q2661" s="19">
        <v>-33093.1</v>
      </c>
      <c r="R2661" s="19">
        <v>236006.9</v>
      </c>
      <c r="S2661" s="19">
        <v>0</v>
      </c>
      <c r="T2661" s="19">
        <v>170660.4</v>
      </c>
      <c r="U2661" s="18">
        <f>Tabla1[[#This Row],[Comprometido]]/Tabla1[[#Totals],[Comprometido]]</f>
        <v>8.1473694799815404E-3</v>
      </c>
      <c r="V2661" s="19">
        <v>150680.78</v>
      </c>
      <c r="W2661" s="20">
        <f>Tabla1[[#This Row],[Devengado]]/Tabla1[[#Totals],[Devengado]]</f>
        <v>1.7596264973631044E-2</v>
      </c>
      <c r="X2661" s="19">
        <v>65346.5</v>
      </c>
      <c r="Y2661" s="19">
        <v>85326.12</v>
      </c>
      <c r="Z2661" s="19">
        <v>65346.5</v>
      </c>
    </row>
    <row r="2662" spans="1:26" hidden="1" x14ac:dyDescent="0.2">
      <c r="A2662" t="s">
        <v>23</v>
      </c>
      <c r="B2662" t="s">
        <v>46</v>
      </c>
      <c r="C2662" t="s">
        <v>47</v>
      </c>
      <c r="D2662" t="s">
        <v>48</v>
      </c>
      <c r="E2662" t="s">
        <v>753</v>
      </c>
      <c r="F2662" t="s">
        <v>754</v>
      </c>
      <c r="G2662" t="s">
        <v>761</v>
      </c>
      <c r="H2662" t="s">
        <v>762</v>
      </c>
      <c r="I2662" t="str">
        <f>MID(Tabla1[[#This Row],[Des.Proyecto]],16,50)</f>
        <v>INTERVENCIÓN Y CONSERVACIÓN DEL PATRIMON</v>
      </c>
      <c r="J2662" t="s">
        <v>763</v>
      </c>
      <c r="K2662" t="s">
        <v>764</v>
      </c>
      <c r="L2662" s="11" t="s">
        <v>939</v>
      </c>
      <c r="M2662" t="s">
        <v>403</v>
      </c>
      <c r="N2662" t="s">
        <v>194</v>
      </c>
      <c r="O2662" s="19">
        <v>43000</v>
      </c>
      <c r="P2662" s="19">
        <v>0</v>
      </c>
      <c r="Q2662" s="19">
        <v>0</v>
      </c>
      <c r="R2662" s="19">
        <v>43000</v>
      </c>
      <c r="S2662" s="19">
        <v>0</v>
      </c>
      <c r="T2662" s="19">
        <v>7082.97</v>
      </c>
      <c r="U2662" s="18">
        <f>Tabla1[[#This Row],[Comprometido]]/Tabla1[[#Totals],[Comprometido]]</f>
        <v>3.3814273027383542E-4</v>
      </c>
      <c r="V2662" s="19">
        <v>7082.95</v>
      </c>
      <c r="W2662" s="20">
        <f>Tabla1[[#This Row],[Devengado]]/Tabla1[[#Totals],[Devengado]]</f>
        <v>8.2713578330945723E-4</v>
      </c>
      <c r="X2662" s="19">
        <v>35917.03</v>
      </c>
      <c r="Y2662" s="19">
        <v>35917.050000000003</v>
      </c>
      <c r="Z2662" s="19">
        <v>35917.03</v>
      </c>
    </row>
    <row r="2663" spans="1:26" hidden="1" x14ac:dyDescent="0.2">
      <c r="A2663" t="s">
        <v>23</v>
      </c>
      <c r="B2663" t="s">
        <v>46</v>
      </c>
      <c r="C2663" t="s">
        <v>133</v>
      </c>
      <c r="D2663" t="s">
        <v>134</v>
      </c>
      <c r="E2663" t="s">
        <v>765</v>
      </c>
      <c r="F2663" t="s">
        <v>766</v>
      </c>
      <c r="G2663" t="s">
        <v>767</v>
      </c>
      <c r="H2663" t="s">
        <v>768</v>
      </c>
      <c r="I2663" t="str">
        <f>MID(Tabla1[[#This Row],[Des.Proyecto]],16,50)</f>
        <v>PLANIFICACIÓN Y REGULACIÓN DEL USO Y GES</v>
      </c>
      <c r="J2663" t="s">
        <v>401</v>
      </c>
      <c r="K2663" t="s">
        <v>402</v>
      </c>
      <c r="L2663" s="11" t="s">
        <v>939</v>
      </c>
      <c r="M2663" t="s">
        <v>403</v>
      </c>
      <c r="N2663" t="s">
        <v>194</v>
      </c>
      <c r="O2663" s="19">
        <v>13540</v>
      </c>
      <c r="P2663" s="19">
        <v>0</v>
      </c>
      <c r="Q2663" s="19">
        <v>0</v>
      </c>
      <c r="R2663" s="19">
        <v>13540</v>
      </c>
      <c r="S2663" s="19">
        <v>0</v>
      </c>
      <c r="T2663" s="19">
        <v>5048</v>
      </c>
      <c r="U2663" s="18">
        <f>Tabla1[[#This Row],[Comprometido]]/Tabla1[[#Totals],[Comprometido]]</f>
        <v>2.4099276185305331E-4</v>
      </c>
      <c r="V2663" s="19">
        <v>5048</v>
      </c>
      <c r="W2663" s="20">
        <f>Tabla1[[#This Row],[Devengado]]/Tabla1[[#Totals],[Devengado]]</f>
        <v>5.8949751645093358E-4</v>
      </c>
      <c r="X2663" s="19">
        <v>8492</v>
      </c>
      <c r="Y2663" s="19">
        <v>8492</v>
      </c>
      <c r="Z2663" s="19">
        <v>8492</v>
      </c>
    </row>
    <row r="2664" spans="1:26" hidden="1" x14ac:dyDescent="0.2">
      <c r="A2664" t="s">
        <v>23</v>
      </c>
      <c r="B2664" t="s">
        <v>46</v>
      </c>
      <c r="C2664" t="s">
        <v>133</v>
      </c>
      <c r="D2664" t="s">
        <v>134</v>
      </c>
      <c r="E2664" t="s">
        <v>765</v>
      </c>
      <c r="F2664" t="s">
        <v>766</v>
      </c>
      <c r="G2664" t="s">
        <v>767</v>
      </c>
      <c r="H2664" t="s">
        <v>768</v>
      </c>
      <c r="I2664" t="str">
        <f>MID(Tabla1[[#This Row],[Des.Proyecto]],16,50)</f>
        <v>PLANIFICACIÓN Y REGULACIÓN DEL USO Y GES</v>
      </c>
      <c r="J2664" t="s">
        <v>468</v>
      </c>
      <c r="K2664" t="s">
        <v>469</v>
      </c>
      <c r="L2664" s="11" t="s">
        <v>939</v>
      </c>
      <c r="M2664" t="s">
        <v>403</v>
      </c>
      <c r="N2664" t="s">
        <v>194</v>
      </c>
      <c r="O2664" s="19">
        <v>33000</v>
      </c>
      <c r="P2664" s="19">
        <v>0</v>
      </c>
      <c r="Q2664" s="19">
        <v>-27000</v>
      </c>
      <c r="R2664" s="19">
        <v>6000</v>
      </c>
      <c r="S2664" s="19">
        <v>0</v>
      </c>
      <c r="T2664" s="19">
        <v>0</v>
      </c>
      <c r="U2664" s="18">
        <f>Tabla1[[#This Row],[Comprometido]]/Tabla1[[#Totals],[Comprometido]]</f>
        <v>0</v>
      </c>
      <c r="V2664" s="19">
        <v>0</v>
      </c>
      <c r="W2664" s="20">
        <f>Tabla1[[#This Row],[Devengado]]/Tabla1[[#Totals],[Devengado]]</f>
        <v>0</v>
      </c>
      <c r="X2664" s="19">
        <v>6000</v>
      </c>
      <c r="Y2664" s="19">
        <v>6000</v>
      </c>
      <c r="Z2664" s="19">
        <v>6000</v>
      </c>
    </row>
    <row r="2665" spans="1:26" hidden="1" x14ac:dyDescent="0.2">
      <c r="A2665" t="s">
        <v>23</v>
      </c>
      <c r="B2665" t="s">
        <v>46</v>
      </c>
      <c r="C2665" t="s">
        <v>133</v>
      </c>
      <c r="D2665" t="s">
        <v>134</v>
      </c>
      <c r="E2665" t="s">
        <v>765</v>
      </c>
      <c r="F2665" t="s">
        <v>766</v>
      </c>
      <c r="G2665" t="s">
        <v>767</v>
      </c>
      <c r="H2665" t="s">
        <v>768</v>
      </c>
      <c r="I2665" t="str">
        <f>MID(Tabla1[[#This Row],[Des.Proyecto]],16,50)</f>
        <v>PLANIFICACIÓN Y REGULACIÓN DEL USO Y GES</v>
      </c>
      <c r="J2665" t="s">
        <v>442</v>
      </c>
      <c r="K2665" t="s">
        <v>443</v>
      </c>
      <c r="L2665" s="11" t="s">
        <v>939</v>
      </c>
      <c r="M2665" t="s">
        <v>403</v>
      </c>
      <c r="N2665" t="s">
        <v>194</v>
      </c>
      <c r="O2665" s="19">
        <v>5072.54</v>
      </c>
      <c r="P2665" s="19">
        <v>0</v>
      </c>
      <c r="Q2665" s="19">
        <v>0</v>
      </c>
      <c r="R2665" s="19">
        <v>5072.54</v>
      </c>
      <c r="S2665" s="19">
        <v>0</v>
      </c>
      <c r="T2665" s="19">
        <v>0</v>
      </c>
      <c r="U2665" s="18">
        <f>Tabla1[[#This Row],[Comprometido]]/Tabla1[[#Totals],[Comprometido]]</f>
        <v>0</v>
      </c>
      <c r="V2665" s="19">
        <v>0</v>
      </c>
      <c r="W2665" s="20">
        <f>Tabla1[[#This Row],[Devengado]]/Tabla1[[#Totals],[Devengado]]</f>
        <v>0</v>
      </c>
      <c r="X2665" s="19">
        <v>5072.54</v>
      </c>
      <c r="Y2665" s="19">
        <v>5072.54</v>
      </c>
      <c r="Z2665" s="19">
        <v>5072.54</v>
      </c>
    </row>
    <row r="2666" spans="1:26" hidden="1" x14ac:dyDescent="0.2">
      <c r="A2666" t="s">
        <v>23</v>
      </c>
      <c r="B2666" t="s">
        <v>46</v>
      </c>
      <c r="C2666" t="s">
        <v>133</v>
      </c>
      <c r="D2666" t="s">
        <v>134</v>
      </c>
      <c r="E2666" t="s">
        <v>765</v>
      </c>
      <c r="F2666" t="s">
        <v>766</v>
      </c>
      <c r="G2666" t="s">
        <v>767</v>
      </c>
      <c r="H2666" t="s">
        <v>768</v>
      </c>
      <c r="I2666" t="str">
        <f>MID(Tabla1[[#This Row],[Des.Proyecto]],16,50)</f>
        <v>PLANIFICACIÓN Y REGULACIÓN DEL USO Y GES</v>
      </c>
      <c r="J2666" t="s">
        <v>476</v>
      </c>
      <c r="K2666" t="s">
        <v>477</v>
      </c>
      <c r="L2666" s="11" t="s">
        <v>939</v>
      </c>
      <c r="M2666" t="s">
        <v>403</v>
      </c>
      <c r="N2666" t="s">
        <v>194</v>
      </c>
      <c r="O2666" s="19">
        <v>19252</v>
      </c>
      <c r="P2666" s="19">
        <v>0</v>
      </c>
      <c r="Q2666" s="19">
        <v>73251</v>
      </c>
      <c r="R2666" s="19">
        <v>92503</v>
      </c>
      <c r="S2666" s="19">
        <v>58182</v>
      </c>
      <c r="T2666" s="19">
        <v>3073</v>
      </c>
      <c r="U2666" s="18">
        <f>Tabla1[[#This Row],[Comprometido]]/Tabla1[[#Totals],[Comprometido]]</f>
        <v>1.4670577598542648E-4</v>
      </c>
      <c r="V2666" s="19">
        <v>1740</v>
      </c>
      <c r="W2666" s="20">
        <f>Tabla1[[#This Row],[Devengado]]/Tabla1[[#Totals],[Devengado]]</f>
        <v>2.0319446882421246E-4</v>
      </c>
      <c r="X2666" s="19">
        <v>89430</v>
      </c>
      <c r="Y2666" s="19">
        <v>90763</v>
      </c>
      <c r="Z2666" s="19">
        <v>31248</v>
      </c>
    </row>
    <row r="2667" spans="1:26" hidden="1" x14ac:dyDescent="0.2">
      <c r="A2667" t="s">
        <v>23</v>
      </c>
      <c r="B2667" t="s">
        <v>46</v>
      </c>
      <c r="C2667" t="s">
        <v>133</v>
      </c>
      <c r="D2667" t="s">
        <v>134</v>
      </c>
      <c r="E2667" t="s">
        <v>765</v>
      </c>
      <c r="F2667" t="s">
        <v>766</v>
      </c>
      <c r="G2667" t="s">
        <v>767</v>
      </c>
      <c r="H2667" t="s">
        <v>768</v>
      </c>
      <c r="I2667" t="str">
        <f>MID(Tabla1[[#This Row],[Des.Proyecto]],16,50)</f>
        <v>PLANIFICACIÓN Y REGULACIÓN DEL USO Y GES</v>
      </c>
      <c r="J2667" t="s">
        <v>478</v>
      </c>
      <c r="K2667" t="s">
        <v>479</v>
      </c>
      <c r="L2667" s="11" t="s">
        <v>939</v>
      </c>
      <c r="M2667" t="s">
        <v>403</v>
      </c>
      <c r="N2667" t="s">
        <v>194</v>
      </c>
      <c r="O2667" s="19">
        <v>79999.850000000006</v>
      </c>
      <c r="P2667" s="19">
        <v>0</v>
      </c>
      <c r="Q2667" s="19">
        <v>-46251</v>
      </c>
      <c r="R2667" s="19">
        <v>33748.85</v>
      </c>
      <c r="S2667" s="19">
        <v>26756.23</v>
      </c>
      <c r="T2667" s="19">
        <v>0</v>
      </c>
      <c r="U2667" s="18">
        <f>Tabla1[[#This Row],[Comprometido]]/Tabla1[[#Totals],[Comprometido]]</f>
        <v>0</v>
      </c>
      <c r="V2667" s="19">
        <v>0</v>
      </c>
      <c r="W2667" s="20">
        <f>Tabla1[[#This Row],[Devengado]]/Tabla1[[#Totals],[Devengado]]</f>
        <v>0</v>
      </c>
      <c r="X2667" s="19">
        <v>33748.85</v>
      </c>
      <c r="Y2667" s="19">
        <v>33748.85</v>
      </c>
      <c r="Z2667" s="19">
        <v>6992.62</v>
      </c>
    </row>
    <row r="2668" spans="1:26" hidden="1" x14ac:dyDescent="0.2">
      <c r="A2668" t="s">
        <v>23</v>
      </c>
      <c r="B2668" t="s">
        <v>46</v>
      </c>
      <c r="C2668" t="s">
        <v>133</v>
      </c>
      <c r="D2668" t="s">
        <v>134</v>
      </c>
      <c r="E2668" t="s">
        <v>765</v>
      </c>
      <c r="F2668" t="s">
        <v>766</v>
      </c>
      <c r="G2668" t="s">
        <v>767</v>
      </c>
      <c r="H2668" t="s">
        <v>768</v>
      </c>
      <c r="I2668" t="str">
        <f>MID(Tabla1[[#This Row],[Des.Proyecto]],16,50)</f>
        <v>PLANIFICACIÓN Y REGULACIÓN DEL USO Y GES</v>
      </c>
      <c r="J2668" t="s">
        <v>420</v>
      </c>
      <c r="K2668" t="s">
        <v>421</v>
      </c>
      <c r="L2668" s="11" t="s">
        <v>939</v>
      </c>
      <c r="M2668" t="s">
        <v>403</v>
      </c>
      <c r="N2668" t="s">
        <v>194</v>
      </c>
      <c r="O2668" s="19">
        <v>6000</v>
      </c>
      <c r="P2668" s="19">
        <v>0</v>
      </c>
      <c r="Q2668" s="19">
        <v>0</v>
      </c>
      <c r="R2668" s="19">
        <v>6000</v>
      </c>
      <c r="S2668" s="19">
        <v>0</v>
      </c>
      <c r="T2668" s="19">
        <v>0</v>
      </c>
      <c r="U2668" s="18">
        <f>Tabla1[[#This Row],[Comprometido]]/Tabla1[[#Totals],[Comprometido]]</f>
        <v>0</v>
      </c>
      <c r="V2668" s="19">
        <v>0</v>
      </c>
      <c r="W2668" s="20">
        <f>Tabla1[[#This Row],[Devengado]]/Tabla1[[#Totals],[Devengado]]</f>
        <v>0</v>
      </c>
      <c r="X2668" s="19">
        <v>6000</v>
      </c>
      <c r="Y2668" s="19">
        <v>6000</v>
      </c>
      <c r="Z2668" s="19">
        <v>6000</v>
      </c>
    </row>
    <row r="2669" spans="1:26" hidden="1" x14ac:dyDescent="0.2">
      <c r="A2669" t="s">
        <v>23</v>
      </c>
      <c r="B2669" t="s">
        <v>24</v>
      </c>
      <c r="C2669" t="s">
        <v>60</v>
      </c>
      <c r="D2669" t="s">
        <v>61</v>
      </c>
      <c r="E2669" t="s">
        <v>765</v>
      </c>
      <c r="F2669" t="s">
        <v>766</v>
      </c>
      <c r="G2669" t="s">
        <v>769</v>
      </c>
      <c r="H2669" t="s">
        <v>770</v>
      </c>
      <c r="I2669" t="str">
        <f>MID(Tabla1[[#This Row],[Des.Proyecto]],16,50)</f>
        <v>REGULA TU BARRIO</v>
      </c>
      <c r="J2669" t="s">
        <v>456</v>
      </c>
      <c r="K2669" t="s">
        <v>457</v>
      </c>
      <c r="L2669" s="11" t="s">
        <v>939</v>
      </c>
      <c r="M2669" t="s">
        <v>403</v>
      </c>
      <c r="N2669" t="s">
        <v>194</v>
      </c>
      <c r="O2669" s="19">
        <v>5945.57</v>
      </c>
      <c r="P2669" s="19">
        <v>0</v>
      </c>
      <c r="Q2669" s="19">
        <v>2430</v>
      </c>
      <c r="R2669" s="19">
        <v>8375.57</v>
      </c>
      <c r="S2669" s="19">
        <v>0</v>
      </c>
      <c r="T2669" s="19">
        <v>4180</v>
      </c>
      <c r="U2669" s="18">
        <f>Tabla1[[#This Row],[Comprometido]]/Tabla1[[#Totals],[Comprometido]]</f>
        <v>1.9955422831730642E-4</v>
      </c>
      <c r="V2669" s="19">
        <v>330</v>
      </c>
      <c r="W2669" s="20">
        <f>Tabla1[[#This Row],[Devengado]]/Tabla1[[#Totals],[Devengado]]</f>
        <v>3.8536882018385119E-5</v>
      </c>
      <c r="X2669" s="19">
        <v>4195.57</v>
      </c>
      <c r="Y2669" s="19">
        <v>8045.57</v>
      </c>
      <c r="Z2669" s="19">
        <v>4195.57</v>
      </c>
    </row>
    <row r="2670" spans="1:26" hidden="1" x14ac:dyDescent="0.2">
      <c r="A2670" t="s">
        <v>23</v>
      </c>
      <c r="B2670" t="s">
        <v>24</v>
      </c>
      <c r="C2670" t="s">
        <v>60</v>
      </c>
      <c r="D2670" t="s">
        <v>61</v>
      </c>
      <c r="E2670" t="s">
        <v>765</v>
      </c>
      <c r="F2670" t="s">
        <v>766</v>
      </c>
      <c r="G2670" t="s">
        <v>769</v>
      </c>
      <c r="H2670" t="s">
        <v>770</v>
      </c>
      <c r="I2670" t="str">
        <f>MID(Tabla1[[#This Row],[Des.Proyecto]],16,50)</f>
        <v>REGULA TU BARRIO</v>
      </c>
      <c r="J2670" t="s">
        <v>412</v>
      </c>
      <c r="K2670" t="s">
        <v>413</v>
      </c>
      <c r="L2670" s="11" t="s">
        <v>939</v>
      </c>
      <c r="M2670" t="s">
        <v>403</v>
      </c>
      <c r="N2670" t="s">
        <v>194</v>
      </c>
      <c r="O2670" s="19">
        <v>6750</v>
      </c>
      <c r="P2670" s="19">
        <v>0</v>
      </c>
      <c r="Q2670" s="19">
        <v>-450</v>
      </c>
      <c r="R2670" s="19">
        <v>6300</v>
      </c>
      <c r="S2670" s="19">
        <v>0</v>
      </c>
      <c r="T2670" s="19">
        <v>0</v>
      </c>
      <c r="U2670" s="18">
        <f>Tabla1[[#This Row],[Comprometido]]/Tabla1[[#Totals],[Comprometido]]</f>
        <v>0</v>
      </c>
      <c r="V2670" s="19">
        <v>0</v>
      </c>
      <c r="W2670" s="20">
        <f>Tabla1[[#This Row],[Devengado]]/Tabla1[[#Totals],[Devengado]]</f>
        <v>0</v>
      </c>
      <c r="X2670" s="19">
        <v>6300</v>
      </c>
      <c r="Y2670" s="19">
        <v>6300</v>
      </c>
      <c r="Z2670" s="19">
        <v>6300</v>
      </c>
    </row>
    <row r="2671" spans="1:26" hidden="1" x14ac:dyDescent="0.2">
      <c r="A2671" t="s">
        <v>23</v>
      </c>
      <c r="B2671" t="s">
        <v>24</v>
      </c>
      <c r="C2671" t="s">
        <v>60</v>
      </c>
      <c r="D2671" t="s">
        <v>61</v>
      </c>
      <c r="E2671" t="s">
        <v>765</v>
      </c>
      <c r="F2671" t="s">
        <v>766</v>
      </c>
      <c r="G2671" t="s">
        <v>769</v>
      </c>
      <c r="H2671" t="s">
        <v>770</v>
      </c>
      <c r="I2671" t="str">
        <f>MID(Tabla1[[#This Row],[Des.Proyecto]],16,50)</f>
        <v>REGULA TU BARRIO</v>
      </c>
      <c r="J2671" t="s">
        <v>414</v>
      </c>
      <c r="K2671" t="s">
        <v>415</v>
      </c>
      <c r="L2671" s="11" t="s">
        <v>939</v>
      </c>
      <c r="M2671" t="s">
        <v>403</v>
      </c>
      <c r="N2671" t="s">
        <v>194</v>
      </c>
      <c r="O2671" s="19">
        <v>80760</v>
      </c>
      <c r="P2671" s="19">
        <v>0</v>
      </c>
      <c r="Q2671" s="19">
        <v>-342</v>
      </c>
      <c r="R2671" s="19">
        <v>80418</v>
      </c>
      <c r="S2671" s="19">
        <v>0</v>
      </c>
      <c r="T2671" s="19">
        <v>65148</v>
      </c>
      <c r="U2671" s="18">
        <f>Tabla1[[#This Row],[Comprometido]]/Tabla1[[#Totals],[Comprometido]]</f>
        <v>3.1101815469894447E-3</v>
      </c>
      <c r="V2671" s="19">
        <v>5148</v>
      </c>
      <c r="W2671" s="20">
        <f>Tabla1[[#This Row],[Devengado]]/Tabla1[[#Totals],[Devengado]]</f>
        <v>6.0117535948680785E-4</v>
      </c>
      <c r="X2671" s="19">
        <v>15270</v>
      </c>
      <c r="Y2671" s="19">
        <v>75270</v>
      </c>
      <c r="Z2671" s="19">
        <v>15270</v>
      </c>
    </row>
    <row r="2672" spans="1:26" hidden="1" x14ac:dyDescent="0.2">
      <c r="A2672" t="s">
        <v>23</v>
      </c>
      <c r="B2672" t="s">
        <v>24</v>
      </c>
      <c r="C2672" t="s">
        <v>60</v>
      </c>
      <c r="D2672" t="s">
        <v>61</v>
      </c>
      <c r="E2672" t="s">
        <v>765</v>
      </c>
      <c r="F2672" t="s">
        <v>766</v>
      </c>
      <c r="G2672" t="s">
        <v>769</v>
      </c>
      <c r="H2672" t="s">
        <v>770</v>
      </c>
      <c r="I2672" t="str">
        <f>MID(Tabla1[[#This Row],[Des.Proyecto]],16,50)</f>
        <v>REGULA TU BARRIO</v>
      </c>
      <c r="J2672" t="s">
        <v>478</v>
      </c>
      <c r="K2672" t="s">
        <v>479</v>
      </c>
      <c r="L2672" s="11" t="s">
        <v>939</v>
      </c>
      <c r="M2672" t="s">
        <v>403</v>
      </c>
      <c r="N2672" t="s">
        <v>194</v>
      </c>
      <c r="O2672" s="19">
        <v>6400</v>
      </c>
      <c r="P2672" s="19">
        <v>0</v>
      </c>
      <c r="Q2672" s="19">
        <v>1900</v>
      </c>
      <c r="R2672" s="19">
        <v>8300</v>
      </c>
      <c r="S2672" s="19">
        <v>0</v>
      </c>
      <c r="T2672" s="19">
        <v>0</v>
      </c>
      <c r="U2672" s="18">
        <f>Tabla1[[#This Row],[Comprometido]]/Tabla1[[#Totals],[Comprometido]]</f>
        <v>0</v>
      </c>
      <c r="V2672" s="19">
        <v>0</v>
      </c>
      <c r="W2672" s="20">
        <f>Tabla1[[#This Row],[Devengado]]/Tabla1[[#Totals],[Devengado]]</f>
        <v>0</v>
      </c>
      <c r="X2672" s="19">
        <v>8300</v>
      </c>
      <c r="Y2672" s="19">
        <v>8300</v>
      </c>
      <c r="Z2672" s="19">
        <v>8300</v>
      </c>
    </row>
    <row r="2673" spans="1:26" hidden="1" x14ac:dyDescent="0.2">
      <c r="A2673" t="s">
        <v>23</v>
      </c>
      <c r="B2673" t="s">
        <v>24</v>
      </c>
      <c r="C2673" t="s">
        <v>60</v>
      </c>
      <c r="D2673" t="s">
        <v>61</v>
      </c>
      <c r="E2673" t="s">
        <v>765</v>
      </c>
      <c r="F2673" t="s">
        <v>766</v>
      </c>
      <c r="G2673" t="s">
        <v>769</v>
      </c>
      <c r="H2673" t="s">
        <v>770</v>
      </c>
      <c r="I2673" t="str">
        <f>MID(Tabla1[[#This Row],[Des.Proyecto]],16,50)</f>
        <v>REGULA TU BARRIO</v>
      </c>
      <c r="J2673" t="s">
        <v>420</v>
      </c>
      <c r="K2673" t="s">
        <v>421</v>
      </c>
      <c r="L2673" s="11" t="s">
        <v>939</v>
      </c>
      <c r="M2673" t="s">
        <v>403</v>
      </c>
      <c r="N2673" t="s">
        <v>194</v>
      </c>
      <c r="O2673" s="19">
        <v>6348.8</v>
      </c>
      <c r="P2673" s="19">
        <v>0</v>
      </c>
      <c r="Q2673" s="19">
        <v>-4348.8</v>
      </c>
      <c r="R2673" s="19">
        <v>2000</v>
      </c>
      <c r="S2673" s="19">
        <v>0</v>
      </c>
      <c r="T2673" s="19">
        <v>0</v>
      </c>
      <c r="U2673" s="18">
        <f>Tabla1[[#This Row],[Comprometido]]/Tabla1[[#Totals],[Comprometido]]</f>
        <v>0</v>
      </c>
      <c r="V2673" s="19">
        <v>0</v>
      </c>
      <c r="W2673" s="20">
        <f>Tabla1[[#This Row],[Devengado]]/Tabla1[[#Totals],[Devengado]]</f>
        <v>0</v>
      </c>
      <c r="X2673" s="19">
        <v>2000</v>
      </c>
      <c r="Y2673" s="19">
        <v>2000</v>
      </c>
      <c r="Z2673" s="19">
        <v>2000</v>
      </c>
    </row>
    <row r="2674" spans="1:26" hidden="1" x14ac:dyDescent="0.2">
      <c r="A2674" t="s">
        <v>23</v>
      </c>
      <c r="B2674" t="s">
        <v>24</v>
      </c>
      <c r="C2674" t="s">
        <v>60</v>
      </c>
      <c r="D2674" t="s">
        <v>61</v>
      </c>
      <c r="E2674" t="s">
        <v>765</v>
      </c>
      <c r="F2674" t="s">
        <v>766</v>
      </c>
      <c r="G2674" t="s">
        <v>769</v>
      </c>
      <c r="H2674" t="s">
        <v>770</v>
      </c>
      <c r="I2674" t="str">
        <f>MID(Tabla1[[#This Row],[Des.Proyecto]],16,50)</f>
        <v>REGULA TU BARRIO</v>
      </c>
      <c r="J2674" t="s">
        <v>422</v>
      </c>
      <c r="K2674" t="s">
        <v>423</v>
      </c>
      <c r="L2674" s="11" t="s">
        <v>939</v>
      </c>
      <c r="M2674" t="s">
        <v>403</v>
      </c>
      <c r="N2674" t="s">
        <v>194</v>
      </c>
      <c r="O2674" s="19">
        <v>3979</v>
      </c>
      <c r="P2674" s="19">
        <v>0</v>
      </c>
      <c r="Q2674" s="19">
        <v>3021</v>
      </c>
      <c r="R2674" s="19">
        <v>7000</v>
      </c>
      <c r="S2674" s="19">
        <v>885.75</v>
      </c>
      <c r="T2674" s="19">
        <v>3214.25</v>
      </c>
      <c r="U2674" s="18">
        <f>Tabla1[[#This Row],[Comprometido]]/Tabla1[[#Totals],[Comprometido]]</f>
        <v>1.5344908573418714E-4</v>
      </c>
      <c r="V2674" s="19">
        <v>3214.25</v>
      </c>
      <c r="W2674" s="20">
        <f>Tabla1[[#This Row],[Devengado]]/Tabla1[[#Totals],[Devengado]]</f>
        <v>3.7535506978058904E-4</v>
      </c>
      <c r="X2674" s="19">
        <v>3785.75</v>
      </c>
      <c r="Y2674" s="19">
        <v>3785.75</v>
      </c>
      <c r="Z2674" s="19">
        <v>2900</v>
      </c>
    </row>
    <row r="2675" spans="1:26" hidden="1" x14ac:dyDescent="0.2">
      <c r="A2675" t="s">
        <v>23</v>
      </c>
      <c r="B2675" t="s">
        <v>24</v>
      </c>
      <c r="C2675" t="s">
        <v>60</v>
      </c>
      <c r="D2675" t="s">
        <v>61</v>
      </c>
      <c r="E2675" t="s">
        <v>765</v>
      </c>
      <c r="F2675" t="s">
        <v>766</v>
      </c>
      <c r="G2675" t="s">
        <v>769</v>
      </c>
      <c r="H2675" t="s">
        <v>770</v>
      </c>
      <c r="I2675" t="str">
        <f>MID(Tabla1[[#This Row],[Des.Proyecto]],16,50)</f>
        <v>REGULA TU BARRIO</v>
      </c>
      <c r="J2675" t="s">
        <v>490</v>
      </c>
      <c r="K2675" t="s">
        <v>491</v>
      </c>
      <c r="L2675" s="11" t="s">
        <v>939</v>
      </c>
      <c r="M2675" t="s">
        <v>403</v>
      </c>
      <c r="N2675" t="s">
        <v>194</v>
      </c>
      <c r="O2675" s="19">
        <v>29816.63</v>
      </c>
      <c r="P2675" s="19">
        <v>0</v>
      </c>
      <c r="Q2675" s="19">
        <v>-816.63</v>
      </c>
      <c r="R2675" s="19">
        <v>29000</v>
      </c>
      <c r="S2675" s="19">
        <v>0</v>
      </c>
      <c r="T2675" s="19">
        <v>0</v>
      </c>
      <c r="U2675" s="18">
        <f>Tabla1[[#This Row],[Comprometido]]/Tabla1[[#Totals],[Comprometido]]</f>
        <v>0</v>
      </c>
      <c r="V2675" s="19">
        <v>0</v>
      </c>
      <c r="W2675" s="20">
        <f>Tabla1[[#This Row],[Devengado]]/Tabla1[[#Totals],[Devengado]]</f>
        <v>0</v>
      </c>
      <c r="X2675" s="19">
        <v>29000</v>
      </c>
      <c r="Y2675" s="19">
        <v>29000</v>
      </c>
      <c r="Z2675" s="19">
        <v>29000</v>
      </c>
    </row>
    <row r="2676" spans="1:26" hidden="1" x14ac:dyDescent="0.2">
      <c r="A2676" t="s">
        <v>23</v>
      </c>
      <c r="B2676" t="s">
        <v>24</v>
      </c>
      <c r="C2676" t="s">
        <v>60</v>
      </c>
      <c r="D2676" t="s">
        <v>61</v>
      </c>
      <c r="E2676" t="s">
        <v>765</v>
      </c>
      <c r="F2676" t="s">
        <v>766</v>
      </c>
      <c r="G2676" t="s">
        <v>769</v>
      </c>
      <c r="H2676" t="s">
        <v>770</v>
      </c>
      <c r="I2676" t="str">
        <f>MID(Tabla1[[#This Row],[Des.Proyecto]],16,50)</f>
        <v>REGULA TU BARRIO</v>
      </c>
      <c r="J2676" t="s">
        <v>480</v>
      </c>
      <c r="K2676" t="s">
        <v>481</v>
      </c>
      <c r="L2676" s="11" t="s">
        <v>939</v>
      </c>
      <c r="M2676" t="s">
        <v>403</v>
      </c>
      <c r="N2676" t="s">
        <v>194</v>
      </c>
      <c r="O2676" s="19">
        <v>4000</v>
      </c>
      <c r="P2676" s="19">
        <v>0</v>
      </c>
      <c r="Q2676" s="19">
        <v>-4000</v>
      </c>
      <c r="R2676" s="19">
        <v>0</v>
      </c>
      <c r="S2676" s="19">
        <v>0</v>
      </c>
      <c r="T2676" s="19">
        <v>0</v>
      </c>
      <c r="U2676" s="18">
        <f>Tabla1[[#This Row],[Comprometido]]/Tabla1[[#Totals],[Comprometido]]</f>
        <v>0</v>
      </c>
      <c r="V2676" s="19">
        <v>0</v>
      </c>
      <c r="W2676" s="20">
        <f>Tabla1[[#This Row],[Devengado]]/Tabla1[[#Totals],[Devengado]]</f>
        <v>0</v>
      </c>
      <c r="X2676" s="19">
        <v>0</v>
      </c>
      <c r="Y2676" s="19">
        <v>0</v>
      </c>
      <c r="Z2676" s="19">
        <v>0</v>
      </c>
    </row>
    <row r="2677" spans="1:26" hidden="1" x14ac:dyDescent="0.2">
      <c r="A2677" t="s">
        <v>23</v>
      </c>
      <c r="B2677" t="s">
        <v>24</v>
      </c>
      <c r="C2677" t="s">
        <v>72</v>
      </c>
      <c r="D2677" t="s">
        <v>73</v>
      </c>
      <c r="E2677" t="s">
        <v>464</v>
      </c>
      <c r="F2677" t="s">
        <v>465</v>
      </c>
      <c r="G2677" t="s">
        <v>470</v>
      </c>
      <c r="H2677" t="s">
        <v>471</v>
      </c>
      <c r="I2677" t="str">
        <f>MID(Tabla1[[#This Row],[Des.Proyecto]],16,50)</f>
        <v>INFRAESTRUCTURA COMUNITARIA</v>
      </c>
      <c r="J2677" t="s">
        <v>771</v>
      </c>
      <c r="K2677" t="s">
        <v>772</v>
      </c>
      <c r="L2677" s="11" t="s">
        <v>939</v>
      </c>
      <c r="M2677" t="s">
        <v>773</v>
      </c>
      <c r="N2677" t="s">
        <v>194</v>
      </c>
      <c r="O2677" s="19">
        <v>323692.25</v>
      </c>
      <c r="P2677" s="19">
        <v>0</v>
      </c>
      <c r="Q2677" s="19">
        <v>0</v>
      </c>
      <c r="R2677" s="19">
        <v>323692.25</v>
      </c>
      <c r="S2677" s="19">
        <v>0</v>
      </c>
      <c r="T2677" s="19">
        <v>0</v>
      </c>
      <c r="U2677" s="18">
        <f>Tabla1[[#This Row],[Comprometido]]/Tabla1[[#Totals],[Comprometido]]</f>
        <v>0</v>
      </c>
      <c r="V2677" s="19">
        <v>0</v>
      </c>
      <c r="W2677" s="20">
        <f>Tabla1[[#This Row],[Devengado]]/Tabla1[[#Totals],[Devengado]]</f>
        <v>0</v>
      </c>
      <c r="X2677" s="19">
        <v>323692.25</v>
      </c>
      <c r="Y2677" s="19">
        <v>323692.25</v>
      </c>
      <c r="Z2677" s="19">
        <v>323692.25</v>
      </c>
    </row>
    <row r="2678" spans="1:26" hidden="1" x14ac:dyDescent="0.2">
      <c r="A2678" t="s">
        <v>23</v>
      </c>
      <c r="B2678" t="s">
        <v>24</v>
      </c>
      <c r="C2678" t="s">
        <v>29</v>
      </c>
      <c r="D2678" t="s">
        <v>30</v>
      </c>
      <c r="E2678" t="s">
        <v>464</v>
      </c>
      <c r="F2678" t="s">
        <v>465</v>
      </c>
      <c r="G2678" t="s">
        <v>470</v>
      </c>
      <c r="H2678" t="s">
        <v>471</v>
      </c>
      <c r="I2678" t="str">
        <f>MID(Tabla1[[#This Row],[Des.Proyecto]],16,50)</f>
        <v>INFRAESTRUCTURA COMUNITARIA</v>
      </c>
      <c r="J2678" t="s">
        <v>771</v>
      </c>
      <c r="K2678" t="s">
        <v>772</v>
      </c>
      <c r="L2678" s="11" t="s">
        <v>939</v>
      </c>
      <c r="M2678" t="s">
        <v>773</v>
      </c>
      <c r="N2678" t="s">
        <v>194</v>
      </c>
      <c r="O2678" s="19">
        <v>366615.19</v>
      </c>
      <c r="P2678" s="19">
        <v>0</v>
      </c>
      <c r="Q2678" s="19">
        <v>0</v>
      </c>
      <c r="R2678" s="19">
        <v>366615.19</v>
      </c>
      <c r="S2678" s="19">
        <v>0</v>
      </c>
      <c r="T2678" s="19">
        <v>0</v>
      </c>
      <c r="U2678" s="18">
        <f>Tabla1[[#This Row],[Comprometido]]/Tabla1[[#Totals],[Comprometido]]</f>
        <v>0</v>
      </c>
      <c r="V2678" s="19">
        <v>0</v>
      </c>
      <c r="W2678" s="20">
        <f>Tabla1[[#This Row],[Devengado]]/Tabla1[[#Totals],[Devengado]]</f>
        <v>0</v>
      </c>
      <c r="X2678" s="19">
        <v>366615.19</v>
      </c>
      <c r="Y2678" s="19">
        <v>366615.19</v>
      </c>
      <c r="Z2678" s="19">
        <v>366615.19</v>
      </c>
    </row>
    <row r="2679" spans="1:26" hidden="1" x14ac:dyDescent="0.2">
      <c r="A2679" t="s">
        <v>23</v>
      </c>
      <c r="B2679" t="s">
        <v>24</v>
      </c>
      <c r="C2679" t="s">
        <v>25</v>
      </c>
      <c r="D2679" t="s">
        <v>26</v>
      </c>
      <c r="E2679" t="s">
        <v>464</v>
      </c>
      <c r="F2679" t="s">
        <v>465</v>
      </c>
      <c r="G2679" t="s">
        <v>470</v>
      </c>
      <c r="H2679" t="s">
        <v>471</v>
      </c>
      <c r="I2679" t="str">
        <f>MID(Tabla1[[#This Row],[Des.Proyecto]],16,50)</f>
        <v>INFRAESTRUCTURA COMUNITARIA</v>
      </c>
      <c r="J2679" t="s">
        <v>771</v>
      </c>
      <c r="K2679" t="s">
        <v>772</v>
      </c>
      <c r="L2679" s="11" t="s">
        <v>939</v>
      </c>
      <c r="M2679" t="s">
        <v>773</v>
      </c>
      <c r="N2679" t="s">
        <v>194</v>
      </c>
      <c r="O2679" s="19">
        <v>194490.15</v>
      </c>
      <c r="P2679" s="19">
        <v>0</v>
      </c>
      <c r="Q2679" s="19">
        <v>6282.24</v>
      </c>
      <c r="R2679" s="19">
        <v>200772.39</v>
      </c>
      <c r="S2679" s="19">
        <v>0</v>
      </c>
      <c r="T2679" s="19">
        <v>0</v>
      </c>
      <c r="U2679" s="18">
        <f>Tabla1[[#This Row],[Comprometido]]/Tabla1[[#Totals],[Comprometido]]</f>
        <v>0</v>
      </c>
      <c r="V2679" s="19">
        <v>0</v>
      </c>
      <c r="W2679" s="20">
        <f>Tabla1[[#This Row],[Devengado]]/Tabla1[[#Totals],[Devengado]]</f>
        <v>0</v>
      </c>
      <c r="X2679" s="19">
        <v>200772.39</v>
      </c>
      <c r="Y2679" s="19">
        <v>200772.39</v>
      </c>
      <c r="Z2679" s="19">
        <v>200772.39</v>
      </c>
    </row>
    <row r="2680" spans="1:26" hidden="1" x14ac:dyDescent="0.2">
      <c r="A2680" t="s">
        <v>23</v>
      </c>
      <c r="B2680" t="s">
        <v>24</v>
      </c>
      <c r="C2680" t="s">
        <v>42</v>
      </c>
      <c r="D2680" t="s">
        <v>43</v>
      </c>
      <c r="E2680" t="s">
        <v>464</v>
      </c>
      <c r="F2680" t="s">
        <v>465</v>
      </c>
      <c r="G2680" t="s">
        <v>470</v>
      </c>
      <c r="H2680" t="s">
        <v>471</v>
      </c>
      <c r="I2680" t="str">
        <f>MID(Tabla1[[#This Row],[Des.Proyecto]],16,50)</f>
        <v>INFRAESTRUCTURA COMUNITARIA</v>
      </c>
      <c r="J2680" t="s">
        <v>771</v>
      </c>
      <c r="K2680" t="s">
        <v>772</v>
      </c>
      <c r="L2680" s="11" t="s">
        <v>939</v>
      </c>
      <c r="M2680" t="s">
        <v>773</v>
      </c>
      <c r="N2680" t="s">
        <v>194</v>
      </c>
      <c r="O2680" s="19">
        <v>282000</v>
      </c>
      <c r="P2680" s="19">
        <v>0</v>
      </c>
      <c r="Q2680" s="19">
        <v>-146800</v>
      </c>
      <c r="R2680" s="19">
        <v>135200</v>
      </c>
      <c r="S2680" s="19">
        <v>134157.01</v>
      </c>
      <c r="T2680" s="19">
        <v>0</v>
      </c>
      <c r="U2680" s="18">
        <f>Tabla1[[#This Row],[Comprometido]]/Tabla1[[#Totals],[Comprometido]]</f>
        <v>0</v>
      </c>
      <c r="V2680" s="19">
        <v>0</v>
      </c>
      <c r="W2680" s="20">
        <f>Tabla1[[#This Row],[Devengado]]/Tabla1[[#Totals],[Devengado]]</f>
        <v>0</v>
      </c>
      <c r="X2680" s="19">
        <v>135200</v>
      </c>
      <c r="Y2680" s="19">
        <v>135200</v>
      </c>
      <c r="Z2680" s="19">
        <v>1042.99</v>
      </c>
    </row>
    <row r="2681" spans="1:26" hidden="1" x14ac:dyDescent="0.2">
      <c r="A2681" t="s">
        <v>23</v>
      </c>
      <c r="B2681" t="s">
        <v>24</v>
      </c>
      <c r="C2681" t="s">
        <v>86</v>
      </c>
      <c r="D2681" t="s">
        <v>87</v>
      </c>
      <c r="E2681" t="s">
        <v>464</v>
      </c>
      <c r="F2681" t="s">
        <v>465</v>
      </c>
      <c r="G2681" t="s">
        <v>470</v>
      </c>
      <c r="H2681" t="s">
        <v>471</v>
      </c>
      <c r="I2681" t="str">
        <f>MID(Tabla1[[#This Row],[Des.Proyecto]],16,50)</f>
        <v>INFRAESTRUCTURA COMUNITARIA</v>
      </c>
      <c r="J2681" t="s">
        <v>771</v>
      </c>
      <c r="K2681" t="s">
        <v>772</v>
      </c>
      <c r="L2681" s="11" t="s">
        <v>939</v>
      </c>
      <c r="M2681" t="s">
        <v>773</v>
      </c>
      <c r="N2681" t="s">
        <v>194</v>
      </c>
      <c r="O2681" s="19">
        <v>369243.04</v>
      </c>
      <c r="P2681" s="19">
        <v>0</v>
      </c>
      <c r="Q2681" s="19">
        <v>0</v>
      </c>
      <c r="R2681" s="19">
        <v>369243.04</v>
      </c>
      <c r="S2681" s="19">
        <v>168000</v>
      </c>
      <c r="T2681" s="19">
        <v>0</v>
      </c>
      <c r="U2681" s="18">
        <f>Tabla1[[#This Row],[Comprometido]]/Tabla1[[#Totals],[Comprometido]]</f>
        <v>0</v>
      </c>
      <c r="V2681" s="19">
        <v>0</v>
      </c>
      <c r="W2681" s="20">
        <f>Tabla1[[#This Row],[Devengado]]/Tabla1[[#Totals],[Devengado]]</f>
        <v>0</v>
      </c>
      <c r="X2681" s="19">
        <v>369243.04</v>
      </c>
      <c r="Y2681" s="19">
        <v>369243.04</v>
      </c>
      <c r="Z2681" s="19">
        <v>201243.04</v>
      </c>
    </row>
    <row r="2682" spans="1:26" hidden="1" x14ac:dyDescent="0.2">
      <c r="A2682" t="s">
        <v>23</v>
      </c>
      <c r="B2682" t="s">
        <v>24</v>
      </c>
      <c r="C2682" t="s">
        <v>44</v>
      </c>
      <c r="D2682" t="s">
        <v>45</v>
      </c>
      <c r="E2682" t="s">
        <v>464</v>
      </c>
      <c r="F2682" t="s">
        <v>465</v>
      </c>
      <c r="G2682" t="s">
        <v>470</v>
      </c>
      <c r="H2682" t="s">
        <v>471</v>
      </c>
      <c r="I2682" t="str">
        <f>MID(Tabla1[[#This Row],[Des.Proyecto]],16,50)</f>
        <v>INFRAESTRUCTURA COMUNITARIA</v>
      </c>
      <c r="J2682" t="s">
        <v>771</v>
      </c>
      <c r="K2682" t="s">
        <v>772</v>
      </c>
      <c r="L2682" s="11" t="s">
        <v>939</v>
      </c>
      <c r="M2682" t="s">
        <v>773</v>
      </c>
      <c r="N2682" t="s">
        <v>194</v>
      </c>
      <c r="O2682" s="19">
        <v>566371.51</v>
      </c>
      <c r="P2682" s="19">
        <v>0</v>
      </c>
      <c r="Q2682" s="19">
        <v>0</v>
      </c>
      <c r="R2682" s="19">
        <v>566371.51</v>
      </c>
      <c r="S2682" s="19">
        <v>269994.78999999998</v>
      </c>
      <c r="T2682" s="19">
        <v>166922</v>
      </c>
      <c r="U2682" s="18">
        <f>Tabla1[[#This Row],[Comprometido]]/Tabla1[[#Totals],[Comprometido]]</f>
        <v>7.9688973443017754E-3</v>
      </c>
      <c r="V2682" s="19">
        <v>0</v>
      </c>
      <c r="W2682" s="20">
        <f>Tabla1[[#This Row],[Devengado]]/Tabla1[[#Totals],[Devengado]]</f>
        <v>0</v>
      </c>
      <c r="X2682" s="19">
        <v>399449.51</v>
      </c>
      <c r="Y2682" s="19">
        <v>566371.51</v>
      </c>
      <c r="Z2682" s="19">
        <v>129454.72</v>
      </c>
    </row>
    <row r="2683" spans="1:26" hidden="1" x14ac:dyDescent="0.2">
      <c r="A2683" t="s">
        <v>23</v>
      </c>
      <c r="B2683" t="s">
        <v>24</v>
      </c>
      <c r="C2683" t="s">
        <v>34</v>
      </c>
      <c r="D2683" t="s">
        <v>35</v>
      </c>
      <c r="E2683" t="s">
        <v>464</v>
      </c>
      <c r="F2683" t="s">
        <v>465</v>
      </c>
      <c r="G2683" t="s">
        <v>470</v>
      </c>
      <c r="H2683" t="s">
        <v>471</v>
      </c>
      <c r="I2683" t="str">
        <f>MID(Tabla1[[#This Row],[Des.Proyecto]],16,50)</f>
        <v>INFRAESTRUCTURA COMUNITARIA</v>
      </c>
      <c r="J2683" t="s">
        <v>771</v>
      </c>
      <c r="K2683" t="s">
        <v>772</v>
      </c>
      <c r="L2683" s="11" t="s">
        <v>939</v>
      </c>
      <c r="M2683" t="s">
        <v>773</v>
      </c>
      <c r="N2683" t="s">
        <v>194</v>
      </c>
      <c r="O2683" s="19">
        <v>557345.21</v>
      </c>
      <c r="P2683" s="19">
        <v>0</v>
      </c>
      <c r="Q2683" s="19">
        <v>-139213.92000000001</v>
      </c>
      <c r="R2683" s="19">
        <v>418131.29</v>
      </c>
      <c r="S2683" s="19">
        <v>0</v>
      </c>
      <c r="T2683" s="19">
        <v>24845.99</v>
      </c>
      <c r="U2683" s="18">
        <f>Tabla1[[#This Row],[Comprometido]]/Tabla1[[#Totals],[Comprometido]]</f>
        <v>1.1861536749352901E-3</v>
      </c>
      <c r="V2683" s="19">
        <v>24839.33</v>
      </c>
      <c r="W2683" s="20">
        <f>Tabla1[[#This Row],[Devengado]]/Tabla1[[#Totals],[Devengado]]</f>
        <v>2.9006979685628309E-3</v>
      </c>
      <c r="X2683" s="19">
        <v>393285.3</v>
      </c>
      <c r="Y2683" s="19">
        <v>393291.96</v>
      </c>
      <c r="Z2683" s="19">
        <v>393285.3</v>
      </c>
    </row>
    <row r="2684" spans="1:26" hidden="1" x14ac:dyDescent="0.2">
      <c r="A2684" t="s">
        <v>23</v>
      </c>
      <c r="B2684" t="s">
        <v>24</v>
      </c>
      <c r="C2684" t="s">
        <v>40</v>
      </c>
      <c r="D2684" t="s">
        <v>41</v>
      </c>
      <c r="E2684" t="s">
        <v>464</v>
      </c>
      <c r="F2684" t="s">
        <v>465</v>
      </c>
      <c r="G2684" t="s">
        <v>470</v>
      </c>
      <c r="H2684" t="s">
        <v>471</v>
      </c>
      <c r="I2684" t="str">
        <f>MID(Tabla1[[#This Row],[Des.Proyecto]],16,50)</f>
        <v>INFRAESTRUCTURA COMUNITARIA</v>
      </c>
      <c r="J2684" t="s">
        <v>771</v>
      </c>
      <c r="K2684" t="s">
        <v>772</v>
      </c>
      <c r="L2684" s="11" t="s">
        <v>939</v>
      </c>
      <c r="M2684" t="s">
        <v>773</v>
      </c>
      <c r="N2684" t="s">
        <v>194</v>
      </c>
      <c r="O2684" s="19">
        <v>582166.97</v>
      </c>
      <c r="P2684" s="19">
        <v>0</v>
      </c>
      <c r="Q2684" s="19">
        <v>-2166.9699999999998</v>
      </c>
      <c r="R2684" s="19">
        <v>580000</v>
      </c>
      <c r="S2684" s="19">
        <v>204901.98</v>
      </c>
      <c r="T2684" s="19">
        <v>0</v>
      </c>
      <c r="U2684" s="18">
        <f>Tabla1[[#This Row],[Comprometido]]/Tabla1[[#Totals],[Comprometido]]</f>
        <v>0</v>
      </c>
      <c r="V2684" s="19">
        <v>0</v>
      </c>
      <c r="W2684" s="20">
        <f>Tabla1[[#This Row],[Devengado]]/Tabla1[[#Totals],[Devengado]]</f>
        <v>0</v>
      </c>
      <c r="X2684" s="19">
        <v>580000</v>
      </c>
      <c r="Y2684" s="19">
        <v>580000</v>
      </c>
      <c r="Z2684" s="19">
        <v>375098.02</v>
      </c>
    </row>
    <row r="2685" spans="1:26" hidden="1" x14ac:dyDescent="0.2">
      <c r="A2685" t="s">
        <v>23</v>
      </c>
      <c r="B2685" t="s">
        <v>24</v>
      </c>
      <c r="C2685" t="s">
        <v>72</v>
      </c>
      <c r="D2685" t="s">
        <v>73</v>
      </c>
      <c r="E2685" t="s">
        <v>464</v>
      </c>
      <c r="F2685" t="s">
        <v>465</v>
      </c>
      <c r="G2685" t="s">
        <v>470</v>
      </c>
      <c r="H2685" t="s">
        <v>471</v>
      </c>
      <c r="I2685" t="str">
        <f>MID(Tabla1[[#This Row],[Des.Proyecto]],16,50)</f>
        <v>INFRAESTRUCTURA COMUNITARIA</v>
      </c>
      <c r="J2685" t="s">
        <v>774</v>
      </c>
      <c r="K2685" t="s">
        <v>775</v>
      </c>
      <c r="L2685" s="11" t="s">
        <v>939</v>
      </c>
      <c r="M2685" t="s">
        <v>773</v>
      </c>
      <c r="N2685" t="s">
        <v>194</v>
      </c>
      <c r="O2685" s="19">
        <v>553913.69999999995</v>
      </c>
      <c r="P2685" s="19">
        <v>0</v>
      </c>
      <c r="Q2685" s="19">
        <v>255567.35</v>
      </c>
      <c r="R2685" s="19">
        <v>809481.05</v>
      </c>
      <c r="S2685" s="19">
        <v>0</v>
      </c>
      <c r="T2685" s="19">
        <v>0</v>
      </c>
      <c r="U2685" s="18">
        <f>Tabla1[[#This Row],[Comprometido]]/Tabla1[[#Totals],[Comprometido]]</f>
        <v>0</v>
      </c>
      <c r="V2685" s="19">
        <v>0</v>
      </c>
      <c r="W2685" s="20">
        <f>Tabla1[[#This Row],[Devengado]]/Tabla1[[#Totals],[Devengado]]</f>
        <v>0</v>
      </c>
      <c r="X2685" s="19">
        <v>809481.05</v>
      </c>
      <c r="Y2685" s="19">
        <v>809481.05</v>
      </c>
      <c r="Z2685" s="19">
        <v>809481.05</v>
      </c>
    </row>
    <row r="2686" spans="1:26" hidden="1" x14ac:dyDescent="0.2">
      <c r="A2686" t="s">
        <v>23</v>
      </c>
      <c r="B2686" t="s">
        <v>24</v>
      </c>
      <c r="C2686" t="s">
        <v>25</v>
      </c>
      <c r="D2686" t="s">
        <v>26</v>
      </c>
      <c r="E2686" t="s">
        <v>464</v>
      </c>
      <c r="F2686" t="s">
        <v>465</v>
      </c>
      <c r="G2686" t="s">
        <v>470</v>
      </c>
      <c r="H2686" t="s">
        <v>471</v>
      </c>
      <c r="I2686" t="str">
        <f>MID(Tabla1[[#This Row],[Des.Proyecto]],16,50)</f>
        <v>INFRAESTRUCTURA COMUNITARIA</v>
      </c>
      <c r="J2686" t="s">
        <v>774</v>
      </c>
      <c r="K2686" t="s">
        <v>775</v>
      </c>
      <c r="L2686" s="11" t="s">
        <v>939</v>
      </c>
      <c r="M2686" t="s">
        <v>773</v>
      </c>
      <c r="N2686" t="s">
        <v>194</v>
      </c>
      <c r="O2686" s="19">
        <v>559868.81000000006</v>
      </c>
      <c r="P2686" s="19">
        <v>0</v>
      </c>
      <c r="Q2686" s="19">
        <v>0</v>
      </c>
      <c r="R2686" s="19">
        <v>559868.81000000006</v>
      </c>
      <c r="S2686" s="19">
        <v>0</v>
      </c>
      <c r="T2686" s="19">
        <v>232901.15</v>
      </c>
      <c r="U2686" s="18">
        <f>Tabla1[[#This Row],[Comprometido]]/Tabla1[[#Totals],[Comprometido]]</f>
        <v>1.1118758196761539E-2</v>
      </c>
      <c r="V2686" s="19">
        <v>0</v>
      </c>
      <c r="W2686" s="20">
        <f>Tabla1[[#This Row],[Devengado]]/Tabla1[[#Totals],[Devengado]]</f>
        <v>0</v>
      </c>
      <c r="X2686" s="19">
        <v>326967.65999999997</v>
      </c>
      <c r="Y2686" s="19">
        <v>559868.81000000006</v>
      </c>
      <c r="Z2686" s="19">
        <v>326967.65999999997</v>
      </c>
    </row>
    <row r="2687" spans="1:26" hidden="1" x14ac:dyDescent="0.2">
      <c r="A2687" t="s">
        <v>23</v>
      </c>
      <c r="B2687" t="s">
        <v>24</v>
      </c>
      <c r="C2687" t="s">
        <v>42</v>
      </c>
      <c r="D2687" t="s">
        <v>43</v>
      </c>
      <c r="E2687" t="s">
        <v>464</v>
      </c>
      <c r="F2687" t="s">
        <v>465</v>
      </c>
      <c r="G2687" t="s">
        <v>470</v>
      </c>
      <c r="H2687" t="s">
        <v>471</v>
      </c>
      <c r="I2687" t="str">
        <f>MID(Tabla1[[#This Row],[Des.Proyecto]],16,50)</f>
        <v>INFRAESTRUCTURA COMUNITARIA</v>
      </c>
      <c r="J2687" t="s">
        <v>774</v>
      </c>
      <c r="K2687" t="s">
        <v>775</v>
      </c>
      <c r="L2687" s="11" t="s">
        <v>939</v>
      </c>
      <c r="M2687" t="s">
        <v>773</v>
      </c>
      <c r="N2687" t="s">
        <v>194</v>
      </c>
      <c r="O2687" s="19">
        <v>266011.67</v>
      </c>
      <c r="P2687" s="19">
        <v>0</v>
      </c>
      <c r="Q2687" s="19">
        <v>542930.59</v>
      </c>
      <c r="R2687" s="19">
        <v>808942.26</v>
      </c>
      <c r="S2687" s="19">
        <v>220506.79</v>
      </c>
      <c r="T2687" s="19">
        <v>0</v>
      </c>
      <c r="U2687" s="18">
        <f>Tabla1[[#This Row],[Comprometido]]/Tabla1[[#Totals],[Comprometido]]</f>
        <v>0</v>
      </c>
      <c r="V2687" s="19">
        <v>0</v>
      </c>
      <c r="W2687" s="20">
        <f>Tabla1[[#This Row],[Devengado]]/Tabla1[[#Totals],[Devengado]]</f>
        <v>0</v>
      </c>
      <c r="X2687" s="19">
        <v>808942.26</v>
      </c>
      <c r="Y2687" s="19">
        <v>808942.26</v>
      </c>
      <c r="Z2687" s="19">
        <v>588435.47</v>
      </c>
    </row>
    <row r="2688" spans="1:26" hidden="1" x14ac:dyDescent="0.2">
      <c r="A2688" t="s">
        <v>23</v>
      </c>
      <c r="B2688" t="s">
        <v>24</v>
      </c>
      <c r="C2688" t="s">
        <v>29</v>
      </c>
      <c r="D2688" t="s">
        <v>30</v>
      </c>
      <c r="E2688" t="s">
        <v>464</v>
      </c>
      <c r="F2688" t="s">
        <v>465</v>
      </c>
      <c r="G2688" t="s">
        <v>470</v>
      </c>
      <c r="H2688" t="s">
        <v>471</v>
      </c>
      <c r="I2688" t="str">
        <f>MID(Tabla1[[#This Row],[Des.Proyecto]],16,50)</f>
        <v>INFRAESTRUCTURA COMUNITARIA</v>
      </c>
      <c r="J2688" t="s">
        <v>774</v>
      </c>
      <c r="K2688" t="s">
        <v>775</v>
      </c>
      <c r="L2688" s="11" t="s">
        <v>939</v>
      </c>
      <c r="M2688" t="s">
        <v>773</v>
      </c>
      <c r="N2688" t="s">
        <v>194</v>
      </c>
      <c r="O2688" s="19">
        <v>527585.16</v>
      </c>
      <c r="P2688" s="19">
        <v>0</v>
      </c>
      <c r="Q2688" s="19">
        <v>0</v>
      </c>
      <c r="R2688" s="19">
        <v>527585.16</v>
      </c>
      <c r="S2688" s="19">
        <v>0</v>
      </c>
      <c r="T2688" s="19">
        <v>487200</v>
      </c>
      <c r="U2688" s="18">
        <f>Tabla1[[#This Row],[Comprometido]]/Tabla1[[#Totals],[Comprometido]]</f>
        <v>2.3259047855548252E-2</v>
      </c>
      <c r="V2688" s="19">
        <v>0</v>
      </c>
      <c r="W2688" s="20">
        <f>Tabla1[[#This Row],[Devengado]]/Tabla1[[#Totals],[Devengado]]</f>
        <v>0</v>
      </c>
      <c r="X2688" s="19">
        <v>40385.160000000003</v>
      </c>
      <c r="Y2688" s="19">
        <v>527585.16</v>
      </c>
      <c r="Z2688" s="19">
        <v>40385.160000000003</v>
      </c>
    </row>
    <row r="2689" spans="1:26" hidden="1" x14ac:dyDescent="0.2">
      <c r="A2689" t="s">
        <v>23</v>
      </c>
      <c r="B2689" t="s">
        <v>24</v>
      </c>
      <c r="C2689" t="s">
        <v>40</v>
      </c>
      <c r="D2689" t="s">
        <v>41</v>
      </c>
      <c r="E2689" t="s">
        <v>464</v>
      </c>
      <c r="F2689" t="s">
        <v>465</v>
      </c>
      <c r="G2689" t="s">
        <v>470</v>
      </c>
      <c r="H2689" t="s">
        <v>471</v>
      </c>
      <c r="I2689" t="str">
        <f>MID(Tabla1[[#This Row],[Des.Proyecto]],16,50)</f>
        <v>INFRAESTRUCTURA COMUNITARIA</v>
      </c>
      <c r="J2689" t="s">
        <v>774</v>
      </c>
      <c r="K2689" t="s">
        <v>775</v>
      </c>
      <c r="L2689" s="11" t="s">
        <v>939</v>
      </c>
      <c r="M2689" t="s">
        <v>773</v>
      </c>
      <c r="N2689" t="s">
        <v>194</v>
      </c>
      <c r="O2689" s="19">
        <v>397982.32</v>
      </c>
      <c r="P2689" s="19">
        <v>0</v>
      </c>
      <c r="Q2689" s="19">
        <v>-47982.32</v>
      </c>
      <c r="R2689" s="19">
        <v>350000</v>
      </c>
      <c r="S2689" s="19">
        <v>174858.74</v>
      </c>
      <c r="T2689" s="19">
        <v>0</v>
      </c>
      <c r="U2689" s="18">
        <f>Tabla1[[#This Row],[Comprometido]]/Tabla1[[#Totals],[Comprometido]]</f>
        <v>0</v>
      </c>
      <c r="V2689" s="19">
        <v>0</v>
      </c>
      <c r="W2689" s="20">
        <f>Tabla1[[#This Row],[Devengado]]/Tabla1[[#Totals],[Devengado]]</f>
        <v>0</v>
      </c>
      <c r="X2689" s="19">
        <v>350000</v>
      </c>
      <c r="Y2689" s="19">
        <v>350000</v>
      </c>
      <c r="Z2689" s="19">
        <v>175141.26</v>
      </c>
    </row>
    <row r="2690" spans="1:26" hidden="1" x14ac:dyDescent="0.2">
      <c r="A2690" t="s">
        <v>23</v>
      </c>
      <c r="B2690" t="s">
        <v>24</v>
      </c>
      <c r="C2690" t="s">
        <v>34</v>
      </c>
      <c r="D2690" t="s">
        <v>35</v>
      </c>
      <c r="E2690" t="s">
        <v>464</v>
      </c>
      <c r="F2690" t="s">
        <v>465</v>
      </c>
      <c r="G2690" t="s">
        <v>470</v>
      </c>
      <c r="H2690" t="s">
        <v>471</v>
      </c>
      <c r="I2690" t="str">
        <f>MID(Tabla1[[#This Row],[Des.Proyecto]],16,50)</f>
        <v>INFRAESTRUCTURA COMUNITARIA</v>
      </c>
      <c r="J2690" t="s">
        <v>774</v>
      </c>
      <c r="K2690" t="s">
        <v>775</v>
      </c>
      <c r="L2690" s="11" t="s">
        <v>939</v>
      </c>
      <c r="M2690" t="s">
        <v>773</v>
      </c>
      <c r="N2690" t="s">
        <v>194</v>
      </c>
      <c r="O2690" s="19">
        <v>899724.62</v>
      </c>
      <c r="P2690" s="19">
        <v>0</v>
      </c>
      <c r="Q2690" s="19">
        <v>93401.33</v>
      </c>
      <c r="R2690" s="19">
        <v>993125.95</v>
      </c>
      <c r="S2690" s="19">
        <v>120456.72</v>
      </c>
      <c r="T2690" s="19">
        <v>792922.95</v>
      </c>
      <c r="U2690" s="18">
        <f>Tabla1[[#This Row],[Comprometido]]/Tabla1[[#Totals],[Comprometido]]</f>
        <v>3.7854336699122519E-2</v>
      </c>
      <c r="V2690" s="19">
        <v>81209.09</v>
      </c>
      <c r="W2690" s="20">
        <f>Tabla1[[#This Row],[Devengado]]/Tabla1[[#Totals],[Devengado]]</f>
        <v>9.4834700610618751E-3</v>
      </c>
      <c r="X2690" s="19">
        <v>200203</v>
      </c>
      <c r="Y2690" s="19">
        <v>911916.86</v>
      </c>
      <c r="Z2690" s="19">
        <v>79746.28</v>
      </c>
    </row>
    <row r="2691" spans="1:26" hidden="1" x14ac:dyDescent="0.2">
      <c r="A2691" t="s">
        <v>23</v>
      </c>
      <c r="B2691" t="s">
        <v>24</v>
      </c>
      <c r="C2691" t="s">
        <v>86</v>
      </c>
      <c r="D2691" t="s">
        <v>87</v>
      </c>
      <c r="E2691" t="s">
        <v>464</v>
      </c>
      <c r="F2691" t="s">
        <v>465</v>
      </c>
      <c r="G2691" t="s">
        <v>470</v>
      </c>
      <c r="H2691" t="s">
        <v>471</v>
      </c>
      <c r="I2691" t="str">
        <f>MID(Tabla1[[#This Row],[Des.Proyecto]],16,50)</f>
        <v>INFRAESTRUCTURA COMUNITARIA</v>
      </c>
      <c r="J2691" t="s">
        <v>774</v>
      </c>
      <c r="K2691" t="s">
        <v>775</v>
      </c>
      <c r="L2691" s="11" t="s">
        <v>939</v>
      </c>
      <c r="M2691" t="s">
        <v>773</v>
      </c>
      <c r="N2691" t="s">
        <v>194</v>
      </c>
      <c r="O2691" s="19">
        <v>491941.82</v>
      </c>
      <c r="P2691" s="19">
        <v>0</v>
      </c>
      <c r="Q2691" s="19">
        <v>0</v>
      </c>
      <c r="R2691" s="19">
        <v>491941.82</v>
      </c>
      <c r="S2691" s="19">
        <v>0</v>
      </c>
      <c r="T2691" s="19">
        <v>0</v>
      </c>
      <c r="U2691" s="18">
        <f>Tabla1[[#This Row],[Comprometido]]/Tabla1[[#Totals],[Comprometido]]</f>
        <v>0</v>
      </c>
      <c r="V2691" s="19">
        <v>0</v>
      </c>
      <c r="W2691" s="20">
        <f>Tabla1[[#This Row],[Devengado]]/Tabla1[[#Totals],[Devengado]]</f>
        <v>0</v>
      </c>
      <c r="X2691" s="19">
        <v>491941.82</v>
      </c>
      <c r="Y2691" s="19">
        <v>491941.82</v>
      </c>
      <c r="Z2691" s="19">
        <v>491941.82</v>
      </c>
    </row>
    <row r="2692" spans="1:26" hidden="1" x14ac:dyDescent="0.2">
      <c r="A2692" t="s">
        <v>23</v>
      </c>
      <c r="B2692" t="s">
        <v>24</v>
      </c>
      <c r="C2692" t="s">
        <v>44</v>
      </c>
      <c r="D2692" t="s">
        <v>45</v>
      </c>
      <c r="E2692" t="s">
        <v>464</v>
      </c>
      <c r="F2692" t="s">
        <v>465</v>
      </c>
      <c r="G2692" t="s">
        <v>470</v>
      </c>
      <c r="H2692" t="s">
        <v>471</v>
      </c>
      <c r="I2692" t="str">
        <f>MID(Tabla1[[#This Row],[Des.Proyecto]],16,50)</f>
        <v>INFRAESTRUCTURA COMUNITARIA</v>
      </c>
      <c r="J2692" t="s">
        <v>774</v>
      </c>
      <c r="K2692" t="s">
        <v>775</v>
      </c>
      <c r="L2692" s="11" t="s">
        <v>939</v>
      </c>
      <c r="M2692" t="s">
        <v>773</v>
      </c>
      <c r="N2692" t="s">
        <v>194</v>
      </c>
      <c r="O2692" s="19">
        <v>498209.2</v>
      </c>
      <c r="P2692" s="19">
        <v>0</v>
      </c>
      <c r="Q2692" s="19">
        <v>0</v>
      </c>
      <c r="R2692" s="19">
        <v>498209.2</v>
      </c>
      <c r="S2692" s="19">
        <v>34918.74</v>
      </c>
      <c r="T2692" s="19">
        <v>0</v>
      </c>
      <c r="U2692" s="18">
        <f>Tabla1[[#This Row],[Comprometido]]/Tabla1[[#Totals],[Comprometido]]</f>
        <v>0</v>
      </c>
      <c r="V2692" s="19">
        <v>0</v>
      </c>
      <c r="W2692" s="20">
        <f>Tabla1[[#This Row],[Devengado]]/Tabla1[[#Totals],[Devengado]]</f>
        <v>0</v>
      </c>
      <c r="X2692" s="19">
        <v>498209.2</v>
      </c>
      <c r="Y2692" s="19">
        <v>498209.2</v>
      </c>
      <c r="Z2692" s="19">
        <v>463290.46</v>
      </c>
    </row>
    <row r="2693" spans="1:26" hidden="1" x14ac:dyDescent="0.2">
      <c r="A2693" t="s">
        <v>23</v>
      </c>
      <c r="B2693" t="s">
        <v>24</v>
      </c>
      <c r="C2693" t="s">
        <v>42</v>
      </c>
      <c r="D2693" t="s">
        <v>43</v>
      </c>
      <c r="E2693" t="s">
        <v>464</v>
      </c>
      <c r="F2693" t="s">
        <v>465</v>
      </c>
      <c r="G2693" t="s">
        <v>470</v>
      </c>
      <c r="H2693" t="s">
        <v>471</v>
      </c>
      <c r="I2693" t="str">
        <f>MID(Tabla1[[#This Row],[Des.Proyecto]],16,50)</f>
        <v>INFRAESTRUCTURA COMUNITARIA</v>
      </c>
      <c r="J2693" t="s">
        <v>776</v>
      </c>
      <c r="K2693" t="s">
        <v>777</v>
      </c>
      <c r="L2693" s="11" t="s">
        <v>939</v>
      </c>
      <c r="M2693" t="s">
        <v>773</v>
      </c>
      <c r="N2693" t="s">
        <v>194</v>
      </c>
      <c r="O2693" s="19">
        <v>390674.27</v>
      </c>
      <c r="P2693" s="19">
        <v>0</v>
      </c>
      <c r="Q2693" s="19">
        <v>-390674.27</v>
      </c>
      <c r="R2693" s="19">
        <v>0</v>
      </c>
      <c r="S2693" s="19">
        <v>0</v>
      </c>
      <c r="T2693" s="19">
        <v>0</v>
      </c>
      <c r="U2693" s="18">
        <f>Tabla1[[#This Row],[Comprometido]]/Tabla1[[#Totals],[Comprometido]]</f>
        <v>0</v>
      </c>
      <c r="V2693" s="19">
        <v>0</v>
      </c>
      <c r="W2693" s="20">
        <f>Tabla1[[#This Row],[Devengado]]/Tabla1[[#Totals],[Devengado]]</f>
        <v>0</v>
      </c>
      <c r="X2693" s="19">
        <v>0</v>
      </c>
      <c r="Y2693" s="19">
        <v>0</v>
      </c>
      <c r="Z2693" s="19">
        <v>0</v>
      </c>
    </row>
    <row r="2694" spans="1:26" hidden="1" x14ac:dyDescent="0.2">
      <c r="A2694" t="s">
        <v>23</v>
      </c>
      <c r="B2694" t="s">
        <v>24</v>
      </c>
      <c r="C2694" t="s">
        <v>72</v>
      </c>
      <c r="D2694" t="s">
        <v>73</v>
      </c>
      <c r="E2694" t="s">
        <v>464</v>
      </c>
      <c r="F2694" t="s">
        <v>465</v>
      </c>
      <c r="G2694" t="s">
        <v>470</v>
      </c>
      <c r="H2694" t="s">
        <v>471</v>
      </c>
      <c r="I2694" t="str">
        <f>MID(Tabla1[[#This Row],[Des.Proyecto]],16,50)</f>
        <v>INFRAESTRUCTURA COMUNITARIA</v>
      </c>
      <c r="J2694" t="s">
        <v>776</v>
      </c>
      <c r="K2694" t="s">
        <v>777</v>
      </c>
      <c r="L2694" s="11" t="s">
        <v>939</v>
      </c>
      <c r="M2694" t="s">
        <v>773</v>
      </c>
      <c r="N2694" t="s">
        <v>194</v>
      </c>
      <c r="O2694" s="19">
        <v>267916.39</v>
      </c>
      <c r="P2694" s="19">
        <v>0</v>
      </c>
      <c r="Q2694" s="19">
        <v>0</v>
      </c>
      <c r="R2694" s="19">
        <v>267916.39</v>
      </c>
      <c r="S2694" s="19">
        <v>0</v>
      </c>
      <c r="T2694" s="19">
        <v>0</v>
      </c>
      <c r="U2694" s="18">
        <f>Tabla1[[#This Row],[Comprometido]]/Tabla1[[#Totals],[Comprometido]]</f>
        <v>0</v>
      </c>
      <c r="V2694" s="19">
        <v>0</v>
      </c>
      <c r="W2694" s="20">
        <f>Tabla1[[#This Row],[Devengado]]/Tabla1[[#Totals],[Devengado]]</f>
        <v>0</v>
      </c>
      <c r="X2694" s="19">
        <v>267916.39</v>
      </c>
      <c r="Y2694" s="19">
        <v>267916.39</v>
      </c>
      <c r="Z2694" s="19">
        <v>267916.39</v>
      </c>
    </row>
    <row r="2695" spans="1:26" hidden="1" x14ac:dyDescent="0.2">
      <c r="A2695" t="s">
        <v>23</v>
      </c>
      <c r="B2695" t="s">
        <v>24</v>
      </c>
      <c r="C2695" t="s">
        <v>25</v>
      </c>
      <c r="D2695" t="s">
        <v>26</v>
      </c>
      <c r="E2695" t="s">
        <v>464</v>
      </c>
      <c r="F2695" t="s">
        <v>465</v>
      </c>
      <c r="G2695" t="s">
        <v>470</v>
      </c>
      <c r="H2695" t="s">
        <v>471</v>
      </c>
      <c r="I2695" t="str">
        <f>MID(Tabla1[[#This Row],[Des.Proyecto]],16,50)</f>
        <v>INFRAESTRUCTURA COMUNITARIA</v>
      </c>
      <c r="J2695" t="s">
        <v>776</v>
      </c>
      <c r="K2695" t="s">
        <v>777</v>
      </c>
      <c r="L2695" s="11" t="s">
        <v>939</v>
      </c>
      <c r="M2695" t="s">
        <v>773</v>
      </c>
      <c r="N2695" t="s">
        <v>194</v>
      </c>
      <c r="O2695" s="19">
        <v>164156.65</v>
      </c>
      <c r="P2695" s="19">
        <v>0</v>
      </c>
      <c r="Q2695" s="19">
        <v>0</v>
      </c>
      <c r="R2695" s="19">
        <v>164156.65</v>
      </c>
      <c r="S2695" s="19">
        <v>0</v>
      </c>
      <c r="T2695" s="19">
        <v>0</v>
      </c>
      <c r="U2695" s="18">
        <f>Tabla1[[#This Row],[Comprometido]]/Tabla1[[#Totals],[Comprometido]]</f>
        <v>0</v>
      </c>
      <c r="V2695" s="19">
        <v>0</v>
      </c>
      <c r="W2695" s="20">
        <f>Tabla1[[#This Row],[Devengado]]/Tabla1[[#Totals],[Devengado]]</f>
        <v>0</v>
      </c>
      <c r="X2695" s="19">
        <v>164156.65</v>
      </c>
      <c r="Y2695" s="19">
        <v>164156.65</v>
      </c>
      <c r="Z2695" s="19">
        <v>164156.65</v>
      </c>
    </row>
    <row r="2696" spans="1:26" hidden="1" x14ac:dyDescent="0.2">
      <c r="A2696" t="s">
        <v>23</v>
      </c>
      <c r="B2696" t="s">
        <v>24</v>
      </c>
      <c r="C2696" t="s">
        <v>34</v>
      </c>
      <c r="D2696" t="s">
        <v>35</v>
      </c>
      <c r="E2696" t="s">
        <v>464</v>
      </c>
      <c r="F2696" t="s">
        <v>465</v>
      </c>
      <c r="G2696" t="s">
        <v>470</v>
      </c>
      <c r="H2696" t="s">
        <v>471</v>
      </c>
      <c r="I2696" t="str">
        <f>MID(Tabla1[[#This Row],[Des.Proyecto]],16,50)</f>
        <v>INFRAESTRUCTURA COMUNITARIA</v>
      </c>
      <c r="J2696" t="s">
        <v>776</v>
      </c>
      <c r="K2696" t="s">
        <v>777</v>
      </c>
      <c r="L2696" s="11" t="s">
        <v>939</v>
      </c>
      <c r="M2696" t="s">
        <v>773</v>
      </c>
      <c r="N2696" t="s">
        <v>194</v>
      </c>
      <c r="O2696" s="19">
        <v>292591.51</v>
      </c>
      <c r="P2696" s="19">
        <v>0</v>
      </c>
      <c r="Q2696" s="19">
        <v>-274501.63</v>
      </c>
      <c r="R2696" s="19">
        <v>18089.88</v>
      </c>
      <c r="S2696" s="19">
        <v>0</v>
      </c>
      <c r="T2696" s="19">
        <v>17373.439999999999</v>
      </c>
      <c r="U2696" s="18">
        <f>Tabla1[[#This Row],[Comprometido]]/Tabla1[[#Totals],[Comprometido]]</f>
        <v>8.2941229962129757E-4</v>
      </c>
      <c r="V2696" s="19">
        <v>17373.439999999999</v>
      </c>
      <c r="W2696" s="20">
        <f>Tabla1[[#This Row],[Devengado]]/Tabla1[[#Totals],[Devengado]]</f>
        <v>2.0288430531317961E-3</v>
      </c>
      <c r="X2696" s="19">
        <v>716.44</v>
      </c>
      <c r="Y2696" s="19">
        <v>716.44</v>
      </c>
      <c r="Z2696" s="19">
        <v>716.44</v>
      </c>
    </row>
    <row r="2697" spans="1:26" hidden="1" x14ac:dyDescent="0.2">
      <c r="A2697" t="s">
        <v>23</v>
      </c>
      <c r="B2697" t="s">
        <v>24</v>
      </c>
      <c r="C2697" t="s">
        <v>42</v>
      </c>
      <c r="D2697" t="s">
        <v>43</v>
      </c>
      <c r="E2697" t="s">
        <v>464</v>
      </c>
      <c r="F2697" t="s">
        <v>465</v>
      </c>
      <c r="G2697" t="s">
        <v>470</v>
      </c>
      <c r="H2697" t="s">
        <v>471</v>
      </c>
      <c r="I2697" t="str">
        <f>MID(Tabla1[[#This Row],[Des.Proyecto]],16,50)</f>
        <v>INFRAESTRUCTURA COMUNITARIA</v>
      </c>
      <c r="J2697" t="s">
        <v>778</v>
      </c>
      <c r="K2697" t="s">
        <v>779</v>
      </c>
      <c r="L2697" s="11" t="s">
        <v>939</v>
      </c>
      <c r="M2697" t="s">
        <v>773</v>
      </c>
      <c r="N2697" t="s">
        <v>194</v>
      </c>
      <c r="O2697" s="19">
        <v>72000</v>
      </c>
      <c r="P2697" s="19">
        <v>0</v>
      </c>
      <c r="Q2697" s="19">
        <v>-52000</v>
      </c>
      <c r="R2697" s="19">
        <v>20000</v>
      </c>
      <c r="S2697" s="19">
        <v>0</v>
      </c>
      <c r="T2697" s="19">
        <v>0</v>
      </c>
      <c r="U2697" s="18">
        <f>Tabla1[[#This Row],[Comprometido]]/Tabla1[[#Totals],[Comprometido]]</f>
        <v>0</v>
      </c>
      <c r="V2697" s="19">
        <v>0</v>
      </c>
      <c r="W2697" s="20">
        <f>Tabla1[[#This Row],[Devengado]]/Tabla1[[#Totals],[Devengado]]</f>
        <v>0</v>
      </c>
      <c r="X2697" s="19">
        <v>20000</v>
      </c>
      <c r="Y2697" s="19">
        <v>20000</v>
      </c>
      <c r="Z2697" s="19">
        <v>20000</v>
      </c>
    </row>
    <row r="2698" spans="1:26" hidden="1" x14ac:dyDescent="0.2">
      <c r="A2698" t="s">
        <v>23</v>
      </c>
      <c r="B2698" t="s">
        <v>24</v>
      </c>
      <c r="C2698" t="s">
        <v>72</v>
      </c>
      <c r="D2698" t="s">
        <v>73</v>
      </c>
      <c r="E2698" t="s">
        <v>464</v>
      </c>
      <c r="F2698" t="s">
        <v>465</v>
      </c>
      <c r="G2698" t="s">
        <v>482</v>
      </c>
      <c r="H2698" t="s">
        <v>483</v>
      </c>
      <c r="I2698" t="str">
        <f>MID(Tabla1[[#This Row],[Des.Proyecto]],16,50)</f>
        <v>PRESUPUESTOS PARTICIPATIVOS</v>
      </c>
      <c r="J2698" t="s">
        <v>771</v>
      </c>
      <c r="K2698" t="s">
        <v>772</v>
      </c>
      <c r="L2698" s="11" t="s">
        <v>939</v>
      </c>
      <c r="M2698" t="s">
        <v>773</v>
      </c>
      <c r="N2698" t="s">
        <v>194</v>
      </c>
      <c r="O2698" s="19">
        <v>2011101.53</v>
      </c>
      <c r="P2698" s="19">
        <v>0</v>
      </c>
      <c r="Q2698" s="19">
        <v>0</v>
      </c>
      <c r="R2698" s="19">
        <v>2011101.53</v>
      </c>
      <c r="S2698" s="19">
        <v>0</v>
      </c>
      <c r="T2698" s="19">
        <v>0</v>
      </c>
      <c r="U2698" s="18">
        <f>Tabla1[[#This Row],[Comprometido]]/Tabla1[[#Totals],[Comprometido]]</f>
        <v>0</v>
      </c>
      <c r="V2698" s="19">
        <v>0</v>
      </c>
      <c r="W2698" s="20">
        <f>Tabla1[[#This Row],[Devengado]]/Tabla1[[#Totals],[Devengado]]</f>
        <v>0</v>
      </c>
      <c r="X2698" s="19">
        <v>2011101.53</v>
      </c>
      <c r="Y2698" s="19">
        <v>2011101.53</v>
      </c>
      <c r="Z2698" s="19">
        <v>2011101.53</v>
      </c>
    </row>
    <row r="2699" spans="1:26" hidden="1" x14ac:dyDescent="0.2">
      <c r="A2699" t="s">
        <v>23</v>
      </c>
      <c r="B2699" t="s">
        <v>24</v>
      </c>
      <c r="C2699" t="s">
        <v>40</v>
      </c>
      <c r="D2699" t="s">
        <v>41</v>
      </c>
      <c r="E2699" t="s">
        <v>464</v>
      </c>
      <c r="F2699" t="s">
        <v>465</v>
      </c>
      <c r="G2699" t="s">
        <v>482</v>
      </c>
      <c r="H2699" t="s">
        <v>483</v>
      </c>
      <c r="I2699" t="str">
        <f>MID(Tabla1[[#This Row],[Des.Proyecto]],16,50)</f>
        <v>PRESUPUESTOS PARTICIPATIVOS</v>
      </c>
      <c r="J2699" t="s">
        <v>771</v>
      </c>
      <c r="K2699" t="s">
        <v>772</v>
      </c>
      <c r="L2699" s="11" t="s">
        <v>939</v>
      </c>
      <c r="M2699" t="s">
        <v>773</v>
      </c>
      <c r="N2699" t="s">
        <v>194</v>
      </c>
      <c r="O2699" s="19">
        <v>767625.35</v>
      </c>
      <c r="P2699" s="19">
        <v>0</v>
      </c>
      <c r="Q2699" s="19">
        <v>-257443.53</v>
      </c>
      <c r="R2699" s="19">
        <v>510181.82</v>
      </c>
      <c r="S2699" s="19">
        <v>0</v>
      </c>
      <c r="T2699" s="19">
        <v>0</v>
      </c>
      <c r="U2699" s="18">
        <f>Tabla1[[#This Row],[Comprometido]]/Tabla1[[#Totals],[Comprometido]]</f>
        <v>0</v>
      </c>
      <c r="V2699" s="19">
        <v>0</v>
      </c>
      <c r="W2699" s="20">
        <f>Tabla1[[#This Row],[Devengado]]/Tabla1[[#Totals],[Devengado]]</f>
        <v>0</v>
      </c>
      <c r="X2699" s="19">
        <v>510181.82</v>
      </c>
      <c r="Y2699" s="19">
        <v>510181.82</v>
      </c>
      <c r="Z2699" s="19">
        <v>510181.82</v>
      </c>
    </row>
    <row r="2700" spans="1:26" hidden="1" x14ac:dyDescent="0.2">
      <c r="A2700" t="s">
        <v>23</v>
      </c>
      <c r="B2700" t="s">
        <v>24</v>
      </c>
      <c r="C2700" t="s">
        <v>42</v>
      </c>
      <c r="D2700" t="s">
        <v>43</v>
      </c>
      <c r="E2700" t="s">
        <v>464</v>
      </c>
      <c r="F2700" t="s">
        <v>465</v>
      </c>
      <c r="G2700" t="s">
        <v>482</v>
      </c>
      <c r="H2700" t="s">
        <v>483</v>
      </c>
      <c r="I2700" t="str">
        <f>MID(Tabla1[[#This Row],[Des.Proyecto]],16,50)</f>
        <v>PRESUPUESTOS PARTICIPATIVOS</v>
      </c>
      <c r="J2700" t="s">
        <v>771</v>
      </c>
      <c r="K2700" t="s">
        <v>772</v>
      </c>
      <c r="L2700" s="11" t="s">
        <v>939</v>
      </c>
      <c r="M2700" t="s">
        <v>773</v>
      </c>
      <c r="N2700" t="s">
        <v>194</v>
      </c>
      <c r="O2700" s="19">
        <v>252428.71</v>
      </c>
      <c r="P2700" s="19">
        <v>0</v>
      </c>
      <c r="Q2700" s="19">
        <v>1748361.3</v>
      </c>
      <c r="R2700" s="19">
        <v>2000790.01</v>
      </c>
      <c r="S2700" s="19">
        <v>1823054.06</v>
      </c>
      <c r="T2700" s="19">
        <v>0</v>
      </c>
      <c r="U2700" s="18">
        <f>Tabla1[[#This Row],[Comprometido]]/Tabla1[[#Totals],[Comprometido]]</f>
        <v>0</v>
      </c>
      <c r="V2700" s="19">
        <v>0</v>
      </c>
      <c r="W2700" s="20">
        <f>Tabla1[[#This Row],[Devengado]]/Tabla1[[#Totals],[Devengado]]</f>
        <v>0</v>
      </c>
      <c r="X2700" s="19">
        <v>2000790.01</v>
      </c>
      <c r="Y2700" s="19">
        <v>2000790.01</v>
      </c>
      <c r="Z2700" s="19">
        <v>177735.95</v>
      </c>
    </row>
    <row r="2701" spans="1:26" hidden="1" x14ac:dyDescent="0.2">
      <c r="A2701" t="s">
        <v>23</v>
      </c>
      <c r="B2701" t="s">
        <v>24</v>
      </c>
      <c r="C2701" t="s">
        <v>44</v>
      </c>
      <c r="D2701" t="s">
        <v>45</v>
      </c>
      <c r="E2701" t="s">
        <v>464</v>
      </c>
      <c r="F2701" t="s">
        <v>465</v>
      </c>
      <c r="G2701" t="s">
        <v>482</v>
      </c>
      <c r="H2701" t="s">
        <v>483</v>
      </c>
      <c r="I2701" t="str">
        <f>MID(Tabla1[[#This Row],[Des.Proyecto]],16,50)</f>
        <v>PRESUPUESTOS PARTICIPATIVOS</v>
      </c>
      <c r="J2701" t="s">
        <v>771</v>
      </c>
      <c r="K2701" t="s">
        <v>772</v>
      </c>
      <c r="L2701" s="11" t="s">
        <v>939</v>
      </c>
      <c r="M2701" t="s">
        <v>773</v>
      </c>
      <c r="N2701" t="s">
        <v>194</v>
      </c>
      <c r="O2701" s="19">
        <v>501584.86</v>
      </c>
      <c r="P2701" s="19">
        <v>0</v>
      </c>
      <c r="Q2701" s="19">
        <v>0</v>
      </c>
      <c r="R2701" s="19">
        <v>501584.86</v>
      </c>
      <c r="S2701" s="19">
        <v>14227.01</v>
      </c>
      <c r="T2701" s="19">
        <v>0</v>
      </c>
      <c r="U2701" s="18">
        <f>Tabla1[[#This Row],[Comprometido]]/Tabla1[[#Totals],[Comprometido]]</f>
        <v>0</v>
      </c>
      <c r="V2701" s="19">
        <v>0</v>
      </c>
      <c r="W2701" s="20">
        <f>Tabla1[[#This Row],[Devengado]]/Tabla1[[#Totals],[Devengado]]</f>
        <v>0</v>
      </c>
      <c r="X2701" s="19">
        <v>501584.86</v>
      </c>
      <c r="Y2701" s="19">
        <v>501584.86</v>
      </c>
      <c r="Z2701" s="19">
        <v>487357.85</v>
      </c>
    </row>
    <row r="2702" spans="1:26" hidden="1" x14ac:dyDescent="0.2">
      <c r="A2702" t="s">
        <v>23</v>
      </c>
      <c r="B2702" t="s">
        <v>24</v>
      </c>
      <c r="C2702" t="s">
        <v>25</v>
      </c>
      <c r="D2702" t="s">
        <v>26</v>
      </c>
      <c r="E2702" t="s">
        <v>464</v>
      </c>
      <c r="F2702" t="s">
        <v>465</v>
      </c>
      <c r="G2702" t="s">
        <v>482</v>
      </c>
      <c r="H2702" t="s">
        <v>483</v>
      </c>
      <c r="I2702" t="str">
        <f>MID(Tabla1[[#This Row],[Des.Proyecto]],16,50)</f>
        <v>PRESUPUESTOS PARTICIPATIVOS</v>
      </c>
      <c r="J2702" t="s">
        <v>771</v>
      </c>
      <c r="K2702" t="s">
        <v>772</v>
      </c>
      <c r="L2702" s="11" t="s">
        <v>939</v>
      </c>
      <c r="M2702" t="s">
        <v>773</v>
      </c>
      <c r="N2702" t="s">
        <v>194</v>
      </c>
      <c r="O2702" s="19">
        <v>1064456.82</v>
      </c>
      <c r="P2702" s="19">
        <v>0</v>
      </c>
      <c r="Q2702" s="19">
        <v>722605.98</v>
      </c>
      <c r="R2702" s="19">
        <v>1787062.8</v>
      </c>
      <c r="S2702" s="19">
        <v>0</v>
      </c>
      <c r="T2702" s="19">
        <v>269745.11</v>
      </c>
      <c r="U2702" s="18">
        <f>Tabla1[[#This Row],[Comprometido]]/Tabla1[[#Totals],[Comprometido]]</f>
        <v>1.2877697911104531E-2</v>
      </c>
      <c r="V2702" s="19">
        <v>0</v>
      </c>
      <c r="W2702" s="20">
        <f>Tabla1[[#This Row],[Devengado]]/Tabla1[[#Totals],[Devengado]]</f>
        <v>0</v>
      </c>
      <c r="X2702" s="19">
        <v>1517317.69</v>
      </c>
      <c r="Y2702" s="19">
        <v>1787062.8</v>
      </c>
      <c r="Z2702" s="19">
        <v>1517317.69</v>
      </c>
    </row>
    <row r="2703" spans="1:26" hidden="1" x14ac:dyDescent="0.2">
      <c r="A2703" t="s">
        <v>23</v>
      </c>
      <c r="B2703" t="s">
        <v>24</v>
      </c>
      <c r="C2703" t="s">
        <v>86</v>
      </c>
      <c r="D2703" t="s">
        <v>87</v>
      </c>
      <c r="E2703" t="s">
        <v>464</v>
      </c>
      <c r="F2703" t="s">
        <v>465</v>
      </c>
      <c r="G2703" t="s">
        <v>482</v>
      </c>
      <c r="H2703" t="s">
        <v>483</v>
      </c>
      <c r="I2703" t="str">
        <f>MID(Tabla1[[#This Row],[Des.Proyecto]],16,50)</f>
        <v>PRESUPUESTOS PARTICIPATIVOS</v>
      </c>
      <c r="J2703" t="s">
        <v>771</v>
      </c>
      <c r="K2703" t="s">
        <v>772</v>
      </c>
      <c r="L2703" s="11" t="s">
        <v>939</v>
      </c>
      <c r="M2703" t="s">
        <v>773</v>
      </c>
      <c r="N2703" t="s">
        <v>194</v>
      </c>
      <c r="O2703" s="19">
        <v>1914660.72</v>
      </c>
      <c r="P2703" s="19">
        <v>0</v>
      </c>
      <c r="Q2703" s="19">
        <v>0</v>
      </c>
      <c r="R2703" s="19">
        <v>1914660.72</v>
      </c>
      <c r="S2703" s="19">
        <v>240090.73</v>
      </c>
      <c r="T2703" s="19">
        <v>64776.91</v>
      </c>
      <c r="U2703" s="18">
        <f>Tabla1[[#This Row],[Comprometido]]/Tabla1[[#Totals],[Comprometido]]</f>
        <v>3.0924656190979929E-3</v>
      </c>
      <c r="V2703" s="19">
        <v>64206.74</v>
      </c>
      <c r="W2703" s="20">
        <f>Tabla1[[#This Row],[Devengado]]/Tabla1[[#Totals],[Devengado]]</f>
        <v>7.4979623156519052E-3</v>
      </c>
      <c r="X2703" s="19">
        <v>1849883.81</v>
      </c>
      <c r="Y2703" s="19">
        <v>1850453.98</v>
      </c>
      <c r="Z2703" s="19">
        <v>1609793.08</v>
      </c>
    </row>
    <row r="2704" spans="1:26" hidden="1" x14ac:dyDescent="0.2">
      <c r="A2704" t="s">
        <v>23</v>
      </c>
      <c r="B2704" t="s">
        <v>24</v>
      </c>
      <c r="C2704" t="s">
        <v>34</v>
      </c>
      <c r="D2704" t="s">
        <v>35</v>
      </c>
      <c r="E2704" t="s">
        <v>464</v>
      </c>
      <c r="F2704" t="s">
        <v>465</v>
      </c>
      <c r="G2704" t="s">
        <v>482</v>
      </c>
      <c r="H2704" t="s">
        <v>483</v>
      </c>
      <c r="I2704" t="str">
        <f>MID(Tabla1[[#This Row],[Des.Proyecto]],16,50)</f>
        <v>PRESUPUESTOS PARTICIPATIVOS</v>
      </c>
      <c r="J2704" t="s">
        <v>771</v>
      </c>
      <c r="K2704" t="s">
        <v>772</v>
      </c>
      <c r="L2704" s="11" t="s">
        <v>939</v>
      </c>
      <c r="M2704" t="s">
        <v>773</v>
      </c>
      <c r="N2704" t="s">
        <v>194</v>
      </c>
      <c r="O2704" s="19">
        <v>1546439.55</v>
      </c>
      <c r="P2704" s="19">
        <v>0</v>
      </c>
      <c r="Q2704" s="19">
        <v>575504.71</v>
      </c>
      <c r="R2704" s="19">
        <v>2121944.2599999998</v>
      </c>
      <c r="S2704" s="19">
        <v>105463.8</v>
      </c>
      <c r="T2704" s="19">
        <v>1078191.78</v>
      </c>
      <c r="U2704" s="18">
        <f>Tabla1[[#This Row],[Comprometido]]/Tabla1[[#Totals],[Comprometido]]</f>
        <v>5.1473140822000725E-2</v>
      </c>
      <c r="V2704" s="19">
        <v>116103.42</v>
      </c>
      <c r="W2704" s="20">
        <f>Tabla1[[#This Row],[Devengado]]/Tabla1[[#Totals],[Devengado]]</f>
        <v>1.3558375146881865E-2</v>
      </c>
      <c r="X2704" s="19">
        <v>1043752.48</v>
      </c>
      <c r="Y2704" s="19">
        <v>2005840.84</v>
      </c>
      <c r="Z2704" s="19">
        <v>938288.68</v>
      </c>
    </row>
    <row r="2705" spans="1:26" hidden="1" x14ac:dyDescent="0.2">
      <c r="A2705" t="s">
        <v>23</v>
      </c>
      <c r="B2705" t="s">
        <v>24</v>
      </c>
      <c r="C2705" t="s">
        <v>29</v>
      </c>
      <c r="D2705" t="s">
        <v>30</v>
      </c>
      <c r="E2705" t="s">
        <v>464</v>
      </c>
      <c r="F2705" t="s">
        <v>465</v>
      </c>
      <c r="G2705" t="s">
        <v>482</v>
      </c>
      <c r="H2705" t="s">
        <v>483</v>
      </c>
      <c r="I2705" t="str">
        <f>MID(Tabla1[[#This Row],[Des.Proyecto]],16,50)</f>
        <v>PRESUPUESTOS PARTICIPATIVOS</v>
      </c>
      <c r="J2705" t="s">
        <v>771</v>
      </c>
      <c r="K2705" t="s">
        <v>772</v>
      </c>
      <c r="L2705" s="11" t="s">
        <v>939</v>
      </c>
      <c r="M2705" t="s">
        <v>773</v>
      </c>
      <c r="N2705" t="s">
        <v>194</v>
      </c>
      <c r="O2705" s="19">
        <v>1103075.26</v>
      </c>
      <c r="P2705" s="19">
        <v>0</v>
      </c>
      <c r="Q2705" s="19">
        <v>0</v>
      </c>
      <c r="R2705" s="19">
        <v>1103075.26</v>
      </c>
      <c r="S2705" s="19">
        <v>0</v>
      </c>
      <c r="T2705" s="19">
        <v>0</v>
      </c>
      <c r="U2705" s="18">
        <f>Tabla1[[#This Row],[Comprometido]]/Tabla1[[#Totals],[Comprometido]]</f>
        <v>0</v>
      </c>
      <c r="V2705" s="19">
        <v>0</v>
      </c>
      <c r="W2705" s="20">
        <f>Tabla1[[#This Row],[Devengado]]/Tabla1[[#Totals],[Devengado]]</f>
        <v>0</v>
      </c>
      <c r="X2705" s="19">
        <v>1103075.26</v>
      </c>
      <c r="Y2705" s="19">
        <v>1103075.26</v>
      </c>
      <c r="Z2705" s="19">
        <v>1103075.26</v>
      </c>
    </row>
    <row r="2706" spans="1:26" hidden="1" x14ac:dyDescent="0.2">
      <c r="A2706" t="s">
        <v>23</v>
      </c>
      <c r="B2706" t="s">
        <v>24</v>
      </c>
      <c r="C2706" t="s">
        <v>34</v>
      </c>
      <c r="D2706" t="s">
        <v>35</v>
      </c>
      <c r="E2706" t="s">
        <v>464</v>
      </c>
      <c r="F2706" t="s">
        <v>465</v>
      </c>
      <c r="G2706" t="s">
        <v>482</v>
      </c>
      <c r="H2706" t="s">
        <v>483</v>
      </c>
      <c r="I2706" t="str">
        <f>MID(Tabla1[[#This Row],[Des.Proyecto]],16,50)</f>
        <v>PRESUPUESTOS PARTICIPATIVOS</v>
      </c>
      <c r="J2706" t="s">
        <v>774</v>
      </c>
      <c r="K2706" t="s">
        <v>775</v>
      </c>
      <c r="L2706" s="11" t="s">
        <v>939</v>
      </c>
      <c r="M2706" t="s">
        <v>773</v>
      </c>
      <c r="N2706" t="s">
        <v>194</v>
      </c>
      <c r="O2706" s="19">
        <v>1632844.34</v>
      </c>
      <c r="P2706" s="19">
        <v>0</v>
      </c>
      <c r="Q2706" s="19">
        <v>-239827.79</v>
      </c>
      <c r="R2706" s="19">
        <v>1393016.55</v>
      </c>
      <c r="S2706" s="19">
        <v>14120.81</v>
      </c>
      <c r="T2706" s="19">
        <v>495711.95</v>
      </c>
      <c r="U2706" s="18">
        <f>Tabla1[[#This Row],[Comprometido]]/Tabla1[[#Totals],[Comprometido]]</f>
        <v>2.3665410442563921E-2</v>
      </c>
      <c r="V2706" s="19">
        <v>105287.16</v>
      </c>
      <c r="W2706" s="20">
        <f>Tabla1[[#This Row],[Devengado]]/Tabla1[[#Totals],[Devengado]]</f>
        <v>1.2295269281729811E-2</v>
      </c>
      <c r="X2706" s="19">
        <v>897304.6</v>
      </c>
      <c r="Y2706" s="19">
        <v>1287729.3899999999</v>
      </c>
      <c r="Z2706" s="19">
        <v>883183.79</v>
      </c>
    </row>
    <row r="2707" spans="1:26" hidden="1" x14ac:dyDescent="0.2">
      <c r="A2707" t="s">
        <v>23</v>
      </c>
      <c r="B2707" t="s">
        <v>24</v>
      </c>
      <c r="C2707" t="s">
        <v>40</v>
      </c>
      <c r="D2707" t="s">
        <v>41</v>
      </c>
      <c r="E2707" t="s">
        <v>464</v>
      </c>
      <c r="F2707" t="s">
        <v>465</v>
      </c>
      <c r="G2707" t="s">
        <v>482</v>
      </c>
      <c r="H2707" t="s">
        <v>483</v>
      </c>
      <c r="I2707" t="str">
        <f>MID(Tabla1[[#This Row],[Des.Proyecto]],16,50)</f>
        <v>PRESUPUESTOS PARTICIPATIVOS</v>
      </c>
      <c r="J2707" t="s">
        <v>774</v>
      </c>
      <c r="K2707" t="s">
        <v>775</v>
      </c>
      <c r="L2707" s="11" t="s">
        <v>939</v>
      </c>
      <c r="M2707" t="s">
        <v>773</v>
      </c>
      <c r="N2707" t="s">
        <v>194</v>
      </c>
      <c r="O2707" s="19">
        <v>920378.99</v>
      </c>
      <c r="P2707" s="19">
        <v>0</v>
      </c>
      <c r="Q2707" s="19">
        <v>213921.93</v>
      </c>
      <c r="R2707" s="19">
        <v>1134300.92</v>
      </c>
      <c r="S2707" s="19">
        <v>407359.17</v>
      </c>
      <c r="T2707" s="19">
        <v>302661.3</v>
      </c>
      <c r="U2707" s="18">
        <f>Tabla1[[#This Row],[Comprometido]]/Tabla1[[#Totals],[Comprometido]]</f>
        <v>1.4449124919381046E-2</v>
      </c>
      <c r="V2707" s="19">
        <v>0</v>
      </c>
      <c r="W2707" s="20">
        <f>Tabla1[[#This Row],[Devengado]]/Tabla1[[#Totals],[Devengado]]</f>
        <v>0</v>
      </c>
      <c r="X2707" s="19">
        <v>831639.62</v>
      </c>
      <c r="Y2707" s="19">
        <v>1134300.92</v>
      </c>
      <c r="Z2707" s="19">
        <v>424280.45</v>
      </c>
    </row>
    <row r="2708" spans="1:26" hidden="1" x14ac:dyDescent="0.2">
      <c r="A2708" t="s">
        <v>23</v>
      </c>
      <c r="B2708" t="s">
        <v>24</v>
      </c>
      <c r="C2708" t="s">
        <v>72</v>
      </c>
      <c r="D2708" t="s">
        <v>73</v>
      </c>
      <c r="E2708" t="s">
        <v>464</v>
      </c>
      <c r="F2708" t="s">
        <v>465</v>
      </c>
      <c r="G2708" t="s">
        <v>482</v>
      </c>
      <c r="H2708" t="s">
        <v>483</v>
      </c>
      <c r="I2708" t="str">
        <f>MID(Tabla1[[#This Row],[Des.Proyecto]],16,50)</f>
        <v>PRESUPUESTOS PARTICIPATIVOS</v>
      </c>
      <c r="J2708" t="s">
        <v>774</v>
      </c>
      <c r="K2708" t="s">
        <v>775</v>
      </c>
      <c r="L2708" s="11" t="s">
        <v>939</v>
      </c>
      <c r="M2708" t="s">
        <v>773</v>
      </c>
      <c r="N2708" t="s">
        <v>194</v>
      </c>
      <c r="O2708" s="19">
        <v>1470902.14</v>
      </c>
      <c r="P2708" s="19">
        <v>0</v>
      </c>
      <c r="Q2708" s="19">
        <v>0</v>
      </c>
      <c r="R2708" s="19">
        <v>1470902.14</v>
      </c>
      <c r="S2708" s="19">
        <v>0</v>
      </c>
      <c r="T2708" s="19">
        <v>397006.46</v>
      </c>
      <c r="U2708" s="18">
        <f>Tabla1[[#This Row],[Comprometido]]/Tabla1[[#Totals],[Comprometido]]</f>
        <v>1.8953186067532438E-2</v>
      </c>
      <c r="V2708" s="19">
        <v>0</v>
      </c>
      <c r="W2708" s="20">
        <f>Tabla1[[#This Row],[Devengado]]/Tabla1[[#Totals],[Devengado]]</f>
        <v>0</v>
      </c>
      <c r="X2708" s="19">
        <v>1073895.68</v>
      </c>
      <c r="Y2708" s="19">
        <v>1470902.14</v>
      </c>
      <c r="Z2708" s="19">
        <v>1073895.68</v>
      </c>
    </row>
    <row r="2709" spans="1:26" hidden="1" x14ac:dyDescent="0.2">
      <c r="A2709" t="s">
        <v>23</v>
      </c>
      <c r="B2709" t="s">
        <v>24</v>
      </c>
      <c r="C2709" t="s">
        <v>25</v>
      </c>
      <c r="D2709" t="s">
        <v>26</v>
      </c>
      <c r="E2709" t="s">
        <v>464</v>
      </c>
      <c r="F2709" t="s">
        <v>465</v>
      </c>
      <c r="G2709" t="s">
        <v>482</v>
      </c>
      <c r="H2709" t="s">
        <v>483</v>
      </c>
      <c r="I2709" t="str">
        <f>MID(Tabla1[[#This Row],[Des.Proyecto]],16,50)</f>
        <v>PRESUPUESTOS PARTICIPATIVOS</v>
      </c>
      <c r="J2709" t="s">
        <v>774</v>
      </c>
      <c r="K2709" t="s">
        <v>775</v>
      </c>
      <c r="L2709" s="11" t="s">
        <v>939</v>
      </c>
      <c r="M2709" t="s">
        <v>773</v>
      </c>
      <c r="N2709" t="s">
        <v>194</v>
      </c>
      <c r="O2709" s="19">
        <v>1340132.47</v>
      </c>
      <c r="P2709" s="19">
        <v>0</v>
      </c>
      <c r="Q2709" s="19">
        <v>-757073.05</v>
      </c>
      <c r="R2709" s="19">
        <v>583059.42000000004</v>
      </c>
      <c r="S2709" s="19">
        <v>0</v>
      </c>
      <c r="T2709" s="19">
        <v>225894.57</v>
      </c>
      <c r="U2709" s="18">
        <f>Tabla1[[#This Row],[Comprometido]]/Tabla1[[#Totals],[Comprometido]]</f>
        <v>1.0784262343880326E-2</v>
      </c>
      <c r="V2709" s="19">
        <v>0</v>
      </c>
      <c r="W2709" s="20">
        <f>Tabla1[[#This Row],[Devengado]]/Tabla1[[#Totals],[Devengado]]</f>
        <v>0</v>
      </c>
      <c r="X2709" s="19">
        <v>357164.85</v>
      </c>
      <c r="Y2709" s="19">
        <v>583059.42000000004</v>
      </c>
      <c r="Z2709" s="19">
        <v>357164.85</v>
      </c>
    </row>
    <row r="2710" spans="1:26" hidden="1" x14ac:dyDescent="0.2">
      <c r="A2710" t="s">
        <v>23</v>
      </c>
      <c r="B2710" t="s">
        <v>24</v>
      </c>
      <c r="C2710" t="s">
        <v>42</v>
      </c>
      <c r="D2710" t="s">
        <v>43</v>
      </c>
      <c r="E2710" t="s">
        <v>464</v>
      </c>
      <c r="F2710" t="s">
        <v>465</v>
      </c>
      <c r="G2710" t="s">
        <v>482</v>
      </c>
      <c r="H2710" t="s">
        <v>483</v>
      </c>
      <c r="I2710" t="str">
        <f>MID(Tabla1[[#This Row],[Des.Proyecto]],16,50)</f>
        <v>PRESUPUESTOS PARTICIPATIVOS</v>
      </c>
      <c r="J2710" t="s">
        <v>774</v>
      </c>
      <c r="K2710" t="s">
        <v>775</v>
      </c>
      <c r="L2710" s="11" t="s">
        <v>939</v>
      </c>
      <c r="M2710" t="s">
        <v>773</v>
      </c>
      <c r="N2710" t="s">
        <v>194</v>
      </c>
      <c r="O2710" s="19">
        <v>2099107.4700000002</v>
      </c>
      <c r="P2710" s="19">
        <v>0</v>
      </c>
      <c r="Q2710" s="19">
        <v>-1378000</v>
      </c>
      <c r="R2710" s="19">
        <v>721107.47</v>
      </c>
      <c r="S2710" s="19">
        <v>212115.25</v>
      </c>
      <c r="T2710" s="19">
        <v>351941.1</v>
      </c>
      <c r="U2710" s="18">
        <f>Tabla1[[#This Row],[Comprometido]]/Tabla1[[#Totals],[Comprometido]]</f>
        <v>1.6801754694651668E-2</v>
      </c>
      <c r="V2710" s="19">
        <v>43379.32</v>
      </c>
      <c r="W2710" s="20">
        <f>Tabla1[[#This Row],[Devengado]]/Tabla1[[#Totals],[Devengado]]</f>
        <v>5.0657688996296182E-3</v>
      </c>
      <c r="X2710" s="19">
        <v>369166.37</v>
      </c>
      <c r="Y2710" s="19">
        <v>677728.15</v>
      </c>
      <c r="Z2710" s="19">
        <v>157051.12</v>
      </c>
    </row>
    <row r="2711" spans="1:26" hidden="1" x14ac:dyDescent="0.2">
      <c r="A2711" t="s">
        <v>23</v>
      </c>
      <c r="B2711" t="s">
        <v>24</v>
      </c>
      <c r="C2711" t="s">
        <v>44</v>
      </c>
      <c r="D2711" t="s">
        <v>45</v>
      </c>
      <c r="E2711" t="s">
        <v>464</v>
      </c>
      <c r="F2711" t="s">
        <v>465</v>
      </c>
      <c r="G2711" t="s">
        <v>482</v>
      </c>
      <c r="H2711" t="s">
        <v>483</v>
      </c>
      <c r="I2711" t="str">
        <f>MID(Tabla1[[#This Row],[Des.Proyecto]],16,50)</f>
        <v>PRESUPUESTOS PARTICIPATIVOS</v>
      </c>
      <c r="J2711" t="s">
        <v>774</v>
      </c>
      <c r="K2711" t="s">
        <v>775</v>
      </c>
      <c r="L2711" s="11" t="s">
        <v>939</v>
      </c>
      <c r="M2711" t="s">
        <v>773</v>
      </c>
      <c r="N2711" t="s">
        <v>194</v>
      </c>
      <c r="O2711" s="19">
        <v>1034701.89</v>
      </c>
      <c r="P2711" s="19">
        <v>0</v>
      </c>
      <c r="Q2711" s="19">
        <v>0</v>
      </c>
      <c r="R2711" s="19">
        <v>1034701.89</v>
      </c>
      <c r="S2711" s="19">
        <v>183833.24</v>
      </c>
      <c r="T2711" s="19">
        <v>426614.45</v>
      </c>
      <c r="U2711" s="18">
        <f>Tabla1[[#This Row],[Comprometido]]/Tabla1[[#Totals],[Comprometido]]</f>
        <v>2.0366678793962228E-2</v>
      </c>
      <c r="V2711" s="19">
        <v>0</v>
      </c>
      <c r="W2711" s="20">
        <f>Tabla1[[#This Row],[Devengado]]/Tabla1[[#Totals],[Devengado]]</f>
        <v>0</v>
      </c>
      <c r="X2711" s="19">
        <v>608087.43999999994</v>
      </c>
      <c r="Y2711" s="19">
        <v>1034701.89</v>
      </c>
      <c r="Z2711" s="19">
        <v>424254.2</v>
      </c>
    </row>
    <row r="2712" spans="1:26" hidden="1" x14ac:dyDescent="0.2">
      <c r="A2712" t="s">
        <v>23</v>
      </c>
      <c r="B2712" t="s">
        <v>24</v>
      </c>
      <c r="C2712" t="s">
        <v>29</v>
      </c>
      <c r="D2712" t="s">
        <v>30</v>
      </c>
      <c r="E2712" t="s">
        <v>464</v>
      </c>
      <c r="F2712" t="s">
        <v>465</v>
      </c>
      <c r="G2712" t="s">
        <v>482</v>
      </c>
      <c r="H2712" t="s">
        <v>483</v>
      </c>
      <c r="I2712" t="str">
        <f>MID(Tabla1[[#This Row],[Des.Proyecto]],16,50)</f>
        <v>PRESUPUESTOS PARTICIPATIVOS</v>
      </c>
      <c r="J2712" t="s">
        <v>774</v>
      </c>
      <c r="K2712" t="s">
        <v>775</v>
      </c>
      <c r="L2712" s="11" t="s">
        <v>939</v>
      </c>
      <c r="M2712" t="s">
        <v>773</v>
      </c>
      <c r="N2712" t="s">
        <v>194</v>
      </c>
      <c r="O2712" s="19">
        <v>989647.39</v>
      </c>
      <c r="P2712" s="19">
        <v>0</v>
      </c>
      <c r="Q2712" s="19">
        <v>-108382.12</v>
      </c>
      <c r="R2712" s="19">
        <v>881265.27</v>
      </c>
      <c r="S2712" s="19">
        <v>0</v>
      </c>
      <c r="T2712" s="19">
        <v>493150</v>
      </c>
      <c r="U2712" s="18">
        <f>Tabla1[[#This Row],[Comprometido]]/Tabla1[[#Totals],[Comprometido]]</f>
        <v>2.3543102319301356E-2</v>
      </c>
      <c r="V2712" s="19">
        <v>0</v>
      </c>
      <c r="W2712" s="20">
        <f>Tabla1[[#This Row],[Devengado]]/Tabla1[[#Totals],[Devengado]]</f>
        <v>0</v>
      </c>
      <c r="X2712" s="19">
        <v>388115.27</v>
      </c>
      <c r="Y2712" s="19">
        <v>881265.27</v>
      </c>
      <c r="Z2712" s="19">
        <v>388115.27</v>
      </c>
    </row>
    <row r="2713" spans="1:26" hidden="1" x14ac:dyDescent="0.2">
      <c r="A2713" t="s">
        <v>23</v>
      </c>
      <c r="B2713" t="s">
        <v>24</v>
      </c>
      <c r="C2713" t="s">
        <v>86</v>
      </c>
      <c r="D2713" t="s">
        <v>87</v>
      </c>
      <c r="E2713" t="s">
        <v>464</v>
      </c>
      <c r="F2713" t="s">
        <v>465</v>
      </c>
      <c r="G2713" t="s">
        <v>482</v>
      </c>
      <c r="H2713" t="s">
        <v>483</v>
      </c>
      <c r="I2713" t="str">
        <f>MID(Tabla1[[#This Row],[Des.Proyecto]],16,50)</f>
        <v>PRESUPUESTOS PARTICIPATIVOS</v>
      </c>
      <c r="J2713" t="s">
        <v>774</v>
      </c>
      <c r="K2713" t="s">
        <v>775</v>
      </c>
      <c r="L2713" s="11" t="s">
        <v>939</v>
      </c>
      <c r="M2713" t="s">
        <v>773</v>
      </c>
      <c r="N2713" t="s">
        <v>194</v>
      </c>
      <c r="O2713" s="19">
        <v>734196.86</v>
      </c>
      <c r="P2713" s="19">
        <v>0</v>
      </c>
      <c r="Q2713" s="19">
        <v>0</v>
      </c>
      <c r="R2713" s="19">
        <v>734196.86</v>
      </c>
      <c r="S2713" s="19">
        <v>229944.59</v>
      </c>
      <c r="T2713" s="19">
        <v>201565.96</v>
      </c>
      <c r="U2713" s="18">
        <f>Tabla1[[#This Row],[Comprometido]]/Tabla1[[#Totals],[Comprometido]]</f>
        <v>9.6228085174251323E-3</v>
      </c>
      <c r="V2713" s="19">
        <v>0</v>
      </c>
      <c r="W2713" s="20">
        <f>Tabla1[[#This Row],[Devengado]]/Tabla1[[#Totals],[Devengado]]</f>
        <v>0</v>
      </c>
      <c r="X2713" s="19">
        <v>532630.9</v>
      </c>
      <c r="Y2713" s="19">
        <v>734196.86</v>
      </c>
      <c r="Z2713" s="19">
        <v>302686.31</v>
      </c>
    </row>
    <row r="2714" spans="1:26" hidden="1" x14ac:dyDescent="0.2">
      <c r="A2714" t="s">
        <v>23</v>
      </c>
      <c r="B2714" t="s">
        <v>24</v>
      </c>
      <c r="C2714" t="s">
        <v>40</v>
      </c>
      <c r="D2714" t="s">
        <v>41</v>
      </c>
      <c r="E2714" t="s">
        <v>464</v>
      </c>
      <c r="F2714" t="s">
        <v>465</v>
      </c>
      <c r="G2714" t="s">
        <v>482</v>
      </c>
      <c r="H2714" t="s">
        <v>483</v>
      </c>
      <c r="I2714" t="str">
        <f>MID(Tabla1[[#This Row],[Des.Proyecto]],16,50)</f>
        <v>PRESUPUESTOS PARTICIPATIVOS</v>
      </c>
      <c r="J2714" t="s">
        <v>776</v>
      </c>
      <c r="K2714" t="s">
        <v>777</v>
      </c>
      <c r="L2714" s="11" t="s">
        <v>939</v>
      </c>
      <c r="M2714" t="s">
        <v>773</v>
      </c>
      <c r="N2714" t="s">
        <v>194</v>
      </c>
      <c r="O2714" s="19">
        <v>120000</v>
      </c>
      <c r="P2714" s="19">
        <v>0</v>
      </c>
      <c r="Q2714" s="19">
        <v>43200</v>
      </c>
      <c r="R2714" s="19">
        <v>163200</v>
      </c>
      <c r="S2714" s="19">
        <v>0</v>
      </c>
      <c r="T2714" s="19">
        <v>0</v>
      </c>
      <c r="U2714" s="18">
        <f>Tabla1[[#This Row],[Comprometido]]/Tabla1[[#Totals],[Comprometido]]</f>
        <v>0</v>
      </c>
      <c r="V2714" s="19">
        <v>0</v>
      </c>
      <c r="W2714" s="20">
        <f>Tabla1[[#This Row],[Devengado]]/Tabla1[[#Totals],[Devengado]]</f>
        <v>0</v>
      </c>
      <c r="X2714" s="19">
        <v>163200</v>
      </c>
      <c r="Y2714" s="19">
        <v>163200</v>
      </c>
      <c r="Z2714" s="19">
        <v>163200</v>
      </c>
    </row>
    <row r="2715" spans="1:26" hidden="1" x14ac:dyDescent="0.2">
      <c r="A2715" t="s">
        <v>23</v>
      </c>
      <c r="B2715" t="s">
        <v>24</v>
      </c>
      <c r="C2715" t="s">
        <v>25</v>
      </c>
      <c r="D2715" t="s">
        <v>26</v>
      </c>
      <c r="E2715" t="s">
        <v>464</v>
      </c>
      <c r="F2715" t="s">
        <v>465</v>
      </c>
      <c r="G2715" t="s">
        <v>482</v>
      </c>
      <c r="H2715" t="s">
        <v>483</v>
      </c>
      <c r="I2715" t="str">
        <f>MID(Tabla1[[#This Row],[Des.Proyecto]],16,50)</f>
        <v>PRESUPUESTOS PARTICIPATIVOS</v>
      </c>
      <c r="J2715" t="s">
        <v>776</v>
      </c>
      <c r="K2715" t="s">
        <v>777</v>
      </c>
      <c r="L2715" s="11" t="s">
        <v>939</v>
      </c>
      <c r="M2715" t="s">
        <v>773</v>
      </c>
      <c r="N2715" t="s">
        <v>194</v>
      </c>
      <c r="O2715" s="19">
        <v>191344.23</v>
      </c>
      <c r="P2715" s="19">
        <v>0</v>
      </c>
      <c r="Q2715" s="19">
        <v>72359.48</v>
      </c>
      <c r="R2715" s="19">
        <v>263703.71000000002</v>
      </c>
      <c r="S2715" s="19">
        <v>0</v>
      </c>
      <c r="T2715" s="19">
        <v>0</v>
      </c>
      <c r="U2715" s="18">
        <f>Tabla1[[#This Row],[Comprometido]]/Tabla1[[#Totals],[Comprometido]]</f>
        <v>0</v>
      </c>
      <c r="V2715" s="19">
        <v>0</v>
      </c>
      <c r="W2715" s="20">
        <f>Tabla1[[#This Row],[Devengado]]/Tabla1[[#Totals],[Devengado]]</f>
        <v>0</v>
      </c>
      <c r="X2715" s="19">
        <v>263703.71000000002</v>
      </c>
      <c r="Y2715" s="19">
        <v>263703.71000000002</v>
      </c>
      <c r="Z2715" s="19">
        <v>263703.71000000002</v>
      </c>
    </row>
    <row r="2716" spans="1:26" hidden="1" x14ac:dyDescent="0.2">
      <c r="A2716" t="s">
        <v>23</v>
      </c>
      <c r="B2716" t="s">
        <v>24</v>
      </c>
      <c r="C2716" t="s">
        <v>42</v>
      </c>
      <c r="D2716" t="s">
        <v>43</v>
      </c>
      <c r="E2716" t="s">
        <v>464</v>
      </c>
      <c r="F2716" t="s">
        <v>465</v>
      </c>
      <c r="G2716" t="s">
        <v>482</v>
      </c>
      <c r="H2716" t="s">
        <v>483</v>
      </c>
      <c r="I2716" t="str">
        <f>MID(Tabla1[[#This Row],[Des.Proyecto]],16,50)</f>
        <v>PRESUPUESTOS PARTICIPATIVOS</v>
      </c>
      <c r="J2716" t="s">
        <v>776</v>
      </c>
      <c r="K2716" t="s">
        <v>777</v>
      </c>
      <c r="L2716" s="11" t="s">
        <v>939</v>
      </c>
      <c r="M2716" t="s">
        <v>773</v>
      </c>
      <c r="N2716" t="s">
        <v>194</v>
      </c>
      <c r="O2716" s="19">
        <v>791361.3</v>
      </c>
      <c r="P2716" s="19">
        <v>0</v>
      </c>
      <c r="Q2716" s="19">
        <v>-480361.3</v>
      </c>
      <c r="R2716" s="19">
        <v>311000</v>
      </c>
      <c r="S2716" s="19">
        <v>2.15</v>
      </c>
      <c r="T2716" s="19">
        <v>58832.49</v>
      </c>
      <c r="U2716" s="18">
        <f>Tabla1[[#This Row],[Comprometido]]/Tabla1[[#Totals],[Comprometido]]</f>
        <v>2.8086775459176187E-3</v>
      </c>
      <c r="V2716" s="19">
        <v>58832.49</v>
      </c>
      <c r="W2716" s="20">
        <f>Tabla1[[#This Row],[Devengado]]/Tabla1[[#Totals],[Devengado]]</f>
        <v>6.8703658362964312E-3</v>
      </c>
      <c r="X2716" s="19">
        <v>252167.51</v>
      </c>
      <c r="Y2716" s="19">
        <v>252167.51</v>
      </c>
      <c r="Z2716" s="19">
        <v>252165.36</v>
      </c>
    </row>
    <row r="2717" spans="1:26" hidden="1" x14ac:dyDescent="0.2">
      <c r="A2717" t="s">
        <v>23</v>
      </c>
      <c r="B2717" t="s">
        <v>24</v>
      </c>
      <c r="C2717" t="s">
        <v>42</v>
      </c>
      <c r="D2717" t="s">
        <v>43</v>
      </c>
      <c r="E2717" t="s">
        <v>464</v>
      </c>
      <c r="F2717" t="s">
        <v>465</v>
      </c>
      <c r="G2717" t="s">
        <v>482</v>
      </c>
      <c r="H2717" t="s">
        <v>483</v>
      </c>
      <c r="I2717" t="str">
        <f>MID(Tabla1[[#This Row],[Des.Proyecto]],16,50)</f>
        <v>PRESUPUESTOS PARTICIPATIVOS</v>
      </c>
      <c r="J2717" t="s">
        <v>778</v>
      </c>
      <c r="K2717" t="s">
        <v>779</v>
      </c>
      <c r="L2717" s="11" t="s">
        <v>939</v>
      </c>
      <c r="M2717" t="s">
        <v>773</v>
      </c>
      <c r="N2717" t="s">
        <v>194</v>
      </c>
      <c r="O2717" s="19">
        <v>0</v>
      </c>
      <c r="P2717" s="19">
        <v>0</v>
      </c>
      <c r="Q2717" s="19">
        <v>110000</v>
      </c>
      <c r="R2717" s="19">
        <v>110000</v>
      </c>
      <c r="S2717" s="19">
        <v>108321.14</v>
      </c>
      <c r="T2717" s="19">
        <v>0</v>
      </c>
      <c r="U2717" s="18">
        <f>Tabla1[[#This Row],[Comprometido]]/Tabla1[[#Totals],[Comprometido]]</f>
        <v>0</v>
      </c>
      <c r="V2717" s="19">
        <v>0</v>
      </c>
      <c r="W2717" s="20">
        <f>Tabla1[[#This Row],[Devengado]]/Tabla1[[#Totals],[Devengado]]</f>
        <v>0</v>
      </c>
      <c r="X2717" s="19">
        <v>110000</v>
      </c>
      <c r="Y2717" s="19">
        <v>110000</v>
      </c>
      <c r="Z2717" s="19">
        <v>1678.86</v>
      </c>
    </row>
    <row r="2718" spans="1:26" x14ac:dyDescent="0.2">
      <c r="A2718" t="s">
        <v>52</v>
      </c>
      <c r="B2718" t="s">
        <v>83</v>
      </c>
      <c r="C2718" t="s">
        <v>84</v>
      </c>
      <c r="D2718" t="s">
        <v>85</v>
      </c>
      <c r="E2718" t="s">
        <v>554</v>
      </c>
      <c r="F2718" t="s">
        <v>555</v>
      </c>
      <c r="G2718" t="s">
        <v>556</v>
      </c>
      <c r="H2718" t="s">
        <v>557</v>
      </c>
      <c r="I2718" t="str">
        <f>MID(Tabla1[[#This Row],[Des.Proyecto]],16,50)</f>
        <v>REPOTENCIACIÓN DE INFRAESTRUCTURA DE MER</v>
      </c>
      <c r="J2718" t="s">
        <v>776</v>
      </c>
      <c r="K2718" t="s">
        <v>777</v>
      </c>
      <c r="L2718" s="11" t="s">
        <v>939</v>
      </c>
      <c r="M2718" t="s">
        <v>773</v>
      </c>
      <c r="N2718" t="s">
        <v>194</v>
      </c>
      <c r="O2718" s="19">
        <v>2781155.48</v>
      </c>
      <c r="P2718" s="19">
        <v>0</v>
      </c>
      <c r="Q2718" s="19">
        <v>95107.47</v>
      </c>
      <c r="R2718" s="19">
        <v>2876262.95</v>
      </c>
      <c r="S2718" s="19">
        <v>702970.28</v>
      </c>
      <c r="T2718" s="19">
        <v>1987844.45</v>
      </c>
      <c r="U2718" s="18">
        <f>Tabla1[[#This Row],[Comprometido]]/Tabla1[[#Totals],[Comprometido]]</f>
        <v>9.490018307047618E-2</v>
      </c>
      <c r="V2718" s="19">
        <v>1154961.04</v>
      </c>
      <c r="W2718" s="20">
        <f>Tabla1[[#This Row],[Devengado]]/Tabla1[[#Totals],[Devengado]]</f>
        <v>0.13487453737670116</v>
      </c>
      <c r="X2718" s="19">
        <v>888418.5</v>
      </c>
      <c r="Y2718" s="19">
        <v>1721301.91</v>
      </c>
      <c r="Z2718" s="19">
        <v>185448.22</v>
      </c>
    </row>
    <row r="2719" spans="1:26" x14ac:dyDescent="0.2">
      <c r="A2719" t="s">
        <v>52</v>
      </c>
      <c r="B2719" t="s">
        <v>83</v>
      </c>
      <c r="C2719" t="s">
        <v>84</v>
      </c>
      <c r="D2719" t="s">
        <v>85</v>
      </c>
      <c r="E2719" t="s">
        <v>554</v>
      </c>
      <c r="F2719" t="s">
        <v>555</v>
      </c>
      <c r="G2719" t="s">
        <v>556</v>
      </c>
      <c r="H2719" t="s">
        <v>557</v>
      </c>
      <c r="I2719" t="str">
        <f>MID(Tabla1[[#This Row],[Des.Proyecto]],16,50)</f>
        <v>REPOTENCIACIÓN DE INFRAESTRUCTURA DE MER</v>
      </c>
      <c r="J2719" t="s">
        <v>778</v>
      </c>
      <c r="K2719" t="s">
        <v>779</v>
      </c>
      <c r="L2719" s="11" t="s">
        <v>939</v>
      </c>
      <c r="M2719" t="s">
        <v>773</v>
      </c>
      <c r="N2719" t="s">
        <v>194</v>
      </c>
      <c r="O2719" s="19">
        <v>662989.78</v>
      </c>
      <c r="P2719" s="19">
        <v>0</v>
      </c>
      <c r="Q2719" s="19">
        <v>324010.21999999997</v>
      </c>
      <c r="R2719" s="19">
        <v>987000</v>
      </c>
      <c r="S2719" s="19">
        <v>589688.54</v>
      </c>
      <c r="T2719" s="19">
        <v>260147.99</v>
      </c>
      <c r="U2719" s="18">
        <f>Tabla1[[#This Row],[Comprometido]]/Tabla1[[#Totals],[Comprometido]]</f>
        <v>1.2419529041327357E-2</v>
      </c>
      <c r="V2719" s="19">
        <v>10313.27</v>
      </c>
      <c r="W2719" s="20">
        <f>Tabla1[[#This Row],[Devengado]]/Tabla1[[#Totals],[Devengado]]</f>
        <v>1.2043674824659114E-3</v>
      </c>
      <c r="X2719" s="19">
        <v>726852.01</v>
      </c>
      <c r="Y2719" s="19">
        <v>976686.73</v>
      </c>
      <c r="Z2719" s="19">
        <v>137163.47</v>
      </c>
    </row>
    <row r="2720" spans="1:26" hidden="1" x14ac:dyDescent="0.2">
      <c r="A2720" t="s">
        <v>23</v>
      </c>
      <c r="B2720" t="s">
        <v>24</v>
      </c>
      <c r="C2720" t="s">
        <v>101</v>
      </c>
      <c r="D2720" t="s">
        <v>102</v>
      </c>
      <c r="E2720" t="s">
        <v>560</v>
      </c>
      <c r="F2720" t="s">
        <v>561</v>
      </c>
      <c r="G2720" t="s">
        <v>564</v>
      </c>
      <c r="H2720" t="s">
        <v>565</v>
      </c>
      <c r="I2720" t="str">
        <f>MID(Tabla1[[#This Row],[Des.Proyecto]],16,50)</f>
        <v>FOMENTO PRODUCTIVO TERRITORIAL</v>
      </c>
      <c r="J2720" t="s">
        <v>771</v>
      </c>
      <c r="K2720" t="s">
        <v>772</v>
      </c>
      <c r="L2720" s="11" t="s">
        <v>939</v>
      </c>
      <c r="M2720" t="s">
        <v>773</v>
      </c>
      <c r="N2720" t="s">
        <v>194</v>
      </c>
      <c r="O2720" s="19">
        <v>13000</v>
      </c>
      <c r="P2720" s="19">
        <v>0</v>
      </c>
      <c r="Q2720" s="19">
        <v>0</v>
      </c>
      <c r="R2720" s="19">
        <v>13000</v>
      </c>
      <c r="S2720" s="19">
        <v>0</v>
      </c>
      <c r="T2720" s="19">
        <v>6280</v>
      </c>
      <c r="U2720" s="18">
        <f>Tabla1[[#This Row],[Comprometido]]/Tabla1[[#Totals],[Comprometido]]</f>
        <v>2.9980874493604892E-4</v>
      </c>
      <c r="V2720" s="19">
        <v>0</v>
      </c>
      <c r="W2720" s="20">
        <f>Tabla1[[#This Row],[Devengado]]/Tabla1[[#Totals],[Devengado]]</f>
        <v>0</v>
      </c>
      <c r="X2720" s="19">
        <v>6720</v>
      </c>
      <c r="Y2720" s="19">
        <v>13000</v>
      </c>
      <c r="Z2720" s="19">
        <v>6720</v>
      </c>
    </row>
    <row r="2721" spans="1:26" hidden="1" x14ac:dyDescent="0.2">
      <c r="A2721" t="s">
        <v>62</v>
      </c>
      <c r="B2721" t="s">
        <v>66</v>
      </c>
      <c r="C2721" t="s">
        <v>113</v>
      </c>
      <c r="D2721" t="s">
        <v>114</v>
      </c>
      <c r="E2721" t="s">
        <v>568</v>
      </c>
      <c r="F2721" t="s">
        <v>569</v>
      </c>
      <c r="G2721" t="s">
        <v>572</v>
      </c>
      <c r="H2721" t="s">
        <v>573</v>
      </c>
      <c r="I2721" t="str">
        <f>MID(Tabla1[[#This Row],[Des.Proyecto]],16,50)</f>
        <v>QUITO A LA CANCHA</v>
      </c>
      <c r="J2721" t="s">
        <v>776</v>
      </c>
      <c r="K2721" t="s">
        <v>777</v>
      </c>
      <c r="L2721" s="11" t="s">
        <v>939</v>
      </c>
      <c r="M2721" t="s">
        <v>773</v>
      </c>
      <c r="N2721" t="s">
        <v>194</v>
      </c>
      <c r="O2721" s="19">
        <v>4225612.84</v>
      </c>
      <c r="P2721" s="19">
        <v>0</v>
      </c>
      <c r="Q2721" s="19">
        <v>-317650.13</v>
      </c>
      <c r="R2721" s="19">
        <v>3907962.71</v>
      </c>
      <c r="S2721" s="19">
        <v>352456.34</v>
      </c>
      <c r="T2721" s="19">
        <v>1308446.49</v>
      </c>
      <c r="U2721" s="18">
        <f>Tabla1[[#This Row],[Comprometido]]/Tabla1[[#Totals],[Comprometido]]</f>
        <v>6.2465557322114403E-2</v>
      </c>
      <c r="V2721" s="19">
        <v>153779.63</v>
      </c>
      <c r="W2721" s="20">
        <f>Tabla1[[#This Row],[Devengado]]/Tabla1[[#Totals],[Devengado]]</f>
        <v>1.7958143812548233E-2</v>
      </c>
      <c r="X2721" s="19">
        <v>2599516.2200000002</v>
      </c>
      <c r="Y2721" s="19">
        <v>3754183.08</v>
      </c>
      <c r="Z2721" s="19">
        <v>2247059.88</v>
      </c>
    </row>
    <row r="2722" spans="1:26" hidden="1" x14ac:dyDescent="0.2">
      <c r="A2722" t="s">
        <v>62</v>
      </c>
      <c r="B2722" t="s">
        <v>66</v>
      </c>
      <c r="C2722" t="s">
        <v>78</v>
      </c>
      <c r="D2722" t="s">
        <v>79</v>
      </c>
      <c r="E2722" t="s">
        <v>574</v>
      </c>
      <c r="F2722" t="s">
        <v>575</v>
      </c>
      <c r="G2722" t="s">
        <v>586</v>
      </c>
      <c r="H2722" t="s">
        <v>587</v>
      </c>
      <c r="I2722" t="str">
        <f>MID(Tabla1[[#This Row],[Des.Proyecto]],16,50)</f>
        <v>FORTALECIMIENTO PEDAGÓGICO</v>
      </c>
      <c r="J2722" t="s">
        <v>776</v>
      </c>
      <c r="K2722" t="s">
        <v>777</v>
      </c>
      <c r="L2722" s="11" t="s">
        <v>939</v>
      </c>
      <c r="M2722" t="s">
        <v>773</v>
      </c>
      <c r="N2722" t="s">
        <v>194</v>
      </c>
      <c r="O2722" s="19">
        <v>139297.96</v>
      </c>
      <c r="P2722" s="19">
        <v>0</v>
      </c>
      <c r="Q2722" s="19">
        <v>2802.01</v>
      </c>
      <c r="R2722" s="19">
        <v>142099.97</v>
      </c>
      <c r="S2722" s="19">
        <v>0</v>
      </c>
      <c r="T2722" s="19">
        <v>0</v>
      </c>
      <c r="U2722" s="18">
        <f>Tabla1[[#This Row],[Comprometido]]/Tabla1[[#Totals],[Comprometido]]</f>
        <v>0</v>
      </c>
      <c r="V2722" s="19">
        <v>0</v>
      </c>
      <c r="W2722" s="20">
        <f>Tabla1[[#This Row],[Devengado]]/Tabla1[[#Totals],[Devengado]]</f>
        <v>0</v>
      </c>
      <c r="X2722" s="19">
        <v>142099.97</v>
      </c>
      <c r="Y2722" s="19">
        <v>142099.97</v>
      </c>
      <c r="Z2722" s="19">
        <v>142099.97</v>
      </c>
    </row>
    <row r="2723" spans="1:26" hidden="1" x14ac:dyDescent="0.2">
      <c r="A2723" t="s">
        <v>62</v>
      </c>
      <c r="B2723" t="s">
        <v>66</v>
      </c>
      <c r="C2723" t="s">
        <v>129</v>
      </c>
      <c r="D2723" t="s">
        <v>130</v>
      </c>
      <c r="E2723" t="s">
        <v>574</v>
      </c>
      <c r="F2723" t="s">
        <v>575</v>
      </c>
      <c r="G2723" t="s">
        <v>586</v>
      </c>
      <c r="H2723" t="s">
        <v>587</v>
      </c>
      <c r="I2723" t="str">
        <f>MID(Tabla1[[#This Row],[Des.Proyecto]],16,50)</f>
        <v>FORTALECIMIENTO PEDAGÓGICO</v>
      </c>
      <c r="J2723" t="s">
        <v>776</v>
      </c>
      <c r="K2723" t="s">
        <v>777</v>
      </c>
      <c r="L2723" s="11" t="s">
        <v>939</v>
      </c>
      <c r="M2723" t="s">
        <v>773</v>
      </c>
      <c r="N2723" t="s">
        <v>194</v>
      </c>
      <c r="O2723" s="19">
        <v>240000</v>
      </c>
      <c r="P2723" s="19">
        <v>0</v>
      </c>
      <c r="Q2723" s="19">
        <v>130722.52</v>
      </c>
      <c r="R2723" s="19">
        <v>370722.52</v>
      </c>
      <c r="S2723" s="19">
        <v>2.8</v>
      </c>
      <c r="T2723" s="19">
        <v>241517.2</v>
      </c>
      <c r="U2723" s="18">
        <f>Tabla1[[#This Row],[Comprometido]]/Tabla1[[#Totals],[Comprometido]]</f>
        <v>1.1530090543386738E-2</v>
      </c>
      <c r="V2723" s="19">
        <v>229764.25</v>
      </c>
      <c r="W2723" s="20">
        <f>Tabla1[[#This Row],[Devengado]]/Tabla1[[#Totals],[Devengado]]</f>
        <v>2.6831508467553767E-2</v>
      </c>
      <c r="X2723" s="19">
        <v>129205.32</v>
      </c>
      <c r="Y2723" s="19">
        <v>140958.26999999999</v>
      </c>
      <c r="Z2723" s="19">
        <v>129202.52</v>
      </c>
    </row>
    <row r="2724" spans="1:26" hidden="1" x14ac:dyDescent="0.2">
      <c r="A2724" t="s">
        <v>23</v>
      </c>
      <c r="B2724" t="s">
        <v>49</v>
      </c>
      <c r="C2724" t="s">
        <v>50</v>
      </c>
      <c r="D2724" t="s">
        <v>51</v>
      </c>
      <c r="E2724" t="s">
        <v>664</v>
      </c>
      <c r="F2724" t="s">
        <v>665</v>
      </c>
      <c r="G2724" t="s">
        <v>668</v>
      </c>
      <c r="H2724" t="s">
        <v>669</v>
      </c>
      <c r="I2724" t="str">
        <f>MID(Tabla1[[#This Row],[Des.Proyecto]],16,50)</f>
        <v>PRIMERA LÍNEA DEL METRO DE QUITO</v>
      </c>
      <c r="J2724" t="s">
        <v>774</v>
      </c>
      <c r="K2724" t="s">
        <v>775</v>
      </c>
      <c r="L2724" s="11" t="s">
        <v>939</v>
      </c>
      <c r="M2724" t="s">
        <v>773</v>
      </c>
      <c r="N2724" t="s">
        <v>194</v>
      </c>
      <c r="O2724" s="19">
        <v>36967540.460000001</v>
      </c>
      <c r="P2724" s="19">
        <v>0</v>
      </c>
      <c r="Q2724" s="19">
        <v>-280969.82</v>
      </c>
      <c r="R2724" s="19">
        <v>36686570.640000001</v>
      </c>
      <c r="S2724" s="19">
        <v>3084977.18</v>
      </c>
      <c r="T2724" s="19">
        <v>19670187.640000001</v>
      </c>
      <c r="U2724" s="18">
        <f>Tabla1[[#This Row],[Comprometido]]/Tabla1[[#Totals],[Comprometido]]</f>
        <v>0.9390595969753156</v>
      </c>
      <c r="V2724" s="19">
        <v>0</v>
      </c>
      <c r="W2724" s="20">
        <f>Tabla1[[#This Row],[Devengado]]/Tabla1[[#Totals],[Devengado]]</f>
        <v>0</v>
      </c>
      <c r="X2724" s="19">
        <v>17016383</v>
      </c>
      <c r="Y2724" s="19">
        <v>36686570.640000001</v>
      </c>
      <c r="Z2724" s="19">
        <v>13931405.82</v>
      </c>
    </row>
    <row r="2725" spans="1:26" hidden="1" x14ac:dyDescent="0.2">
      <c r="A2725" t="s">
        <v>23</v>
      </c>
      <c r="B2725" t="s">
        <v>49</v>
      </c>
      <c r="C2725" t="s">
        <v>50</v>
      </c>
      <c r="D2725" t="s">
        <v>51</v>
      </c>
      <c r="E2725" t="s">
        <v>664</v>
      </c>
      <c r="F2725" t="s">
        <v>665</v>
      </c>
      <c r="G2725" t="s">
        <v>668</v>
      </c>
      <c r="H2725" t="s">
        <v>669</v>
      </c>
      <c r="I2725" t="str">
        <f>MID(Tabla1[[#This Row],[Des.Proyecto]],16,50)</f>
        <v>PRIMERA LÍNEA DEL METRO DE QUITO</v>
      </c>
      <c r="J2725" t="s">
        <v>774</v>
      </c>
      <c r="K2725" t="s">
        <v>775</v>
      </c>
      <c r="L2725" s="11" t="s">
        <v>939</v>
      </c>
      <c r="M2725" t="s">
        <v>773</v>
      </c>
      <c r="N2725" t="s">
        <v>670</v>
      </c>
      <c r="O2725" s="19">
        <v>64918109.600000001</v>
      </c>
      <c r="P2725" s="19">
        <v>0</v>
      </c>
      <c r="Q2725" s="19">
        <v>0</v>
      </c>
      <c r="R2725" s="19">
        <v>64918109.600000001</v>
      </c>
      <c r="S2725" s="19">
        <v>0</v>
      </c>
      <c r="T2725" s="19">
        <v>14480114.15</v>
      </c>
      <c r="U2725" s="18">
        <f>Tabla1[[#This Row],[Comprometido]]/Tabla1[[#Totals],[Comprometido]]</f>
        <v>0.69128421175831567</v>
      </c>
      <c r="V2725" s="19">
        <v>2498210.46</v>
      </c>
      <c r="W2725" s="20">
        <f>Tabla1[[#This Row],[Devengado]]/Tabla1[[#Totals],[Devengado]]</f>
        <v>0.29173709622459282</v>
      </c>
      <c r="X2725" s="19">
        <v>50437995.450000003</v>
      </c>
      <c r="Y2725" s="19">
        <v>62419899.140000001</v>
      </c>
      <c r="Z2725" s="19">
        <v>50437995.450000003</v>
      </c>
    </row>
    <row r="2726" spans="1:26" hidden="1" x14ac:dyDescent="0.2">
      <c r="A2726" t="s">
        <v>23</v>
      </c>
      <c r="B2726" t="s">
        <v>49</v>
      </c>
      <c r="C2726" t="s">
        <v>50</v>
      </c>
      <c r="D2726" t="s">
        <v>51</v>
      </c>
      <c r="E2726" t="s">
        <v>664</v>
      </c>
      <c r="F2726" t="s">
        <v>665</v>
      </c>
      <c r="G2726" t="s">
        <v>668</v>
      </c>
      <c r="H2726" t="s">
        <v>669</v>
      </c>
      <c r="I2726" t="str">
        <f>MID(Tabla1[[#This Row],[Des.Proyecto]],16,50)</f>
        <v>PRIMERA LÍNEA DEL METRO DE QUITO</v>
      </c>
      <c r="J2726" t="s">
        <v>774</v>
      </c>
      <c r="K2726" t="s">
        <v>775</v>
      </c>
      <c r="L2726" s="11" t="s">
        <v>939</v>
      </c>
      <c r="M2726" t="s">
        <v>773</v>
      </c>
      <c r="N2726" t="s">
        <v>11</v>
      </c>
      <c r="O2726" s="19">
        <v>32333178.289999999</v>
      </c>
      <c r="P2726" s="19">
        <v>0</v>
      </c>
      <c r="Q2726" s="19">
        <v>0</v>
      </c>
      <c r="R2726" s="19">
        <v>32333178.289999999</v>
      </c>
      <c r="S2726" s="19">
        <v>0</v>
      </c>
      <c r="T2726" s="19">
        <v>12349211.439999999</v>
      </c>
      <c r="U2726" s="18">
        <f>Tabla1[[#This Row],[Comprometido]]/Tabla1[[#Totals],[Comprometido]]</f>
        <v>0.5895543921618307</v>
      </c>
      <c r="V2726" s="19">
        <v>4512266.5999999996</v>
      </c>
      <c r="W2726" s="20">
        <f>Tabla1[[#This Row],[Devengado]]/Tabla1[[#Totals],[Devengado]]</f>
        <v>0.52693541090818108</v>
      </c>
      <c r="X2726" s="19">
        <v>19983966.850000001</v>
      </c>
      <c r="Y2726" s="19">
        <v>27820911.690000001</v>
      </c>
      <c r="Z2726" s="19">
        <v>19983966.850000001</v>
      </c>
    </row>
    <row r="2727" spans="1:26" hidden="1" x14ac:dyDescent="0.2">
      <c r="A2727" t="s">
        <v>62</v>
      </c>
      <c r="B2727" t="s">
        <v>80</v>
      </c>
      <c r="C2727" t="s">
        <v>94</v>
      </c>
      <c r="D2727" t="s">
        <v>95</v>
      </c>
      <c r="E2727" t="s">
        <v>380</v>
      </c>
      <c r="F2727" t="s">
        <v>381</v>
      </c>
      <c r="G2727" t="s">
        <v>735</v>
      </c>
      <c r="H2727" t="s">
        <v>736</v>
      </c>
      <c r="I2727" t="str">
        <f>MID(Tabla1[[#This Row],[Des.Proyecto]],16,50)</f>
        <v>REHABILITACIÓN DE LA UNIDAD METROPOLIANA</v>
      </c>
      <c r="J2727" t="s">
        <v>780</v>
      </c>
      <c r="K2727" t="s">
        <v>781</v>
      </c>
      <c r="L2727" s="11" t="s">
        <v>939</v>
      </c>
      <c r="M2727" t="s">
        <v>773</v>
      </c>
      <c r="N2727" t="s">
        <v>194</v>
      </c>
      <c r="O2727" s="19">
        <v>1283169.49</v>
      </c>
      <c r="P2727" s="19">
        <v>0</v>
      </c>
      <c r="Q2727" s="19">
        <v>0</v>
      </c>
      <c r="R2727" s="19">
        <v>1283169.49</v>
      </c>
      <c r="S2727" s="19">
        <v>0</v>
      </c>
      <c r="T2727" s="19">
        <v>0</v>
      </c>
      <c r="U2727" s="18">
        <f>Tabla1[[#This Row],[Comprometido]]/Tabla1[[#Totals],[Comprometido]]</f>
        <v>0</v>
      </c>
      <c r="V2727" s="19">
        <v>0</v>
      </c>
      <c r="W2727" s="20">
        <f>Tabla1[[#This Row],[Devengado]]/Tabla1[[#Totals],[Devengado]]</f>
        <v>0</v>
      </c>
      <c r="X2727" s="19">
        <v>1283169.49</v>
      </c>
      <c r="Y2727" s="19">
        <v>1283169.49</v>
      </c>
      <c r="Z2727" s="19">
        <v>1283169.49</v>
      </c>
    </row>
    <row r="2728" spans="1:26" hidden="1" x14ac:dyDescent="0.2">
      <c r="A2728" t="s">
        <v>23</v>
      </c>
      <c r="B2728" t="s">
        <v>46</v>
      </c>
      <c r="C2728" t="s">
        <v>47</v>
      </c>
      <c r="D2728" t="s">
        <v>48</v>
      </c>
      <c r="E2728" t="s">
        <v>753</v>
      </c>
      <c r="F2728" t="s">
        <v>754</v>
      </c>
      <c r="G2728" t="s">
        <v>782</v>
      </c>
      <c r="H2728" t="s">
        <v>783</v>
      </c>
      <c r="I2728" t="str">
        <f>MID(Tabla1[[#This Row],[Des.Proyecto]],16,50)</f>
        <v>CONSERVACIÓN DE BIENES MUEBLES CULTURALE</v>
      </c>
      <c r="J2728" t="s">
        <v>771</v>
      </c>
      <c r="K2728" t="s">
        <v>772</v>
      </c>
      <c r="L2728" s="11" t="s">
        <v>939</v>
      </c>
      <c r="M2728" t="s">
        <v>773</v>
      </c>
      <c r="N2728" t="s">
        <v>194</v>
      </c>
      <c r="O2728" s="19">
        <v>1503056.21</v>
      </c>
      <c r="P2728" s="19">
        <v>0</v>
      </c>
      <c r="Q2728" s="19">
        <v>0</v>
      </c>
      <c r="R2728" s="19">
        <v>1503056.21</v>
      </c>
      <c r="S2728" s="19">
        <v>430294.57</v>
      </c>
      <c r="T2728" s="19">
        <v>619989.85</v>
      </c>
      <c r="U2728" s="18">
        <f>Tabla1[[#This Row],[Comprometido]]/Tabla1[[#Totals],[Comprometido]]</f>
        <v>2.9598467962036499E-2</v>
      </c>
      <c r="V2728" s="19">
        <v>184083.26</v>
      </c>
      <c r="W2728" s="20">
        <f>Tabla1[[#This Row],[Devengado]]/Tabla1[[#Totals],[Devengado]]</f>
        <v>2.1496954158120345E-2</v>
      </c>
      <c r="X2728" s="19">
        <v>883066.36</v>
      </c>
      <c r="Y2728" s="19">
        <v>1318972.95</v>
      </c>
      <c r="Z2728" s="19">
        <v>452771.79</v>
      </c>
    </row>
    <row r="2729" spans="1:26" hidden="1" x14ac:dyDescent="0.2">
      <c r="A2729" t="s">
        <v>23</v>
      </c>
      <c r="B2729" t="s">
        <v>46</v>
      </c>
      <c r="C2729" t="s">
        <v>47</v>
      </c>
      <c r="D2729" t="s">
        <v>48</v>
      </c>
      <c r="E2729" t="s">
        <v>753</v>
      </c>
      <c r="F2729" t="s">
        <v>754</v>
      </c>
      <c r="G2729" t="s">
        <v>755</v>
      </c>
      <c r="H2729" t="s">
        <v>756</v>
      </c>
      <c r="I2729" t="str">
        <f>MID(Tabla1[[#This Row],[Des.Proyecto]],16,50)</f>
        <v>CONSERVACIÓN DE EDIFICACIONES PATRIMONIA</v>
      </c>
      <c r="J2729" t="s">
        <v>771</v>
      </c>
      <c r="K2729" t="s">
        <v>772</v>
      </c>
      <c r="L2729" s="11" t="s">
        <v>939</v>
      </c>
      <c r="M2729" t="s">
        <v>773</v>
      </c>
      <c r="N2729" t="s">
        <v>194</v>
      </c>
      <c r="O2729" s="19">
        <v>6485257.6100000003</v>
      </c>
      <c r="P2729" s="19">
        <v>0</v>
      </c>
      <c r="Q2729" s="19">
        <v>43000</v>
      </c>
      <c r="R2729" s="19">
        <v>6528257.6100000003</v>
      </c>
      <c r="S2729" s="19">
        <v>921070</v>
      </c>
      <c r="T2729" s="19">
        <v>4457806.0599999996</v>
      </c>
      <c r="U2729" s="18">
        <f>Tabla1[[#This Row],[Comprometido]]/Tabla1[[#Totals],[Comprometido]]</f>
        <v>0.21281675796447658</v>
      </c>
      <c r="V2729" s="19">
        <v>2673246.91</v>
      </c>
      <c r="W2729" s="20">
        <f>Tabla1[[#This Row],[Devengado]]/Tabla1[[#Totals],[Devengado]]</f>
        <v>0.31217757811115937</v>
      </c>
      <c r="X2729" s="19">
        <v>2070451.55</v>
      </c>
      <c r="Y2729" s="19">
        <v>3855010.7</v>
      </c>
      <c r="Z2729" s="19">
        <v>1149381.55</v>
      </c>
    </row>
    <row r="2730" spans="1:26" hidden="1" x14ac:dyDescent="0.2">
      <c r="A2730" t="s">
        <v>23</v>
      </c>
      <c r="B2730" t="s">
        <v>46</v>
      </c>
      <c r="C2730" t="s">
        <v>47</v>
      </c>
      <c r="D2730" t="s">
        <v>48</v>
      </c>
      <c r="E2730" t="s">
        <v>753</v>
      </c>
      <c r="F2730" t="s">
        <v>754</v>
      </c>
      <c r="G2730" t="s">
        <v>784</v>
      </c>
      <c r="H2730" t="s">
        <v>785</v>
      </c>
      <c r="I2730" t="str">
        <f>MID(Tabla1[[#This Row],[Des.Proyecto]],16,50)</f>
        <v>CONSERVACIÓN DE LA ARQUITECTURA RELIGIOS</v>
      </c>
      <c r="J2730" t="s">
        <v>771</v>
      </c>
      <c r="K2730" t="s">
        <v>772</v>
      </c>
      <c r="L2730" s="11" t="s">
        <v>939</v>
      </c>
      <c r="M2730" t="s">
        <v>773</v>
      </c>
      <c r="N2730" t="s">
        <v>194</v>
      </c>
      <c r="O2730" s="19">
        <v>541977.51</v>
      </c>
      <c r="P2730" s="19">
        <v>0</v>
      </c>
      <c r="Q2730" s="19">
        <v>0</v>
      </c>
      <c r="R2730" s="19">
        <v>541977.51</v>
      </c>
      <c r="S2730" s="19">
        <v>2264.33</v>
      </c>
      <c r="T2730" s="19">
        <v>269138.5</v>
      </c>
      <c r="U2730" s="18">
        <f>Tabla1[[#This Row],[Comprometido]]/Tabla1[[#Totals],[Comprometido]]</f>
        <v>1.2848738200473057E-2</v>
      </c>
      <c r="V2730" s="19">
        <v>254465.24</v>
      </c>
      <c r="W2730" s="20">
        <f>Tabla1[[#This Row],[Devengado]]/Tabla1[[#Totals],[Devengado]]</f>
        <v>2.9716051308060768E-2</v>
      </c>
      <c r="X2730" s="19">
        <v>272839.01</v>
      </c>
      <c r="Y2730" s="19">
        <v>287512.27</v>
      </c>
      <c r="Z2730" s="19">
        <v>270574.68</v>
      </c>
    </row>
    <row r="2731" spans="1:26" hidden="1" x14ac:dyDescent="0.2">
      <c r="A2731" t="s">
        <v>23</v>
      </c>
      <c r="B2731" t="s">
        <v>46</v>
      </c>
      <c r="C2731" t="s">
        <v>47</v>
      </c>
      <c r="D2731" t="s">
        <v>48</v>
      </c>
      <c r="E2731" t="s">
        <v>753</v>
      </c>
      <c r="F2731" t="s">
        <v>754</v>
      </c>
      <c r="G2731" t="s">
        <v>757</v>
      </c>
      <c r="H2731" t="s">
        <v>758</v>
      </c>
      <c r="I2731" t="str">
        <f>MID(Tabla1[[#This Row],[Des.Proyecto]],16,50)</f>
        <v>CONSERVACIÓN DEL ESPACIO PÚBLICO EN EL C</v>
      </c>
      <c r="J2731" t="s">
        <v>771</v>
      </c>
      <c r="K2731" t="s">
        <v>772</v>
      </c>
      <c r="L2731" s="11" t="s">
        <v>939</v>
      </c>
      <c r="M2731" t="s">
        <v>773</v>
      </c>
      <c r="N2731" t="s">
        <v>194</v>
      </c>
      <c r="O2731" s="19">
        <v>5523964.7400000002</v>
      </c>
      <c r="P2731" s="19">
        <v>0</v>
      </c>
      <c r="Q2731" s="19">
        <v>-20613.740000000002</v>
      </c>
      <c r="R2731" s="19">
        <v>5503351</v>
      </c>
      <c r="S2731" s="19">
        <v>2255548.31</v>
      </c>
      <c r="T2731" s="19">
        <v>1749642.75</v>
      </c>
      <c r="U2731" s="18">
        <f>Tabla1[[#This Row],[Comprometido]]/Tabla1[[#Totals],[Comprometido]]</f>
        <v>8.3528375312732037E-2</v>
      </c>
      <c r="V2731" s="19">
        <v>1249131.8400000001</v>
      </c>
      <c r="W2731" s="20">
        <f>Tabla1[[#This Row],[Devengado]]/Tabla1[[#Totals],[Devengado]]</f>
        <v>0.14587165558632825</v>
      </c>
      <c r="X2731" s="19">
        <v>3753708.25</v>
      </c>
      <c r="Y2731" s="19">
        <v>4254219.16</v>
      </c>
      <c r="Z2731" s="19">
        <v>1498159.94</v>
      </c>
    </row>
    <row r="2732" spans="1:26" hidden="1" x14ac:dyDescent="0.2">
      <c r="A2732" t="s">
        <v>23</v>
      </c>
      <c r="B2732" t="s">
        <v>46</v>
      </c>
      <c r="C2732" t="s">
        <v>47</v>
      </c>
      <c r="D2732" t="s">
        <v>48</v>
      </c>
      <c r="E2732" t="s">
        <v>753</v>
      </c>
      <c r="F2732" t="s">
        <v>754</v>
      </c>
      <c r="G2732" t="s">
        <v>761</v>
      </c>
      <c r="H2732" t="s">
        <v>762</v>
      </c>
      <c r="I2732" t="str">
        <f>MID(Tabla1[[#This Row],[Des.Proyecto]],16,50)</f>
        <v>INTERVENCIÓN Y CONSERVACIÓN DEL PATRIMON</v>
      </c>
      <c r="J2732" t="s">
        <v>771</v>
      </c>
      <c r="K2732" t="s">
        <v>772</v>
      </c>
      <c r="L2732" s="11" t="s">
        <v>939</v>
      </c>
      <c r="M2732" t="s">
        <v>773</v>
      </c>
      <c r="N2732" t="s">
        <v>194</v>
      </c>
      <c r="O2732" s="19">
        <v>704627.28</v>
      </c>
      <c r="P2732" s="19">
        <v>0</v>
      </c>
      <c r="Q2732" s="19">
        <v>-44527.28</v>
      </c>
      <c r="R2732" s="19">
        <v>660100</v>
      </c>
      <c r="S2732" s="19">
        <v>209614.03</v>
      </c>
      <c r="T2732" s="19">
        <v>177974.46</v>
      </c>
      <c r="U2732" s="18">
        <f>Tabla1[[#This Row],[Comprometido]]/Tabla1[[#Totals],[Comprometido]]</f>
        <v>8.496544503705579E-3</v>
      </c>
      <c r="V2732" s="19">
        <v>173931.12</v>
      </c>
      <c r="W2732" s="20">
        <f>Tabla1[[#This Row],[Devengado]]/Tabla1[[#Totals],[Devengado]]</f>
        <v>2.0311403184138134E-2</v>
      </c>
      <c r="X2732" s="19">
        <v>482125.54</v>
      </c>
      <c r="Y2732" s="19">
        <v>486168.88</v>
      </c>
      <c r="Z2732" s="19">
        <v>272511.51</v>
      </c>
    </row>
    <row r="2733" spans="1:26" hidden="1" x14ac:dyDescent="0.2">
      <c r="A2733" t="s">
        <v>23</v>
      </c>
      <c r="B2733" t="s">
        <v>46</v>
      </c>
      <c r="C2733" t="s">
        <v>47</v>
      </c>
      <c r="D2733" t="s">
        <v>48</v>
      </c>
      <c r="E2733" t="s">
        <v>753</v>
      </c>
      <c r="F2733" t="s">
        <v>754</v>
      </c>
      <c r="G2733" t="s">
        <v>761</v>
      </c>
      <c r="H2733" t="s">
        <v>762</v>
      </c>
      <c r="I2733" t="str">
        <f>MID(Tabla1[[#This Row],[Des.Proyecto]],16,50)</f>
        <v>INTERVENCIÓN Y CONSERVACIÓN DEL PATRIMON</v>
      </c>
      <c r="J2733" t="s">
        <v>778</v>
      </c>
      <c r="K2733" t="s">
        <v>779</v>
      </c>
      <c r="L2733" s="11" t="s">
        <v>939</v>
      </c>
      <c r="M2733" t="s">
        <v>773</v>
      </c>
      <c r="N2733" t="s">
        <v>194</v>
      </c>
      <c r="O2733" s="19">
        <v>0</v>
      </c>
      <c r="P2733" s="19">
        <v>0</v>
      </c>
      <c r="Q2733" s="19">
        <v>44527.28</v>
      </c>
      <c r="R2733" s="19">
        <v>44527.28</v>
      </c>
      <c r="S2733" s="19">
        <v>0</v>
      </c>
      <c r="T2733" s="19">
        <v>0</v>
      </c>
      <c r="U2733" s="18">
        <f>Tabla1[[#This Row],[Comprometido]]/Tabla1[[#Totals],[Comprometido]]</f>
        <v>0</v>
      </c>
      <c r="V2733" s="19">
        <v>0</v>
      </c>
      <c r="W2733" s="20">
        <f>Tabla1[[#This Row],[Devengado]]/Tabla1[[#Totals],[Devengado]]</f>
        <v>0</v>
      </c>
      <c r="X2733" s="19">
        <v>44527.28</v>
      </c>
      <c r="Y2733" s="19">
        <v>44527.28</v>
      </c>
      <c r="Z2733" s="19">
        <v>44527.28</v>
      </c>
    </row>
    <row r="2734" spans="1:26" x14ac:dyDescent="0.2">
      <c r="A2734" t="s">
        <v>52</v>
      </c>
      <c r="B2734" t="s">
        <v>53</v>
      </c>
      <c r="C2734" t="s">
        <v>54</v>
      </c>
      <c r="D2734" t="s">
        <v>55</v>
      </c>
      <c r="E2734" t="s">
        <v>550</v>
      </c>
      <c r="F2734" t="s">
        <v>551</v>
      </c>
      <c r="G2734" t="s">
        <v>552</v>
      </c>
      <c r="H2734" t="s">
        <v>553</v>
      </c>
      <c r="I2734" t="str">
        <f>MID(Tabla1[[#This Row],[Des.Proyecto]],16,50)</f>
        <v>QUITO COMPETITIVA Y DE INVERSIONES</v>
      </c>
      <c r="J2734" t="s">
        <v>786</v>
      </c>
      <c r="K2734" t="s">
        <v>787</v>
      </c>
      <c r="L2734" s="11" t="s">
        <v>939</v>
      </c>
      <c r="M2734" t="s">
        <v>788</v>
      </c>
      <c r="N2734" t="s">
        <v>194</v>
      </c>
      <c r="O2734" s="19">
        <v>0</v>
      </c>
      <c r="P2734" s="19">
        <v>0</v>
      </c>
      <c r="Q2734" s="19">
        <v>2000</v>
      </c>
      <c r="R2734" s="19">
        <v>2000</v>
      </c>
      <c r="S2734" s="19">
        <v>0</v>
      </c>
      <c r="T2734" s="19">
        <v>0</v>
      </c>
      <c r="U2734" s="18">
        <f>Tabla1[[#This Row],[Comprometido]]/Tabla1[[#Totals],[Comprometido]]</f>
        <v>0</v>
      </c>
      <c r="V2734" s="19">
        <v>0</v>
      </c>
      <c r="W2734" s="20">
        <f>Tabla1[[#This Row],[Devengado]]/Tabla1[[#Totals],[Devengado]]</f>
        <v>0</v>
      </c>
      <c r="X2734" s="19">
        <v>2000</v>
      </c>
      <c r="Y2734" s="19">
        <v>2000</v>
      </c>
      <c r="Z2734" s="19">
        <v>2000</v>
      </c>
    </row>
    <row r="2735" spans="1:26" hidden="1" x14ac:dyDescent="0.2">
      <c r="A2735" t="s">
        <v>62</v>
      </c>
      <c r="B2735" t="s">
        <v>66</v>
      </c>
      <c r="C2735" t="s">
        <v>113</v>
      </c>
      <c r="D2735" t="s">
        <v>114</v>
      </c>
      <c r="E2735" t="s">
        <v>574</v>
      </c>
      <c r="F2735" t="s">
        <v>575</v>
      </c>
      <c r="G2735" t="s">
        <v>582</v>
      </c>
      <c r="H2735" t="s">
        <v>583</v>
      </c>
      <c r="I2735" t="str">
        <f>MID(Tabla1[[#This Row],[Des.Proyecto]],16,50)</f>
        <v>MODELO EDUCATIVO MUNICIPAL INNOVADOR</v>
      </c>
      <c r="J2735" t="s">
        <v>786</v>
      </c>
      <c r="K2735" t="s">
        <v>787</v>
      </c>
      <c r="L2735" s="11" t="s">
        <v>939</v>
      </c>
      <c r="M2735" t="s">
        <v>788</v>
      </c>
      <c r="N2735" t="s">
        <v>194</v>
      </c>
      <c r="O2735" s="19">
        <v>2222.75</v>
      </c>
      <c r="P2735" s="19">
        <v>0</v>
      </c>
      <c r="Q2735" s="19">
        <v>4077.25</v>
      </c>
      <c r="R2735" s="19">
        <v>6300</v>
      </c>
      <c r="S2735" s="19">
        <v>0</v>
      </c>
      <c r="T2735" s="19">
        <v>0</v>
      </c>
      <c r="U2735" s="18">
        <f>Tabla1[[#This Row],[Comprometido]]/Tabla1[[#Totals],[Comprometido]]</f>
        <v>0</v>
      </c>
      <c r="V2735" s="19">
        <v>0</v>
      </c>
      <c r="W2735" s="20">
        <f>Tabla1[[#This Row],[Devengado]]/Tabla1[[#Totals],[Devengado]]</f>
        <v>0</v>
      </c>
      <c r="X2735" s="19">
        <v>6300</v>
      </c>
      <c r="Y2735" s="19">
        <v>6300</v>
      </c>
      <c r="Z2735" s="19">
        <v>6300</v>
      </c>
    </row>
    <row r="2736" spans="1:26" hidden="1" x14ac:dyDescent="0.2">
      <c r="A2736" t="s">
        <v>62</v>
      </c>
      <c r="B2736" t="s">
        <v>66</v>
      </c>
      <c r="C2736" t="s">
        <v>74</v>
      </c>
      <c r="D2736" t="s">
        <v>75</v>
      </c>
      <c r="E2736" t="s">
        <v>574</v>
      </c>
      <c r="F2736" t="s">
        <v>575</v>
      </c>
      <c r="G2736" t="s">
        <v>586</v>
      </c>
      <c r="H2736" t="s">
        <v>587</v>
      </c>
      <c r="I2736" t="str">
        <f>MID(Tabla1[[#This Row],[Des.Proyecto]],16,50)</f>
        <v>FORTALECIMIENTO PEDAGÓGICO</v>
      </c>
      <c r="J2736" t="s">
        <v>789</v>
      </c>
      <c r="K2736" t="s">
        <v>790</v>
      </c>
      <c r="L2736" s="11" t="s">
        <v>939</v>
      </c>
      <c r="M2736" t="s">
        <v>788</v>
      </c>
      <c r="N2736" t="s">
        <v>194</v>
      </c>
      <c r="O2736" s="19">
        <v>37500</v>
      </c>
      <c r="P2736" s="19">
        <v>0</v>
      </c>
      <c r="Q2736" s="19">
        <v>0</v>
      </c>
      <c r="R2736" s="19">
        <v>37500</v>
      </c>
      <c r="S2736" s="19">
        <v>0</v>
      </c>
      <c r="T2736" s="19">
        <v>14905</v>
      </c>
      <c r="U2736" s="18">
        <f>Tabla1[[#This Row],[Comprometido]]/Tabla1[[#Totals],[Comprometido]]</f>
        <v>7.1156836676302684E-4</v>
      </c>
      <c r="V2736" s="19">
        <v>0</v>
      </c>
      <c r="W2736" s="20">
        <f>Tabla1[[#This Row],[Devengado]]/Tabla1[[#Totals],[Devengado]]</f>
        <v>0</v>
      </c>
      <c r="X2736" s="19">
        <v>22595</v>
      </c>
      <c r="Y2736" s="19">
        <v>37500</v>
      </c>
      <c r="Z2736" s="19">
        <v>22595</v>
      </c>
    </row>
    <row r="2737" spans="1:26" hidden="1" x14ac:dyDescent="0.2">
      <c r="A2737" t="s">
        <v>62</v>
      </c>
      <c r="B2737" t="s">
        <v>63</v>
      </c>
      <c r="C2737" t="s">
        <v>64</v>
      </c>
      <c r="D2737" t="s">
        <v>65</v>
      </c>
      <c r="E2737" t="s">
        <v>594</v>
      </c>
      <c r="F2737" t="s">
        <v>595</v>
      </c>
      <c r="G2737" t="s">
        <v>606</v>
      </c>
      <c r="H2737" t="s">
        <v>607</v>
      </c>
      <c r="I2737" t="str">
        <f>MID(Tabla1[[#This Row],[Des.Proyecto]],16,50)</f>
        <v>ATENCIÓN INTEGRAL EN ADICCIONES</v>
      </c>
      <c r="J2737" t="s">
        <v>791</v>
      </c>
      <c r="K2737" t="s">
        <v>792</v>
      </c>
      <c r="L2737" s="11" t="s">
        <v>939</v>
      </c>
      <c r="M2737" t="s">
        <v>788</v>
      </c>
      <c r="N2737" t="s">
        <v>194</v>
      </c>
      <c r="O2737" s="19">
        <v>0</v>
      </c>
      <c r="P2737" s="19">
        <v>0</v>
      </c>
      <c r="Q2737" s="19">
        <v>2500</v>
      </c>
      <c r="R2737" s="19">
        <v>2500</v>
      </c>
      <c r="S2737" s="19">
        <v>0</v>
      </c>
      <c r="T2737" s="19">
        <v>0</v>
      </c>
      <c r="U2737" s="18">
        <f>Tabla1[[#This Row],[Comprometido]]/Tabla1[[#Totals],[Comprometido]]</f>
        <v>0</v>
      </c>
      <c r="V2737" s="19">
        <v>0</v>
      </c>
      <c r="W2737" s="20">
        <f>Tabla1[[#This Row],[Devengado]]/Tabla1[[#Totals],[Devengado]]</f>
        <v>0</v>
      </c>
      <c r="X2737" s="19">
        <v>2500</v>
      </c>
      <c r="Y2737" s="19">
        <v>2500</v>
      </c>
      <c r="Z2737" s="19">
        <v>2500</v>
      </c>
    </row>
    <row r="2738" spans="1:26" hidden="1" x14ac:dyDescent="0.2">
      <c r="A2738" t="s">
        <v>23</v>
      </c>
      <c r="B2738" t="s">
        <v>49</v>
      </c>
      <c r="C2738" t="s">
        <v>56</v>
      </c>
      <c r="D2738" t="s">
        <v>57</v>
      </c>
      <c r="E2738" t="s">
        <v>648</v>
      </c>
      <c r="F2738" t="s">
        <v>649</v>
      </c>
      <c r="G2738" t="s">
        <v>652</v>
      </c>
      <c r="H2738" t="s">
        <v>653</v>
      </c>
      <c r="I2738" t="str">
        <f>MID(Tabla1[[#This Row],[Des.Proyecto]],16,50)</f>
        <v>FOMENTO DE LA SEGURIDAD VIAL Y CONTROL D</v>
      </c>
      <c r="J2738" t="s">
        <v>789</v>
      </c>
      <c r="K2738" t="s">
        <v>790</v>
      </c>
      <c r="L2738" s="11" t="s">
        <v>939</v>
      </c>
      <c r="M2738" t="s">
        <v>788</v>
      </c>
      <c r="N2738" t="s">
        <v>194</v>
      </c>
      <c r="O2738" s="19">
        <v>8456745.7400000002</v>
      </c>
      <c r="P2738" s="19">
        <v>0</v>
      </c>
      <c r="Q2738" s="19">
        <v>0</v>
      </c>
      <c r="R2738" s="19">
        <v>8456745.7400000002</v>
      </c>
      <c r="S2738" s="19">
        <v>3341388.4</v>
      </c>
      <c r="T2738" s="19">
        <v>4399213.33</v>
      </c>
      <c r="U2738" s="18">
        <f>Tabla1[[#This Row],[Comprometido]]/Tabla1[[#Totals],[Comprometido]]</f>
        <v>0.21001952661994208</v>
      </c>
      <c r="V2738" s="19">
        <v>2393180.3199999998</v>
      </c>
      <c r="W2738" s="20">
        <f>Tabla1[[#This Row],[Devengado]]/Tabla1[[#Totals],[Devengado]]</f>
        <v>0.27947184133503378</v>
      </c>
      <c r="X2738" s="19">
        <v>4057532.41</v>
      </c>
      <c r="Y2738" s="19">
        <v>6063565.4199999999</v>
      </c>
      <c r="Z2738" s="19">
        <v>716144.01</v>
      </c>
    </row>
    <row r="2739" spans="1:26" hidden="1" x14ac:dyDescent="0.2">
      <c r="A2739" t="s">
        <v>23</v>
      </c>
      <c r="B2739" t="s">
        <v>49</v>
      </c>
      <c r="C2739" t="s">
        <v>50</v>
      </c>
      <c r="D2739" t="s">
        <v>51</v>
      </c>
      <c r="E2739" t="s">
        <v>664</v>
      </c>
      <c r="F2739" t="s">
        <v>665</v>
      </c>
      <c r="G2739" t="s">
        <v>666</v>
      </c>
      <c r="H2739" t="s">
        <v>667</v>
      </c>
      <c r="I2739" t="str">
        <f>MID(Tabla1[[#This Row],[Des.Proyecto]],16,50)</f>
        <v>MEJORAMIENTO DEL SERVICIO EN EL SISTEMA</v>
      </c>
      <c r="J2739" t="s">
        <v>793</v>
      </c>
      <c r="K2739" t="s">
        <v>794</v>
      </c>
      <c r="L2739" s="11" t="s">
        <v>939</v>
      </c>
      <c r="M2739" t="s">
        <v>788</v>
      </c>
      <c r="N2739" t="s">
        <v>194</v>
      </c>
      <c r="O2739" s="19">
        <v>720000</v>
      </c>
      <c r="P2739" s="19">
        <v>0</v>
      </c>
      <c r="Q2739" s="19">
        <v>-160000</v>
      </c>
      <c r="R2739" s="19">
        <v>560000</v>
      </c>
      <c r="S2739" s="19">
        <v>0</v>
      </c>
      <c r="T2739" s="19">
        <v>0</v>
      </c>
      <c r="U2739" s="18">
        <f>Tabla1[[#This Row],[Comprometido]]/Tabla1[[#Totals],[Comprometido]]</f>
        <v>0</v>
      </c>
      <c r="V2739" s="19">
        <v>0</v>
      </c>
      <c r="W2739" s="20">
        <f>Tabla1[[#This Row],[Devengado]]/Tabla1[[#Totals],[Devengado]]</f>
        <v>0</v>
      </c>
      <c r="X2739" s="19">
        <v>560000</v>
      </c>
      <c r="Y2739" s="19">
        <v>560000</v>
      </c>
      <c r="Z2739" s="19">
        <v>560000</v>
      </c>
    </row>
    <row r="2740" spans="1:26" hidden="1" x14ac:dyDescent="0.2">
      <c r="A2740" t="s">
        <v>23</v>
      </c>
      <c r="B2740" t="s">
        <v>49</v>
      </c>
      <c r="C2740" t="s">
        <v>50</v>
      </c>
      <c r="D2740" t="s">
        <v>51</v>
      </c>
      <c r="E2740" t="s">
        <v>664</v>
      </c>
      <c r="F2740" t="s">
        <v>665</v>
      </c>
      <c r="G2740" t="s">
        <v>668</v>
      </c>
      <c r="H2740" t="s">
        <v>669</v>
      </c>
      <c r="I2740" t="str">
        <f>MID(Tabla1[[#This Row],[Des.Proyecto]],16,50)</f>
        <v>PRIMERA LÍNEA DEL METRO DE QUITO</v>
      </c>
      <c r="J2740" t="s">
        <v>786</v>
      </c>
      <c r="K2740" t="s">
        <v>787</v>
      </c>
      <c r="L2740" s="11" t="s">
        <v>939</v>
      </c>
      <c r="M2740" t="s">
        <v>788</v>
      </c>
      <c r="N2740" t="s">
        <v>670</v>
      </c>
      <c r="O2740" s="19">
        <v>201783.38</v>
      </c>
      <c r="P2740" s="19">
        <v>0</v>
      </c>
      <c r="Q2740" s="19">
        <v>0</v>
      </c>
      <c r="R2740" s="19">
        <v>201783.38</v>
      </c>
      <c r="S2740" s="19">
        <v>0</v>
      </c>
      <c r="T2740" s="19">
        <v>0</v>
      </c>
      <c r="U2740" s="18">
        <f>Tabla1[[#This Row],[Comprometido]]/Tabla1[[#Totals],[Comprometido]]</f>
        <v>0</v>
      </c>
      <c r="V2740" s="19">
        <v>0</v>
      </c>
      <c r="W2740" s="20">
        <f>Tabla1[[#This Row],[Devengado]]/Tabla1[[#Totals],[Devengado]]</f>
        <v>0</v>
      </c>
      <c r="X2740" s="19">
        <v>201783.38</v>
      </c>
      <c r="Y2740" s="19">
        <v>201783.38</v>
      </c>
      <c r="Z2740" s="19">
        <v>201783.38</v>
      </c>
    </row>
    <row r="2741" spans="1:26" hidden="1" x14ac:dyDescent="0.2">
      <c r="A2741" t="s">
        <v>23</v>
      </c>
      <c r="B2741" t="s">
        <v>69</v>
      </c>
      <c r="C2741" t="s">
        <v>131</v>
      </c>
      <c r="D2741" t="s">
        <v>132</v>
      </c>
      <c r="E2741" t="s">
        <v>739</v>
      </c>
      <c r="F2741" t="s">
        <v>740</v>
      </c>
      <c r="G2741" t="s">
        <v>743</v>
      </c>
      <c r="H2741" t="s">
        <v>744</v>
      </c>
      <c r="I2741" t="str">
        <f>MID(Tabla1[[#This Row],[Des.Proyecto]],16,50)</f>
        <v>REDUCCIÓN DE RIESGOS DE DESASTRES EN EL</v>
      </c>
      <c r="J2741" t="s">
        <v>786</v>
      </c>
      <c r="K2741" t="s">
        <v>787</v>
      </c>
      <c r="L2741" s="11" t="s">
        <v>939</v>
      </c>
      <c r="M2741" t="s">
        <v>788</v>
      </c>
      <c r="N2741" t="s">
        <v>194</v>
      </c>
      <c r="O2741" s="19">
        <v>6000</v>
      </c>
      <c r="P2741" s="19">
        <v>0</v>
      </c>
      <c r="Q2741" s="19">
        <v>0</v>
      </c>
      <c r="R2741" s="19">
        <v>6000</v>
      </c>
      <c r="S2741" s="19">
        <v>1000</v>
      </c>
      <c r="T2741" s="19">
        <v>0</v>
      </c>
      <c r="U2741" s="18">
        <f>Tabla1[[#This Row],[Comprometido]]/Tabla1[[#Totals],[Comprometido]]</f>
        <v>0</v>
      </c>
      <c r="V2741" s="19">
        <v>0</v>
      </c>
      <c r="W2741" s="20">
        <f>Tabla1[[#This Row],[Devengado]]/Tabla1[[#Totals],[Devengado]]</f>
        <v>0</v>
      </c>
      <c r="X2741" s="19">
        <v>6000</v>
      </c>
      <c r="Y2741" s="19">
        <v>6000</v>
      </c>
      <c r="Z2741" s="19">
        <v>5000</v>
      </c>
    </row>
    <row r="2742" spans="1:26" x14ac:dyDescent="0.2">
      <c r="A2742" t="s">
        <v>52</v>
      </c>
      <c r="B2742" t="s">
        <v>83</v>
      </c>
      <c r="C2742" t="s">
        <v>795</v>
      </c>
      <c r="D2742" t="s">
        <v>796</v>
      </c>
      <c r="E2742" t="s">
        <v>360</v>
      </c>
      <c r="F2742" t="s">
        <v>361</v>
      </c>
      <c r="G2742" t="s">
        <v>797</v>
      </c>
      <c r="H2742" t="s">
        <v>798</v>
      </c>
      <c r="I2742" t="str">
        <f>MID(Tabla1[[#This Row],[Des.Proyecto]],16,50)</f>
        <v>EPM MERCADO MAYORISTA</v>
      </c>
      <c r="J2742" t="s">
        <v>799</v>
      </c>
      <c r="K2742" t="s">
        <v>800</v>
      </c>
      <c r="L2742" s="11" t="s">
        <v>939</v>
      </c>
      <c r="M2742" t="s">
        <v>801</v>
      </c>
      <c r="N2742" t="s">
        <v>11</v>
      </c>
      <c r="O2742" s="19">
        <v>3592317.2</v>
      </c>
      <c r="P2742" s="19">
        <v>0</v>
      </c>
      <c r="Q2742" s="19">
        <v>0</v>
      </c>
      <c r="R2742" s="19">
        <v>3592317.2</v>
      </c>
      <c r="S2742" s="19">
        <v>0</v>
      </c>
      <c r="T2742" s="19">
        <v>3592317.2</v>
      </c>
      <c r="U2742" s="18">
        <f>Tabla1[[#This Row],[Comprometido]]/Tabla1[[#Totals],[Comprometido]]</f>
        <v>0.17149810687009259</v>
      </c>
      <c r="V2742" s="19">
        <v>1538539.31</v>
      </c>
      <c r="W2742" s="20">
        <f>Tabla1[[#This Row],[Devengado]]/Tabla1[[#Totals],[Devengado]]</f>
        <v>0.17966820566702318</v>
      </c>
      <c r="X2742" s="19">
        <v>0</v>
      </c>
      <c r="Y2742" s="19">
        <v>2053777.89</v>
      </c>
      <c r="Z2742" s="19">
        <v>0</v>
      </c>
    </row>
    <row r="2743" spans="1:26" x14ac:dyDescent="0.2">
      <c r="A2743" t="s">
        <v>52</v>
      </c>
      <c r="B2743" t="s">
        <v>53</v>
      </c>
      <c r="C2743" t="s">
        <v>358</v>
      </c>
      <c r="D2743" t="s">
        <v>359</v>
      </c>
      <c r="E2743" t="s">
        <v>360</v>
      </c>
      <c r="F2743" t="s">
        <v>361</v>
      </c>
      <c r="G2743" t="s">
        <v>362</v>
      </c>
      <c r="H2743" t="s">
        <v>363</v>
      </c>
      <c r="I2743" t="str">
        <f>MID(Tabla1[[#This Row],[Des.Proyecto]],16,50)</f>
        <v>SISTEMA DE FAENAMIENTO Y COMERCIALIZACIO</v>
      </c>
      <c r="J2743" t="s">
        <v>799</v>
      </c>
      <c r="K2743" t="s">
        <v>800</v>
      </c>
      <c r="L2743" s="11" t="s">
        <v>939</v>
      </c>
      <c r="M2743" t="s">
        <v>801</v>
      </c>
      <c r="N2743" t="s">
        <v>194</v>
      </c>
      <c r="O2743" s="19">
        <v>1729804.25</v>
      </c>
      <c r="P2743" s="19">
        <v>0</v>
      </c>
      <c r="Q2743" s="19">
        <v>0</v>
      </c>
      <c r="R2743" s="19">
        <v>1729804.25</v>
      </c>
      <c r="S2743" s="19">
        <v>0</v>
      </c>
      <c r="T2743" s="19">
        <v>1729804.25</v>
      </c>
      <c r="U2743" s="18">
        <f>Tabla1[[#This Row],[Comprometido]]/Tabla1[[#Totals],[Comprometido]]</f>
        <v>8.258128044228398E-2</v>
      </c>
      <c r="V2743" s="19">
        <v>553587.4</v>
      </c>
      <c r="W2743" s="20">
        <f>Tabla1[[#This Row],[Devengado]]/Tabla1[[#Totals],[Devengado]]</f>
        <v>6.4647067638377492E-2</v>
      </c>
      <c r="X2743" s="19">
        <v>0</v>
      </c>
      <c r="Y2743" s="19">
        <v>1176216.8500000001</v>
      </c>
      <c r="Z2743" s="19">
        <v>0</v>
      </c>
    </row>
    <row r="2744" spans="1:26" hidden="1" x14ac:dyDescent="0.2">
      <c r="A2744" t="s">
        <v>23</v>
      </c>
      <c r="B2744" t="s">
        <v>96</v>
      </c>
      <c r="C2744" t="s">
        <v>802</v>
      </c>
      <c r="D2744" t="s">
        <v>803</v>
      </c>
      <c r="E2744" t="s">
        <v>360</v>
      </c>
      <c r="F2744" t="s">
        <v>361</v>
      </c>
      <c r="G2744" t="s">
        <v>804</v>
      </c>
      <c r="H2744" t="s">
        <v>805</v>
      </c>
      <c r="I2744" t="str">
        <f>MID(Tabla1[[#This Row],[Des.Proyecto]],16,50)</f>
        <v>EPM GESTION INTEGRAL DE RESIDUOS SOLIDOS</v>
      </c>
      <c r="J2744" t="s">
        <v>799</v>
      </c>
      <c r="K2744" t="s">
        <v>800</v>
      </c>
      <c r="L2744" s="11" t="s">
        <v>939</v>
      </c>
      <c r="M2744" t="s">
        <v>801</v>
      </c>
      <c r="N2744" t="s">
        <v>11</v>
      </c>
      <c r="O2744" s="19">
        <v>13145000</v>
      </c>
      <c r="P2744" s="19">
        <v>0</v>
      </c>
      <c r="Q2744" s="19">
        <v>0</v>
      </c>
      <c r="R2744" s="19">
        <v>13145000</v>
      </c>
      <c r="S2744" s="19">
        <v>0</v>
      </c>
      <c r="T2744" s="19">
        <v>13145000</v>
      </c>
      <c r="U2744" s="18">
        <f>Tabla1[[#This Row],[Comprometido]]/Tabla1[[#Totals],[Comprometido]]</f>
        <v>0.62754553378731892</v>
      </c>
      <c r="V2744" s="19">
        <v>0</v>
      </c>
      <c r="W2744" s="20">
        <f>Tabla1[[#This Row],[Devengado]]/Tabla1[[#Totals],[Devengado]]</f>
        <v>0</v>
      </c>
      <c r="X2744" s="19">
        <v>0</v>
      </c>
      <c r="Y2744" s="19">
        <v>13145000</v>
      </c>
      <c r="Z2744" s="19">
        <v>0</v>
      </c>
    </row>
    <row r="2745" spans="1:26" hidden="1" x14ac:dyDescent="0.2">
      <c r="A2745" t="s">
        <v>23</v>
      </c>
      <c r="B2745" t="s">
        <v>96</v>
      </c>
      <c r="C2745" t="s">
        <v>802</v>
      </c>
      <c r="D2745" t="s">
        <v>803</v>
      </c>
      <c r="E2745" t="s">
        <v>360</v>
      </c>
      <c r="F2745" t="s">
        <v>361</v>
      </c>
      <c r="G2745" t="s">
        <v>804</v>
      </c>
      <c r="H2745" t="s">
        <v>805</v>
      </c>
      <c r="I2745" t="str">
        <f>MID(Tabla1[[#This Row],[Des.Proyecto]],16,50)</f>
        <v>EPM GESTION INTEGRAL DE RESIDUOS SOLIDOS</v>
      </c>
      <c r="J2745" t="s">
        <v>799</v>
      </c>
      <c r="K2745" t="s">
        <v>800</v>
      </c>
      <c r="L2745" s="11" t="s">
        <v>939</v>
      </c>
      <c r="M2745" t="s">
        <v>801</v>
      </c>
      <c r="N2745" t="s">
        <v>194</v>
      </c>
      <c r="O2745" s="19">
        <v>3130000</v>
      </c>
      <c r="P2745" s="19">
        <v>0</v>
      </c>
      <c r="Q2745" s="19">
        <v>0</v>
      </c>
      <c r="R2745" s="19">
        <v>3130000</v>
      </c>
      <c r="S2745" s="19">
        <v>0</v>
      </c>
      <c r="T2745" s="19">
        <v>3130000</v>
      </c>
      <c r="U2745" s="18">
        <f>Tabla1[[#This Row],[Comprometido]]/Tabla1[[#Totals],[Comprometido]]</f>
        <v>0.1494269700079352</v>
      </c>
      <c r="V2745" s="19">
        <v>521666.67</v>
      </c>
      <c r="W2745" s="20">
        <f>Tabla1[[#This Row],[Devengado]]/Tabla1[[#Totals],[Devengado]]</f>
        <v>6.0919414893072253E-2</v>
      </c>
      <c r="X2745" s="19">
        <v>0</v>
      </c>
      <c r="Y2745" s="19">
        <v>2608333.33</v>
      </c>
      <c r="Z2745" s="19">
        <v>0</v>
      </c>
    </row>
    <row r="2746" spans="1:26" hidden="1" x14ac:dyDescent="0.2">
      <c r="A2746" t="s">
        <v>23</v>
      </c>
      <c r="B2746" t="s">
        <v>96</v>
      </c>
      <c r="C2746" t="s">
        <v>806</v>
      </c>
      <c r="D2746" t="s">
        <v>807</v>
      </c>
      <c r="E2746" t="s">
        <v>360</v>
      </c>
      <c r="F2746" t="s">
        <v>361</v>
      </c>
      <c r="G2746" t="s">
        <v>808</v>
      </c>
      <c r="H2746" t="s">
        <v>809</v>
      </c>
      <c r="I2746" t="str">
        <f>MID(Tabla1[[#This Row],[Des.Proyecto]],16,50)</f>
        <v>EMASEO</v>
      </c>
      <c r="J2746" t="s">
        <v>799</v>
      </c>
      <c r="K2746" t="s">
        <v>800</v>
      </c>
      <c r="L2746" s="11" t="s">
        <v>939</v>
      </c>
      <c r="M2746" t="s">
        <v>801</v>
      </c>
      <c r="N2746" t="s">
        <v>11</v>
      </c>
      <c r="O2746" s="19">
        <v>1094196.3799999999</v>
      </c>
      <c r="P2746" s="19">
        <v>0</v>
      </c>
      <c r="Q2746" s="19">
        <v>0</v>
      </c>
      <c r="R2746" s="19">
        <v>1094196.3799999999</v>
      </c>
      <c r="S2746" s="19">
        <v>0</v>
      </c>
      <c r="T2746" s="19">
        <v>1094196.3799999999</v>
      </c>
      <c r="U2746" s="18">
        <f>Tabla1[[#This Row],[Comprometido]]/Tabla1[[#Totals],[Comprometido]]</f>
        <v>5.2237204363275162E-2</v>
      </c>
      <c r="V2746" s="19">
        <v>1094196.3799999999</v>
      </c>
      <c r="W2746" s="20">
        <f>Tabla1[[#This Row],[Devengado]]/Tabla1[[#Totals],[Devengado]]</f>
        <v>0.12777853576061846</v>
      </c>
      <c r="X2746" s="19">
        <v>0</v>
      </c>
      <c r="Y2746" s="19">
        <v>0</v>
      </c>
      <c r="Z2746" s="19">
        <v>0</v>
      </c>
    </row>
    <row r="2747" spans="1:26" hidden="1" x14ac:dyDescent="0.2">
      <c r="A2747" t="s">
        <v>0</v>
      </c>
      <c r="B2747" t="s">
        <v>16</v>
      </c>
      <c r="C2747" t="s">
        <v>364</v>
      </c>
      <c r="D2747" t="s">
        <v>365</v>
      </c>
      <c r="E2747" t="s">
        <v>360</v>
      </c>
      <c r="F2747" t="s">
        <v>361</v>
      </c>
      <c r="G2747" t="s">
        <v>366</v>
      </c>
      <c r="H2747" t="s">
        <v>367</v>
      </c>
      <c r="I2747" t="str">
        <f>MID(Tabla1[[#This Row],[Des.Proyecto]],16,50)</f>
        <v>PREVENCION Y CONTROL DE ACTOS DE CORRUPC</v>
      </c>
      <c r="J2747" t="s">
        <v>810</v>
      </c>
      <c r="K2747" t="s">
        <v>811</v>
      </c>
      <c r="L2747" s="11" t="s">
        <v>939</v>
      </c>
      <c r="M2747" t="s">
        <v>801</v>
      </c>
      <c r="N2747" t="s">
        <v>194</v>
      </c>
      <c r="O2747" s="19">
        <v>278343.92</v>
      </c>
      <c r="P2747" s="19">
        <v>0</v>
      </c>
      <c r="Q2747" s="19">
        <v>0</v>
      </c>
      <c r="R2747" s="19">
        <v>278343.92</v>
      </c>
      <c r="S2747" s="19">
        <v>0</v>
      </c>
      <c r="T2747" s="19">
        <v>278343.92</v>
      </c>
      <c r="U2747" s="18">
        <f>Tabla1[[#This Row],[Comprometido]]/Tabla1[[#Totals],[Comprometido]]</f>
        <v>1.3288207215888534E-2</v>
      </c>
      <c r="V2747" s="19">
        <v>0</v>
      </c>
      <c r="W2747" s="20">
        <f>Tabla1[[#This Row],[Devengado]]/Tabla1[[#Totals],[Devengado]]</f>
        <v>0</v>
      </c>
      <c r="X2747" s="19">
        <v>0</v>
      </c>
      <c r="Y2747" s="19">
        <v>278343.92</v>
      </c>
      <c r="Z2747" s="19">
        <v>0</v>
      </c>
    </row>
    <row r="2748" spans="1:26" hidden="1" x14ac:dyDescent="0.2">
      <c r="A2748" t="s">
        <v>62</v>
      </c>
      <c r="B2748" t="s">
        <v>110</v>
      </c>
      <c r="C2748" t="s">
        <v>812</v>
      </c>
      <c r="D2748" t="s">
        <v>813</v>
      </c>
      <c r="E2748" t="s">
        <v>360</v>
      </c>
      <c r="F2748" t="s">
        <v>361</v>
      </c>
      <c r="G2748" t="s">
        <v>814</v>
      </c>
      <c r="H2748" t="s">
        <v>815</v>
      </c>
      <c r="I2748" t="str">
        <f>MID(Tabla1[[#This Row],[Des.Proyecto]],16,50)</f>
        <v>GESTION DE MUSEOS Y CENTROS CULTURALES</v>
      </c>
      <c r="J2748" t="s">
        <v>816</v>
      </c>
      <c r="K2748" t="s">
        <v>817</v>
      </c>
      <c r="L2748" s="11" t="s">
        <v>939</v>
      </c>
      <c r="M2748" t="s">
        <v>801</v>
      </c>
      <c r="N2748" t="s">
        <v>194</v>
      </c>
      <c r="O2748" s="19">
        <v>4350000</v>
      </c>
      <c r="P2748" s="19">
        <v>0</v>
      </c>
      <c r="Q2748" s="19">
        <v>0</v>
      </c>
      <c r="R2748" s="19">
        <v>4350000</v>
      </c>
      <c r="S2748" s="19">
        <v>0</v>
      </c>
      <c r="T2748" s="19">
        <v>4350000</v>
      </c>
      <c r="U2748" s="18">
        <f>Tabla1[[#This Row],[Comprometido]]/Tabla1[[#Totals],[Comprometido]]</f>
        <v>0.20767007013882369</v>
      </c>
      <c r="V2748" s="19">
        <v>3045000</v>
      </c>
      <c r="W2748" s="20">
        <f>Tabla1[[#This Row],[Devengado]]/Tabla1[[#Totals],[Devengado]]</f>
        <v>0.35559032044237182</v>
      </c>
      <c r="X2748" s="19">
        <v>0</v>
      </c>
      <c r="Y2748" s="19">
        <v>1305000</v>
      </c>
      <c r="Z2748" s="19">
        <v>0</v>
      </c>
    </row>
    <row r="2749" spans="1:26" hidden="1" x14ac:dyDescent="0.2">
      <c r="A2749" t="s">
        <v>62</v>
      </c>
      <c r="B2749" t="s">
        <v>110</v>
      </c>
      <c r="C2749" t="s">
        <v>818</v>
      </c>
      <c r="D2749" t="s">
        <v>819</v>
      </c>
      <c r="E2749" t="s">
        <v>360</v>
      </c>
      <c r="F2749" t="s">
        <v>361</v>
      </c>
      <c r="G2749" t="s">
        <v>820</v>
      </c>
      <c r="H2749" t="s">
        <v>821</v>
      </c>
      <c r="I2749" t="str">
        <f>MID(Tabla1[[#This Row],[Des.Proyecto]],16,50)</f>
        <v>GESTION CULTURAL DE TEATROS</v>
      </c>
      <c r="J2749" t="s">
        <v>816</v>
      </c>
      <c r="K2749" t="s">
        <v>817</v>
      </c>
      <c r="L2749" s="11" t="s">
        <v>939</v>
      </c>
      <c r="M2749" t="s">
        <v>801</v>
      </c>
      <c r="N2749" t="s">
        <v>194</v>
      </c>
      <c r="O2749" s="19">
        <v>3682164.79</v>
      </c>
      <c r="P2749" s="19">
        <v>0</v>
      </c>
      <c r="Q2749" s="19">
        <v>0</v>
      </c>
      <c r="R2749" s="19">
        <v>3682164.79</v>
      </c>
      <c r="S2749" s="19">
        <v>0</v>
      </c>
      <c r="T2749" s="19">
        <v>3682164.79</v>
      </c>
      <c r="U2749" s="18">
        <f>Tabla1[[#This Row],[Comprometido]]/Tabla1[[#Totals],[Comprometido]]</f>
        <v>0.17578745292000161</v>
      </c>
      <c r="V2749" s="19">
        <v>2209298.87</v>
      </c>
      <c r="W2749" s="20">
        <f>Tabla1[[#This Row],[Devengado]]/Tabla1[[#Totals],[Devengado]]</f>
        <v>0.25799845423194417</v>
      </c>
      <c r="X2749" s="19">
        <v>0</v>
      </c>
      <c r="Y2749" s="19">
        <v>1472865.92</v>
      </c>
      <c r="Z2749" s="19">
        <v>0</v>
      </c>
    </row>
    <row r="2750" spans="1:26" x14ac:dyDescent="0.2">
      <c r="A2750" t="s">
        <v>52</v>
      </c>
      <c r="B2750" t="s">
        <v>53</v>
      </c>
      <c r="C2750" t="s">
        <v>822</v>
      </c>
      <c r="D2750" t="s">
        <v>823</v>
      </c>
      <c r="E2750" t="s">
        <v>360</v>
      </c>
      <c r="F2750" t="s">
        <v>361</v>
      </c>
      <c r="G2750" t="s">
        <v>824</v>
      </c>
      <c r="H2750" t="s">
        <v>825</v>
      </c>
      <c r="I2750" t="str">
        <f>MID(Tabla1[[#This Row],[Des.Proyecto]],16,50)</f>
        <v>PROMOCION DEL DESARROLLO ECONOMICO</v>
      </c>
      <c r="J2750" t="s">
        <v>816</v>
      </c>
      <c r="K2750" t="s">
        <v>817</v>
      </c>
      <c r="L2750" s="11" t="s">
        <v>939</v>
      </c>
      <c r="M2750" t="s">
        <v>801</v>
      </c>
      <c r="N2750" t="s">
        <v>194</v>
      </c>
      <c r="O2750" s="19">
        <v>5000000</v>
      </c>
      <c r="P2750" s="19">
        <v>0</v>
      </c>
      <c r="Q2750" s="19">
        <v>0</v>
      </c>
      <c r="R2750" s="19">
        <v>5000000</v>
      </c>
      <c r="S2750" s="19">
        <v>0</v>
      </c>
      <c r="T2750" s="19">
        <v>5000000</v>
      </c>
      <c r="U2750" s="18">
        <f>Tabla1[[#This Row],[Comprometido]]/Tabla1[[#Totals],[Comprometido]]</f>
        <v>0.23870123004462493</v>
      </c>
      <c r="V2750" s="19">
        <v>2128067.52</v>
      </c>
      <c r="W2750" s="20">
        <f>Tabla1[[#This Row],[Devengado]]/Tabla1[[#Totals],[Devengado]]</f>
        <v>0.24851238468302247</v>
      </c>
      <c r="X2750" s="19">
        <v>0</v>
      </c>
      <c r="Y2750" s="19">
        <v>2871932.48</v>
      </c>
      <c r="Z2750" s="19">
        <v>0</v>
      </c>
    </row>
    <row r="2751" spans="1:26" x14ac:dyDescent="0.2">
      <c r="A2751" t="s">
        <v>52</v>
      </c>
      <c r="B2751" t="s">
        <v>53</v>
      </c>
      <c r="C2751" t="s">
        <v>826</v>
      </c>
      <c r="D2751" t="s">
        <v>827</v>
      </c>
      <c r="E2751" t="s">
        <v>360</v>
      </c>
      <c r="F2751" t="s">
        <v>361</v>
      </c>
      <c r="G2751" t="s">
        <v>828</v>
      </c>
      <c r="H2751" t="s">
        <v>829</v>
      </c>
      <c r="I2751" t="str">
        <f>MID(Tabla1[[#This Row],[Des.Proyecto]],16,50)</f>
        <v>PROMOCION Y COMERCIALIZACION DE PRODUCTO</v>
      </c>
      <c r="J2751" t="s">
        <v>799</v>
      </c>
      <c r="K2751" t="s">
        <v>800</v>
      </c>
      <c r="L2751" s="11" t="s">
        <v>939</v>
      </c>
      <c r="M2751" t="s">
        <v>801</v>
      </c>
      <c r="N2751" t="s">
        <v>194</v>
      </c>
      <c r="O2751" s="19">
        <v>3475000</v>
      </c>
      <c r="P2751" s="19">
        <v>0</v>
      </c>
      <c r="Q2751" s="19">
        <v>0</v>
      </c>
      <c r="R2751" s="19">
        <v>3475000</v>
      </c>
      <c r="S2751" s="19">
        <v>0</v>
      </c>
      <c r="T2751" s="19">
        <v>3475000</v>
      </c>
      <c r="U2751" s="18">
        <f>Tabla1[[#This Row],[Comprometido]]/Tabla1[[#Totals],[Comprometido]]</f>
        <v>0.16589735488101431</v>
      </c>
      <c r="V2751" s="19">
        <v>1158333.33</v>
      </c>
      <c r="W2751" s="20">
        <f>Tabla1[[#This Row],[Devengado]]/Tabla1[[#Totals],[Devengado]]</f>
        <v>0.13526834810961563</v>
      </c>
      <c r="X2751" s="19">
        <v>0</v>
      </c>
      <c r="Y2751" s="19">
        <v>2316666.67</v>
      </c>
      <c r="Z2751" s="19">
        <v>0</v>
      </c>
    </row>
    <row r="2752" spans="1:26" hidden="1" x14ac:dyDescent="0.2">
      <c r="A2752" t="s">
        <v>23</v>
      </c>
      <c r="B2752" t="s">
        <v>49</v>
      </c>
      <c r="C2752" t="s">
        <v>368</v>
      </c>
      <c r="D2752" t="s">
        <v>369</v>
      </c>
      <c r="E2752" t="s">
        <v>360</v>
      </c>
      <c r="F2752" t="s">
        <v>361</v>
      </c>
      <c r="G2752" t="s">
        <v>370</v>
      </c>
      <c r="H2752" t="s">
        <v>371</v>
      </c>
      <c r="I2752" t="str">
        <f>MID(Tabla1[[#This Row],[Des.Proyecto]],16,50)</f>
        <v>MOVILIDAD Y OBRAS PUBLICAS</v>
      </c>
      <c r="J2752" t="s">
        <v>799</v>
      </c>
      <c r="K2752" t="s">
        <v>800</v>
      </c>
      <c r="L2752" s="11" t="s">
        <v>939</v>
      </c>
      <c r="M2752" t="s">
        <v>801</v>
      </c>
      <c r="N2752" t="s">
        <v>11</v>
      </c>
      <c r="O2752" s="19">
        <v>34439341.75</v>
      </c>
      <c r="P2752" s="19">
        <v>0</v>
      </c>
      <c r="Q2752" s="19">
        <v>0</v>
      </c>
      <c r="R2752" s="19">
        <v>34439341.75</v>
      </c>
      <c r="S2752" s="19">
        <v>0</v>
      </c>
      <c r="T2752" s="19">
        <v>34439341.75</v>
      </c>
      <c r="U2752" s="18">
        <f>Tabla1[[#This Row],[Comprometido]]/Tabla1[[#Totals],[Comprometido]]</f>
        <v>1.644142647530441</v>
      </c>
      <c r="V2752" s="19">
        <v>0</v>
      </c>
      <c r="W2752" s="20">
        <f>Tabla1[[#This Row],[Devengado]]/Tabla1[[#Totals],[Devengado]]</f>
        <v>0</v>
      </c>
      <c r="X2752" s="19">
        <v>0</v>
      </c>
      <c r="Y2752" s="19">
        <v>34439341.75</v>
      </c>
      <c r="Z2752" s="19">
        <v>0</v>
      </c>
    </row>
    <row r="2753" spans="1:26" hidden="1" x14ac:dyDescent="0.2">
      <c r="A2753" t="s">
        <v>23</v>
      </c>
      <c r="B2753" t="s">
        <v>49</v>
      </c>
      <c r="C2753" t="s">
        <v>368</v>
      </c>
      <c r="D2753" t="s">
        <v>369</v>
      </c>
      <c r="E2753" t="s">
        <v>360</v>
      </c>
      <c r="F2753" t="s">
        <v>361</v>
      </c>
      <c r="G2753" t="s">
        <v>370</v>
      </c>
      <c r="H2753" t="s">
        <v>371</v>
      </c>
      <c r="I2753" t="str">
        <f>MID(Tabla1[[#This Row],[Des.Proyecto]],16,50)</f>
        <v>MOVILIDAD Y OBRAS PUBLICAS</v>
      </c>
      <c r="J2753" t="s">
        <v>799</v>
      </c>
      <c r="K2753" t="s">
        <v>800</v>
      </c>
      <c r="L2753" s="11" t="s">
        <v>939</v>
      </c>
      <c r="M2753" t="s">
        <v>801</v>
      </c>
      <c r="N2753" t="s">
        <v>194</v>
      </c>
      <c r="O2753" s="19">
        <v>96829898.840000004</v>
      </c>
      <c r="P2753" s="19">
        <v>0</v>
      </c>
      <c r="Q2753" s="19">
        <v>0</v>
      </c>
      <c r="R2753" s="19">
        <v>96829898.840000004</v>
      </c>
      <c r="S2753" s="19">
        <v>0</v>
      </c>
      <c r="T2753" s="19">
        <v>96829898.840000004</v>
      </c>
      <c r="U2753" s="18">
        <f>Tabla1[[#This Row],[Comprometido]]/Tabla1[[#Totals],[Comprometido]]</f>
        <v>4.6226831916409203</v>
      </c>
      <c r="V2753" s="19">
        <v>45510176.479999997</v>
      </c>
      <c r="W2753" s="20">
        <f>Tabla1[[#This Row],[Devengado]]/Tabla1[[#Totals],[Devengado]]</f>
        <v>5.3146069746837741</v>
      </c>
      <c r="X2753" s="19">
        <v>0</v>
      </c>
      <c r="Y2753" s="19">
        <v>51319722.359999999</v>
      </c>
      <c r="Z2753" s="19">
        <v>0</v>
      </c>
    </row>
    <row r="2754" spans="1:26" hidden="1" x14ac:dyDescent="0.2">
      <c r="A2754" t="s">
        <v>23</v>
      </c>
      <c r="B2754" t="s">
        <v>49</v>
      </c>
      <c r="C2754" t="s">
        <v>830</v>
      </c>
      <c r="D2754" t="s">
        <v>831</v>
      </c>
      <c r="E2754" t="s">
        <v>360</v>
      </c>
      <c r="F2754" t="s">
        <v>361</v>
      </c>
      <c r="G2754" t="s">
        <v>832</v>
      </c>
      <c r="H2754" t="s">
        <v>833</v>
      </c>
      <c r="I2754" t="str">
        <f>MID(Tabla1[[#This Row],[Des.Proyecto]],16,50)</f>
        <v>OPERACIÓN DEL SERVICIO DE TRANSPORTE PUB</v>
      </c>
      <c r="J2754" t="s">
        <v>799</v>
      </c>
      <c r="K2754" t="s">
        <v>800</v>
      </c>
      <c r="L2754" s="11" t="s">
        <v>939</v>
      </c>
      <c r="M2754" t="s">
        <v>801</v>
      </c>
      <c r="N2754" t="s">
        <v>11</v>
      </c>
      <c r="O2754" s="19">
        <v>15893680.15</v>
      </c>
      <c r="P2754" s="19">
        <v>0</v>
      </c>
      <c r="Q2754" s="19">
        <v>0</v>
      </c>
      <c r="R2754" s="19">
        <v>15893680.15</v>
      </c>
      <c r="S2754" s="19">
        <v>0</v>
      </c>
      <c r="T2754" s="19">
        <v>15893680.15</v>
      </c>
      <c r="U2754" s="18">
        <f>Tabla1[[#This Row],[Comprometido]]/Tabla1[[#Totals],[Comprometido]]</f>
        <v>0.75876820034816772</v>
      </c>
      <c r="V2754" s="19">
        <v>0</v>
      </c>
      <c r="W2754" s="20">
        <f>Tabla1[[#This Row],[Devengado]]/Tabla1[[#Totals],[Devengado]]</f>
        <v>0</v>
      </c>
      <c r="X2754" s="19">
        <v>0</v>
      </c>
      <c r="Y2754" s="19">
        <v>15893680.15</v>
      </c>
      <c r="Z2754" s="19">
        <v>0</v>
      </c>
    </row>
    <row r="2755" spans="1:26" hidden="1" x14ac:dyDescent="0.2">
      <c r="A2755" t="s">
        <v>23</v>
      </c>
      <c r="B2755" t="s">
        <v>49</v>
      </c>
      <c r="C2755" t="s">
        <v>830</v>
      </c>
      <c r="D2755" t="s">
        <v>831</v>
      </c>
      <c r="E2755" t="s">
        <v>360</v>
      </c>
      <c r="F2755" t="s">
        <v>361</v>
      </c>
      <c r="G2755" t="s">
        <v>832</v>
      </c>
      <c r="H2755" t="s">
        <v>833</v>
      </c>
      <c r="I2755" t="str">
        <f>MID(Tabla1[[#This Row],[Des.Proyecto]],16,50)</f>
        <v>OPERACIÓN DEL SERVICIO DE TRANSPORTE PUB</v>
      </c>
      <c r="J2755" t="s">
        <v>799</v>
      </c>
      <c r="K2755" t="s">
        <v>800</v>
      </c>
      <c r="L2755" s="11" t="s">
        <v>939</v>
      </c>
      <c r="M2755" t="s">
        <v>801</v>
      </c>
      <c r="N2755" t="s">
        <v>194</v>
      </c>
      <c r="O2755" s="19">
        <v>32226866.719999999</v>
      </c>
      <c r="P2755" s="19">
        <v>0</v>
      </c>
      <c r="Q2755" s="19">
        <v>0</v>
      </c>
      <c r="R2755" s="19">
        <v>32226866.719999999</v>
      </c>
      <c r="S2755" s="19">
        <v>0</v>
      </c>
      <c r="T2755" s="19">
        <v>32226866.719999999</v>
      </c>
      <c r="U2755" s="18">
        <f>Tabla1[[#This Row],[Comprometido]]/Tabla1[[#Totals],[Comprometido]]</f>
        <v>1.5385185453096373</v>
      </c>
      <c r="V2755" s="19">
        <v>8020091.1399999997</v>
      </c>
      <c r="W2755" s="20">
        <f>Tabla1[[#This Row],[Devengado]]/Tabla1[[#Totals],[Devengado]]</f>
        <v>0.93657365466326004</v>
      </c>
      <c r="X2755" s="19">
        <v>0</v>
      </c>
      <c r="Y2755" s="19">
        <v>24206775.579999998</v>
      </c>
      <c r="Z2755" s="19">
        <v>0</v>
      </c>
    </row>
    <row r="2756" spans="1:26" hidden="1" x14ac:dyDescent="0.2">
      <c r="A2756" t="s">
        <v>23</v>
      </c>
      <c r="B2756" t="s">
        <v>49</v>
      </c>
      <c r="C2756" t="s">
        <v>834</v>
      </c>
      <c r="D2756" t="s">
        <v>835</v>
      </c>
      <c r="E2756" t="s">
        <v>360</v>
      </c>
      <c r="F2756" t="s">
        <v>361</v>
      </c>
      <c r="G2756" t="s">
        <v>836</v>
      </c>
      <c r="H2756" t="s">
        <v>837</v>
      </c>
      <c r="I2756" t="str">
        <f>MID(Tabla1[[#This Row],[Des.Proyecto]],16,50)</f>
        <v>METRO DE QUITO</v>
      </c>
      <c r="J2756" t="s">
        <v>799</v>
      </c>
      <c r="K2756" t="s">
        <v>800</v>
      </c>
      <c r="L2756" s="11" t="s">
        <v>939</v>
      </c>
      <c r="M2756" t="s">
        <v>801</v>
      </c>
      <c r="N2756" t="s">
        <v>194</v>
      </c>
      <c r="O2756" s="19">
        <v>14640197.58</v>
      </c>
      <c r="P2756" s="19">
        <v>0</v>
      </c>
      <c r="Q2756" s="19">
        <v>0</v>
      </c>
      <c r="R2756" s="19">
        <v>14640197.58</v>
      </c>
      <c r="S2756" s="19">
        <v>0</v>
      </c>
      <c r="T2756" s="19">
        <v>14640197.58</v>
      </c>
      <c r="U2756" s="18">
        <f>Tabla1[[#This Row],[Comprometido]]/Tabla1[[#Totals],[Comprometido]]</f>
        <v>0.69892663408846822</v>
      </c>
      <c r="V2756" s="19">
        <v>4880065.88</v>
      </c>
      <c r="W2756" s="20">
        <f>Tabla1[[#This Row],[Devengado]]/Tabla1[[#Totals],[Devengado]]</f>
        <v>0.56988643351365686</v>
      </c>
      <c r="X2756" s="19">
        <v>0</v>
      </c>
      <c r="Y2756" s="19">
        <v>9760131.6999999993</v>
      </c>
      <c r="Z2756" s="19">
        <v>0</v>
      </c>
    </row>
    <row r="2757" spans="1:26" hidden="1" x14ac:dyDescent="0.2">
      <c r="A2757" t="s">
        <v>0</v>
      </c>
      <c r="B2757" t="s">
        <v>115</v>
      </c>
      <c r="C2757" t="s">
        <v>838</v>
      </c>
      <c r="D2757" t="s">
        <v>839</v>
      </c>
      <c r="E2757" t="s">
        <v>360</v>
      </c>
      <c r="F2757" t="s">
        <v>361</v>
      </c>
      <c r="G2757" t="s">
        <v>840</v>
      </c>
      <c r="H2757" t="s">
        <v>841</v>
      </c>
      <c r="I2757" t="str">
        <f>MID(Tabla1[[#This Row],[Des.Proyecto]],16,50)</f>
        <v>INVESTIGACION DE LA CIUDAD</v>
      </c>
      <c r="J2757" t="s">
        <v>810</v>
      </c>
      <c r="K2757" t="s">
        <v>811</v>
      </c>
      <c r="L2757" s="11" t="s">
        <v>939</v>
      </c>
      <c r="M2757" t="s">
        <v>801</v>
      </c>
      <c r="N2757" t="s">
        <v>194</v>
      </c>
      <c r="O2757" s="19">
        <v>300000</v>
      </c>
      <c r="P2757" s="19">
        <v>0</v>
      </c>
      <c r="Q2757" s="19">
        <v>0</v>
      </c>
      <c r="R2757" s="19">
        <v>300000</v>
      </c>
      <c r="S2757" s="19">
        <v>229.62</v>
      </c>
      <c r="T2757" s="19">
        <v>41569.599999999999</v>
      </c>
      <c r="U2757" s="18">
        <f>Tabla1[[#This Row],[Comprometido]]/Tabla1[[#Totals],[Comprometido]]</f>
        <v>1.984542930492608E-3</v>
      </c>
      <c r="V2757" s="19">
        <v>41569.599999999999</v>
      </c>
      <c r="W2757" s="20">
        <f>Tabla1[[#This Row],[Devengado]]/Tabla1[[#Totals],[Devengado]]</f>
        <v>4.8544326386407944E-3</v>
      </c>
      <c r="X2757" s="19">
        <v>258430.4</v>
      </c>
      <c r="Y2757" s="19">
        <v>258430.4</v>
      </c>
      <c r="Z2757" s="19">
        <v>258200.78</v>
      </c>
    </row>
    <row r="2758" spans="1:26" hidden="1" x14ac:dyDescent="0.2">
      <c r="A2758" t="s">
        <v>23</v>
      </c>
      <c r="B2758" t="s">
        <v>46</v>
      </c>
      <c r="C2758" t="s">
        <v>372</v>
      </c>
      <c r="D2758" t="s">
        <v>373</v>
      </c>
      <c r="E2758" t="s">
        <v>360</v>
      </c>
      <c r="F2758" t="s">
        <v>361</v>
      </c>
      <c r="G2758" t="s">
        <v>374</v>
      </c>
      <c r="H2758" t="s">
        <v>375</v>
      </c>
      <c r="I2758" t="str">
        <f>MID(Tabla1[[#This Row],[Des.Proyecto]],16,50)</f>
        <v>PLAN DE VIVIENDA</v>
      </c>
      <c r="J2758" t="s">
        <v>799</v>
      </c>
      <c r="K2758" t="s">
        <v>800</v>
      </c>
      <c r="L2758" s="11" t="s">
        <v>939</v>
      </c>
      <c r="M2758" t="s">
        <v>801</v>
      </c>
      <c r="N2758" t="s">
        <v>11</v>
      </c>
      <c r="O2758" s="19">
        <v>653460.6</v>
      </c>
      <c r="P2758" s="19">
        <v>0</v>
      </c>
      <c r="Q2758" s="19">
        <v>0</v>
      </c>
      <c r="R2758" s="19">
        <v>653460.6</v>
      </c>
      <c r="S2758" s="19">
        <v>0</v>
      </c>
      <c r="T2758" s="19">
        <v>653460.6</v>
      </c>
      <c r="U2758" s="18">
        <f>Tabla1[[#This Row],[Comprometido]]/Tabla1[[#Totals],[Comprometido]]</f>
        <v>3.1196369801139726E-2</v>
      </c>
      <c r="V2758" s="19">
        <v>0</v>
      </c>
      <c r="W2758" s="20">
        <f>Tabla1[[#This Row],[Devengado]]/Tabla1[[#Totals],[Devengado]]</f>
        <v>0</v>
      </c>
      <c r="X2758" s="19">
        <v>0</v>
      </c>
      <c r="Y2758" s="19">
        <v>653460.6</v>
      </c>
      <c r="Z2758" s="19">
        <v>0</v>
      </c>
    </row>
    <row r="2759" spans="1:26" hidden="1" x14ac:dyDescent="0.2">
      <c r="A2759" t="s">
        <v>23</v>
      </c>
      <c r="B2759" t="s">
        <v>46</v>
      </c>
      <c r="C2759" t="s">
        <v>372</v>
      </c>
      <c r="D2759" t="s">
        <v>373</v>
      </c>
      <c r="E2759" t="s">
        <v>360</v>
      </c>
      <c r="F2759" t="s">
        <v>361</v>
      </c>
      <c r="G2759" t="s">
        <v>374</v>
      </c>
      <c r="H2759" t="s">
        <v>375</v>
      </c>
      <c r="I2759" t="str">
        <f>MID(Tabla1[[#This Row],[Des.Proyecto]],16,50)</f>
        <v>PLAN DE VIVIENDA</v>
      </c>
      <c r="J2759" t="s">
        <v>799</v>
      </c>
      <c r="K2759" t="s">
        <v>800</v>
      </c>
      <c r="L2759" s="11" t="s">
        <v>939</v>
      </c>
      <c r="M2759" t="s">
        <v>801</v>
      </c>
      <c r="N2759" t="s">
        <v>194</v>
      </c>
      <c r="O2759" s="19">
        <v>3000000</v>
      </c>
      <c r="P2759" s="19">
        <v>0</v>
      </c>
      <c r="Q2759" s="19">
        <v>0</v>
      </c>
      <c r="R2759" s="19">
        <v>3000000</v>
      </c>
      <c r="S2759" s="19">
        <v>0</v>
      </c>
      <c r="T2759" s="19">
        <v>3000000</v>
      </c>
      <c r="U2759" s="18">
        <f>Tabla1[[#This Row],[Comprometido]]/Tabla1[[#Totals],[Comprometido]]</f>
        <v>0.14322073802677496</v>
      </c>
      <c r="V2759" s="19">
        <v>1483379.56</v>
      </c>
      <c r="W2759" s="20">
        <f>Tabla1[[#This Row],[Devengado]]/Tabla1[[#Totals],[Devengado]]</f>
        <v>0.17322673664304253</v>
      </c>
      <c r="X2759" s="19">
        <v>0</v>
      </c>
      <c r="Y2759" s="19">
        <v>1516620.44</v>
      </c>
      <c r="Z2759" s="19">
        <v>0</v>
      </c>
    </row>
    <row r="2760" spans="1:26" x14ac:dyDescent="0.2">
      <c r="A2760" t="s">
        <v>52</v>
      </c>
      <c r="B2760" t="s">
        <v>53</v>
      </c>
      <c r="C2760" t="s">
        <v>376</v>
      </c>
      <c r="D2760" t="s">
        <v>377</v>
      </c>
      <c r="E2760" t="s">
        <v>360</v>
      </c>
      <c r="F2760" t="s">
        <v>361</v>
      </c>
      <c r="G2760" t="s">
        <v>378</v>
      </c>
      <c r="H2760" t="s">
        <v>379</v>
      </c>
      <c r="I2760" t="str">
        <f>MID(Tabla1[[#This Row],[Des.Proyecto]],16,50)</f>
        <v>SERVICIOS AEROPORTUARIOS Y GESTION DE ZO</v>
      </c>
      <c r="J2760" t="s">
        <v>799</v>
      </c>
      <c r="K2760" t="s">
        <v>800</v>
      </c>
      <c r="L2760" s="11" t="s">
        <v>939</v>
      </c>
      <c r="M2760" t="s">
        <v>801</v>
      </c>
      <c r="N2760" t="s">
        <v>194</v>
      </c>
      <c r="O2760" s="19">
        <v>628307.23</v>
      </c>
      <c r="P2760" s="19">
        <v>0</v>
      </c>
      <c r="Q2760" s="19">
        <v>0</v>
      </c>
      <c r="R2760" s="19">
        <v>628307.23</v>
      </c>
      <c r="S2760" s="19">
        <v>0</v>
      </c>
      <c r="T2760" s="19">
        <v>628307.23</v>
      </c>
      <c r="U2760" s="18">
        <f>Tabla1[[#This Row],[Comprometido]]/Tabla1[[#Totals],[Comprometido]]</f>
        <v>2.9995541729386212E-2</v>
      </c>
      <c r="V2760" s="19">
        <v>194152.02</v>
      </c>
      <c r="W2760" s="20">
        <f>Tabla1[[#This Row],[Devengado]]/Tabla1[[#Totals],[Devengado]]</f>
        <v>2.2672768146579238E-2</v>
      </c>
      <c r="X2760" s="19">
        <v>0</v>
      </c>
      <c r="Y2760" s="19">
        <v>434155.21</v>
      </c>
      <c r="Z2760" s="19">
        <v>0</v>
      </c>
    </row>
    <row r="2761" spans="1:26" hidden="1" x14ac:dyDescent="0.2">
      <c r="A2761" t="s">
        <v>62</v>
      </c>
      <c r="B2761" t="s">
        <v>63</v>
      </c>
      <c r="C2761" t="s">
        <v>842</v>
      </c>
      <c r="D2761" t="s">
        <v>843</v>
      </c>
      <c r="E2761" t="s">
        <v>360</v>
      </c>
      <c r="F2761" t="s">
        <v>361</v>
      </c>
      <c r="G2761" t="s">
        <v>844</v>
      </c>
      <c r="H2761" t="s">
        <v>845</v>
      </c>
      <c r="I2761" t="str">
        <f>MID(Tabla1[[#This Row],[Des.Proyecto]],16,50)</f>
        <v>VELAR EL EJERCICIO DE DERECHOS DE NIÑOS</v>
      </c>
      <c r="J2761" t="s">
        <v>810</v>
      </c>
      <c r="K2761" t="s">
        <v>811</v>
      </c>
      <c r="L2761" s="11" t="s">
        <v>939</v>
      </c>
      <c r="M2761" t="s">
        <v>801</v>
      </c>
      <c r="N2761" t="s">
        <v>194</v>
      </c>
      <c r="O2761" s="19">
        <v>750000</v>
      </c>
      <c r="P2761" s="19">
        <v>0</v>
      </c>
      <c r="Q2761" s="19">
        <v>0</v>
      </c>
      <c r="R2761" s="19">
        <v>750000</v>
      </c>
      <c r="S2761" s="19">
        <v>0</v>
      </c>
      <c r="T2761" s="19">
        <v>750000</v>
      </c>
      <c r="U2761" s="18">
        <f>Tabla1[[#This Row],[Comprometido]]/Tabla1[[#Totals],[Comprometido]]</f>
        <v>3.5805184506693739E-2</v>
      </c>
      <c r="V2761" s="19">
        <v>250000</v>
      </c>
      <c r="W2761" s="20">
        <f>Tabla1[[#This Row],[Devengado]]/Tabla1[[#Totals],[Devengado]]</f>
        <v>2.9194607589685697E-2</v>
      </c>
      <c r="X2761" s="19">
        <v>0</v>
      </c>
      <c r="Y2761" s="19">
        <v>500000</v>
      </c>
      <c r="Z2761" s="19">
        <v>0</v>
      </c>
    </row>
    <row r="2762" spans="1:26" hidden="1" x14ac:dyDescent="0.2">
      <c r="A2762" t="s">
        <v>23</v>
      </c>
      <c r="B2762" t="s">
        <v>96</v>
      </c>
      <c r="C2762" t="s">
        <v>97</v>
      </c>
      <c r="D2762" t="s">
        <v>98</v>
      </c>
      <c r="E2762" t="s">
        <v>397</v>
      </c>
      <c r="F2762" t="s">
        <v>398</v>
      </c>
      <c r="G2762" t="s">
        <v>404</v>
      </c>
      <c r="H2762" t="s">
        <v>405</v>
      </c>
      <c r="I2762" t="str">
        <f>MID(Tabla1[[#This Row],[Des.Proyecto]],16,50)</f>
        <v>MONITOREO CONTINUO DE LA CONTAMINACIÓN D</v>
      </c>
      <c r="J2762" t="s">
        <v>810</v>
      </c>
      <c r="K2762" t="s">
        <v>811</v>
      </c>
      <c r="L2762" s="11" t="s">
        <v>939</v>
      </c>
      <c r="M2762" t="s">
        <v>801</v>
      </c>
      <c r="N2762" t="s">
        <v>194</v>
      </c>
      <c r="O2762" s="19">
        <v>96200</v>
      </c>
      <c r="P2762" s="19">
        <v>0</v>
      </c>
      <c r="Q2762" s="19">
        <v>-96200</v>
      </c>
      <c r="R2762" s="19">
        <v>0</v>
      </c>
      <c r="S2762" s="19">
        <v>0</v>
      </c>
      <c r="T2762" s="19">
        <v>0</v>
      </c>
      <c r="U2762" s="18">
        <f>Tabla1[[#This Row],[Comprometido]]/Tabla1[[#Totals],[Comprometido]]</f>
        <v>0</v>
      </c>
      <c r="V2762" s="19">
        <v>0</v>
      </c>
      <c r="W2762" s="20">
        <f>Tabla1[[#This Row],[Devengado]]/Tabla1[[#Totals],[Devengado]]</f>
        <v>0</v>
      </c>
      <c r="X2762" s="19">
        <v>0</v>
      </c>
      <c r="Y2762" s="19">
        <v>0</v>
      </c>
      <c r="Z2762" s="19">
        <v>0</v>
      </c>
    </row>
    <row r="2763" spans="1:26" hidden="1" x14ac:dyDescent="0.2">
      <c r="A2763" t="s">
        <v>23</v>
      </c>
      <c r="B2763" t="s">
        <v>96</v>
      </c>
      <c r="C2763" t="s">
        <v>97</v>
      </c>
      <c r="D2763" t="s">
        <v>98</v>
      </c>
      <c r="E2763" t="s">
        <v>438</v>
      </c>
      <c r="F2763" t="s">
        <v>439</v>
      </c>
      <c r="G2763" t="s">
        <v>440</v>
      </c>
      <c r="H2763" t="s">
        <v>441</v>
      </c>
      <c r="I2763" t="str">
        <f>MID(Tabla1[[#This Row],[Des.Proyecto]],16,50)</f>
        <v>FORTALECIMIENTO DEL SISTEMA METROPOLITAN</v>
      </c>
      <c r="J2763" t="s">
        <v>816</v>
      </c>
      <c r="K2763" t="s">
        <v>817</v>
      </c>
      <c r="L2763" s="11" t="s">
        <v>939</v>
      </c>
      <c r="M2763" t="s">
        <v>801</v>
      </c>
      <c r="N2763" t="s">
        <v>194</v>
      </c>
      <c r="O2763" s="19">
        <v>79000</v>
      </c>
      <c r="P2763" s="19">
        <v>0</v>
      </c>
      <c r="Q2763" s="19">
        <v>-12600</v>
      </c>
      <c r="R2763" s="19">
        <v>66400</v>
      </c>
      <c r="S2763" s="19">
        <v>61099.87</v>
      </c>
      <c r="T2763" s="19">
        <v>5300.13</v>
      </c>
      <c r="U2763" s="18">
        <f>Tabla1[[#This Row],[Comprometido]]/Tabla1[[#Totals],[Comprometido]]</f>
        <v>2.530295100792836E-4</v>
      </c>
      <c r="V2763" s="19">
        <v>0</v>
      </c>
      <c r="W2763" s="20">
        <f>Tabla1[[#This Row],[Devengado]]/Tabla1[[#Totals],[Devengado]]</f>
        <v>0</v>
      </c>
      <c r="X2763" s="19">
        <v>61099.87</v>
      </c>
      <c r="Y2763" s="19">
        <v>66400</v>
      </c>
      <c r="Z2763" s="19">
        <v>0</v>
      </c>
    </row>
    <row r="2764" spans="1:26" hidden="1" x14ac:dyDescent="0.2">
      <c r="A2764" t="s">
        <v>23</v>
      </c>
      <c r="B2764" t="s">
        <v>96</v>
      </c>
      <c r="C2764" t="s">
        <v>97</v>
      </c>
      <c r="D2764" t="s">
        <v>98</v>
      </c>
      <c r="E2764" t="s">
        <v>438</v>
      </c>
      <c r="F2764" t="s">
        <v>439</v>
      </c>
      <c r="G2764" t="s">
        <v>446</v>
      </c>
      <c r="H2764" t="s">
        <v>447</v>
      </c>
      <c r="I2764" t="str">
        <f>MID(Tabla1[[#This Row],[Des.Proyecto]],16,50)</f>
        <v>RECUPERACIÓN,PROTECCIÓN Y MONITOREO DE L</v>
      </c>
      <c r="J2764" t="s">
        <v>816</v>
      </c>
      <c r="K2764" t="s">
        <v>817</v>
      </c>
      <c r="L2764" s="11" t="s">
        <v>939</v>
      </c>
      <c r="M2764" t="s">
        <v>801</v>
      </c>
      <c r="N2764" t="s">
        <v>194</v>
      </c>
      <c r="O2764" s="19">
        <v>0</v>
      </c>
      <c r="P2764" s="19">
        <v>0</v>
      </c>
      <c r="Q2764" s="19">
        <v>140000</v>
      </c>
      <c r="R2764" s="19">
        <v>140000</v>
      </c>
      <c r="S2764" s="19">
        <v>0</v>
      </c>
      <c r="T2764" s="19">
        <v>0</v>
      </c>
      <c r="U2764" s="18">
        <f>Tabla1[[#This Row],[Comprometido]]/Tabla1[[#Totals],[Comprometido]]</f>
        <v>0</v>
      </c>
      <c r="V2764" s="19">
        <v>0</v>
      </c>
      <c r="W2764" s="20">
        <f>Tabla1[[#This Row],[Devengado]]/Tabla1[[#Totals],[Devengado]]</f>
        <v>0</v>
      </c>
      <c r="X2764" s="19">
        <v>140000</v>
      </c>
      <c r="Y2764" s="19">
        <v>140000</v>
      </c>
      <c r="Z2764" s="19">
        <v>140000</v>
      </c>
    </row>
    <row r="2765" spans="1:26" hidden="1" x14ac:dyDescent="0.2">
      <c r="A2765" t="s">
        <v>23</v>
      </c>
      <c r="B2765" t="s">
        <v>96</v>
      </c>
      <c r="C2765" t="s">
        <v>97</v>
      </c>
      <c r="D2765" t="s">
        <v>98</v>
      </c>
      <c r="E2765" t="s">
        <v>438</v>
      </c>
      <c r="F2765" t="s">
        <v>439</v>
      </c>
      <c r="G2765" t="s">
        <v>454</v>
      </c>
      <c r="H2765" t="s">
        <v>455</v>
      </c>
      <c r="I2765" t="str">
        <f>MID(Tabla1[[#This Row],[Des.Proyecto]],16,50)</f>
        <v>ARBOLADO URBANO Y CONFORMACIÓN DE INTERC</v>
      </c>
      <c r="J2765" t="s">
        <v>816</v>
      </c>
      <c r="K2765" t="s">
        <v>817</v>
      </c>
      <c r="L2765" s="11" t="s">
        <v>939</v>
      </c>
      <c r="M2765" t="s">
        <v>801</v>
      </c>
      <c r="N2765" t="s">
        <v>194</v>
      </c>
      <c r="O2765" s="19">
        <v>169000</v>
      </c>
      <c r="P2765" s="19">
        <v>0</v>
      </c>
      <c r="Q2765" s="19">
        <v>-53000</v>
      </c>
      <c r="R2765" s="19">
        <v>116000</v>
      </c>
      <c r="S2765" s="19">
        <v>0</v>
      </c>
      <c r="T2765" s="19">
        <v>50700</v>
      </c>
      <c r="U2765" s="18">
        <f>Tabla1[[#This Row],[Comprometido]]/Tabla1[[#Totals],[Comprometido]]</f>
        <v>2.4204304726524965E-3</v>
      </c>
      <c r="V2765" s="19">
        <v>0</v>
      </c>
      <c r="W2765" s="20">
        <f>Tabla1[[#This Row],[Devengado]]/Tabla1[[#Totals],[Devengado]]</f>
        <v>0</v>
      </c>
      <c r="X2765" s="19">
        <v>65300</v>
      </c>
      <c r="Y2765" s="19">
        <v>116000</v>
      </c>
      <c r="Z2765" s="19">
        <v>65300</v>
      </c>
    </row>
    <row r="2766" spans="1:26" hidden="1" x14ac:dyDescent="0.2">
      <c r="A2766" t="s">
        <v>23</v>
      </c>
      <c r="B2766" t="s">
        <v>96</v>
      </c>
      <c r="C2766" t="s">
        <v>97</v>
      </c>
      <c r="D2766" t="s">
        <v>98</v>
      </c>
      <c r="E2766" t="s">
        <v>438</v>
      </c>
      <c r="F2766" t="s">
        <v>439</v>
      </c>
      <c r="G2766" t="s">
        <v>462</v>
      </c>
      <c r="H2766" t="s">
        <v>463</v>
      </c>
      <c r="I2766" t="str">
        <f>MID(Tabla1[[#This Row],[Des.Proyecto]],16,50)</f>
        <v>RECUPERACIÓN DE QUEBRADAS PRIORIZADAS EN</v>
      </c>
      <c r="J2766" t="s">
        <v>816</v>
      </c>
      <c r="K2766" t="s">
        <v>817</v>
      </c>
      <c r="L2766" s="11" t="s">
        <v>939</v>
      </c>
      <c r="M2766" t="s">
        <v>801</v>
      </c>
      <c r="N2766" t="s">
        <v>194</v>
      </c>
      <c r="O2766" s="19">
        <v>60000</v>
      </c>
      <c r="P2766" s="19">
        <v>0</v>
      </c>
      <c r="Q2766" s="19">
        <v>0</v>
      </c>
      <c r="R2766" s="19">
        <v>60000</v>
      </c>
      <c r="S2766" s="19">
        <v>0</v>
      </c>
      <c r="T2766" s="19">
        <v>0</v>
      </c>
      <c r="U2766" s="18">
        <f>Tabla1[[#This Row],[Comprometido]]/Tabla1[[#Totals],[Comprometido]]</f>
        <v>0</v>
      </c>
      <c r="V2766" s="19">
        <v>0</v>
      </c>
      <c r="W2766" s="20">
        <f>Tabla1[[#This Row],[Devengado]]/Tabla1[[#Totals],[Devengado]]</f>
        <v>0</v>
      </c>
      <c r="X2766" s="19">
        <v>60000</v>
      </c>
      <c r="Y2766" s="19">
        <v>60000</v>
      </c>
      <c r="Z2766" s="19">
        <v>60000</v>
      </c>
    </row>
    <row r="2767" spans="1:26" hidden="1" x14ac:dyDescent="0.2">
      <c r="A2767" t="s">
        <v>23</v>
      </c>
      <c r="B2767" t="s">
        <v>24</v>
      </c>
      <c r="C2767" t="s">
        <v>86</v>
      </c>
      <c r="D2767" t="s">
        <v>87</v>
      </c>
      <c r="E2767" t="s">
        <v>464</v>
      </c>
      <c r="F2767" t="s">
        <v>465</v>
      </c>
      <c r="G2767" t="s">
        <v>470</v>
      </c>
      <c r="H2767" t="s">
        <v>471</v>
      </c>
      <c r="I2767" t="str">
        <f>MID(Tabla1[[#This Row],[Des.Proyecto]],16,50)</f>
        <v>INFRAESTRUCTURA COMUNITARIA</v>
      </c>
      <c r="J2767" t="s">
        <v>799</v>
      </c>
      <c r="K2767" t="s">
        <v>800</v>
      </c>
      <c r="L2767" s="11" t="s">
        <v>939</v>
      </c>
      <c r="M2767" t="s">
        <v>801</v>
      </c>
      <c r="N2767" t="s">
        <v>194</v>
      </c>
      <c r="O2767" s="19">
        <v>10997.6</v>
      </c>
      <c r="P2767" s="19">
        <v>0</v>
      </c>
      <c r="Q2767" s="19">
        <v>0</v>
      </c>
      <c r="R2767" s="19">
        <v>10997.6</v>
      </c>
      <c r="S2767" s="19">
        <v>0</v>
      </c>
      <c r="T2767" s="19">
        <v>0</v>
      </c>
      <c r="U2767" s="18">
        <f>Tabla1[[#This Row],[Comprometido]]/Tabla1[[#Totals],[Comprometido]]</f>
        <v>0</v>
      </c>
      <c r="V2767" s="19">
        <v>0</v>
      </c>
      <c r="W2767" s="20">
        <f>Tabla1[[#This Row],[Devengado]]/Tabla1[[#Totals],[Devengado]]</f>
        <v>0</v>
      </c>
      <c r="X2767" s="19">
        <v>10997.6</v>
      </c>
      <c r="Y2767" s="19">
        <v>10997.6</v>
      </c>
      <c r="Z2767" s="19">
        <v>10997.6</v>
      </c>
    </row>
    <row r="2768" spans="1:26" hidden="1" x14ac:dyDescent="0.2">
      <c r="A2768" t="s">
        <v>23</v>
      </c>
      <c r="B2768" t="s">
        <v>24</v>
      </c>
      <c r="C2768" t="s">
        <v>29</v>
      </c>
      <c r="D2768" t="s">
        <v>30</v>
      </c>
      <c r="E2768" t="s">
        <v>464</v>
      </c>
      <c r="F2768" t="s">
        <v>465</v>
      </c>
      <c r="G2768" t="s">
        <v>470</v>
      </c>
      <c r="H2768" t="s">
        <v>471</v>
      </c>
      <c r="I2768" t="str">
        <f>MID(Tabla1[[#This Row],[Des.Proyecto]],16,50)</f>
        <v>INFRAESTRUCTURA COMUNITARIA</v>
      </c>
      <c r="J2768" t="s">
        <v>799</v>
      </c>
      <c r="K2768" t="s">
        <v>800</v>
      </c>
      <c r="L2768" s="11" t="s">
        <v>939</v>
      </c>
      <c r="M2768" t="s">
        <v>801</v>
      </c>
      <c r="N2768" t="s">
        <v>194</v>
      </c>
      <c r="O2768" s="19">
        <v>221873</v>
      </c>
      <c r="P2768" s="19">
        <v>0</v>
      </c>
      <c r="Q2768" s="19">
        <v>0</v>
      </c>
      <c r="R2768" s="19">
        <v>221873</v>
      </c>
      <c r="S2768" s="19">
        <v>0</v>
      </c>
      <c r="T2768" s="19">
        <v>0</v>
      </c>
      <c r="U2768" s="18">
        <f>Tabla1[[#This Row],[Comprometido]]/Tabla1[[#Totals],[Comprometido]]</f>
        <v>0</v>
      </c>
      <c r="V2768" s="19">
        <v>0</v>
      </c>
      <c r="W2768" s="20">
        <f>Tabla1[[#This Row],[Devengado]]/Tabla1[[#Totals],[Devengado]]</f>
        <v>0</v>
      </c>
      <c r="X2768" s="19">
        <v>221873</v>
      </c>
      <c r="Y2768" s="19">
        <v>221873</v>
      </c>
      <c r="Z2768" s="19">
        <v>221873</v>
      </c>
    </row>
    <row r="2769" spans="1:26" hidden="1" x14ac:dyDescent="0.2">
      <c r="A2769" t="s">
        <v>23</v>
      </c>
      <c r="B2769" t="s">
        <v>24</v>
      </c>
      <c r="C2769" t="s">
        <v>72</v>
      </c>
      <c r="D2769" t="s">
        <v>73</v>
      </c>
      <c r="E2769" t="s">
        <v>464</v>
      </c>
      <c r="F2769" t="s">
        <v>465</v>
      </c>
      <c r="G2769" t="s">
        <v>470</v>
      </c>
      <c r="H2769" t="s">
        <v>471</v>
      </c>
      <c r="I2769" t="str">
        <f>MID(Tabla1[[#This Row],[Des.Proyecto]],16,50)</f>
        <v>INFRAESTRUCTURA COMUNITARIA</v>
      </c>
      <c r="J2769" t="s">
        <v>799</v>
      </c>
      <c r="K2769" t="s">
        <v>800</v>
      </c>
      <c r="L2769" s="11" t="s">
        <v>939</v>
      </c>
      <c r="M2769" t="s">
        <v>801</v>
      </c>
      <c r="N2769" t="s">
        <v>194</v>
      </c>
      <c r="O2769" s="19">
        <v>30720.5</v>
      </c>
      <c r="P2769" s="19">
        <v>0</v>
      </c>
      <c r="Q2769" s="19">
        <v>-30720.5</v>
      </c>
      <c r="R2769" s="19">
        <v>0</v>
      </c>
      <c r="S2769" s="19">
        <v>0</v>
      </c>
      <c r="T2769" s="19">
        <v>0</v>
      </c>
      <c r="U2769" s="18">
        <f>Tabla1[[#This Row],[Comprometido]]/Tabla1[[#Totals],[Comprometido]]</f>
        <v>0</v>
      </c>
      <c r="V2769" s="19">
        <v>0</v>
      </c>
      <c r="W2769" s="20">
        <f>Tabla1[[#This Row],[Devengado]]/Tabla1[[#Totals],[Devengado]]</f>
        <v>0</v>
      </c>
      <c r="X2769" s="19">
        <v>0</v>
      </c>
      <c r="Y2769" s="19">
        <v>0</v>
      </c>
      <c r="Z2769" s="19">
        <v>0</v>
      </c>
    </row>
    <row r="2770" spans="1:26" hidden="1" x14ac:dyDescent="0.2">
      <c r="A2770" t="s">
        <v>23</v>
      </c>
      <c r="B2770" t="s">
        <v>24</v>
      </c>
      <c r="C2770" t="s">
        <v>44</v>
      </c>
      <c r="D2770" t="s">
        <v>45</v>
      </c>
      <c r="E2770" t="s">
        <v>464</v>
      </c>
      <c r="F2770" t="s">
        <v>465</v>
      </c>
      <c r="G2770" t="s">
        <v>470</v>
      </c>
      <c r="H2770" t="s">
        <v>471</v>
      </c>
      <c r="I2770" t="str">
        <f>MID(Tabla1[[#This Row],[Des.Proyecto]],16,50)</f>
        <v>INFRAESTRUCTURA COMUNITARIA</v>
      </c>
      <c r="J2770" t="s">
        <v>799</v>
      </c>
      <c r="K2770" t="s">
        <v>800</v>
      </c>
      <c r="L2770" s="11" t="s">
        <v>939</v>
      </c>
      <c r="M2770" t="s">
        <v>801</v>
      </c>
      <c r="N2770" t="s">
        <v>194</v>
      </c>
      <c r="O2770" s="19">
        <v>122740</v>
      </c>
      <c r="P2770" s="19">
        <v>0</v>
      </c>
      <c r="Q2770" s="19">
        <v>0</v>
      </c>
      <c r="R2770" s="19">
        <v>122740</v>
      </c>
      <c r="S2770" s="19">
        <v>0</v>
      </c>
      <c r="T2770" s="19">
        <v>0</v>
      </c>
      <c r="U2770" s="18">
        <f>Tabla1[[#This Row],[Comprometido]]/Tabla1[[#Totals],[Comprometido]]</f>
        <v>0</v>
      </c>
      <c r="V2770" s="19">
        <v>0</v>
      </c>
      <c r="W2770" s="20">
        <f>Tabla1[[#This Row],[Devengado]]/Tabla1[[#Totals],[Devengado]]</f>
        <v>0</v>
      </c>
      <c r="X2770" s="19">
        <v>122740</v>
      </c>
      <c r="Y2770" s="19">
        <v>122740</v>
      </c>
      <c r="Z2770" s="19">
        <v>122740</v>
      </c>
    </row>
    <row r="2771" spans="1:26" hidden="1" x14ac:dyDescent="0.2">
      <c r="A2771" t="s">
        <v>23</v>
      </c>
      <c r="B2771" t="s">
        <v>24</v>
      </c>
      <c r="C2771" t="s">
        <v>40</v>
      </c>
      <c r="D2771" t="s">
        <v>41</v>
      </c>
      <c r="E2771" t="s">
        <v>464</v>
      </c>
      <c r="F2771" t="s">
        <v>465</v>
      </c>
      <c r="G2771" t="s">
        <v>470</v>
      </c>
      <c r="H2771" t="s">
        <v>471</v>
      </c>
      <c r="I2771" t="str">
        <f>MID(Tabla1[[#This Row],[Des.Proyecto]],16,50)</f>
        <v>INFRAESTRUCTURA COMUNITARIA</v>
      </c>
      <c r="J2771" t="s">
        <v>799</v>
      </c>
      <c r="K2771" t="s">
        <v>800</v>
      </c>
      <c r="L2771" s="11" t="s">
        <v>939</v>
      </c>
      <c r="M2771" t="s">
        <v>801</v>
      </c>
      <c r="N2771" t="s">
        <v>194</v>
      </c>
      <c r="O2771" s="19">
        <v>125005</v>
      </c>
      <c r="P2771" s="19">
        <v>0</v>
      </c>
      <c r="Q2771" s="19">
        <v>-125005</v>
      </c>
      <c r="R2771" s="19">
        <v>0</v>
      </c>
      <c r="S2771" s="19">
        <v>0</v>
      </c>
      <c r="T2771" s="19">
        <v>0</v>
      </c>
      <c r="U2771" s="18">
        <f>Tabla1[[#This Row],[Comprometido]]/Tabla1[[#Totals],[Comprometido]]</f>
        <v>0</v>
      </c>
      <c r="V2771" s="19">
        <v>0</v>
      </c>
      <c r="W2771" s="20">
        <f>Tabla1[[#This Row],[Devengado]]/Tabla1[[#Totals],[Devengado]]</f>
        <v>0</v>
      </c>
      <c r="X2771" s="19">
        <v>0</v>
      </c>
      <c r="Y2771" s="19">
        <v>0</v>
      </c>
      <c r="Z2771" s="19">
        <v>0</v>
      </c>
    </row>
    <row r="2772" spans="1:26" hidden="1" x14ac:dyDescent="0.2">
      <c r="A2772" t="s">
        <v>23</v>
      </c>
      <c r="B2772" t="s">
        <v>24</v>
      </c>
      <c r="C2772" t="s">
        <v>86</v>
      </c>
      <c r="D2772" t="s">
        <v>87</v>
      </c>
      <c r="E2772" t="s">
        <v>464</v>
      </c>
      <c r="F2772" t="s">
        <v>465</v>
      </c>
      <c r="G2772" t="s">
        <v>482</v>
      </c>
      <c r="H2772" t="s">
        <v>483</v>
      </c>
      <c r="I2772" t="str">
        <f>MID(Tabla1[[#This Row],[Des.Proyecto]],16,50)</f>
        <v>PRESUPUESTOS PARTICIPATIVOS</v>
      </c>
      <c r="J2772" t="s">
        <v>799</v>
      </c>
      <c r="K2772" t="s">
        <v>800</v>
      </c>
      <c r="L2772" s="11" t="s">
        <v>939</v>
      </c>
      <c r="M2772" t="s">
        <v>801</v>
      </c>
      <c r="N2772" t="s">
        <v>194</v>
      </c>
      <c r="O2772" s="19">
        <v>135100.07999999999</v>
      </c>
      <c r="P2772" s="19">
        <v>0</v>
      </c>
      <c r="Q2772" s="19">
        <v>0</v>
      </c>
      <c r="R2772" s="19">
        <v>135100.07999999999</v>
      </c>
      <c r="S2772" s="19">
        <v>0</v>
      </c>
      <c r="T2772" s="19">
        <v>0</v>
      </c>
      <c r="U2772" s="18">
        <f>Tabla1[[#This Row],[Comprometido]]/Tabla1[[#Totals],[Comprometido]]</f>
        <v>0</v>
      </c>
      <c r="V2772" s="19">
        <v>0</v>
      </c>
      <c r="W2772" s="20">
        <f>Tabla1[[#This Row],[Devengado]]/Tabla1[[#Totals],[Devengado]]</f>
        <v>0</v>
      </c>
      <c r="X2772" s="19">
        <v>135100.07999999999</v>
      </c>
      <c r="Y2772" s="19">
        <v>135100.07999999999</v>
      </c>
      <c r="Z2772" s="19">
        <v>135100.07999999999</v>
      </c>
    </row>
    <row r="2773" spans="1:26" hidden="1" x14ac:dyDescent="0.2">
      <c r="A2773" t="s">
        <v>23</v>
      </c>
      <c r="B2773" t="s">
        <v>24</v>
      </c>
      <c r="C2773" t="s">
        <v>103</v>
      </c>
      <c r="D2773" t="s">
        <v>104</v>
      </c>
      <c r="E2773" t="s">
        <v>496</v>
      </c>
      <c r="F2773" t="s">
        <v>497</v>
      </c>
      <c r="G2773" t="s">
        <v>522</v>
      </c>
      <c r="H2773" t="s">
        <v>523</v>
      </c>
      <c r="I2773" t="str">
        <f>MID(Tabla1[[#This Row],[Des.Proyecto]],16,50)</f>
        <v>FORTALECIMIENTO A PARROQUIAS RURALES Y C</v>
      </c>
      <c r="J2773" t="s">
        <v>846</v>
      </c>
      <c r="K2773" t="s">
        <v>847</v>
      </c>
      <c r="L2773" s="11" t="s">
        <v>939</v>
      </c>
      <c r="M2773" t="s">
        <v>801</v>
      </c>
      <c r="N2773" t="s">
        <v>194</v>
      </c>
      <c r="O2773" s="19">
        <v>1330000</v>
      </c>
      <c r="P2773" s="19">
        <v>0</v>
      </c>
      <c r="Q2773" s="19">
        <v>0</v>
      </c>
      <c r="R2773" s="19">
        <v>1330000</v>
      </c>
      <c r="S2773" s="19">
        <v>155455.49</v>
      </c>
      <c r="T2773" s="19">
        <v>1174544.51</v>
      </c>
      <c r="U2773" s="18">
        <f>Tabla1[[#This Row],[Comprometido]]/Tabla1[[#Totals],[Comprometido]]</f>
        <v>5.6073043855832248E-2</v>
      </c>
      <c r="V2773" s="19">
        <v>1106093.83</v>
      </c>
      <c r="W2773" s="20">
        <f>Tabla1[[#This Row],[Devengado]]/Tabla1[[#Totals],[Devengado]]</f>
        <v>0.1291679012968901</v>
      </c>
      <c r="X2773" s="19">
        <v>155455.49</v>
      </c>
      <c r="Y2773" s="19">
        <v>223906.17</v>
      </c>
      <c r="Z2773" s="19">
        <v>0</v>
      </c>
    </row>
    <row r="2774" spans="1:26" hidden="1" x14ac:dyDescent="0.2">
      <c r="A2774" t="s">
        <v>62</v>
      </c>
      <c r="B2774" t="s">
        <v>110</v>
      </c>
      <c r="C2774" t="s">
        <v>111</v>
      </c>
      <c r="D2774" t="s">
        <v>112</v>
      </c>
      <c r="E2774" t="s">
        <v>526</v>
      </c>
      <c r="F2774" t="s">
        <v>527</v>
      </c>
      <c r="G2774" t="s">
        <v>528</v>
      </c>
      <c r="H2774" t="s">
        <v>529</v>
      </c>
      <c r="I2774" t="str">
        <f>MID(Tabla1[[#This Row],[Des.Proyecto]],16,50)</f>
        <v>AGENDA CULTURAL METROPOLITANA</v>
      </c>
      <c r="J2774" t="s">
        <v>816</v>
      </c>
      <c r="K2774" t="s">
        <v>817</v>
      </c>
      <c r="L2774" s="11" t="s">
        <v>939</v>
      </c>
      <c r="M2774" t="s">
        <v>801</v>
      </c>
      <c r="N2774" t="s">
        <v>194</v>
      </c>
      <c r="O2774" s="19">
        <v>133500</v>
      </c>
      <c r="P2774" s="19">
        <v>0</v>
      </c>
      <c r="Q2774" s="19">
        <v>-24500</v>
      </c>
      <c r="R2774" s="19">
        <v>109000</v>
      </c>
      <c r="S2774" s="19">
        <v>0</v>
      </c>
      <c r="T2774" s="19">
        <v>104000</v>
      </c>
      <c r="U2774" s="18">
        <f>Tabla1[[#This Row],[Comprometido]]/Tabla1[[#Totals],[Comprometido]]</f>
        <v>4.9649855849281986E-3</v>
      </c>
      <c r="V2774" s="19">
        <v>43865.760000000002</v>
      </c>
      <c r="W2774" s="20">
        <f>Tabla1[[#This Row],[Devengado]]/Tabla1[[#Totals],[Devengado]]</f>
        <v>5.1225745992933254E-3</v>
      </c>
      <c r="X2774" s="19">
        <v>5000</v>
      </c>
      <c r="Y2774" s="19">
        <v>65134.239999999998</v>
      </c>
      <c r="Z2774" s="19">
        <v>5000</v>
      </c>
    </row>
    <row r="2775" spans="1:26" hidden="1" x14ac:dyDescent="0.2">
      <c r="A2775" t="s">
        <v>62</v>
      </c>
      <c r="B2775" t="s">
        <v>110</v>
      </c>
      <c r="C2775" t="s">
        <v>111</v>
      </c>
      <c r="D2775" t="s">
        <v>112</v>
      </c>
      <c r="E2775" t="s">
        <v>526</v>
      </c>
      <c r="F2775" t="s">
        <v>527</v>
      </c>
      <c r="G2775" t="s">
        <v>530</v>
      </c>
      <c r="H2775" t="s">
        <v>531</v>
      </c>
      <c r="I2775" t="str">
        <f>MID(Tabla1[[#This Row],[Des.Proyecto]],16,50)</f>
        <v>TERRITORIO Y CULTURA</v>
      </c>
      <c r="J2775" t="s">
        <v>846</v>
      </c>
      <c r="K2775" t="s">
        <v>847</v>
      </c>
      <c r="L2775" s="11" t="s">
        <v>939</v>
      </c>
      <c r="M2775" t="s">
        <v>801</v>
      </c>
      <c r="N2775" t="s">
        <v>194</v>
      </c>
      <c r="O2775" s="19">
        <v>148500</v>
      </c>
      <c r="P2775" s="19">
        <v>0</v>
      </c>
      <c r="Q2775" s="19">
        <v>29930</v>
      </c>
      <c r="R2775" s="19">
        <v>178430</v>
      </c>
      <c r="S2775" s="19">
        <v>0</v>
      </c>
      <c r="T2775" s="19">
        <v>29930</v>
      </c>
      <c r="U2775" s="18">
        <f>Tabla1[[#This Row],[Comprometido]]/Tabla1[[#Totals],[Comprometido]]</f>
        <v>1.4288655630471248E-3</v>
      </c>
      <c r="V2775" s="19">
        <v>29930</v>
      </c>
      <c r="W2775" s="20">
        <f>Tabla1[[#This Row],[Devengado]]/Tabla1[[#Totals],[Devengado]]</f>
        <v>3.4951784206371716E-3</v>
      </c>
      <c r="X2775" s="19">
        <v>148500</v>
      </c>
      <c r="Y2775" s="19">
        <v>148500</v>
      </c>
      <c r="Z2775" s="19">
        <v>148500</v>
      </c>
    </row>
    <row r="2776" spans="1:26" hidden="1" x14ac:dyDescent="0.2">
      <c r="A2776" t="s">
        <v>62</v>
      </c>
      <c r="B2776" t="s">
        <v>110</v>
      </c>
      <c r="C2776" t="s">
        <v>111</v>
      </c>
      <c r="D2776" t="s">
        <v>112</v>
      </c>
      <c r="E2776" t="s">
        <v>526</v>
      </c>
      <c r="F2776" t="s">
        <v>527</v>
      </c>
      <c r="G2776" t="s">
        <v>530</v>
      </c>
      <c r="H2776" t="s">
        <v>531</v>
      </c>
      <c r="I2776" t="str">
        <f>MID(Tabla1[[#This Row],[Des.Proyecto]],16,50)</f>
        <v>TERRITORIO Y CULTURA</v>
      </c>
      <c r="J2776" t="s">
        <v>816</v>
      </c>
      <c r="K2776" t="s">
        <v>817</v>
      </c>
      <c r="L2776" s="11" t="s">
        <v>939</v>
      </c>
      <c r="M2776" t="s">
        <v>801</v>
      </c>
      <c r="N2776" t="s">
        <v>194</v>
      </c>
      <c r="O2776" s="19">
        <v>235000</v>
      </c>
      <c r="P2776" s="19">
        <v>0</v>
      </c>
      <c r="Q2776" s="19">
        <v>206010</v>
      </c>
      <c r="R2776" s="19">
        <v>441010</v>
      </c>
      <c r="S2776" s="19">
        <v>0</v>
      </c>
      <c r="T2776" s="19">
        <v>294750</v>
      </c>
      <c r="U2776" s="18">
        <f>Tabla1[[#This Row],[Comprometido]]/Tabla1[[#Totals],[Comprometido]]</f>
        <v>1.4071437511130639E-2</v>
      </c>
      <c r="V2776" s="19">
        <v>234750</v>
      </c>
      <c r="W2776" s="20">
        <f>Tabla1[[#This Row],[Devengado]]/Tabla1[[#Totals],[Devengado]]</f>
        <v>2.7413736526714871E-2</v>
      </c>
      <c r="X2776" s="19">
        <v>146260</v>
      </c>
      <c r="Y2776" s="19">
        <v>206260</v>
      </c>
      <c r="Z2776" s="19">
        <v>146260</v>
      </c>
    </row>
    <row r="2777" spans="1:26" hidden="1" x14ac:dyDescent="0.2">
      <c r="A2777" t="s">
        <v>62</v>
      </c>
      <c r="B2777" t="s">
        <v>110</v>
      </c>
      <c r="C2777" t="s">
        <v>111</v>
      </c>
      <c r="D2777" t="s">
        <v>112</v>
      </c>
      <c r="E2777" t="s">
        <v>526</v>
      </c>
      <c r="F2777" t="s">
        <v>527</v>
      </c>
      <c r="G2777" t="s">
        <v>532</v>
      </c>
      <c r="H2777" t="s">
        <v>533</v>
      </c>
      <c r="I2777" t="str">
        <f>MID(Tabla1[[#This Row],[Des.Proyecto]],16,50)</f>
        <v>SERVICIOS CULTURALES COMUNITARIOS Y</v>
      </c>
      <c r="J2777" t="s">
        <v>799</v>
      </c>
      <c r="K2777" t="s">
        <v>800</v>
      </c>
      <c r="L2777" s="11" t="s">
        <v>939</v>
      </c>
      <c r="M2777" t="s">
        <v>801</v>
      </c>
      <c r="N2777" t="s">
        <v>194</v>
      </c>
      <c r="O2777" s="19">
        <v>123788.48</v>
      </c>
      <c r="P2777" s="19">
        <v>0</v>
      </c>
      <c r="Q2777" s="19">
        <v>0</v>
      </c>
      <c r="R2777" s="19">
        <v>123788.48</v>
      </c>
      <c r="S2777" s="19">
        <v>0</v>
      </c>
      <c r="T2777" s="19">
        <v>109346.75</v>
      </c>
      <c r="U2777" s="18">
        <f>Tabla1[[#This Row],[Comprometido]]/Tabla1[[#Totals],[Comprometido]]</f>
        <v>5.220240745276418E-3</v>
      </c>
      <c r="V2777" s="19">
        <v>109346.75</v>
      </c>
      <c r="W2777" s="20">
        <f>Tabla1[[#This Row],[Devengado]]/Tabla1[[#Totals],[Devengado]]</f>
        <v>1.2769341829829858E-2</v>
      </c>
      <c r="X2777" s="19">
        <v>14441.73</v>
      </c>
      <c r="Y2777" s="19">
        <v>14441.73</v>
      </c>
      <c r="Z2777" s="19">
        <v>14441.73</v>
      </c>
    </row>
    <row r="2778" spans="1:26" hidden="1" x14ac:dyDescent="0.2">
      <c r="A2778" t="s">
        <v>62</v>
      </c>
      <c r="B2778" t="s">
        <v>110</v>
      </c>
      <c r="C2778" t="s">
        <v>111</v>
      </c>
      <c r="D2778" t="s">
        <v>112</v>
      </c>
      <c r="E2778" t="s">
        <v>526</v>
      </c>
      <c r="F2778" t="s">
        <v>527</v>
      </c>
      <c r="G2778" t="s">
        <v>542</v>
      </c>
      <c r="H2778" t="s">
        <v>543</v>
      </c>
      <c r="I2778" t="str">
        <f>MID(Tabla1[[#This Row],[Des.Proyecto]],16,50)</f>
        <v>FOMENTO Y PROTECCIÓN DE LA DIVERSIDAD CU</v>
      </c>
      <c r="J2778" t="s">
        <v>816</v>
      </c>
      <c r="K2778" t="s">
        <v>817</v>
      </c>
      <c r="L2778" s="11" t="s">
        <v>939</v>
      </c>
      <c r="M2778" t="s">
        <v>801</v>
      </c>
      <c r="N2778" t="s">
        <v>194</v>
      </c>
      <c r="O2778" s="19">
        <v>2633233.9500000002</v>
      </c>
      <c r="P2778" s="19">
        <v>0</v>
      </c>
      <c r="Q2778" s="19">
        <v>-826420.69</v>
      </c>
      <c r="R2778" s="19">
        <v>1806813.26</v>
      </c>
      <c r="S2778" s="19">
        <v>13500</v>
      </c>
      <c r="T2778" s="19">
        <v>1245114.7</v>
      </c>
      <c r="U2778" s="18">
        <f>Tabla1[[#This Row],[Comprometido]]/Tabla1[[#Totals],[Comprometido]]</f>
        <v>5.9442082087328825E-2</v>
      </c>
      <c r="V2778" s="19">
        <v>599800</v>
      </c>
      <c r="W2778" s="20">
        <f>Tabla1[[#This Row],[Devengado]]/Tabla1[[#Totals],[Devengado]]</f>
        <v>7.0043702529173926E-2</v>
      </c>
      <c r="X2778" s="19">
        <v>561698.56000000006</v>
      </c>
      <c r="Y2778" s="19">
        <v>1207013.26</v>
      </c>
      <c r="Z2778" s="19">
        <v>548198.56000000006</v>
      </c>
    </row>
    <row r="2779" spans="1:26" hidden="1" x14ac:dyDescent="0.2">
      <c r="A2779" t="s">
        <v>62</v>
      </c>
      <c r="B2779" t="s">
        <v>110</v>
      </c>
      <c r="C2779" t="s">
        <v>111</v>
      </c>
      <c r="D2779" t="s">
        <v>112</v>
      </c>
      <c r="E2779" t="s">
        <v>526</v>
      </c>
      <c r="F2779" t="s">
        <v>527</v>
      </c>
      <c r="G2779" t="s">
        <v>548</v>
      </c>
      <c r="H2779" t="s">
        <v>549</v>
      </c>
      <c r="I2779" t="str">
        <f>MID(Tabla1[[#This Row],[Des.Proyecto]],16,50)</f>
        <v>PROGRAMACIÓN ARTÍSTICO-CULTURAL Y ACADÉM</v>
      </c>
      <c r="J2779" t="s">
        <v>816</v>
      </c>
      <c r="K2779" t="s">
        <v>817</v>
      </c>
      <c r="L2779" s="11" t="s">
        <v>939</v>
      </c>
      <c r="M2779" t="s">
        <v>801</v>
      </c>
      <c r="N2779" t="s">
        <v>194</v>
      </c>
      <c r="O2779" s="19">
        <v>76700</v>
      </c>
      <c r="P2779" s="19">
        <v>0</v>
      </c>
      <c r="Q2779" s="19">
        <v>111320</v>
      </c>
      <c r="R2779" s="19">
        <v>188020</v>
      </c>
      <c r="S2779" s="19">
        <v>0</v>
      </c>
      <c r="T2779" s="19">
        <v>46020</v>
      </c>
      <c r="U2779" s="18">
        <f>Tabla1[[#This Row],[Comprometido]]/Tabla1[[#Totals],[Comprometido]]</f>
        <v>2.1970061213307276E-3</v>
      </c>
      <c r="V2779" s="19">
        <v>0</v>
      </c>
      <c r="W2779" s="20">
        <f>Tabla1[[#This Row],[Devengado]]/Tabla1[[#Totals],[Devengado]]</f>
        <v>0</v>
      </c>
      <c r="X2779" s="19">
        <v>142000</v>
      </c>
      <c r="Y2779" s="19">
        <v>188020</v>
      </c>
      <c r="Z2779" s="19">
        <v>142000</v>
      </c>
    </row>
    <row r="2780" spans="1:26" x14ac:dyDescent="0.2">
      <c r="A2780" t="s">
        <v>52</v>
      </c>
      <c r="B2780" t="s">
        <v>53</v>
      </c>
      <c r="C2780" t="s">
        <v>54</v>
      </c>
      <c r="D2780" t="s">
        <v>55</v>
      </c>
      <c r="E2780" t="s">
        <v>550</v>
      </c>
      <c r="F2780" t="s">
        <v>551</v>
      </c>
      <c r="G2780" t="s">
        <v>552</v>
      </c>
      <c r="H2780" t="s">
        <v>553</v>
      </c>
      <c r="I2780" t="str">
        <f>MID(Tabla1[[#This Row],[Des.Proyecto]],16,50)</f>
        <v>QUITO COMPETITIVA Y DE INVERSIONES</v>
      </c>
      <c r="J2780" t="s">
        <v>816</v>
      </c>
      <c r="K2780" t="s">
        <v>817</v>
      </c>
      <c r="L2780" s="11" t="s">
        <v>939</v>
      </c>
      <c r="M2780" t="s">
        <v>801</v>
      </c>
      <c r="N2780" t="s">
        <v>194</v>
      </c>
      <c r="O2780" s="19">
        <v>125000</v>
      </c>
      <c r="P2780" s="19">
        <v>0</v>
      </c>
      <c r="Q2780" s="19">
        <v>-37000</v>
      </c>
      <c r="R2780" s="19">
        <v>88000</v>
      </c>
      <c r="S2780" s="19">
        <v>0</v>
      </c>
      <c r="T2780" s="19">
        <v>0</v>
      </c>
      <c r="U2780" s="18">
        <f>Tabla1[[#This Row],[Comprometido]]/Tabla1[[#Totals],[Comprometido]]</f>
        <v>0</v>
      </c>
      <c r="V2780" s="19">
        <v>0</v>
      </c>
      <c r="W2780" s="20">
        <f>Tabla1[[#This Row],[Devengado]]/Tabla1[[#Totals],[Devengado]]</f>
        <v>0</v>
      </c>
      <c r="X2780" s="19">
        <v>88000</v>
      </c>
      <c r="Y2780" s="19">
        <v>88000</v>
      </c>
      <c r="Z2780" s="19">
        <v>88000</v>
      </c>
    </row>
    <row r="2781" spans="1:26" x14ac:dyDescent="0.2">
      <c r="A2781" t="s">
        <v>52</v>
      </c>
      <c r="B2781" t="s">
        <v>83</v>
      </c>
      <c r="C2781" t="s">
        <v>84</v>
      </c>
      <c r="D2781" t="s">
        <v>85</v>
      </c>
      <c r="E2781" t="s">
        <v>554</v>
      </c>
      <c r="F2781" t="s">
        <v>555</v>
      </c>
      <c r="G2781" t="s">
        <v>556</v>
      </c>
      <c r="H2781" t="s">
        <v>557</v>
      </c>
      <c r="I2781" t="str">
        <f>MID(Tabla1[[#This Row],[Des.Proyecto]],16,50)</f>
        <v>REPOTENCIACIÓN DE INFRAESTRUCTURA DE MER</v>
      </c>
      <c r="J2781" t="s">
        <v>799</v>
      </c>
      <c r="K2781" t="s">
        <v>800</v>
      </c>
      <c r="L2781" s="11" t="s">
        <v>939</v>
      </c>
      <c r="M2781" t="s">
        <v>801</v>
      </c>
      <c r="N2781" t="s">
        <v>194</v>
      </c>
      <c r="O2781" s="19">
        <v>794310.84</v>
      </c>
      <c r="P2781" s="19">
        <v>0</v>
      </c>
      <c r="Q2781" s="19">
        <v>-419117.69</v>
      </c>
      <c r="R2781" s="19">
        <v>375193.15</v>
      </c>
      <c r="S2781" s="19">
        <v>0</v>
      </c>
      <c r="T2781" s="19">
        <v>0</v>
      </c>
      <c r="U2781" s="18">
        <f>Tabla1[[#This Row],[Comprometido]]/Tabla1[[#Totals],[Comprometido]]</f>
        <v>0</v>
      </c>
      <c r="V2781" s="19">
        <v>0</v>
      </c>
      <c r="W2781" s="20">
        <f>Tabla1[[#This Row],[Devengado]]/Tabla1[[#Totals],[Devengado]]</f>
        <v>0</v>
      </c>
      <c r="X2781" s="19">
        <v>375193.15</v>
      </c>
      <c r="Y2781" s="19">
        <v>375193.15</v>
      </c>
      <c r="Z2781" s="19">
        <v>375193.15</v>
      </c>
    </row>
    <row r="2782" spans="1:26" x14ac:dyDescent="0.2">
      <c r="A2782" t="s">
        <v>52</v>
      </c>
      <c r="B2782" t="s">
        <v>53</v>
      </c>
      <c r="C2782" t="s">
        <v>54</v>
      </c>
      <c r="D2782" t="s">
        <v>55</v>
      </c>
      <c r="E2782" t="s">
        <v>560</v>
      </c>
      <c r="F2782" t="s">
        <v>561</v>
      </c>
      <c r="G2782" t="s">
        <v>562</v>
      </c>
      <c r="H2782" t="s">
        <v>563</v>
      </c>
      <c r="I2782" t="str">
        <f>MID(Tabla1[[#This Row],[Des.Proyecto]],16,50)</f>
        <v>SISTEMA DE POTENCIACIÓN Y CREACIÓN DE</v>
      </c>
      <c r="J2782" t="s">
        <v>799</v>
      </c>
      <c r="K2782" t="s">
        <v>800</v>
      </c>
      <c r="L2782" s="11" t="s">
        <v>939</v>
      </c>
      <c r="M2782" t="s">
        <v>801</v>
      </c>
      <c r="N2782" t="s">
        <v>194</v>
      </c>
      <c r="O2782" s="19">
        <v>40000</v>
      </c>
      <c r="P2782" s="19">
        <v>0</v>
      </c>
      <c r="Q2782" s="19">
        <v>0</v>
      </c>
      <c r="R2782" s="19">
        <v>40000</v>
      </c>
      <c r="S2782" s="19">
        <v>0</v>
      </c>
      <c r="T2782" s="19">
        <v>0</v>
      </c>
      <c r="U2782" s="18">
        <f>Tabla1[[#This Row],[Comprometido]]/Tabla1[[#Totals],[Comprometido]]</f>
        <v>0</v>
      </c>
      <c r="V2782" s="19">
        <v>0</v>
      </c>
      <c r="W2782" s="20">
        <f>Tabla1[[#This Row],[Devengado]]/Tabla1[[#Totals],[Devengado]]</f>
        <v>0</v>
      </c>
      <c r="X2782" s="19">
        <v>40000</v>
      </c>
      <c r="Y2782" s="19">
        <v>40000</v>
      </c>
      <c r="Z2782" s="19">
        <v>40000</v>
      </c>
    </row>
    <row r="2783" spans="1:26" x14ac:dyDescent="0.2">
      <c r="A2783" t="s">
        <v>52</v>
      </c>
      <c r="B2783" t="s">
        <v>53</v>
      </c>
      <c r="C2783" t="s">
        <v>54</v>
      </c>
      <c r="D2783" t="s">
        <v>55</v>
      </c>
      <c r="E2783" t="s">
        <v>560</v>
      </c>
      <c r="F2783" t="s">
        <v>561</v>
      </c>
      <c r="G2783" t="s">
        <v>562</v>
      </c>
      <c r="H2783" t="s">
        <v>563</v>
      </c>
      <c r="I2783" t="str">
        <f>MID(Tabla1[[#This Row],[Des.Proyecto]],16,50)</f>
        <v>SISTEMA DE POTENCIACIÓN Y CREACIÓN DE</v>
      </c>
      <c r="J2783" t="s">
        <v>816</v>
      </c>
      <c r="K2783" t="s">
        <v>817</v>
      </c>
      <c r="L2783" s="11" t="s">
        <v>939</v>
      </c>
      <c r="M2783" t="s">
        <v>801</v>
      </c>
      <c r="N2783" t="s">
        <v>194</v>
      </c>
      <c r="O2783" s="19">
        <v>300000</v>
      </c>
      <c r="P2783" s="19">
        <v>0</v>
      </c>
      <c r="Q2783" s="19">
        <v>0</v>
      </c>
      <c r="R2783" s="19">
        <v>300000</v>
      </c>
      <c r="S2783" s="19">
        <v>0</v>
      </c>
      <c r="T2783" s="19">
        <v>4000</v>
      </c>
      <c r="U2783" s="18">
        <f>Tabla1[[#This Row],[Comprometido]]/Tabla1[[#Totals],[Comprometido]]</f>
        <v>1.9096098403569993E-4</v>
      </c>
      <c r="V2783" s="19">
        <v>4000</v>
      </c>
      <c r="W2783" s="20">
        <f>Tabla1[[#This Row],[Devengado]]/Tabla1[[#Totals],[Devengado]]</f>
        <v>4.6711372143497118E-4</v>
      </c>
      <c r="X2783" s="19">
        <v>296000</v>
      </c>
      <c r="Y2783" s="19">
        <v>296000</v>
      </c>
      <c r="Z2783" s="19">
        <v>296000</v>
      </c>
    </row>
    <row r="2784" spans="1:26" hidden="1" x14ac:dyDescent="0.2">
      <c r="A2784" t="s">
        <v>62</v>
      </c>
      <c r="B2784" t="s">
        <v>66</v>
      </c>
      <c r="C2784" t="s">
        <v>113</v>
      </c>
      <c r="D2784" t="s">
        <v>114</v>
      </c>
      <c r="E2784" t="s">
        <v>574</v>
      </c>
      <c r="F2784" t="s">
        <v>575</v>
      </c>
      <c r="G2784" t="s">
        <v>582</v>
      </c>
      <c r="H2784" t="s">
        <v>583</v>
      </c>
      <c r="I2784" t="str">
        <f>MID(Tabla1[[#This Row],[Des.Proyecto]],16,50)</f>
        <v>MODELO EDUCATIVO MUNICIPAL INNOVADOR</v>
      </c>
      <c r="J2784" t="s">
        <v>816</v>
      </c>
      <c r="K2784" t="s">
        <v>817</v>
      </c>
      <c r="L2784" s="11" t="s">
        <v>939</v>
      </c>
      <c r="M2784" t="s">
        <v>801</v>
      </c>
      <c r="N2784" t="s">
        <v>194</v>
      </c>
      <c r="O2784" s="19">
        <v>70000</v>
      </c>
      <c r="P2784" s="19">
        <v>0</v>
      </c>
      <c r="Q2784" s="19">
        <v>0</v>
      </c>
      <c r="R2784" s="19">
        <v>70000</v>
      </c>
      <c r="S2784" s="19">
        <v>70000</v>
      </c>
      <c r="T2784" s="19">
        <v>0</v>
      </c>
      <c r="U2784" s="18">
        <f>Tabla1[[#This Row],[Comprometido]]/Tabla1[[#Totals],[Comprometido]]</f>
        <v>0</v>
      </c>
      <c r="V2784" s="19">
        <v>0</v>
      </c>
      <c r="W2784" s="20">
        <f>Tabla1[[#This Row],[Devengado]]/Tabla1[[#Totals],[Devengado]]</f>
        <v>0</v>
      </c>
      <c r="X2784" s="19">
        <v>70000</v>
      </c>
      <c r="Y2784" s="19">
        <v>70000</v>
      </c>
      <c r="Z2784" s="19">
        <v>0</v>
      </c>
    </row>
    <row r="2785" spans="1:26" hidden="1" x14ac:dyDescent="0.2">
      <c r="A2785" t="s">
        <v>62</v>
      </c>
      <c r="B2785" t="s">
        <v>63</v>
      </c>
      <c r="C2785" t="s">
        <v>99</v>
      </c>
      <c r="D2785" t="s">
        <v>100</v>
      </c>
      <c r="E2785" t="s">
        <v>594</v>
      </c>
      <c r="F2785" t="s">
        <v>595</v>
      </c>
      <c r="G2785" t="s">
        <v>596</v>
      </c>
      <c r="H2785" t="s">
        <v>597</v>
      </c>
      <c r="I2785" t="str">
        <f>MID(Tabla1[[#This Row],[Des.Proyecto]],16,50)</f>
        <v>INCLUSIÓN EDUCATIVA</v>
      </c>
      <c r="J2785" t="s">
        <v>816</v>
      </c>
      <c r="K2785" t="s">
        <v>817</v>
      </c>
      <c r="L2785" s="11" t="s">
        <v>939</v>
      </c>
      <c r="M2785" t="s">
        <v>801</v>
      </c>
      <c r="N2785" t="s">
        <v>194</v>
      </c>
      <c r="O2785" s="19">
        <v>16000</v>
      </c>
      <c r="P2785" s="19">
        <v>0</v>
      </c>
      <c r="Q2785" s="19">
        <v>27200</v>
      </c>
      <c r="R2785" s="19">
        <v>43200</v>
      </c>
      <c r="S2785" s="19">
        <v>0</v>
      </c>
      <c r="T2785" s="19">
        <v>43200</v>
      </c>
      <c r="U2785" s="18">
        <f>Tabla1[[#This Row],[Comprometido]]/Tabla1[[#Totals],[Comprometido]]</f>
        <v>2.0623786275855592E-3</v>
      </c>
      <c r="V2785" s="19">
        <v>43200</v>
      </c>
      <c r="W2785" s="20">
        <f>Tabla1[[#This Row],[Devengado]]/Tabla1[[#Totals],[Devengado]]</f>
        <v>5.0448281914976887E-3</v>
      </c>
      <c r="X2785" s="19">
        <v>0</v>
      </c>
      <c r="Y2785" s="19">
        <v>0</v>
      </c>
      <c r="Z2785" s="19">
        <v>0</v>
      </c>
    </row>
    <row r="2786" spans="1:26" hidden="1" x14ac:dyDescent="0.2">
      <c r="A2786" t="s">
        <v>62</v>
      </c>
      <c r="B2786" t="s">
        <v>63</v>
      </c>
      <c r="C2786" t="s">
        <v>99</v>
      </c>
      <c r="D2786" t="s">
        <v>100</v>
      </c>
      <c r="E2786" t="s">
        <v>594</v>
      </c>
      <c r="F2786" t="s">
        <v>595</v>
      </c>
      <c r="G2786" t="s">
        <v>596</v>
      </c>
      <c r="H2786" t="s">
        <v>597</v>
      </c>
      <c r="I2786" t="str">
        <f>MID(Tabla1[[#This Row],[Des.Proyecto]],16,50)</f>
        <v>INCLUSIÓN EDUCATIVA</v>
      </c>
      <c r="J2786" t="s">
        <v>848</v>
      </c>
      <c r="K2786" t="s">
        <v>849</v>
      </c>
      <c r="L2786" s="11" t="s">
        <v>939</v>
      </c>
      <c r="M2786" t="s">
        <v>801</v>
      </c>
      <c r="N2786" t="s">
        <v>194</v>
      </c>
      <c r="O2786" s="19">
        <v>440000</v>
      </c>
      <c r="P2786" s="19">
        <v>0</v>
      </c>
      <c r="Q2786" s="19">
        <v>-24200</v>
      </c>
      <c r="R2786" s="19">
        <v>415800</v>
      </c>
      <c r="S2786" s="19">
        <v>194850</v>
      </c>
      <c r="T2786" s="19">
        <v>171275</v>
      </c>
      <c r="U2786" s="18">
        <f>Tabla1[[#This Row],[Comprometido]]/Tabla1[[#Totals],[Comprometido]]</f>
        <v>8.1767106351786269E-3</v>
      </c>
      <c r="V2786" s="19">
        <v>171275</v>
      </c>
      <c r="W2786" s="20">
        <f>Tabla1[[#This Row],[Devengado]]/Tabla1[[#Totals],[Devengado]]</f>
        <v>2.0001225659693672E-2</v>
      </c>
      <c r="X2786" s="19">
        <v>244525</v>
      </c>
      <c r="Y2786" s="19">
        <v>244525</v>
      </c>
      <c r="Z2786" s="19">
        <v>49675</v>
      </c>
    </row>
    <row r="2787" spans="1:26" hidden="1" x14ac:dyDescent="0.2">
      <c r="A2787" t="s">
        <v>62</v>
      </c>
      <c r="B2787" t="s">
        <v>63</v>
      </c>
      <c r="C2787" t="s">
        <v>64</v>
      </c>
      <c r="D2787" t="s">
        <v>65</v>
      </c>
      <c r="E2787" t="s">
        <v>594</v>
      </c>
      <c r="F2787" t="s">
        <v>595</v>
      </c>
      <c r="G2787" t="s">
        <v>604</v>
      </c>
      <c r="H2787" t="s">
        <v>605</v>
      </c>
      <c r="I2787" t="str">
        <f>MID(Tabla1[[#This Row],[Des.Proyecto]],16,50)</f>
        <v>ATENCIÓN A LA PRIMERA INFANCIA</v>
      </c>
      <c r="J2787" t="s">
        <v>810</v>
      </c>
      <c r="K2787" t="s">
        <v>811</v>
      </c>
      <c r="L2787" s="11" t="s">
        <v>939</v>
      </c>
      <c r="M2787" t="s">
        <v>801</v>
      </c>
      <c r="N2787" t="s">
        <v>194</v>
      </c>
      <c r="O2787" s="19">
        <v>242767.75</v>
      </c>
      <c r="P2787" s="19">
        <v>0</v>
      </c>
      <c r="Q2787" s="19">
        <v>48509.42</v>
      </c>
      <c r="R2787" s="19">
        <v>291277.17</v>
      </c>
      <c r="S2787" s="19">
        <v>287379.67</v>
      </c>
      <c r="T2787" s="19">
        <v>3897.5</v>
      </c>
      <c r="U2787" s="18">
        <f>Tabla1[[#This Row],[Comprometido]]/Tabla1[[#Totals],[Comprometido]]</f>
        <v>1.8606760881978513E-4</v>
      </c>
      <c r="V2787" s="19">
        <v>3897.5</v>
      </c>
      <c r="W2787" s="20">
        <f>Tabla1[[#This Row],[Devengado]]/Tabla1[[#Totals],[Devengado]]</f>
        <v>4.5514393232320001E-4</v>
      </c>
      <c r="X2787" s="19">
        <v>287379.67</v>
      </c>
      <c r="Y2787" s="19">
        <v>287379.67</v>
      </c>
      <c r="Z2787" s="19">
        <v>0</v>
      </c>
    </row>
    <row r="2788" spans="1:26" hidden="1" x14ac:dyDescent="0.2">
      <c r="A2788" t="s">
        <v>62</v>
      </c>
      <c r="B2788" t="s">
        <v>63</v>
      </c>
      <c r="C2788" t="s">
        <v>64</v>
      </c>
      <c r="D2788" t="s">
        <v>65</v>
      </c>
      <c r="E2788" t="s">
        <v>594</v>
      </c>
      <c r="F2788" t="s">
        <v>595</v>
      </c>
      <c r="G2788" t="s">
        <v>604</v>
      </c>
      <c r="H2788" t="s">
        <v>605</v>
      </c>
      <c r="I2788" t="str">
        <f>MID(Tabla1[[#This Row],[Des.Proyecto]],16,50)</f>
        <v>ATENCIÓN A LA PRIMERA INFANCIA</v>
      </c>
      <c r="J2788" t="s">
        <v>816</v>
      </c>
      <c r="K2788" t="s">
        <v>817</v>
      </c>
      <c r="L2788" s="11" t="s">
        <v>939</v>
      </c>
      <c r="M2788" t="s">
        <v>801</v>
      </c>
      <c r="N2788" t="s">
        <v>194</v>
      </c>
      <c r="O2788" s="19">
        <v>5314490.5999999996</v>
      </c>
      <c r="P2788" s="19">
        <v>0</v>
      </c>
      <c r="Q2788" s="19">
        <v>710052.75</v>
      </c>
      <c r="R2788" s="19">
        <v>6024543.3499999996</v>
      </c>
      <c r="S2788" s="19">
        <v>3463529.46</v>
      </c>
      <c r="T2788" s="19">
        <v>2498968.29</v>
      </c>
      <c r="U2788" s="18">
        <f>Tabla1[[#This Row],[Comprometido]]/Tabla1[[#Totals],[Comprometido]]</f>
        <v>0.11930136093310259</v>
      </c>
      <c r="V2788" s="19">
        <v>2476069.4</v>
      </c>
      <c r="W2788" s="20">
        <f>Tabla1[[#This Row],[Devengado]]/Tabla1[[#Totals],[Devengado]]</f>
        <v>0.28915149799131407</v>
      </c>
      <c r="X2788" s="19">
        <v>3525575.06</v>
      </c>
      <c r="Y2788" s="19">
        <v>3548473.95</v>
      </c>
      <c r="Z2788" s="19">
        <v>62045.599999999999</v>
      </c>
    </row>
    <row r="2789" spans="1:26" hidden="1" x14ac:dyDescent="0.2">
      <c r="A2789" t="s">
        <v>62</v>
      </c>
      <c r="B2789" t="s">
        <v>63</v>
      </c>
      <c r="C2789" t="s">
        <v>64</v>
      </c>
      <c r="D2789" t="s">
        <v>65</v>
      </c>
      <c r="E2789" t="s">
        <v>594</v>
      </c>
      <c r="F2789" t="s">
        <v>595</v>
      </c>
      <c r="G2789" t="s">
        <v>630</v>
      </c>
      <c r="H2789" t="s">
        <v>631</v>
      </c>
      <c r="I2789" t="str">
        <f>MID(Tabla1[[#This Row],[Des.Proyecto]],16,50)</f>
        <v>PREVENCIÓN Y ATENCIÓN DE LA VIOLENCIA DE</v>
      </c>
      <c r="J2789" t="s">
        <v>850</v>
      </c>
      <c r="K2789" t="s">
        <v>851</v>
      </c>
      <c r="L2789" s="11" t="s">
        <v>939</v>
      </c>
      <c r="M2789" t="s">
        <v>801</v>
      </c>
      <c r="N2789" t="s">
        <v>852</v>
      </c>
      <c r="O2789" s="19">
        <v>19476.939999999999</v>
      </c>
      <c r="P2789" s="19">
        <v>0</v>
      </c>
      <c r="Q2789" s="19">
        <v>0</v>
      </c>
      <c r="R2789" s="19">
        <v>19476.939999999999</v>
      </c>
      <c r="S2789" s="19">
        <v>0</v>
      </c>
      <c r="T2789" s="19">
        <v>0</v>
      </c>
      <c r="U2789" s="18">
        <f>Tabla1[[#This Row],[Comprometido]]/Tabla1[[#Totals],[Comprometido]]</f>
        <v>0</v>
      </c>
      <c r="V2789" s="19">
        <v>0</v>
      </c>
      <c r="W2789" s="20">
        <f>Tabla1[[#This Row],[Devengado]]/Tabla1[[#Totals],[Devengado]]</f>
        <v>0</v>
      </c>
      <c r="X2789" s="19">
        <v>19476.939999999999</v>
      </c>
      <c r="Y2789" s="19">
        <v>19476.939999999999</v>
      </c>
      <c r="Z2789" s="19">
        <v>19476.939999999999</v>
      </c>
    </row>
    <row r="2790" spans="1:26" hidden="1" x14ac:dyDescent="0.2">
      <c r="A2790" t="s">
        <v>62</v>
      </c>
      <c r="B2790" t="s">
        <v>63</v>
      </c>
      <c r="C2790" t="s">
        <v>99</v>
      </c>
      <c r="D2790" t="s">
        <v>100</v>
      </c>
      <c r="E2790" t="s">
        <v>634</v>
      </c>
      <c r="F2790" t="s">
        <v>635</v>
      </c>
      <c r="G2790" t="s">
        <v>636</v>
      </c>
      <c r="H2790" t="s">
        <v>637</v>
      </c>
      <c r="I2790" t="str">
        <f>MID(Tabla1[[#This Row],[Des.Proyecto]],16,50)</f>
        <v>PROMOCIÓN DE DERECHOS DE GRUPOS DE ATENC</v>
      </c>
      <c r="J2790" t="s">
        <v>816</v>
      </c>
      <c r="K2790" t="s">
        <v>817</v>
      </c>
      <c r="L2790" s="11" t="s">
        <v>939</v>
      </c>
      <c r="M2790" t="s">
        <v>801</v>
      </c>
      <c r="N2790" t="s">
        <v>194</v>
      </c>
      <c r="O2790" s="19">
        <v>8100</v>
      </c>
      <c r="P2790" s="19">
        <v>0</v>
      </c>
      <c r="Q2790" s="19">
        <v>-5850</v>
      </c>
      <c r="R2790" s="19">
        <v>2250</v>
      </c>
      <c r="S2790" s="19">
        <v>0</v>
      </c>
      <c r="T2790" s="19">
        <v>2250</v>
      </c>
      <c r="U2790" s="18">
        <f>Tabla1[[#This Row],[Comprometido]]/Tabla1[[#Totals],[Comprometido]]</f>
        <v>1.0741555352008121E-4</v>
      </c>
      <c r="V2790" s="19">
        <v>2250</v>
      </c>
      <c r="W2790" s="20">
        <f>Tabla1[[#This Row],[Devengado]]/Tabla1[[#Totals],[Devengado]]</f>
        <v>2.6275146830717129E-4</v>
      </c>
      <c r="X2790" s="19">
        <v>0</v>
      </c>
      <c r="Y2790" s="19">
        <v>0</v>
      </c>
      <c r="Z2790" s="19">
        <v>0</v>
      </c>
    </row>
    <row r="2791" spans="1:26" hidden="1" x14ac:dyDescent="0.2">
      <c r="A2791" t="s">
        <v>62</v>
      </c>
      <c r="B2791" t="s">
        <v>63</v>
      </c>
      <c r="C2791" t="s">
        <v>99</v>
      </c>
      <c r="D2791" t="s">
        <v>100</v>
      </c>
      <c r="E2791" t="s">
        <v>638</v>
      </c>
      <c r="F2791" t="s">
        <v>639</v>
      </c>
      <c r="G2791" t="s">
        <v>640</v>
      </c>
      <c r="H2791" t="s">
        <v>641</v>
      </c>
      <c r="I2791" t="str">
        <f>MID(Tabla1[[#This Row],[Des.Proyecto]],16,50)</f>
        <v>IMPLEMENTACIÓN DE POLÍTICAS DE INCLUSIÓN</v>
      </c>
      <c r="J2791" t="s">
        <v>816</v>
      </c>
      <c r="K2791" t="s">
        <v>817</v>
      </c>
      <c r="L2791" s="11" t="s">
        <v>939</v>
      </c>
      <c r="M2791" t="s">
        <v>801</v>
      </c>
      <c r="N2791" t="s">
        <v>194</v>
      </c>
      <c r="O2791" s="19">
        <v>145000</v>
      </c>
      <c r="P2791" s="19">
        <v>0</v>
      </c>
      <c r="Q2791" s="19">
        <v>-111031</v>
      </c>
      <c r="R2791" s="19">
        <v>33969</v>
      </c>
      <c r="S2791" s="19">
        <v>0</v>
      </c>
      <c r="T2791" s="19">
        <v>0</v>
      </c>
      <c r="U2791" s="18">
        <f>Tabla1[[#This Row],[Comprometido]]/Tabla1[[#Totals],[Comprometido]]</f>
        <v>0</v>
      </c>
      <c r="V2791" s="19">
        <v>0</v>
      </c>
      <c r="W2791" s="20">
        <f>Tabla1[[#This Row],[Devengado]]/Tabla1[[#Totals],[Devengado]]</f>
        <v>0</v>
      </c>
      <c r="X2791" s="19">
        <v>33969</v>
      </c>
      <c r="Y2791" s="19">
        <v>33969</v>
      </c>
      <c r="Z2791" s="19">
        <v>33969</v>
      </c>
    </row>
    <row r="2792" spans="1:26" hidden="1" x14ac:dyDescent="0.2">
      <c r="A2792" t="s">
        <v>23</v>
      </c>
      <c r="B2792" t="s">
        <v>49</v>
      </c>
      <c r="C2792" t="s">
        <v>50</v>
      </c>
      <c r="D2792" t="s">
        <v>51</v>
      </c>
      <c r="E2792" t="s">
        <v>660</v>
      </c>
      <c r="F2792" t="s">
        <v>661</v>
      </c>
      <c r="G2792" t="s">
        <v>662</v>
      </c>
      <c r="H2792" t="s">
        <v>663</v>
      </c>
      <c r="I2792" t="str">
        <f>MID(Tabla1[[#This Row],[Des.Proyecto]],16,50)</f>
        <v>PROMOCION DE LOS MODOS DE TRANSPORTE SOS</v>
      </c>
      <c r="J2792" t="s">
        <v>799</v>
      </c>
      <c r="K2792" t="s">
        <v>800</v>
      </c>
      <c r="L2792" s="11" t="s">
        <v>939</v>
      </c>
      <c r="M2792" t="s">
        <v>801</v>
      </c>
      <c r="N2792" t="s">
        <v>194</v>
      </c>
      <c r="O2792" s="19">
        <v>0</v>
      </c>
      <c r="P2792" s="19">
        <v>0</v>
      </c>
      <c r="Q2792" s="19">
        <v>1000000</v>
      </c>
      <c r="R2792" s="19">
        <v>1000000</v>
      </c>
      <c r="S2792" s="19">
        <v>0</v>
      </c>
      <c r="T2792" s="19">
        <v>668795.22</v>
      </c>
      <c r="U2792" s="18">
        <f>Tabla1[[#This Row],[Comprometido]]/Tabla1[[#Totals],[Comprometido]]</f>
        <v>3.1928448332393104E-2</v>
      </c>
      <c r="V2792" s="19">
        <v>0</v>
      </c>
      <c r="W2792" s="20">
        <f>Tabla1[[#This Row],[Devengado]]/Tabla1[[#Totals],[Devengado]]</f>
        <v>0</v>
      </c>
      <c r="X2792" s="19">
        <v>331204.78000000003</v>
      </c>
      <c r="Y2792" s="19">
        <v>1000000</v>
      </c>
      <c r="Z2792" s="19">
        <v>331204.78000000003</v>
      </c>
    </row>
    <row r="2793" spans="1:26" hidden="1" x14ac:dyDescent="0.2">
      <c r="A2793" t="s">
        <v>23</v>
      </c>
      <c r="B2793" t="s">
        <v>49</v>
      </c>
      <c r="C2793" t="s">
        <v>50</v>
      </c>
      <c r="D2793" t="s">
        <v>51</v>
      </c>
      <c r="E2793" t="s">
        <v>660</v>
      </c>
      <c r="F2793" t="s">
        <v>661</v>
      </c>
      <c r="G2793" t="s">
        <v>662</v>
      </c>
      <c r="H2793" t="s">
        <v>663</v>
      </c>
      <c r="I2793" t="str">
        <f>MID(Tabla1[[#This Row],[Des.Proyecto]],16,50)</f>
        <v>PROMOCION DE LOS MODOS DE TRANSPORTE SOS</v>
      </c>
      <c r="J2793" t="s">
        <v>816</v>
      </c>
      <c r="K2793" t="s">
        <v>817</v>
      </c>
      <c r="L2793" s="11" t="s">
        <v>939</v>
      </c>
      <c r="M2793" t="s">
        <v>801</v>
      </c>
      <c r="N2793" t="s">
        <v>194</v>
      </c>
      <c r="O2793" s="19">
        <v>1000000</v>
      </c>
      <c r="P2793" s="19">
        <v>0</v>
      </c>
      <c r="Q2793" s="19">
        <v>-1000000</v>
      </c>
      <c r="R2793" s="19">
        <v>0</v>
      </c>
      <c r="S2793" s="19">
        <v>0</v>
      </c>
      <c r="T2793" s="19">
        <v>0</v>
      </c>
      <c r="U2793" s="18">
        <f>Tabla1[[#This Row],[Comprometido]]/Tabla1[[#Totals],[Comprometido]]</f>
        <v>0</v>
      </c>
      <c r="V2793" s="19">
        <v>0</v>
      </c>
      <c r="W2793" s="20">
        <f>Tabla1[[#This Row],[Devengado]]/Tabla1[[#Totals],[Devengado]]</f>
        <v>0</v>
      </c>
      <c r="X2793" s="19">
        <v>0</v>
      </c>
      <c r="Y2793" s="19">
        <v>0</v>
      </c>
      <c r="Z2793" s="19">
        <v>0</v>
      </c>
    </row>
    <row r="2794" spans="1:26" hidden="1" x14ac:dyDescent="0.2">
      <c r="A2794" t="s">
        <v>23</v>
      </c>
      <c r="B2794" t="s">
        <v>69</v>
      </c>
      <c r="C2794" t="s">
        <v>131</v>
      </c>
      <c r="D2794" t="s">
        <v>132</v>
      </c>
      <c r="E2794" t="s">
        <v>739</v>
      </c>
      <c r="F2794" t="s">
        <v>740</v>
      </c>
      <c r="G2794" t="s">
        <v>743</v>
      </c>
      <c r="H2794" t="s">
        <v>744</v>
      </c>
      <c r="I2794" t="str">
        <f>MID(Tabla1[[#This Row],[Des.Proyecto]],16,50)</f>
        <v>REDUCCIÓN DE RIESGOS DE DESASTRES EN EL</v>
      </c>
      <c r="J2794" t="s">
        <v>799</v>
      </c>
      <c r="K2794" t="s">
        <v>800</v>
      </c>
      <c r="L2794" s="11" t="s">
        <v>939</v>
      </c>
      <c r="M2794" t="s">
        <v>801</v>
      </c>
      <c r="N2794" t="s">
        <v>194</v>
      </c>
      <c r="O2794" s="19">
        <v>1020650</v>
      </c>
      <c r="P2794" s="19">
        <v>0</v>
      </c>
      <c r="Q2794" s="19">
        <v>0</v>
      </c>
      <c r="R2794" s="19">
        <v>1020650</v>
      </c>
      <c r="S2794" s="19">
        <v>0</v>
      </c>
      <c r="T2794" s="19">
        <v>1000000</v>
      </c>
      <c r="U2794" s="18">
        <f>Tabla1[[#This Row],[Comprometido]]/Tabla1[[#Totals],[Comprometido]]</f>
        <v>4.7740246008924986E-2</v>
      </c>
      <c r="V2794" s="19">
        <v>1000000</v>
      </c>
      <c r="W2794" s="20">
        <f>Tabla1[[#This Row],[Devengado]]/Tabla1[[#Totals],[Devengado]]</f>
        <v>0.11677843035874279</v>
      </c>
      <c r="X2794" s="19">
        <v>20650</v>
      </c>
      <c r="Y2794" s="19">
        <v>20650</v>
      </c>
      <c r="Z2794" s="19">
        <v>20650</v>
      </c>
    </row>
    <row r="2795" spans="1:26" hidden="1" x14ac:dyDescent="0.2">
      <c r="A2795" t="s">
        <v>23</v>
      </c>
      <c r="B2795" t="s">
        <v>69</v>
      </c>
      <c r="C2795" t="s">
        <v>131</v>
      </c>
      <c r="D2795" t="s">
        <v>132</v>
      </c>
      <c r="E2795" t="s">
        <v>739</v>
      </c>
      <c r="F2795" t="s">
        <v>740</v>
      </c>
      <c r="G2795" t="s">
        <v>743</v>
      </c>
      <c r="H2795" t="s">
        <v>744</v>
      </c>
      <c r="I2795" t="str">
        <f>MID(Tabla1[[#This Row],[Des.Proyecto]],16,50)</f>
        <v>REDUCCIÓN DE RIESGOS DE DESASTRES EN EL</v>
      </c>
      <c r="J2795" t="s">
        <v>816</v>
      </c>
      <c r="K2795" t="s">
        <v>817</v>
      </c>
      <c r="L2795" s="11" t="s">
        <v>939</v>
      </c>
      <c r="M2795" t="s">
        <v>801</v>
      </c>
      <c r="N2795" t="s">
        <v>194</v>
      </c>
      <c r="O2795" s="19">
        <v>15200</v>
      </c>
      <c r="P2795" s="19">
        <v>0</v>
      </c>
      <c r="Q2795" s="19">
        <v>0</v>
      </c>
      <c r="R2795" s="19">
        <v>15200</v>
      </c>
      <c r="S2795" s="19">
        <v>0</v>
      </c>
      <c r="T2795" s="19">
        <v>15200</v>
      </c>
      <c r="U2795" s="18">
        <f>Tabla1[[#This Row],[Comprometido]]/Tabla1[[#Totals],[Comprometido]]</f>
        <v>7.2565173933565976E-4</v>
      </c>
      <c r="V2795" s="19">
        <v>11437.5</v>
      </c>
      <c r="W2795" s="20">
        <f>Tabla1[[#This Row],[Devengado]]/Tabla1[[#Totals],[Devengado]]</f>
        <v>1.3356532972281206E-3</v>
      </c>
      <c r="X2795" s="19">
        <v>0</v>
      </c>
      <c r="Y2795" s="19">
        <v>3762.5</v>
      </c>
      <c r="Z2795" s="19">
        <v>0</v>
      </c>
    </row>
    <row r="2796" spans="1:26" hidden="1" x14ac:dyDescent="0.2">
      <c r="A2796" t="s">
        <v>23</v>
      </c>
      <c r="B2796" t="s">
        <v>24</v>
      </c>
      <c r="C2796" t="s">
        <v>101</v>
      </c>
      <c r="D2796" t="s">
        <v>102</v>
      </c>
      <c r="E2796" t="s">
        <v>747</v>
      </c>
      <c r="F2796" t="s">
        <v>748</v>
      </c>
      <c r="G2796" t="s">
        <v>749</v>
      </c>
      <c r="H2796" t="s">
        <v>750</v>
      </c>
      <c r="I2796" t="str">
        <f>MID(Tabla1[[#This Row],[Des.Proyecto]],16,50)</f>
        <v>PREVENCIÓN SITUACIONAL Y CONVIVENCIA PAC</v>
      </c>
      <c r="J2796" t="s">
        <v>799</v>
      </c>
      <c r="K2796" t="s">
        <v>800</v>
      </c>
      <c r="L2796" s="11" t="s">
        <v>939</v>
      </c>
      <c r="M2796" t="s">
        <v>801</v>
      </c>
      <c r="N2796" t="s">
        <v>194</v>
      </c>
      <c r="O2796" s="19">
        <v>0</v>
      </c>
      <c r="P2796" s="19">
        <v>0</v>
      </c>
      <c r="Q2796" s="19">
        <v>21659.68</v>
      </c>
      <c r="R2796" s="19">
        <v>21659.68</v>
      </c>
      <c r="S2796" s="19">
        <v>0</v>
      </c>
      <c r="T2796" s="19">
        <v>21659.68</v>
      </c>
      <c r="U2796" s="18">
        <f>Tabla1[[#This Row],[Comprometido]]/Tabla1[[#Totals],[Comprometido]]</f>
        <v>1.0340384516745924E-3</v>
      </c>
      <c r="V2796" s="19">
        <v>21659.68</v>
      </c>
      <c r="W2796" s="20">
        <f>Tabla1[[#This Row],[Devengado]]/Tabla1[[#Totals],[Devengado]]</f>
        <v>2.5293834324726541E-3</v>
      </c>
      <c r="X2796" s="19">
        <v>0</v>
      </c>
      <c r="Y2796" s="19">
        <v>0</v>
      </c>
      <c r="Z2796" s="19">
        <v>0</v>
      </c>
    </row>
    <row r="2797" spans="1:26" hidden="1" x14ac:dyDescent="0.2">
      <c r="A2797" t="s">
        <v>23</v>
      </c>
      <c r="B2797" t="s">
        <v>69</v>
      </c>
      <c r="C2797" t="s">
        <v>131</v>
      </c>
      <c r="D2797" t="s">
        <v>132</v>
      </c>
      <c r="E2797" t="s">
        <v>747</v>
      </c>
      <c r="F2797" t="s">
        <v>748</v>
      </c>
      <c r="G2797" t="s">
        <v>749</v>
      </c>
      <c r="H2797" t="s">
        <v>750</v>
      </c>
      <c r="I2797" t="str">
        <f>MID(Tabla1[[#This Row],[Des.Proyecto]],16,50)</f>
        <v>PREVENCIÓN SITUACIONAL Y CONVIVENCIA PAC</v>
      </c>
      <c r="J2797" t="s">
        <v>799</v>
      </c>
      <c r="K2797" t="s">
        <v>800</v>
      </c>
      <c r="L2797" s="11" t="s">
        <v>939</v>
      </c>
      <c r="M2797" t="s">
        <v>801</v>
      </c>
      <c r="N2797" t="s">
        <v>194</v>
      </c>
      <c r="O2797" s="19">
        <v>303000</v>
      </c>
      <c r="P2797" s="19">
        <v>0</v>
      </c>
      <c r="Q2797" s="19">
        <v>0</v>
      </c>
      <c r="R2797" s="19">
        <v>303000</v>
      </c>
      <c r="S2797" s="19">
        <v>0</v>
      </c>
      <c r="T2797" s="19">
        <v>0</v>
      </c>
      <c r="U2797" s="18">
        <f>Tabla1[[#This Row],[Comprometido]]/Tabla1[[#Totals],[Comprometido]]</f>
        <v>0</v>
      </c>
      <c r="V2797" s="19">
        <v>0</v>
      </c>
      <c r="W2797" s="20">
        <f>Tabla1[[#This Row],[Devengado]]/Tabla1[[#Totals],[Devengado]]</f>
        <v>0</v>
      </c>
      <c r="X2797" s="19">
        <v>303000</v>
      </c>
      <c r="Y2797" s="19">
        <v>303000</v>
      </c>
      <c r="Z2797" s="19">
        <v>303000</v>
      </c>
    </row>
    <row r="2798" spans="1:26" hidden="1" x14ac:dyDescent="0.2">
      <c r="A2798" t="s">
        <v>23</v>
      </c>
      <c r="B2798" t="s">
        <v>49</v>
      </c>
      <c r="C2798" t="s">
        <v>50</v>
      </c>
      <c r="D2798" t="s">
        <v>51</v>
      </c>
      <c r="E2798" t="s">
        <v>4</v>
      </c>
      <c r="F2798" t="s">
        <v>5</v>
      </c>
      <c r="G2798" t="s">
        <v>6</v>
      </c>
      <c r="H2798" t="s">
        <v>7</v>
      </c>
      <c r="I2798" t="str">
        <f>MID(Tabla1[[#This Row],[Des.Proyecto]],16,50)</f>
        <v>GASTOS ADMINISTRATIVOS</v>
      </c>
      <c r="J2798" t="s">
        <v>853</v>
      </c>
      <c r="K2798" t="s">
        <v>854</v>
      </c>
      <c r="L2798" s="11" t="s">
        <v>938</v>
      </c>
      <c r="M2798" t="s">
        <v>855</v>
      </c>
      <c r="N2798" t="s">
        <v>11</v>
      </c>
      <c r="O2798" s="19">
        <v>24000</v>
      </c>
      <c r="P2798" s="19">
        <v>0</v>
      </c>
      <c r="Q2798" s="19">
        <v>-24000</v>
      </c>
      <c r="R2798" s="19">
        <v>0</v>
      </c>
      <c r="S2798" s="19">
        <v>0</v>
      </c>
      <c r="T2798" s="19">
        <v>0</v>
      </c>
      <c r="U2798" s="18">
        <f>Tabla1[[#This Row],[Comprometido]]/Tabla1[[#Totals],[Comprometido]]</f>
        <v>0</v>
      </c>
      <c r="V2798" s="19">
        <v>0</v>
      </c>
      <c r="W2798" s="20">
        <f>Tabla1[[#This Row],[Devengado]]/Tabla1[[#Totals],[Devengado]]</f>
        <v>0</v>
      </c>
      <c r="X2798" s="19">
        <v>0</v>
      </c>
      <c r="Y2798" s="19">
        <v>0</v>
      </c>
      <c r="Z2798" s="19">
        <v>0</v>
      </c>
    </row>
    <row r="2799" spans="1:26" hidden="1" x14ac:dyDescent="0.2">
      <c r="A2799" t="s">
        <v>23</v>
      </c>
      <c r="B2799" t="s">
        <v>24</v>
      </c>
      <c r="C2799" t="s">
        <v>42</v>
      </c>
      <c r="D2799" t="s">
        <v>43</v>
      </c>
      <c r="E2799" t="s">
        <v>4</v>
      </c>
      <c r="F2799" t="s">
        <v>5</v>
      </c>
      <c r="G2799" t="s">
        <v>6</v>
      </c>
      <c r="H2799" t="s">
        <v>7</v>
      </c>
      <c r="I2799" t="str">
        <f>MID(Tabla1[[#This Row],[Des.Proyecto]],16,50)</f>
        <v>GASTOS ADMINISTRATIVOS</v>
      </c>
      <c r="J2799" t="s">
        <v>853</v>
      </c>
      <c r="K2799" t="s">
        <v>854</v>
      </c>
      <c r="L2799" s="11" t="s">
        <v>938</v>
      </c>
      <c r="M2799" t="s">
        <v>855</v>
      </c>
      <c r="N2799" t="s">
        <v>11</v>
      </c>
      <c r="O2799" s="19">
        <v>11015.75</v>
      </c>
      <c r="P2799" s="19">
        <v>0</v>
      </c>
      <c r="Q2799" s="19">
        <v>13596</v>
      </c>
      <c r="R2799" s="19">
        <v>24611.75</v>
      </c>
      <c r="S2799" s="19">
        <v>0.09</v>
      </c>
      <c r="T2799" s="19">
        <v>6497.2</v>
      </c>
      <c r="U2799" s="18">
        <f>Tabla1[[#This Row],[Comprometido]]/Tabla1[[#Totals],[Comprometido]]</f>
        <v>3.1017792636918738E-4</v>
      </c>
      <c r="V2799" s="19">
        <v>6497.2</v>
      </c>
      <c r="W2799" s="20">
        <f>Tabla1[[#This Row],[Devengado]]/Tabla1[[#Totals],[Devengado]]</f>
        <v>7.5873281772682367E-4</v>
      </c>
      <c r="X2799" s="19">
        <v>18114.55</v>
      </c>
      <c r="Y2799" s="19">
        <v>18114.55</v>
      </c>
      <c r="Z2799" s="19">
        <v>18114.46</v>
      </c>
    </row>
    <row r="2800" spans="1:26" hidden="1" x14ac:dyDescent="0.2">
      <c r="A2800" t="s">
        <v>23</v>
      </c>
      <c r="B2800" t="s">
        <v>24</v>
      </c>
      <c r="C2800" t="s">
        <v>25</v>
      </c>
      <c r="D2800" t="s">
        <v>26</v>
      </c>
      <c r="E2800" t="s">
        <v>4</v>
      </c>
      <c r="F2800" t="s">
        <v>5</v>
      </c>
      <c r="G2800" t="s">
        <v>6</v>
      </c>
      <c r="H2800" t="s">
        <v>7</v>
      </c>
      <c r="I2800" t="str">
        <f>MID(Tabla1[[#This Row],[Des.Proyecto]],16,50)</f>
        <v>GASTOS ADMINISTRATIVOS</v>
      </c>
      <c r="J2800" t="s">
        <v>853</v>
      </c>
      <c r="K2800" t="s">
        <v>854</v>
      </c>
      <c r="L2800" s="11" t="s">
        <v>938</v>
      </c>
      <c r="M2800" t="s">
        <v>855</v>
      </c>
      <c r="N2800" t="s">
        <v>11</v>
      </c>
      <c r="O2800" s="19">
        <v>2238</v>
      </c>
      <c r="P2800" s="19">
        <v>0</v>
      </c>
      <c r="Q2800" s="19">
        <v>0</v>
      </c>
      <c r="R2800" s="19">
        <v>2238</v>
      </c>
      <c r="S2800" s="19">
        <v>0</v>
      </c>
      <c r="T2800" s="19">
        <v>0</v>
      </c>
      <c r="U2800" s="18">
        <f>Tabla1[[#This Row],[Comprometido]]/Tabla1[[#Totals],[Comprometido]]</f>
        <v>0</v>
      </c>
      <c r="V2800" s="19">
        <v>0</v>
      </c>
      <c r="W2800" s="20">
        <f>Tabla1[[#This Row],[Devengado]]/Tabla1[[#Totals],[Devengado]]</f>
        <v>0</v>
      </c>
      <c r="X2800" s="19">
        <v>2238</v>
      </c>
      <c r="Y2800" s="19">
        <v>2238</v>
      </c>
      <c r="Z2800" s="19">
        <v>2238</v>
      </c>
    </row>
    <row r="2801" spans="1:26" hidden="1" x14ac:dyDescent="0.2">
      <c r="A2801" t="s">
        <v>23</v>
      </c>
      <c r="B2801" t="s">
        <v>24</v>
      </c>
      <c r="C2801" t="s">
        <v>40</v>
      </c>
      <c r="D2801" t="s">
        <v>41</v>
      </c>
      <c r="E2801" t="s">
        <v>4</v>
      </c>
      <c r="F2801" t="s">
        <v>5</v>
      </c>
      <c r="G2801" t="s">
        <v>6</v>
      </c>
      <c r="H2801" t="s">
        <v>7</v>
      </c>
      <c r="I2801" t="str">
        <f>MID(Tabla1[[#This Row],[Des.Proyecto]],16,50)</f>
        <v>GASTOS ADMINISTRATIVOS</v>
      </c>
      <c r="J2801" t="s">
        <v>853</v>
      </c>
      <c r="K2801" t="s">
        <v>854</v>
      </c>
      <c r="L2801" s="11" t="s">
        <v>938</v>
      </c>
      <c r="M2801" t="s">
        <v>855</v>
      </c>
      <c r="N2801" t="s">
        <v>11</v>
      </c>
      <c r="O2801" s="19">
        <v>100</v>
      </c>
      <c r="P2801" s="19">
        <v>0</v>
      </c>
      <c r="Q2801" s="19">
        <v>0</v>
      </c>
      <c r="R2801" s="19">
        <v>100</v>
      </c>
      <c r="S2801" s="19">
        <v>0</v>
      </c>
      <c r="T2801" s="19">
        <v>0</v>
      </c>
      <c r="U2801" s="18">
        <f>Tabla1[[#This Row],[Comprometido]]/Tabla1[[#Totals],[Comprometido]]</f>
        <v>0</v>
      </c>
      <c r="V2801" s="19">
        <v>0</v>
      </c>
      <c r="W2801" s="20">
        <f>Tabla1[[#This Row],[Devengado]]/Tabla1[[#Totals],[Devengado]]</f>
        <v>0</v>
      </c>
      <c r="X2801" s="19">
        <v>100</v>
      </c>
      <c r="Y2801" s="19">
        <v>100</v>
      </c>
      <c r="Z2801" s="19">
        <v>100</v>
      </c>
    </row>
    <row r="2802" spans="1:26" hidden="1" x14ac:dyDescent="0.2">
      <c r="A2802" t="s">
        <v>23</v>
      </c>
      <c r="B2802" t="s">
        <v>96</v>
      </c>
      <c r="C2802" t="s">
        <v>97</v>
      </c>
      <c r="D2802" t="s">
        <v>98</v>
      </c>
      <c r="E2802" t="s">
        <v>4</v>
      </c>
      <c r="F2802" t="s">
        <v>5</v>
      </c>
      <c r="G2802" t="s">
        <v>6</v>
      </c>
      <c r="H2802" t="s">
        <v>7</v>
      </c>
      <c r="I2802" t="str">
        <f>MID(Tabla1[[#This Row],[Des.Proyecto]],16,50)</f>
        <v>GASTOS ADMINISTRATIVOS</v>
      </c>
      <c r="J2802" t="s">
        <v>853</v>
      </c>
      <c r="K2802" t="s">
        <v>854</v>
      </c>
      <c r="L2802" s="11" t="s">
        <v>938</v>
      </c>
      <c r="M2802" t="s">
        <v>855</v>
      </c>
      <c r="N2802" t="s">
        <v>11</v>
      </c>
      <c r="O2802" s="19">
        <v>253.58</v>
      </c>
      <c r="P2802" s="19">
        <v>0</v>
      </c>
      <c r="Q2802" s="19">
        <v>0</v>
      </c>
      <c r="R2802" s="19">
        <v>253.58</v>
      </c>
      <c r="S2802" s="19">
        <v>0</v>
      </c>
      <c r="T2802" s="19">
        <v>0</v>
      </c>
      <c r="U2802" s="18">
        <f>Tabla1[[#This Row],[Comprometido]]/Tabla1[[#Totals],[Comprometido]]</f>
        <v>0</v>
      </c>
      <c r="V2802" s="19">
        <v>0</v>
      </c>
      <c r="W2802" s="20">
        <f>Tabla1[[#This Row],[Devengado]]/Tabla1[[#Totals],[Devengado]]</f>
        <v>0</v>
      </c>
      <c r="X2802" s="19">
        <v>253.58</v>
      </c>
      <c r="Y2802" s="19">
        <v>253.58</v>
      </c>
      <c r="Z2802" s="19">
        <v>253.58</v>
      </c>
    </row>
    <row r="2803" spans="1:26" hidden="1" x14ac:dyDescent="0.2">
      <c r="A2803" t="s">
        <v>23</v>
      </c>
      <c r="B2803" t="s">
        <v>49</v>
      </c>
      <c r="C2803" t="s">
        <v>56</v>
      </c>
      <c r="D2803" t="s">
        <v>57</v>
      </c>
      <c r="E2803" t="s">
        <v>4</v>
      </c>
      <c r="F2803" t="s">
        <v>5</v>
      </c>
      <c r="G2803" t="s">
        <v>6</v>
      </c>
      <c r="H2803" t="s">
        <v>7</v>
      </c>
      <c r="I2803" t="str">
        <f>MID(Tabla1[[#This Row],[Des.Proyecto]],16,50)</f>
        <v>GASTOS ADMINISTRATIVOS</v>
      </c>
      <c r="J2803" t="s">
        <v>853</v>
      </c>
      <c r="K2803" t="s">
        <v>854</v>
      </c>
      <c r="L2803" s="11" t="s">
        <v>938</v>
      </c>
      <c r="M2803" t="s">
        <v>855</v>
      </c>
      <c r="N2803" t="s">
        <v>11</v>
      </c>
      <c r="O2803" s="19">
        <v>291823.34999999998</v>
      </c>
      <c r="P2803" s="19">
        <v>0</v>
      </c>
      <c r="Q2803" s="19">
        <v>-186797.07</v>
      </c>
      <c r="R2803" s="19">
        <v>105026.28</v>
      </c>
      <c r="S2803" s="19">
        <v>0</v>
      </c>
      <c r="T2803" s="19">
        <v>80229.52</v>
      </c>
      <c r="U2803" s="18">
        <f>Tabla1[[#This Row],[Comprometido]]/Tabla1[[#Totals],[Comprometido]]</f>
        <v>3.8301770219779673E-3</v>
      </c>
      <c r="V2803" s="19">
        <v>41708.879999999997</v>
      </c>
      <c r="W2803" s="20">
        <f>Tabla1[[#This Row],[Devengado]]/Tabla1[[#Totals],[Devengado]]</f>
        <v>4.8706975384211594E-3</v>
      </c>
      <c r="X2803" s="19">
        <v>24796.76</v>
      </c>
      <c r="Y2803" s="19">
        <v>63317.4</v>
      </c>
      <c r="Z2803" s="19">
        <v>24796.76</v>
      </c>
    </row>
    <row r="2804" spans="1:26" hidden="1" x14ac:dyDescent="0.2">
      <c r="A2804" t="s">
        <v>0</v>
      </c>
      <c r="B2804" t="s">
        <v>105</v>
      </c>
      <c r="C2804" t="s">
        <v>106</v>
      </c>
      <c r="D2804" t="s">
        <v>107</v>
      </c>
      <c r="E2804" t="s">
        <v>4</v>
      </c>
      <c r="F2804" t="s">
        <v>5</v>
      </c>
      <c r="G2804" t="s">
        <v>6</v>
      </c>
      <c r="H2804" t="s">
        <v>7</v>
      </c>
      <c r="I2804" t="str">
        <f>MID(Tabla1[[#This Row],[Des.Proyecto]],16,50)</f>
        <v>GASTOS ADMINISTRATIVOS</v>
      </c>
      <c r="J2804" t="s">
        <v>853</v>
      </c>
      <c r="K2804" t="s">
        <v>854</v>
      </c>
      <c r="L2804" s="11" t="s">
        <v>938</v>
      </c>
      <c r="M2804" t="s">
        <v>855</v>
      </c>
      <c r="N2804" t="s">
        <v>11</v>
      </c>
      <c r="O2804" s="19">
        <v>262</v>
      </c>
      <c r="P2804" s="19">
        <v>0</v>
      </c>
      <c r="Q2804" s="19">
        <v>0</v>
      </c>
      <c r="R2804" s="19">
        <v>262</v>
      </c>
      <c r="S2804" s="19">
        <v>0</v>
      </c>
      <c r="T2804" s="19">
        <v>0</v>
      </c>
      <c r="U2804" s="18">
        <f>Tabla1[[#This Row],[Comprometido]]/Tabla1[[#Totals],[Comprometido]]</f>
        <v>0</v>
      </c>
      <c r="V2804" s="19">
        <v>0</v>
      </c>
      <c r="W2804" s="20">
        <f>Tabla1[[#This Row],[Devengado]]/Tabla1[[#Totals],[Devengado]]</f>
        <v>0</v>
      </c>
      <c r="X2804" s="19">
        <v>262</v>
      </c>
      <c r="Y2804" s="19">
        <v>262</v>
      </c>
      <c r="Z2804" s="19">
        <v>262</v>
      </c>
    </row>
    <row r="2805" spans="1:26" hidden="1" x14ac:dyDescent="0.2">
      <c r="A2805" t="s">
        <v>23</v>
      </c>
      <c r="B2805" t="s">
        <v>69</v>
      </c>
      <c r="C2805" t="s">
        <v>70</v>
      </c>
      <c r="D2805" t="s">
        <v>71</v>
      </c>
      <c r="E2805" t="s">
        <v>4</v>
      </c>
      <c r="F2805" t="s">
        <v>5</v>
      </c>
      <c r="G2805" t="s">
        <v>6</v>
      </c>
      <c r="H2805" t="s">
        <v>7</v>
      </c>
      <c r="I2805" t="str">
        <f>MID(Tabla1[[#This Row],[Des.Proyecto]],16,50)</f>
        <v>GASTOS ADMINISTRATIVOS</v>
      </c>
      <c r="J2805" t="s">
        <v>853</v>
      </c>
      <c r="K2805" t="s">
        <v>854</v>
      </c>
      <c r="L2805" s="11" t="s">
        <v>938</v>
      </c>
      <c r="M2805" t="s">
        <v>855</v>
      </c>
      <c r="N2805" t="s">
        <v>11</v>
      </c>
      <c r="O2805" s="19">
        <v>499.2</v>
      </c>
      <c r="P2805" s="19">
        <v>0</v>
      </c>
      <c r="Q2805" s="19">
        <v>-499.2</v>
      </c>
      <c r="R2805" s="19">
        <v>0</v>
      </c>
      <c r="S2805" s="19">
        <v>0</v>
      </c>
      <c r="T2805" s="19">
        <v>0</v>
      </c>
      <c r="U2805" s="18">
        <f>Tabla1[[#This Row],[Comprometido]]/Tabla1[[#Totals],[Comprometido]]</f>
        <v>0</v>
      </c>
      <c r="V2805" s="19">
        <v>0</v>
      </c>
      <c r="W2805" s="20">
        <f>Tabla1[[#This Row],[Devengado]]/Tabla1[[#Totals],[Devengado]]</f>
        <v>0</v>
      </c>
      <c r="X2805" s="19">
        <v>0</v>
      </c>
      <c r="Y2805" s="19">
        <v>0</v>
      </c>
      <c r="Z2805" s="19">
        <v>0</v>
      </c>
    </row>
    <row r="2806" spans="1:26" hidden="1" x14ac:dyDescent="0.2">
      <c r="A2806" t="s">
        <v>62</v>
      </c>
      <c r="B2806" t="s">
        <v>110</v>
      </c>
      <c r="C2806" t="s">
        <v>111</v>
      </c>
      <c r="D2806" t="s">
        <v>112</v>
      </c>
      <c r="E2806" t="s">
        <v>4</v>
      </c>
      <c r="F2806" t="s">
        <v>5</v>
      </c>
      <c r="G2806" t="s">
        <v>6</v>
      </c>
      <c r="H2806" t="s">
        <v>7</v>
      </c>
      <c r="I2806" t="str">
        <f>MID(Tabla1[[#This Row],[Des.Proyecto]],16,50)</f>
        <v>GASTOS ADMINISTRATIVOS</v>
      </c>
      <c r="J2806" t="s">
        <v>853</v>
      </c>
      <c r="K2806" t="s">
        <v>854</v>
      </c>
      <c r="L2806" s="11" t="s">
        <v>938</v>
      </c>
      <c r="M2806" t="s">
        <v>855</v>
      </c>
      <c r="N2806" t="s">
        <v>11</v>
      </c>
      <c r="O2806" s="19">
        <v>10000</v>
      </c>
      <c r="P2806" s="19">
        <v>0</v>
      </c>
      <c r="Q2806" s="19">
        <v>0</v>
      </c>
      <c r="R2806" s="19">
        <v>10000</v>
      </c>
      <c r="S2806" s="19">
        <v>0</v>
      </c>
      <c r="T2806" s="19">
        <v>0</v>
      </c>
      <c r="U2806" s="18">
        <f>Tabla1[[#This Row],[Comprometido]]/Tabla1[[#Totals],[Comprometido]]</f>
        <v>0</v>
      </c>
      <c r="V2806" s="19">
        <v>0</v>
      </c>
      <c r="W2806" s="20">
        <f>Tabla1[[#This Row],[Devengado]]/Tabla1[[#Totals],[Devengado]]</f>
        <v>0</v>
      </c>
      <c r="X2806" s="19">
        <v>10000</v>
      </c>
      <c r="Y2806" s="19">
        <v>10000</v>
      </c>
      <c r="Z2806" s="19">
        <v>10000</v>
      </c>
    </row>
    <row r="2807" spans="1:26" hidden="1" x14ac:dyDescent="0.2">
      <c r="A2807" t="s">
        <v>0</v>
      </c>
      <c r="B2807" t="s">
        <v>1</v>
      </c>
      <c r="C2807" t="s">
        <v>174</v>
      </c>
      <c r="D2807" t="s">
        <v>175</v>
      </c>
      <c r="E2807" t="s">
        <v>4</v>
      </c>
      <c r="F2807" t="s">
        <v>5</v>
      </c>
      <c r="G2807" t="s">
        <v>6</v>
      </c>
      <c r="H2807" t="s">
        <v>7</v>
      </c>
      <c r="I2807" t="str">
        <f>MID(Tabla1[[#This Row],[Des.Proyecto]],16,50)</f>
        <v>GASTOS ADMINISTRATIVOS</v>
      </c>
      <c r="J2807" t="s">
        <v>853</v>
      </c>
      <c r="K2807" t="s">
        <v>854</v>
      </c>
      <c r="L2807" s="11" t="s">
        <v>938</v>
      </c>
      <c r="M2807" t="s">
        <v>855</v>
      </c>
      <c r="N2807" t="s">
        <v>11</v>
      </c>
      <c r="O2807" s="19">
        <v>0</v>
      </c>
      <c r="P2807" s="19">
        <v>0</v>
      </c>
      <c r="Q2807" s="19">
        <v>54014.96</v>
      </c>
      <c r="R2807" s="19">
        <v>54014.96</v>
      </c>
      <c r="S2807" s="19">
        <v>50865.16</v>
      </c>
      <c r="T2807" s="19">
        <v>0</v>
      </c>
      <c r="U2807" s="18">
        <f>Tabla1[[#This Row],[Comprometido]]/Tabla1[[#Totals],[Comprometido]]</f>
        <v>0</v>
      </c>
      <c r="V2807" s="19">
        <v>0</v>
      </c>
      <c r="W2807" s="20">
        <f>Tabla1[[#This Row],[Devengado]]/Tabla1[[#Totals],[Devengado]]</f>
        <v>0</v>
      </c>
      <c r="X2807" s="19">
        <v>54014.96</v>
      </c>
      <c r="Y2807" s="19">
        <v>54014.96</v>
      </c>
      <c r="Z2807" s="19">
        <v>3149.8</v>
      </c>
    </row>
    <row r="2808" spans="1:26" hidden="1" x14ac:dyDescent="0.2">
      <c r="A2808" t="s">
        <v>0</v>
      </c>
      <c r="B2808" t="s">
        <v>16</v>
      </c>
      <c r="C2808" t="s">
        <v>36</v>
      </c>
      <c r="D2808" t="s">
        <v>37</v>
      </c>
      <c r="E2808" t="s">
        <v>4</v>
      </c>
      <c r="F2808" t="s">
        <v>5</v>
      </c>
      <c r="G2808" t="s">
        <v>6</v>
      </c>
      <c r="H2808" t="s">
        <v>7</v>
      </c>
      <c r="I2808" t="str">
        <f>MID(Tabla1[[#This Row],[Des.Proyecto]],16,50)</f>
        <v>GASTOS ADMINISTRATIVOS</v>
      </c>
      <c r="J2808" t="s">
        <v>853</v>
      </c>
      <c r="K2808" t="s">
        <v>854</v>
      </c>
      <c r="L2808" s="11" t="s">
        <v>938</v>
      </c>
      <c r="M2808" t="s">
        <v>855</v>
      </c>
      <c r="N2808" t="s">
        <v>11</v>
      </c>
      <c r="O2808" s="19">
        <v>290</v>
      </c>
      <c r="P2808" s="19">
        <v>0</v>
      </c>
      <c r="Q2808" s="19">
        <v>0</v>
      </c>
      <c r="R2808" s="19">
        <v>290</v>
      </c>
      <c r="S2808" s="19">
        <v>0</v>
      </c>
      <c r="T2808" s="19">
        <v>0</v>
      </c>
      <c r="U2808" s="18">
        <f>Tabla1[[#This Row],[Comprometido]]/Tabla1[[#Totals],[Comprometido]]</f>
        <v>0</v>
      </c>
      <c r="V2808" s="19">
        <v>0</v>
      </c>
      <c r="W2808" s="20">
        <f>Tabla1[[#This Row],[Devengado]]/Tabla1[[#Totals],[Devengado]]</f>
        <v>0</v>
      </c>
      <c r="X2808" s="19">
        <v>290</v>
      </c>
      <c r="Y2808" s="19">
        <v>290</v>
      </c>
      <c r="Z2808" s="19">
        <v>290</v>
      </c>
    </row>
    <row r="2809" spans="1:26" hidden="1" x14ac:dyDescent="0.2">
      <c r="A2809" t="s">
        <v>23</v>
      </c>
      <c r="B2809" t="s">
        <v>24</v>
      </c>
      <c r="C2809" t="s">
        <v>29</v>
      </c>
      <c r="D2809" t="s">
        <v>30</v>
      </c>
      <c r="E2809" t="s">
        <v>4</v>
      </c>
      <c r="F2809" t="s">
        <v>5</v>
      </c>
      <c r="G2809" t="s">
        <v>6</v>
      </c>
      <c r="H2809" t="s">
        <v>7</v>
      </c>
      <c r="I2809" t="str">
        <f>MID(Tabla1[[#This Row],[Des.Proyecto]],16,50)</f>
        <v>GASTOS ADMINISTRATIVOS</v>
      </c>
      <c r="J2809" t="s">
        <v>853</v>
      </c>
      <c r="K2809" t="s">
        <v>854</v>
      </c>
      <c r="L2809" s="11" t="s">
        <v>938</v>
      </c>
      <c r="M2809" t="s">
        <v>855</v>
      </c>
      <c r="N2809" t="s">
        <v>11</v>
      </c>
      <c r="O2809" s="19">
        <v>5800</v>
      </c>
      <c r="P2809" s="19">
        <v>0</v>
      </c>
      <c r="Q2809" s="19">
        <v>3000</v>
      </c>
      <c r="R2809" s="19">
        <v>8800</v>
      </c>
      <c r="S2809" s="19">
        <v>0</v>
      </c>
      <c r="T2809" s="19">
        <v>2180</v>
      </c>
      <c r="U2809" s="18">
        <f>Tabla1[[#This Row],[Comprometido]]/Tabla1[[#Totals],[Comprometido]]</f>
        <v>1.0407373629945647E-4</v>
      </c>
      <c r="V2809" s="19">
        <v>2180</v>
      </c>
      <c r="W2809" s="20">
        <f>Tabla1[[#This Row],[Devengado]]/Tabla1[[#Totals],[Devengado]]</f>
        <v>2.5457697818205929E-4</v>
      </c>
      <c r="X2809" s="19">
        <v>6620</v>
      </c>
      <c r="Y2809" s="19">
        <v>6620</v>
      </c>
      <c r="Z2809" s="19">
        <v>6620</v>
      </c>
    </row>
    <row r="2810" spans="1:26" hidden="1" x14ac:dyDescent="0.2">
      <c r="A2810" t="s">
        <v>62</v>
      </c>
      <c r="B2810" t="s">
        <v>80</v>
      </c>
      <c r="C2810" t="s">
        <v>122</v>
      </c>
      <c r="D2810" t="s">
        <v>123</v>
      </c>
      <c r="E2810" t="s">
        <v>4</v>
      </c>
      <c r="F2810" t="s">
        <v>5</v>
      </c>
      <c r="G2810" t="s">
        <v>6</v>
      </c>
      <c r="H2810" t="s">
        <v>7</v>
      </c>
      <c r="I2810" t="str">
        <f>MID(Tabla1[[#This Row],[Des.Proyecto]],16,50)</f>
        <v>GASTOS ADMINISTRATIVOS</v>
      </c>
      <c r="J2810" t="s">
        <v>853</v>
      </c>
      <c r="K2810" t="s">
        <v>854</v>
      </c>
      <c r="L2810" s="11" t="s">
        <v>938</v>
      </c>
      <c r="M2810" t="s">
        <v>855</v>
      </c>
      <c r="N2810" t="s">
        <v>11</v>
      </c>
      <c r="O2810" s="19">
        <v>939.48</v>
      </c>
      <c r="P2810" s="19">
        <v>0</v>
      </c>
      <c r="Q2810" s="19">
        <v>0</v>
      </c>
      <c r="R2810" s="19">
        <v>939.48</v>
      </c>
      <c r="S2810" s="19">
        <v>0</v>
      </c>
      <c r="T2810" s="19">
        <v>0</v>
      </c>
      <c r="U2810" s="18">
        <f>Tabla1[[#This Row],[Comprometido]]/Tabla1[[#Totals],[Comprometido]]</f>
        <v>0</v>
      </c>
      <c r="V2810" s="19">
        <v>0</v>
      </c>
      <c r="W2810" s="20">
        <f>Tabla1[[#This Row],[Devengado]]/Tabla1[[#Totals],[Devengado]]</f>
        <v>0</v>
      </c>
      <c r="X2810" s="19">
        <v>939.48</v>
      </c>
      <c r="Y2810" s="19">
        <v>939.48</v>
      </c>
      <c r="Z2810" s="19">
        <v>939.48</v>
      </c>
    </row>
    <row r="2811" spans="1:26" hidden="1" x14ac:dyDescent="0.2">
      <c r="A2811" t="s">
        <v>23</v>
      </c>
      <c r="B2811" t="s">
        <v>46</v>
      </c>
      <c r="C2811" t="s">
        <v>133</v>
      </c>
      <c r="D2811" t="s">
        <v>134</v>
      </c>
      <c r="E2811" t="s">
        <v>4</v>
      </c>
      <c r="F2811" t="s">
        <v>5</v>
      </c>
      <c r="G2811" t="s">
        <v>6</v>
      </c>
      <c r="H2811" t="s">
        <v>7</v>
      </c>
      <c r="I2811" t="str">
        <f>MID(Tabla1[[#This Row],[Des.Proyecto]],16,50)</f>
        <v>GASTOS ADMINISTRATIVOS</v>
      </c>
      <c r="J2811" t="s">
        <v>853</v>
      </c>
      <c r="K2811" t="s">
        <v>854</v>
      </c>
      <c r="L2811" s="11" t="s">
        <v>938</v>
      </c>
      <c r="M2811" t="s">
        <v>855</v>
      </c>
      <c r="N2811" t="s">
        <v>11</v>
      </c>
      <c r="O2811" s="19">
        <v>6195</v>
      </c>
      <c r="P2811" s="19">
        <v>0</v>
      </c>
      <c r="Q2811" s="19">
        <v>0</v>
      </c>
      <c r="R2811" s="19">
        <v>6195</v>
      </c>
      <c r="S2811" s="19">
        <v>6058.16</v>
      </c>
      <c r="T2811" s="19">
        <v>0</v>
      </c>
      <c r="U2811" s="18">
        <f>Tabla1[[#This Row],[Comprometido]]/Tabla1[[#Totals],[Comprometido]]</f>
        <v>0</v>
      </c>
      <c r="V2811" s="19">
        <v>0</v>
      </c>
      <c r="W2811" s="20">
        <f>Tabla1[[#This Row],[Devengado]]/Tabla1[[#Totals],[Devengado]]</f>
        <v>0</v>
      </c>
      <c r="X2811" s="19">
        <v>6195</v>
      </c>
      <c r="Y2811" s="19">
        <v>6195</v>
      </c>
      <c r="Z2811" s="19">
        <v>136.84</v>
      </c>
    </row>
    <row r="2812" spans="1:26" hidden="1" x14ac:dyDescent="0.2">
      <c r="A2812" t="s">
        <v>0</v>
      </c>
      <c r="B2812" t="s">
        <v>1</v>
      </c>
      <c r="C2812" t="s">
        <v>180</v>
      </c>
      <c r="D2812" t="s">
        <v>181</v>
      </c>
      <c r="E2812" t="s">
        <v>4</v>
      </c>
      <c r="F2812" t="s">
        <v>5</v>
      </c>
      <c r="G2812" t="s">
        <v>6</v>
      </c>
      <c r="H2812" t="s">
        <v>7</v>
      </c>
      <c r="I2812" t="str">
        <f>MID(Tabla1[[#This Row],[Des.Proyecto]],16,50)</f>
        <v>GASTOS ADMINISTRATIVOS</v>
      </c>
      <c r="J2812" t="s">
        <v>853</v>
      </c>
      <c r="K2812" t="s">
        <v>854</v>
      </c>
      <c r="L2812" s="11" t="s">
        <v>938</v>
      </c>
      <c r="M2812" t="s">
        <v>855</v>
      </c>
      <c r="N2812" t="s">
        <v>11</v>
      </c>
      <c r="O2812" s="19">
        <v>14221.34</v>
      </c>
      <c r="P2812" s="19">
        <v>0</v>
      </c>
      <c r="Q2812" s="19">
        <v>0</v>
      </c>
      <c r="R2812" s="19">
        <v>14221.34</v>
      </c>
      <c r="S2812" s="19">
        <v>0</v>
      </c>
      <c r="T2812" s="19">
        <v>0</v>
      </c>
      <c r="U2812" s="18">
        <f>Tabla1[[#This Row],[Comprometido]]/Tabla1[[#Totals],[Comprometido]]</f>
        <v>0</v>
      </c>
      <c r="V2812" s="19">
        <v>0</v>
      </c>
      <c r="W2812" s="20">
        <f>Tabla1[[#This Row],[Devengado]]/Tabla1[[#Totals],[Devengado]]</f>
        <v>0</v>
      </c>
      <c r="X2812" s="19">
        <v>14221.34</v>
      </c>
      <c r="Y2812" s="19">
        <v>14221.34</v>
      </c>
      <c r="Z2812" s="19">
        <v>14221.34</v>
      </c>
    </row>
    <row r="2813" spans="1:26" hidden="1" x14ac:dyDescent="0.2">
      <c r="A2813" t="s">
        <v>23</v>
      </c>
      <c r="B2813" t="s">
        <v>24</v>
      </c>
      <c r="C2813" t="s">
        <v>103</v>
      </c>
      <c r="D2813" t="s">
        <v>104</v>
      </c>
      <c r="E2813" t="s">
        <v>4</v>
      </c>
      <c r="F2813" t="s">
        <v>5</v>
      </c>
      <c r="G2813" t="s">
        <v>6</v>
      </c>
      <c r="H2813" t="s">
        <v>7</v>
      </c>
      <c r="I2813" t="str">
        <f>MID(Tabla1[[#This Row],[Des.Proyecto]],16,50)</f>
        <v>GASTOS ADMINISTRATIVOS</v>
      </c>
      <c r="J2813" t="s">
        <v>853</v>
      </c>
      <c r="K2813" t="s">
        <v>854</v>
      </c>
      <c r="L2813" s="11" t="s">
        <v>938</v>
      </c>
      <c r="M2813" t="s">
        <v>855</v>
      </c>
      <c r="N2813" t="s">
        <v>11</v>
      </c>
      <c r="O2813" s="19">
        <v>10000</v>
      </c>
      <c r="P2813" s="19">
        <v>0</v>
      </c>
      <c r="Q2813" s="19">
        <v>-3000</v>
      </c>
      <c r="R2813" s="19">
        <v>7000</v>
      </c>
      <c r="S2813" s="19">
        <v>0</v>
      </c>
      <c r="T2813" s="19">
        <v>2480</v>
      </c>
      <c r="U2813" s="18">
        <f>Tabla1[[#This Row],[Comprometido]]/Tabla1[[#Totals],[Comprometido]]</f>
        <v>1.1839581010213396E-4</v>
      </c>
      <c r="V2813" s="19">
        <v>2480</v>
      </c>
      <c r="W2813" s="20">
        <f>Tabla1[[#This Row],[Devengado]]/Tabla1[[#Totals],[Devengado]]</f>
        <v>2.8961050728968214E-4</v>
      </c>
      <c r="X2813" s="19">
        <v>4520</v>
      </c>
      <c r="Y2813" s="19">
        <v>4520</v>
      </c>
      <c r="Z2813" s="19">
        <v>4520</v>
      </c>
    </row>
    <row r="2814" spans="1:26" hidden="1" x14ac:dyDescent="0.2">
      <c r="A2814" t="s">
        <v>0</v>
      </c>
      <c r="B2814" t="s">
        <v>1</v>
      </c>
      <c r="C2814" t="s">
        <v>88</v>
      </c>
      <c r="D2814" t="s">
        <v>89</v>
      </c>
      <c r="E2814" t="s">
        <v>4</v>
      </c>
      <c r="F2814" t="s">
        <v>5</v>
      </c>
      <c r="G2814" t="s">
        <v>6</v>
      </c>
      <c r="H2814" t="s">
        <v>7</v>
      </c>
      <c r="I2814" t="str">
        <f>MID(Tabla1[[#This Row],[Des.Proyecto]],16,50)</f>
        <v>GASTOS ADMINISTRATIVOS</v>
      </c>
      <c r="J2814" t="s">
        <v>853</v>
      </c>
      <c r="K2814" t="s">
        <v>854</v>
      </c>
      <c r="L2814" s="11" t="s">
        <v>938</v>
      </c>
      <c r="M2814" t="s">
        <v>855</v>
      </c>
      <c r="N2814" t="s">
        <v>11</v>
      </c>
      <c r="O2814" s="19">
        <v>53366.400000000001</v>
      </c>
      <c r="P2814" s="19">
        <v>0</v>
      </c>
      <c r="Q2814" s="19">
        <v>-40366.800000000003</v>
      </c>
      <c r="R2814" s="19">
        <v>12999.6</v>
      </c>
      <c r="S2814" s="19">
        <v>0</v>
      </c>
      <c r="T2814" s="19">
        <v>12999.6</v>
      </c>
      <c r="U2814" s="18">
        <f>Tabla1[[#This Row],[Comprometido]]/Tabla1[[#Totals],[Comprometido]]</f>
        <v>6.2060410201762121E-4</v>
      </c>
      <c r="V2814" s="19">
        <v>12999.6</v>
      </c>
      <c r="W2814" s="20">
        <f>Tabla1[[#This Row],[Devengado]]/Tabla1[[#Totals],[Devengado]]</f>
        <v>1.5180728832915129E-3</v>
      </c>
      <c r="X2814" s="19">
        <v>0</v>
      </c>
      <c r="Y2814" s="19">
        <v>0</v>
      </c>
      <c r="Z2814" s="19">
        <v>0</v>
      </c>
    </row>
    <row r="2815" spans="1:26" hidden="1" x14ac:dyDescent="0.2">
      <c r="A2815" t="s">
        <v>0</v>
      </c>
      <c r="B2815" t="s">
        <v>1</v>
      </c>
      <c r="C2815" t="s">
        <v>174</v>
      </c>
      <c r="D2815" t="s">
        <v>175</v>
      </c>
      <c r="E2815" t="s">
        <v>4</v>
      </c>
      <c r="F2815" t="s">
        <v>5</v>
      </c>
      <c r="G2815" t="s">
        <v>6</v>
      </c>
      <c r="H2815" t="s">
        <v>7</v>
      </c>
      <c r="I2815" t="str">
        <f>MID(Tabla1[[#This Row],[Des.Proyecto]],16,50)</f>
        <v>GASTOS ADMINISTRATIVOS</v>
      </c>
      <c r="J2815" t="s">
        <v>856</v>
      </c>
      <c r="K2815" t="s">
        <v>857</v>
      </c>
      <c r="L2815" s="11" t="s">
        <v>938</v>
      </c>
      <c r="M2815" t="s">
        <v>855</v>
      </c>
      <c r="N2815" t="s">
        <v>11</v>
      </c>
      <c r="O2815" s="19">
        <v>24280</v>
      </c>
      <c r="P2815" s="19">
        <v>0</v>
      </c>
      <c r="Q2815" s="19">
        <v>2577.67</v>
      </c>
      <c r="R2815" s="19">
        <v>26857.67</v>
      </c>
      <c r="S2815" s="19">
        <v>26857.67</v>
      </c>
      <c r="T2815" s="19">
        <v>0</v>
      </c>
      <c r="U2815" s="18">
        <f>Tabla1[[#This Row],[Comprometido]]/Tabla1[[#Totals],[Comprometido]]</f>
        <v>0</v>
      </c>
      <c r="V2815" s="19">
        <v>0</v>
      </c>
      <c r="W2815" s="20">
        <f>Tabla1[[#This Row],[Devengado]]/Tabla1[[#Totals],[Devengado]]</f>
        <v>0</v>
      </c>
      <c r="X2815" s="19">
        <v>26857.67</v>
      </c>
      <c r="Y2815" s="19">
        <v>26857.67</v>
      </c>
      <c r="Z2815" s="19">
        <v>0</v>
      </c>
    </row>
    <row r="2816" spans="1:26" hidden="1" x14ac:dyDescent="0.2">
      <c r="A2816" t="s">
        <v>23</v>
      </c>
      <c r="B2816" t="s">
        <v>49</v>
      </c>
      <c r="C2816" t="s">
        <v>56</v>
      </c>
      <c r="D2816" t="s">
        <v>57</v>
      </c>
      <c r="E2816" t="s">
        <v>4</v>
      </c>
      <c r="F2816" t="s">
        <v>5</v>
      </c>
      <c r="G2816" t="s">
        <v>6</v>
      </c>
      <c r="H2816" t="s">
        <v>7</v>
      </c>
      <c r="I2816" t="str">
        <f>MID(Tabla1[[#This Row],[Des.Proyecto]],16,50)</f>
        <v>GASTOS ADMINISTRATIVOS</v>
      </c>
      <c r="J2816" t="s">
        <v>856</v>
      </c>
      <c r="K2816" t="s">
        <v>857</v>
      </c>
      <c r="L2816" s="11" t="s">
        <v>938</v>
      </c>
      <c r="M2816" t="s">
        <v>855</v>
      </c>
      <c r="N2816" t="s">
        <v>11</v>
      </c>
      <c r="O2816" s="19">
        <v>761881.55</v>
      </c>
      <c r="P2816" s="19">
        <v>0</v>
      </c>
      <c r="Q2816" s="19">
        <v>-352881.54</v>
      </c>
      <c r="R2816" s="19">
        <v>409000.01</v>
      </c>
      <c r="S2816" s="19">
        <v>304304</v>
      </c>
      <c r="T2816" s="19">
        <v>93500</v>
      </c>
      <c r="U2816" s="18">
        <f>Tabla1[[#This Row],[Comprometido]]/Tabla1[[#Totals],[Comprometido]]</f>
        <v>4.4637130018344859E-3</v>
      </c>
      <c r="V2816" s="19">
        <v>93500</v>
      </c>
      <c r="W2816" s="20">
        <f>Tabla1[[#This Row],[Devengado]]/Tabla1[[#Totals],[Devengado]]</f>
        <v>1.0918783238542451E-2</v>
      </c>
      <c r="X2816" s="19">
        <v>315500.01</v>
      </c>
      <c r="Y2816" s="19">
        <v>315500.01</v>
      </c>
      <c r="Z2816" s="19">
        <v>11196.01</v>
      </c>
    </row>
    <row r="2817" spans="1:26" hidden="1" x14ac:dyDescent="0.2">
      <c r="A2817" t="s">
        <v>0</v>
      </c>
      <c r="B2817" t="s">
        <v>1</v>
      </c>
      <c r="C2817" t="s">
        <v>180</v>
      </c>
      <c r="D2817" t="s">
        <v>181</v>
      </c>
      <c r="E2817" t="s">
        <v>4</v>
      </c>
      <c r="F2817" t="s">
        <v>5</v>
      </c>
      <c r="G2817" t="s">
        <v>6</v>
      </c>
      <c r="H2817" t="s">
        <v>7</v>
      </c>
      <c r="I2817" t="str">
        <f>MID(Tabla1[[#This Row],[Des.Proyecto]],16,50)</f>
        <v>GASTOS ADMINISTRATIVOS</v>
      </c>
      <c r="J2817" t="s">
        <v>856</v>
      </c>
      <c r="K2817" t="s">
        <v>857</v>
      </c>
      <c r="L2817" s="11" t="s">
        <v>938</v>
      </c>
      <c r="M2817" t="s">
        <v>855</v>
      </c>
      <c r="N2817" t="s">
        <v>11</v>
      </c>
      <c r="O2817" s="19">
        <v>5000</v>
      </c>
      <c r="P2817" s="19">
        <v>0</v>
      </c>
      <c r="Q2817" s="19">
        <v>0</v>
      </c>
      <c r="R2817" s="19">
        <v>5000</v>
      </c>
      <c r="S2817" s="19">
        <v>0</v>
      </c>
      <c r="T2817" s="19">
        <v>0</v>
      </c>
      <c r="U2817" s="18">
        <f>Tabla1[[#This Row],[Comprometido]]/Tabla1[[#Totals],[Comprometido]]</f>
        <v>0</v>
      </c>
      <c r="V2817" s="19">
        <v>0</v>
      </c>
      <c r="W2817" s="20">
        <f>Tabla1[[#This Row],[Devengado]]/Tabla1[[#Totals],[Devengado]]</f>
        <v>0</v>
      </c>
      <c r="X2817" s="19">
        <v>5000</v>
      </c>
      <c r="Y2817" s="19">
        <v>5000</v>
      </c>
      <c r="Z2817" s="19">
        <v>5000</v>
      </c>
    </row>
    <row r="2818" spans="1:26" hidden="1" x14ac:dyDescent="0.2">
      <c r="A2818" t="s">
        <v>23</v>
      </c>
      <c r="B2818" t="s">
        <v>24</v>
      </c>
      <c r="C2818" t="s">
        <v>42</v>
      </c>
      <c r="D2818" t="s">
        <v>43</v>
      </c>
      <c r="E2818" t="s">
        <v>4</v>
      </c>
      <c r="F2818" t="s">
        <v>5</v>
      </c>
      <c r="G2818" t="s">
        <v>6</v>
      </c>
      <c r="H2818" t="s">
        <v>7</v>
      </c>
      <c r="I2818" t="str">
        <f>MID(Tabla1[[#This Row],[Des.Proyecto]],16,50)</f>
        <v>GASTOS ADMINISTRATIVOS</v>
      </c>
      <c r="J2818" t="s">
        <v>856</v>
      </c>
      <c r="K2818" t="s">
        <v>857</v>
      </c>
      <c r="L2818" s="11" t="s">
        <v>938</v>
      </c>
      <c r="M2818" t="s">
        <v>855</v>
      </c>
      <c r="N2818" t="s">
        <v>11</v>
      </c>
      <c r="O2818" s="19">
        <v>0</v>
      </c>
      <c r="P2818" s="19">
        <v>0</v>
      </c>
      <c r="Q2818" s="19">
        <v>1000</v>
      </c>
      <c r="R2818" s="19">
        <v>1000</v>
      </c>
      <c r="S2818" s="19">
        <v>845.54</v>
      </c>
      <c r="T2818" s="19">
        <v>0</v>
      </c>
      <c r="U2818" s="18">
        <f>Tabla1[[#This Row],[Comprometido]]/Tabla1[[#Totals],[Comprometido]]</f>
        <v>0</v>
      </c>
      <c r="V2818" s="19">
        <v>0</v>
      </c>
      <c r="W2818" s="20">
        <f>Tabla1[[#This Row],[Devengado]]/Tabla1[[#Totals],[Devengado]]</f>
        <v>0</v>
      </c>
      <c r="X2818" s="19">
        <v>1000</v>
      </c>
      <c r="Y2818" s="19">
        <v>1000</v>
      </c>
      <c r="Z2818" s="19">
        <v>154.46</v>
      </c>
    </row>
    <row r="2819" spans="1:26" hidden="1" x14ac:dyDescent="0.2">
      <c r="A2819" t="s">
        <v>0</v>
      </c>
      <c r="B2819" t="s">
        <v>31</v>
      </c>
      <c r="C2819" t="s">
        <v>32</v>
      </c>
      <c r="D2819" t="s">
        <v>33</v>
      </c>
      <c r="E2819" t="s">
        <v>4</v>
      </c>
      <c r="F2819" t="s">
        <v>5</v>
      </c>
      <c r="G2819" t="s">
        <v>6</v>
      </c>
      <c r="H2819" t="s">
        <v>7</v>
      </c>
      <c r="I2819" t="str">
        <f>MID(Tabla1[[#This Row],[Des.Proyecto]],16,50)</f>
        <v>GASTOS ADMINISTRATIVOS</v>
      </c>
      <c r="J2819" t="s">
        <v>856</v>
      </c>
      <c r="K2819" t="s">
        <v>857</v>
      </c>
      <c r="L2819" s="11" t="s">
        <v>938</v>
      </c>
      <c r="M2819" t="s">
        <v>855</v>
      </c>
      <c r="N2819" t="s">
        <v>11</v>
      </c>
      <c r="O2819" s="19">
        <v>1265.5</v>
      </c>
      <c r="P2819" s="19">
        <v>0</v>
      </c>
      <c r="Q2819" s="19">
        <v>373728</v>
      </c>
      <c r="R2819" s="19">
        <v>374993.5</v>
      </c>
      <c r="S2819" s="19">
        <v>373728</v>
      </c>
      <c r="T2819" s="19">
        <v>1224</v>
      </c>
      <c r="U2819" s="18">
        <f>Tabla1[[#This Row],[Comprometido]]/Tabla1[[#Totals],[Comprometido]]</f>
        <v>5.843406111492418E-5</v>
      </c>
      <c r="V2819" s="19">
        <v>1224</v>
      </c>
      <c r="W2819" s="20">
        <f>Tabla1[[#This Row],[Devengado]]/Tabla1[[#Totals],[Devengado]]</f>
        <v>1.4293679875910118E-4</v>
      </c>
      <c r="X2819" s="19">
        <v>373769.5</v>
      </c>
      <c r="Y2819" s="19">
        <v>373769.5</v>
      </c>
      <c r="Z2819" s="19">
        <v>41.5</v>
      </c>
    </row>
    <row r="2820" spans="1:26" hidden="1" x14ac:dyDescent="0.2">
      <c r="A2820" t="s">
        <v>23</v>
      </c>
      <c r="B2820" t="s">
        <v>24</v>
      </c>
      <c r="C2820" t="s">
        <v>44</v>
      </c>
      <c r="D2820" t="s">
        <v>45</v>
      </c>
      <c r="E2820" t="s">
        <v>4</v>
      </c>
      <c r="F2820" t="s">
        <v>5</v>
      </c>
      <c r="G2820" t="s">
        <v>6</v>
      </c>
      <c r="H2820" t="s">
        <v>7</v>
      </c>
      <c r="I2820" t="str">
        <f>MID(Tabla1[[#This Row],[Des.Proyecto]],16,50)</f>
        <v>GASTOS ADMINISTRATIVOS</v>
      </c>
      <c r="J2820" t="s">
        <v>856</v>
      </c>
      <c r="K2820" t="s">
        <v>857</v>
      </c>
      <c r="L2820" s="11" t="s">
        <v>938</v>
      </c>
      <c r="M2820" t="s">
        <v>855</v>
      </c>
      <c r="N2820" t="s">
        <v>11</v>
      </c>
      <c r="O2820" s="19">
        <v>370.24</v>
      </c>
      <c r="P2820" s="19">
        <v>0</v>
      </c>
      <c r="Q2820" s="19">
        <v>6429.76</v>
      </c>
      <c r="R2820" s="19">
        <v>6800</v>
      </c>
      <c r="S2820" s="19">
        <v>0</v>
      </c>
      <c r="T2820" s="19">
        <v>6300</v>
      </c>
      <c r="U2820" s="18">
        <f>Tabla1[[#This Row],[Comprometido]]/Tabla1[[#Totals],[Comprometido]]</f>
        <v>3.007635498562274E-4</v>
      </c>
      <c r="V2820" s="19">
        <v>6300</v>
      </c>
      <c r="W2820" s="20">
        <f>Tabla1[[#This Row],[Devengado]]/Tabla1[[#Totals],[Devengado]]</f>
        <v>7.357041112600796E-4</v>
      </c>
      <c r="X2820" s="19">
        <v>500</v>
      </c>
      <c r="Y2820" s="19">
        <v>500</v>
      </c>
      <c r="Z2820" s="19">
        <v>500</v>
      </c>
    </row>
    <row r="2821" spans="1:26" hidden="1" x14ac:dyDescent="0.2">
      <c r="A2821" t="s">
        <v>23</v>
      </c>
      <c r="B2821" t="s">
        <v>69</v>
      </c>
      <c r="C2821" t="s">
        <v>70</v>
      </c>
      <c r="D2821" t="s">
        <v>71</v>
      </c>
      <c r="E2821" t="s">
        <v>4</v>
      </c>
      <c r="F2821" t="s">
        <v>5</v>
      </c>
      <c r="G2821" t="s">
        <v>6</v>
      </c>
      <c r="H2821" t="s">
        <v>7</v>
      </c>
      <c r="I2821" t="str">
        <f>MID(Tabla1[[#This Row],[Des.Proyecto]],16,50)</f>
        <v>GASTOS ADMINISTRATIVOS</v>
      </c>
      <c r="J2821" t="s">
        <v>856</v>
      </c>
      <c r="K2821" t="s">
        <v>857</v>
      </c>
      <c r="L2821" s="11" t="s">
        <v>938</v>
      </c>
      <c r="M2821" t="s">
        <v>855</v>
      </c>
      <c r="N2821" t="s">
        <v>11</v>
      </c>
      <c r="O2821" s="19">
        <v>29111.66</v>
      </c>
      <c r="P2821" s="19">
        <v>0</v>
      </c>
      <c r="Q2821" s="19">
        <v>-29111.66</v>
      </c>
      <c r="R2821" s="19">
        <v>0</v>
      </c>
      <c r="S2821" s="19">
        <v>0</v>
      </c>
      <c r="T2821" s="19">
        <v>0</v>
      </c>
      <c r="U2821" s="18">
        <f>Tabla1[[#This Row],[Comprometido]]/Tabla1[[#Totals],[Comprometido]]</f>
        <v>0</v>
      </c>
      <c r="V2821" s="19">
        <v>0</v>
      </c>
      <c r="W2821" s="20">
        <f>Tabla1[[#This Row],[Devengado]]/Tabla1[[#Totals],[Devengado]]</f>
        <v>0</v>
      </c>
      <c r="X2821" s="19">
        <v>0</v>
      </c>
      <c r="Y2821" s="19">
        <v>0</v>
      </c>
      <c r="Z2821" s="19">
        <v>0</v>
      </c>
    </row>
    <row r="2822" spans="1:26" hidden="1" x14ac:dyDescent="0.2">
      <c r="A2822" t="s">
        <v>23</v>
      </c>
      <c r="B2822" t="s">
        <v>24</v>
      </c>
      <c r="C2822" t="s">
        <v>101</v>
      </c>
      <c r="D2822" t="s">
        <v>102</v>
      </c>
      <c r="E2822" t="s">
        <v>4</v>
      </c>
      <c r="F2822" t="s">
        <v>5</v>
      </c>
      <c r="G2822" t="s">
        <v>6</v>
      </c>
      <c r="H2822" t="s">
        <v>7</v>
      </c>
      <c r="I2822" t="str">
        <f>MID(Tabla1[[#This Row],[Des.Proyecto]],16,50)</f>
        <v>GASTOS ADMINISTRATIVOS</v>
      </c>
      <c r="J2822" t="s">
        <v>856</v>
      </c>
      <c r="K2822" t="s">
        <v>857</v>
      </c>
      <c r="L2822" s="11" t="s">
        <v>938</v>
      </c>
      <c r="M2822" t="s">
        <v>855</v>
      </c>
      <c r="N2822" t="s">
        <v>11</v>
      </c>
      <c r="O2822" s="19">
        <v>2000</v>
      </c>
      <c r="P2822" s="19">
        <v>0</v>
      </c>
      <c r="Q2822" s="19">
        <v>0</v>
      </c>
      <c r="R2822" s="19">
        <v>2000</v>
      </c>
      <c r="S2822" s="19">
        <v>0</v>
      </c>
      <c r="T2822" s="19">
        <v>0</v>
      </c>
      <c r="U2822" s="18">
        <f>Tabla1[[#This Row],[Comprometido]]/Tabla1[[#Totals],[Comprometido]]</f>
        <v>0</v>
      </c>
      <c r="V2822" s="19">
        <v>0</v>
      </c>
      <c r="W2822" s="20">
        <f>Tabla1[[#This Row],[Devengado]]/Tabla1[[#Totals],[Devengado]]</f>
        <v>0</v>
      </c>
      <c r="X2822" s="19">
        <v>2000</v>
      </c>
      <c r="Y2822" s="19">
        <v>2000</v>
      </c>
      <c r="Z2822" s="19">
        <v>2000</v>
      </c>
    </row>
    <row r="2823" spans="1:26" hidden="1" x14ac:dyDescent="0.2">
      <c r="A2823" t="s">
        <v>62</v>
      </c>
      <c r="B2823" t="s">
        <v>66</v>
      </c>
      <c r="C2823" t="s">
        <v>129</v>
      </c>
      <c r="D2823" t="s">
        <v>130</v>
      </c>
      <c r="E2823" t="s">
        <v>4</v>
      </c>
      <c r="F2823" t="s">
        <v>5</v>
      </c>
      <c r="G2823" t="s">
        <v>6</v>
      </c>
      <c r="H2823" t="s">
        <v>7</v>
      </c>
      <c r="I2823" t="str">
        <f>MID(Tabla1[[#This Row],[Des.Proyecto]],16,50)</f>
        <v>GASTOS ADMINISTRATIVOS</v>
      </c>
      <c r="J2823" t="s">
        <v>856</v>
      </c>
      <c r="K2823" t="s">
        <v>857</v>
      </c>
      <c r="L2823" s="11" t="s">
        <v>938</v>
      </c>
      <c r="M2823" t="s">
        <v>855</v>
      </c>
      <c r="N2823" t="s">
        <v>11</v>
      </c>
      <c r="O2823" s="19">
        <v>3400</v>
      </c>
      <c r="P2823" s="19">
        <v>0</v>
      </c>
      <c r="Q2823" s="19">
        <v>1417.8</v>
      </c>
      <c r="R2823" s="19">
        <v>4817.8</v>
      </c>
      <c r="S2823" s="19">
        <v>0</v>
      </c>
      <c r="T2823" s="19">
        <v>0</v>
      </c>
      <c r="U2823" s="18">
        <f>Tabla1[[#This Row],[Comprometido]]/Tabla1[[#Totals],[Comprometido]]</f>
        <v>0</v>
      </c>
      <c r="V2823" s="19">
        <v>0</v>
      </c>
      <c r="W2823" s="20">
        <f>Tabla1[[#This Row],[Devengado]]/Tabla1[[#Totals],[Devengado]]</f>
        <v>0</v>
      </c>
      <c r="X2823" s="19">
        <v>4817.8</v>
      </c>
      <c r="Y2823" s="19">
        <v>4817.8</v>
      </c>
      <c r="Z2823" s="19">
        <v>4817.8</v>
      </c>
    </row>
    <row r="2824" spans="1:26" hidden="1" x14ac:dyDescent="0.2">
      <c r="A2824" t="s">
        <v>62</v>
      </c>
      <c r="B2824" t="s">
        <v>80</v>
      </c>
      <c r="C2824" t="s">
        <v>90</v>
      </c>
      <c r="D2824" t="s">
        <v>91</v>
      </c>
      <c r="E2824" t="s">
        <v>4</v>
      </c>
      <c r="F2824" t="s">
        <v>5</v>
      </c>
      <c r="G2824" t="s">
        <v>6</v>
      </c>
      <c r="H2824" t="s">
        <v>7</v>
      </c>
      <c r="I2824" t="str">
        <f>MID(Tabla1[[#This Row],[Des.Proyecto]],16,50)</f>
        <v>GASTOS ADMINISTRATIVOS</v>
      </c>
      <c r="J2824" t="s">
        <v>856</v>
      </c>
      <c r="K2824" t="s">
        <v>857</v>
      </c>
      <c r="L2824" s="11" t="s">
        <v>938</v>
      </c>
      <c r="M2824" t="s">
        <v>855</v>
      </c>
      <c r="N2824" t="s">
        <v>11</v>
      </c>
      <c r="O2824" s="19">
        <v>750</v>
      </c>
      <c r="P2824" s="19">
        <v>0</v>
      </c>
      <c r="Q2824" s="19">
        <v>0</v>
      </c>
      <c r="R2824" s="19">
        <v>750</v>
      </c>
      <c r="S2824" s="19">
        <v>0</v>
      </c>
      <c r="T2824" s="19">
        <v>0</v>
      </c>
      <c r="U2824" s="18">
        <f>Tabla1[[#This Row],[Comprometido]]/Tabla1[[#Totals],[Comprometido]]</f>
        <v>0</v>
      </c>
      <c r="V2824" s="19">
        <v>0</v>
      </c>
      <c r="W2824" s="20">
        <f>Tabla1[[#This Row],[Devengado]]/Tabla1[[#Totals],[Devengado]]</f>
        <v>0</v>
      </c>
      <c r="X2824" s="19">
        <v>750</v>
      </c>
      <c r="Y2824" s="19">
        <v>750</v>
      </c>
      <c r="Z2824" s="19">
        <v>750</v>
      </c>
    </row>
    <row r="2825" spans="1:26" hidden="1" x14ac:dyDescent="0.2">
      <c r="A2825" t="s">
        <v>0</v>
      </c>
      <c r="B2825" t="s">
        <v>16</v>
      </c>
      <c r="C2825" t="s">
        <v>36</v>
      </c>
      <c r="D2825" t="s">
        <v>37</v>
      </c>
      <c r="E2825" t="s">
        <v>4</v>
      </c>
      <c r="F2825" t="s">
        <v>5</v>
      </c>
      <c r="G2825" t="s">
        <v>6</v>
      </c>
      <c r="H2825" t="s">
        <v>7</v>
      </c>
      <c r="I2825" t="str">
        <f>MID(Tabla1[[#This Row],[Des.Proyecto]],16,50)</f>
        <v>GASTOS ADMINISTRATIVOS</v>
      </c>
      <c r="J2825" t="s">
        <v>856</v>
      </c>
      <c r="K2825" t="s">
        <v>857</v>
      </c>
      <c r="L2825" s="11" t="s">
        <v>938</v>
      </c>
      <c r="M2825" t="s">
        <v>855</v>
      </c>
      <c r="N2825" t="s">
        <v>11</v>
      </c>
      <c r="O2825" s="19">
        <v>5010</v>
      </c>
      <c r="P2825" s="19">
        <v>0</v>
      </c>
      <c r="Q2825" s="19">
        <v>0</v>
      </c>
      <c r="R2825" s="19">
        <v>5010</v>
      </c>
      <c r="S2825" s="19">
        <v>0</v>
      </c>
      <c r="T2825" s="19">
        <v>0</v>
      </c>
      <c r="U2825" s="18">
        <f>Tabla1[[#This Row],[Comprometido]]/Tabla1[[#Totals],[Comprometido]]</f>
        <v>0</v>
      </c>
      <c r="V2825" s="19">
        <v>0</v>
      </c>
      <c r="W2825" s="20">
        <f>Tabla1[[#This Row],[Devengado]]/Tabla1[[#Totals],[Devengado]]</f>
        <v>0</v>
      </c>
      <c r="X2825" s="19">
        <v>5010</v>
      </c>
      <c r="Y2825" s="19">
        <v>5010</v>
      </c>
      <c r="Z2825" s="19">
        <v>5010</v>
      </c>
    </row>
    <row r="2826" spans="1:26" hidden="1" x14ac:dyDescent="0.2">
      <c r="A2826" t="s">
        <v>23</v>
      </c>
      <c r="B2826" t="s">
        <v>24</v>
      </c>
      <c r="C2826" t="s">
        <v>29</v>
      </c>
      <c r="D2826" t="s">
        <v>30</v>
      </c>
      <c r="E2826" t="s">
        <v>4</v>
      </c>
      <c r="F2826" t="s">
        <v>5</v>
      </c>
      <c r="G2826" t="s">
        <v>6</v>
      </c>
      <c r="H2826" t="s">
        <v>7</v>
      </c>
      <c r="I2826" t="str">
        <f>MID(Tabla1[[#This Row],[Des.Proyecto]],16,50)</f>
        <v>GASTOS ADMINISTRATIVOS</v>
      </c>
      <c r="J2826" t="s">
        <v>856</v>
      </c>
      <c r="K2826" t="s">
        <v>857</v>
      </c>
      <c r="L2826" s="11" t="s">
        <v>938</v>
      </c>
      <c r="M2826" t="s">
        <v>855</v>
      </c>
      <c r="N2826" t="s">
        <v>11</v>
      </c>
      <c r="O2826" s="19">
        <v>13090.39</v>
      </c>
      <c r="P2826" s="19">
        <v>0</v>
      </c>
      <c r="Q2826" s="19">
        <v>-1400</v>
      </c>
      <c r="R2826" s="19">
        <v>11690.39</v>
      </c>
      <c r="S2826" s="19">
        <v>0</v>
      </c>
      <c r="T2826" s="19">
        <v>0</v>
      </c>
      <c r="U2826" s="18">
        <f>Tabla1[[#This Row],[Comprometido]]/Tabla1[[#Totals],[Comprometido]]</f>
        <v>0</v>
      </c>
      <c r="V2826" s="19">
        <v>0</v>
      </c>
      <c r="W2826" s="20">
        <f>Tabla1[[#This Row],[Devengado]]/Tabla1[[#Totals],[Devengado]]</f>
        <v>0</v>
      </c>
      <c r="X2826" s="19">
        <v>11690.39</v>
      </c>
      <c r="Y2826" s="19">
        <v>11690.39</v>
      </c>
      <c r="Z2826" s="19">
        <v>11690.39</v>
      </c>
    </row>
    <row r="2827" spans="1:26" hidden="1" x14ac:dyDescent="0.2">
      <c r="A2827" t="s">
        <v>62</v>
      </c>
      <c r="B2827" t="s">
        <v>110</v>
      </c>
      <c r="C2827" t="s">
        <v>111</v>
      </c>
      <c r="D2827" t="s">
        <v>112</v>
      </c>
      <c r="E2827" t="s">
        <v>4</v>
      </c>
      <c r="F2827" t="s">
        <v>5</v>
      </c>
      <c r="G2827" t="s">
        <v>6</v>
      </c>
      <c r="H2827" t="s">
        <v>7</v>
      </c>
      <c r="I2827" t="str">
        <f>MID(Tabla1[[#This Row],[Des.Proyecto]],16,50)</f>
        <v>GASTOS ADMINISTRATIVOS</v>
      </c>
      <c r="J2827" t="s">
        <v>856</v>
      </c>
      <c r="K2827" t="s">
        <v>857</v>
      </c>
      <c r="L2827" s="11" t="s">
        <v>938</v>
      </c>
      <c r="M2827" t="s">
        <v>855</v>
      </c>
      <c r="N2827" t="s">
        <v>11</v>
      </c>
      <c r="O2827" s="19">
        <v>105000</v>
      </c>
      <c r="P2827" s="19">
        <v>0</v>
      </c>
      <c r="Q2827" s="19">
        <v>0</v>
      </c>
      <c r="R2827" s="19">
        <v>105000</v>
      </c>
      <c r="S2827" s="19">
        <v>0</v>
      </c>
      <c r="T2827" s="19">
        <v>0</v>
      </c>
      <c r="U2827" s="18">
        <f>Tabla1[[#This Row],[Comprometido]]/Tabla1[[#Totals],[Comprometido]]</f>
        <v>0</v>
      </c>
      <c r="V2827" s="19">
        <v>0</v>
      </c>
      <c r="W2827" s="20">
        <f>Tabla1[[#This Row],[Devengado]]/Tabla1[[#Totals],[Devengado]]</f>
        <v>0</v>
      </c>
      <c r="X2827" s="19">
        <v>105000</v>
      </c>
      <c r="Y2827" s="19">
        <v>105000</v>
      </c>
      <c r="Z2827" s="19">
        <v>105000</v>
      </c>
    </row>
    <row r="2828" spans="1:26" hidden="1" x14ac:dyDescent="0.2">
      <c r="A2828" t="s">
        <v>62</v>
      </c>
      <c r="B2828" t="s">
        <v>80</v>
      </c>
      <c r="C2828" t="s">
        <v>122</v>
      </c>
      <c r="D2828" t="s">
        <v>123</v>
      </c>
      <c r="E2828" t="s">
        <v>4</v>
      </c>
      <c r="F2828" t="s">
        <v>5</v>
      </c>
      <c r="G2828" t="s">
        <v>6</v>
      </c>
      <c r="H2828" t="s">
        <v>7</v>
      </c>
      <c r="I2828" t="str">
        <f>MID(Tabla1[[#This Row],[Des.Proyecto]],16,50)</f>
        <v>GASTOS ADMINISTRATIVOS</v>
      </c>
      <c r="J2828" t="s">
        <v>856</v>
      </c>
      <c r="K2828" t="s">
        <v>857</v>
      </c>
      <c r="L2828" s="11" t="s">
        <v>938</v>
      </c>
      <c r="M2828" t="s">
        <v>855</v>
      </c>
      <c r="N2828" t="s">
        <v>11</v>
      </c>
      <c r="O2828" s="19">
        <v>5600</v>
      </c>
      <c r="P2828" s="19">
        <v>0</v>
      </c>
      <c r="Q2828" s="19">
        <v>-1360.62</v>
      </c>
      <c r="R2828" s="19">
        <v>4239.38</v>
      </c>
      <c r="S2828" s="19">
        <v>0</v>
      </c>
      <c r="T2828" s="19">
        <v>0</v>
      </c>
      <c r="U2828" s="18">
        <f>Tabla1[[#This Row],[Comprometido]]/Tabla1[[#Totals],[Comprometido]]</f>
        <v>0</v>
      </c>
      <c r="V2828" s="19">
        <v>0</v>
      </c>
      <c r="W2828" s="20">
        <f>Tabla1[[#This Row],[Devengado]]/Tabla1[[#Totals],[Devengado]]</f>
        <v>0</v>
      </c>
      <c r="X2828" s="19">
        <v>4239.38</v>
      </c>
      <c r="Y2828" s="19">
        <v>4239.38</v>
      </c>
      <c r="Z2828" s="19">
        <v>4239.38</v>
      </c>
    </row>
    <row r="2829" spans="1:26" hidden="1" x14ac:dyDescent="0.2">
      <c r="A2829" t="s">
        <v>23</v>
      </c>
      <c r="B2829" t="s">
        <v>24</v>
      </c>
      <c r="C2829" t="s">
        <v>34</v>
      </c>
      <c r="D2829" t="s">
        <v>35</v>
      </c>
      <c r="E2829" t="s">
        <v>4</v>
      </c>
      <c r="F2829" t="s">
        <v>5</v>
      </c>
      <c r="G2829" t="s">
        <v>6</v>
      </c>
      <c r="H2829" t="s">
        <v>7</v>
      </c>
      <c r="I2829" t="str">
        <f>MID(Tabla1[[#This Row],[Des.Proyecto]],16,50)</f>
        <v>GASTOS ADMINISTRATIVOS</v>
      </c>
      <c r="J2829" t="s">
        <v>856</v>
      </c>
      <c r="K2829" t="s">
        <v>857</v>
      </c>
      <c r="L2829" s="11" t="s">
        <v>938</v>
      </c>
      <c r="M2829" t="s">
        <v>855</v>
      </c>
      <c r="N2829" t="s">
        <v>11</v>
      </c>
      <c r="O2829" s="19">
        <v>5330</v>
      </c>
      <c r="P2829" s="19">
        <v>0</v>
      </c>
      <c r="Q2829" s="19">
        <v>0</v>
      </c>
      <c r="R2829" s="19">
        <v>5330</v>
      </c>
      <c r="S2829" s="19">
        <v>0</v>
      </c>
      <c r="T2829" s="19">
        <v>0</v>
      </c>
      <c r="U2829" s="18">
        <f>Tabla1[[#This Row],[Comprometido]]/Tabla1[[#Totals],[Comprometido]]</f>
        <v>0</v>
      </c>
      <c r="V2829" s="19">
        <v>0</v>
      </c>
      <c r="W2829" s="20">
        <f>Tabla1[[#This Row],[Devengado]]/Tabla1[[#Totals],[Devengado]]</f>
        <v>0</v>
      </c>
      <c r="X2829" s="19">
        <v>5330</v>
      </c>
      <c r="Y2829" s="19">
        <v>5330</v>
      </c>
      <c r="Z2829" s="19">
        <v>5330</v>
      </c>
    </row>
    <row r="2830" spans="1:26" hidden="1" x14ac:dyDescent="0.2">
      <c r="A2830" t="s">
        <v>0</v>
      </c>
      <c r="B2830" t="s">
        <v>1</v>
      </c>
      <c r="C2830" t="s">
        <v>249</v>
      </c>
      <c r="D2830" t="s">
        <v>250</v>
      </c>
      <c r="E2830" t="s">
        <v>4</v>
      </c>
      <c r="F2830" t="s">
        <v>5</v>
      </c>
      <c r="G2830" t="s">
        <v>6</v>
      </c>
      <c r="H2830" t="s">
        <v>7</v>
      </c>
      <c r="I2830" t="str">
        <f>MID(Tabla1[[#This Row],[Des.Proyecto]],16,50)</f>
        <v>GASTOS ADMINISTRATIVOS</v>
      </c>
      <c r="J2830" t="s">
        <v>856</v>
      </c>
      <c r="K2830" t="s">
        <v>857</v>
      </c>
      <c r="L2830" s="11" t="s">
        <v>938</v>
      </c>
      <c r="M2830" t="s">
        <v>855</v>
      </c>
      <c r="N2830" t="s">
        <v>11</v>
      </c>
      <c r="O2830" s="19">
        <v>50480</v>
      </c>
      <c r="P2830" s="19">
        <v>0</v>
      </c>
      <c r="Q2830" s="19">
        <v>0</v>
      </c>
      <c r="R2830" s="19">
        <v>50480</v>
      </c>
      <c r="S2830" s="19">
        <v>0</v>
      </c>
      <c r="T2830" s="19">
        <v>0</v>
      </c>
      <c r="U2830" s="18">
        <f>Tabla1[[#This Row],[Comprometido]]/Tabla1[[#Totals],[Comprometido]]</f>
        <v>0</v>
      </c>
      <c r="V2830" s="19">
        <v>0</v>
      </c>
      <c r="W2830" s="20">
        <f>Tabla1[[#This Row],[Devengado]]/Tabla1[[#Totals],[Devengado]]</f>
        <v>0</v>
      </c>
      <c r="X2830" s="19">
        <v>50480</v>
      </c>
      <c r="Y2830" s="19">
        <v>50480</v>
      </c>
      <c r="Z2830" s="19">
        <v>50480</v>
      </c>
    </row>
    <row r="2831" spans="1:26" hidden="1" x14ac:dyDescent="0.2">
      <c r="A2831" t="s">
        <v>62</v>
      </c>
      <c r="B2831" t="s">
        <v>66</v>
      </c>
      <c r="C2831" t="s">
        <v>120</v>
      </c>
      <c r="D2831" t="s">
        <v>121</v>
      </c>
      <c r="E2831" t="s">
        <v>4</v>
      </c>
      <c r="F2831" t="s">
        <v>5</v>
      </c>
      <c r="G2831" t="s">
        <v>6</v>
      </c>
      <c r="H2831" t="s">
        <v>7</v>
      </c>
      <c r="I2831" t="str">
        <f>MID(Tabla1[[#This Row],[Des.Proyecto]],16,50)</f>
        <v>GASTOS ADMINISTRATIVOS</v>
      </c>
      <c r="J2831" t="s">
        <v>856</v>
      </c>
      <c r="K2831" t="s">
        <v>857</v>
      </c>
      <c r="L2831" s="11" t="s">
        <v>938</v>
      </c>
      <c r="M2831" t="s">
        <v>855</v>
      </c>
      <c r="N2831" t="s">
        <v>11</v>
      </c>
      <c r="O2831" s="19">
        <v>2000</v>
      </c>
      <c r="P2831" s="19">
        <v>0</v>
      </c>
      <c r="Q2831" s="19">
        <v>0</v>
      </c>
      <c r="R2831" s="19">
        <v>2000</v>
      </c>
      <c r="S2831" s="19">
        <v>0</v>
      </c>
      <c r="T2831" s="19">
        <v>0</v>
      </c>
      <c r="U2831" s="18">
        <f>Tabla1[[#This Row],[Comprometido]]/Tabla1[[#Totals],[Comprometido]]</f>
        <v>0</v>
      </c>
      <c r="V2831" s="19">
        <v>0</v>
      </c>
      <c r="W2831" s="20">
        <f>Tabla1[[#This Row],[Devengado]]/Tabla1[[#Totals],[Devengado]]</f>
        <v>0</v>
      </c>
      <c r="X2831" s="19">
        <v>2000</v>
      </c>
      <c r="Y2831" s="19">
        <v>2000</v>
      </c>
      <c r="Z2831" s="19">
        <v>2000</v>
      </c>
    </row>
    <row r="2832" spans="1:26" hidden="1" x14ac:dyDescent="0.2">
      <c r="A2832" t="s">
        <v>0</v>
      </c>
      <c r="B2832" t="s">
        <v>105</v>
      </c>
      <c r="C2832" t="s">
        <v>106</v>
      </c>
      <c r="D2832" t="s">
        <v>107</v>
      </c>
      <c r="E2832" t="s">
        <v>4</v>
      </c>
      <c r="F2832" t="s">
        <v>5</v>
      </c>
      <c r="G2832" t="s">
        <v>6</v>
      </c>
      <c r="H2832" t="s">
        <v>7</v>
      </c>
      <c r="I2832" t="str">
        <f>MID(Tabla1[[#This Row],[Des.Proyecto]],16,50)</f>
        <v>GASTOS ADMINISTRATIVOS</v>
      </c>
      <c r="J2832" t="s">
        <v>856</v>
      </c>
      <c r="K2832" t="s">
        <v>857</v>
      </c>
      <c r="L2832" s="11" t="s">
        <v>938</v>
      </c>
      <c r="M2832" t="s">
        <v>855</v>
      </c>
      <c r="N2832" t="s">
        <v>11</v>
      </c>
      <c r="O2832" s="19">
        <v>6779.85</v>
      </c>
      <c r="P2832" s="19">
        <v>0</v>
      </c>
      <c r="Q2832" s="19">
        <v>0</v>
      </c>
      <c r="R2832" s="19">
        <v>6779.85</v>
      </c>
      <c r="S2832" s="19">
        <v>0</v>
      </c>
      <c r="T2832" s="19">
        <v>0</v>
      </c>
      <c r="U2832" s="18">
        <f>Tabla1[[#This Row],[Comprometido]]/Tabla1[[#Totals],[Comprometido]]</f>
        <v>0</v>
      </c>
      <c r="V2832" s="19">
        <v>0</v>
      </c>
      <c r="W2832" s="20">
        <f>Tabla1[[#This Row],[Devengado]]/Tabla1[[#Totals],[Devengado]]</f>
        <v>0</v>
      </c>
      <c r="X2832" s="19">
        <v>6779.85</v>
      </c>
      <c r="Y2832" s="19">
        <v>6779.85</v>
      </c>
      <c r="Z2832" s="19">
        <v>6779.85</v>
      </c>
    </row>
    <row r="2833" spans="1:26" hidden="1" x14ac:dyDescent="0.2">
      <c r="A2833" t="s">
        <v>23</v>
      </c>
      <c r="B2833" t="s">
        <v>24</v>
      </c>
      <c r="C2833" t="s">
        <v>72</v>
      </c>
      <c r="D2833" t="s">
        <v>73</v>
      </c>
      <c r="E2833" t="s">
        <v>4</v>
      </c>
      <c r="F2833" t="s">
        <v>5</v>
      </c>
      <c r="G2833" t="s">
        <v>6</v>
      </c>
      <c r="H2833" t="s">
        <v>7</v>
      </c>
      <c r="I2833" t="str">
        <f>MID(Tabla1[[#This Row],[Des.Proyecto]],16,50)</f>
        <v>GASTOS ADMINISTRATIVOS</v>
      </c>
      <c r="J2833" t="s">
        <v>856</v>
      </c>
      <c r="K2833" t="s">
        <v>857</v>
      </c>
      <c r="L2833" s="11" t="s">
        <v>938</v>
      </c>
      <c r="M2833" t="s">
        <v>855</v>
      </c>
      <c r="N2833" t="s">
        <v>11</v>
      </c>
      <c r="O2833" s="19">
        <v>0</v>
      </c>
      <c r="P2833" s="19">
        <v>0</v>
      </c>
      <c r="Q2833" s="19">
        <v>540</v>
      </c>
      <c r="R2833" s="19">
        <v>540</v>
      </c>
      <c r="S2833" s="19">
        <v>0</v>
      </c>
      <c r="T2833" s="19">
        <v>0</v>
      </c>
      <c r="U2833" s="18">
        <f>Tabla1[[#This Row],[Comprometido]]/Tabla1[[#Totals],[Comprometido]]</f>
        <v>0</v>
      </c>
      <c r="V2833" s="19">
        <v>0</v>
      </c>
      <c r="W2833" s="20">
        <f>Tabla1[[#This Row],[Devengado]]/Tabla1[[#Totals],[Devengado]]</f>
        <v>0</v>
      </c>
      <c r="X2833" s="19">
        <v>540</v>
      </c>
      <c r="Y2833" s="19">
        <v>540</v>
      </c>
      <c r="Z2833" s="19">
        <v>540</v>
      </c>
    </row>
    <row r="2834" spans="1:26" hidden="1" x14ac:dyDescent="0.2">
      <c r="A2834" t="s">
        <v>23</v>
      </c>
      <c r="B2834" t="s">
        <v>24</v>
      </c>
      <c r="C2834" t="s">
        <v>40</v>
      </c>
      <c r="D2834" t="s">
        <v>41</v>
      </c>
      <c r="E2834" t="s">
        <v>4</v>
      </c>
      <c r="F2834" t="s">
        <v>5</v>
      </c>
      <c r="G2834" t="s">
        <v>6</v>
      </c>
      <c r="H2834" t="s">
        <v>7</v>
      </c>
      <c r="I2834" t="str">
        <f>MID(Tabla1[[#This Row],[Des.Proyecto]],16,50)</f>
        <v>GASTOS ADMINISTRATIVOS</v>
      </c>
      <c r="J2834" t="s">
        <v>856</v>
      </c>
      <c r="K2834" t="s">
        <v>857</v>
      </c>
      <c r="L2834" s="11" t="s">
        <v>938</v>
      </c>
      <c r="M2834" t="s">
        <v>855</v>
      </c>
      <c r="N2834" t="s">
        <v>11</v>
      </c>
      <c r="O2834" s="19">
        <v>100</v>
      </c>
      <c r="P2834" s="19">
        <v>0</v>
      </c>
      <c r="Q2834" s="19">
        <v>0</v>
      </c>
      <c r="R2834" s="19">
        <v>100</v>
      </c>
      <c r="S2834" s="19">
        <v>0</v>
      </c>
      <c r="T2834" s="19">
        <v>0</v>
      </c>
      <c r="U2834" s="18">
        <f>Tabla1[[#This Row],[Comprometido]]/Tabla1[[#Totals],[Comprometido]]</f>
        <v>0</v>
      </c>
      <c r="V2834" s="19">
        <v>0</v>
      </c>
      <c r="W2834" s="20">
        <f>Tabla1[[#This Row],[Devengado]]/Tabla1[[#Totals],[Devengado]]</f>
        <v>0</v>
      </c>
      <c r="X2834" s="19">
        <v>100</v>
      </c>
      <c r="Y2834" s="19">
        <v>100</v>
      </c>
      <c r="Z2834" s="19">
        <v>100</v>
      </c>
    </row>
    <row r="2835" spans="1:26" hidden="1" x14ac:dyDescent="0.2">
      <c r="A2835" t="s">
        <v>23</v>
      </c>
      <c r="B2835" t="s">
        <v>24</v>
      </c>
      <c r="C2835" t="s">
        <v>86</v>
      </c>
      <c r="D2835" t="s">
        <v>87</v>
      </c>
      <c r="E2835" t="s">
        <v>4</v>
      </c>
      <c r="F2835" t="s">
        <v>5</v>
      </c>
      <c r="G2835" t="s">
        <v>6</v>
      </c>
      <c r="H2835" t="s">
        <v>7</v>
      </c>
      <c r="I2835" t="str">
        <f>MID(Tabla1[[#This Row],[Des.Proyecto]],16,50)</f>
        <v>GASTOS ADMINISTRATIVOS</v>
      </c>
      <c r="J2835" t="s">
        <v>856</v>
      </c>
      <c r="K2835" t="s">
        <v>857</v>
      </c>
      <c r="L2835" s="11" t="s">
        <v>938</v>
      </c>
      <c r="M2835" t="s">
        <v>855</v>
      </c>
      <c r="N2835" t="s">
        <v>11</v>
      </c>
      <c r="O2835" s="19">
        <v>2000</v>
      </c>
      <c r="P2835" s="19">
        <v>0</v>
      </c>
      <c r="Q2835" s="19">
        <v>-2000</v>
      </c>
      <c r="R2835" s="19">
        <v>0</v>
      </c>
      <c r="S2835" s="19">
        <v>0</v>
      </c>
      <c r="T2835" s="19">
        <v>0</v>
      </c>
      <c r="U2835" s="18">
        <f>Tabla1[[#This Row],[Comprometido]]/Tabla1[[#Totals],[Comprometido]]</f>
        <v>0</v>
      </c>
      <c r="V2835" s="19">
        <v>0</v>
      </c>
      <c r="W2835" s="20">
        <f>Tabla1[[#This Row],[Devengado]]/Tabla1[[#Totals],[Devengado]]</f>
        <v>0</v>
      </c>
      <c r="X2835" s="19">
        <v>0</v>
      </c>
      <c r="Y2835" s="19">
        <v>0</v>
      </c>
      <c r="Z2835" s="19">
        <v>0</v>
      </c>
    </row>
    <row r="2836" spans="1:26" hidden="1" x14ac:dyDescent="0.2">
      <c r="A2836" t="s">
        <v>23</v>
      </c>
      <c r="B2836" t="s">
        <v>24</v>
      </c>
      <c r="C2836" t="s">
        <v>25</v>
      </c>
      <c r="D2836" t="s">
        <v>26</v>
      </c>
      <c r="E2836" t="s">
        <v>4</v>
      </c>
      <c r="F2836" t="s">
        <v>5</v>
      </c>
      <c r="G2836" t="s">
        <v>6</v>
      </c>
      <c r="H2836" t="s">
        <v>7</v>
      </c>
      <c r="I2836" t="str">
        <f>MID(Tabla1[[#This Row],[Des.Proyecto]],16,50)</f>
        <v>GASTOS ADMINISTRATIVOS</v>
      </c>
      <c r="J2836" t="s">
        <v>856</v>
      </c>
      <c r="K2836" t="s">
        <v>857</v>
      </c>
      <c r="L2836" s="11" t="s">
        <v>938</v>
      </c>
      <c r="M2836" t="s">
        <v>855</v>
      </c>
      <c r="N2836" t="s">
        <v>11</v>
      </c>
      <c r="O2836" s="19">
        <v>6000</v>
      </c>
      <c r="P2836" s="19">
        <v>0</v>
      </c>
      <c r="Q2836" s="19">
        <v>0</v>
      </c>
      <c r="R2836" s="19">
        <v>6000</v>
      </c>
      <c r="S2836" s="19">
        <v>0</v>
      </c>
      <c r="T2836" s="19">
        <v>0</v>
      </c>
      <c r="U2836" s="18">
        <f>Tabla1[[#This Row],[Comprometido]]/Tabla1[[#Totals],[Comprometido]]</f>
        <v>0</v>
      </c>
      <c r="V2836" s="19">
        <v>0</v>
      </c>
      <c r="W2836" s="20">
        <f>Tabla1[[#This Row],[Devengado]]/Tabla1[[#Totals],[Devengado]]</f>
        <v>0</v>
      </c>
      <c r="X2836" s="19">
        <v>6000</v>
      </c>
      <c r="Y2836" s="19">
        <v>6000</v>
      </c>
      <c r="Z2836" s="19">
        <v>6000</v>
      </c>
    </row>
    <row r="2837" spans="1:26" hidden="1" x14ac:dyDescent="0.2">
      <c r="A2837" t="s">
        <v>0</v>
      </c>
      <c r="B2837" t="s">
        <v>105</v>
      </c>
      <c r="C2837" t="s">
        <v>106</v>
      </c>
      <c r="D2837" t="s">
        <v>107</v>
      </c>
      <c r="E2837" t="s">
        <v>4</v>
      </c>
      <c r="F2837" t="s">
        <v>5</v>
      </c>
      <c r="G2837" t="s">
        <v>6</v>
      </c>
      <c r="H2837" t="s">
        <v>7</v>
      </c>
      <c r="I2837" t="str">
        <f>MID(Tabla1[[#This Row],[Des.Proyecto]],16,50)</f>
        <v>GASTOS ADMINISTRATIVOS</v>
      </c>
      <c r="J2837" t="s">
        <v>858</v>
      </c>
      <c r="K2837" t="s">
        <v>859</v>
      </c>
      <c r="L2837" s="11" t="s">
        <v>938</v>
      </c>
      <c r="M2837" t="s">
        <v>855</v>
      </c>
      <c r="N2837" t="s">
        <v>11</v>
      </c>
      <c r="O2837" s="19">
        <v>310607.15999999997</v>
      </c>
      <c r="P2837" s="19">
        <v>0</v>
      </c>
      <c r="Q2837" s="19">
        <v>-310607.15999999997</v>
      </c>
      <c r="R2837" s="19">
        <v>0</v>
      </c>
      <c r="S2837" s="19">
        <v>0</v>
      </c>
      <c r="T2837" s="19">
        <v>0</v>
      </c>
      <c r="U2837" s="18">
        <f>Tabla1[[#This Row],[Comprometido]]/Tabla1[[#Totals],[Comprometido]]</f>
        <v>0</v>
      </c>
      <c r="V2837" s="19">
        <v>0</v>
      </c>
      <c r="W2837" s="20">
        <f>Tabla1[[#This Row],[Devengado]]/Tabla1[[#Totals],[Devengado]]</f>
        <v>0</v>
      </c>
      <c r="X2837" s="19">
        <v>0</v>
      </c>
      <c r="Y2837" s="19">
        <v>0</v>
      </c>
      <c r="Z2837" s="19">
        <v>0</v>
      </c>
    </row>
    <row r="2838" spans="1:26" hidden="1" x14ac:dyDescent="0.2">
      <c r="A2838" t="s">
        <v>0</v>
      </c>
      <c r="B2838" t="s">
        <v>1</v>
      </c>
      <c r="C2838" t="s">
        <v>174</v>
      </c>
      <c r="D2838" t="s">
        <v>175</v>
      </c>
      <c r="E2838" t="s">
        <v>4</v>
      </c>
      <c r="F2838" t="s">
        <v>5</v>
      </c>
      <c r="G2838" t="s">
        <v>6</v>
      </c>
      <c r="H2838" t="s">
        <v>7</v>
      </c>
      <c r="I2838" t="str">
        <f>MID(Tabla1[[#This Row],[Des.Proyecto]],16,50)</f>
        <v>GASTOS ADMINISTRATIVOS</v>
      </c>
      <c r="J2838" t="s">
        <v>858</v>
      </c>
      <c r="K2838" t="s">
        <v>859</v>
      </c>
      <c r="L2838" s="11" t="s">
        <v>938</v>
      </c>
      <c r="M2838" t="s">
        <v>855</v>
      </c>
      <c r="N2838" t="s">
        <v>11</v>
      </c>
      <c r="O2838" s="19">
        <v>212697.96</v>
      </c>
      <c r="P2838" s="19">
        <v>0</v>
      </c>
      <c r="Q2838" s="19">
        <v>0</v>
      </c>
      <c r="R2838" s="19">
        <v>212697.96</v>
      </c>
      <c r="S2838" s="19">
        <v>0</v>
      </c>
      <c r="T2838" s="19">
        <v>103532</v>
      </c>
      <c r="U2838" s="18">
        <f>Tabla1[[#This Row],[Comprometido]]/Tabla1[[#Totals],[Comprometido]]</f>
        <v>4.9426431497960211E-3</v>
      </c>
      <c r="V2838" s="19">
        <v>103532</v>
      </c>
      <c r="W2838" s="20">
        <f>Tabla1[[#This Row],[Devengado]]/Tabla1[[#Totals],[Devengado]]</f>
        <v>1.2090304451901358E-2</v>
      </c>
      <c r="X2838" s="19">
        <v>109165.96</v>
      </c>
      <c r="Y2838" s="19">
        <v>109165.96</v>
      </c>
      <c r="Z2838" s="19">
        <v>109165.96</v>
      </c>
    </row>
    <row r="2839" spans="1:26" hidden="1" x14ac:dyDescent="0.2">
      <c r="A2839" t="s">
        <v>23</v>
      </c>
      <c r="B2839" t="s">
        <v>24</v>
      </c>
      <c r="C2839" t="s">
        <v>29</v>
      </c>
      <c r="D2839" t="s">
        <v>30</v>
      </c>
      <c r="E2839" t="s">
        <v>4</v>
      </c>
      <c r="F2839" t="s">
        <v>5</v>
      </c>
      <c r="G2839" t="s">
        <v>6</v>
      </c>
      <c r="H2839" t="s">
        <v>7</v>
      </c>
      <c r="I2839" t="str">
        <f>MID(Tabla1[[#This Row],[Des.Proyecto]],16,50)</f>
        <v>GASTOS ADMINISTRATIVOS</v>
      </c>
      <c r="J2839" t="s">
        <v>858</v>
      </c>
      <c r="K2839" t="s">
        <v>859</v>
      </c>
      <c r="L2839" s="11" t="s">
        <v>938</v>
      </c>
      <c r="M2839" t="s">
        <v>855</v>
      </c>
      <c r="N2839" t="s">
        <v>11</v>
      </c>
      <c r="O2839" s="19">
        <v>104313.93</v>
      </c>
      <c r="P2839" s="19">
        <v>0</v>
      </c>
      <c r="Q2839" s="19">
        <v>-104313.93</v>
      </c>
      <c r="R2839" s="19">
        <v>0</v>
      </c>
      <c r="S2839" s="19">
        <v>0</v>
      </c>
      <c r="T2839" s="19">
        <v>0</v>
      </c>
      <c r="U2839" s="18">
        <f>Tabla1[[#This Row],[Comprometido]]/Tabla1[[#Totals],[Comprometido]]</f>
        <v>0</v>
      </c>
      <c r="V2839" s="19">
        <v>0</v>
      </c>
      <c r="W2839" s="20">
        <f>Tabla1[[#This Row],[Devengado]]/Tabla1[[#Totals],[Devengado]]</f>
        <v>0</v>
      </c>
      <c r="X2839" s="19">
        <v>0</v>
      </c>
      <c r="Y2839" s="19">
        <v>0</v>
      </c>
      <c r="Z2839" s="19">
        <v>0</v>
      </c>
    </row>
    <row r="2840" spans="1:26" hidden="1" x14ac:dyDescent="0.2">
      <c r="A2840" t="s">
        <v>23</v>
      </c>
      <c r="B2840" t="s">
        <v>24</v>
      </c>
      <c r="C2840" t="s">
        <v>44</v>
      </c>
      <c r="D2840" t="s">
        <v>45</v>
      </c>
      <c r="E2840" t="s">
        <v>4</v>
      </c>
      <c r="F2840" t="s">
        <v>5</v>
      </c>
      <c r="G2840" t="s">
        <v>6</v>
      </c>
      <c r="H2840" t="s">
        <v>7</v>
      </c>
      <c r="I2840" t="str">
        <f>MID(Tabla1[[#This Row],[Des.Proyecto]],16,50)</f>
        <v>GASTOS ADMINISTRATIVOS</v>
      </c>
      <c r="J2840" t="s">
        <v>858</v>
      </c>
      <c r="K2840" t="s">
        <v>859</v>
      </c>
      <c r="L2840" s="11" t="s">
        <v>938</v>
      </c>
      <c r="M2840" t="s">
        <v>855</v>
      </c>
      <c r="N2840" t="s">
        <v>11</v>
      </c>
      <c r="O2840" s="19">
        <v>24098</v>
      </c>
      <c r="P2840" s="19">
        <v>0</v>
      </c>
      <c r="Q2840" s="19">
        <v>0.21</v>
      </c>
      <c r="R2840" s="19">
        <v>24098.21</v>
      </c>
      <c r="S2840" s="19">
        <v>0.21</v>
      </c>
      <c r="T2840" s="19">
        <v>24098</v>
      </c>
      <c r="U2840" s="18">
        <f>Tabla1[[#This Row],[Comprometido]]/Tabla1[[#Totals],[Comprometido]]</f>
        <v>1.1504444483230742E-3</v>
      </c>
      <c r="V2840" s="19">
        <v>24098</v>
      </c>
      <c r="W2840" s="20">
        <f>Tabla1[[#This Row],[Devengado]]/Tabla1[[#Totals],[Devengado]]</f>
        <v>2.8141266147849839E-3</v>
      </c>
      <c r="X2840" s="19">
        <v>0.21</v>
      </c>
      <c r="Y2840" s="19">
        <v>0.21</v>
      </c>
      <c r="Z2840" s="19">
        <v>0</v>
      </c>
    </row>
    <row r="2841" spans="1:26" hidden="1" x14ac:dyDescent="0.2">
      <c r="A2841" t="s">
        <v>23</v>
      </c>
      <c r="B2841" t="s">
        <v>24</v>
      </c>
      <c r="C2841" t="s">
        <v>34</v>
      </c>
      <c r="D2841" t="s">
        <v>35</v>
      </c>
      <c r="E2841" t="s">
        <v>4</v>
      </c>
      <c r="F2841" t="s">
        <v>5</v>
      </c>
      <c r="G2841" t="s">
        <v>6</v>
      </c>
      <c r="H2841" t="s">
        <v>7</v>
      </c>
      <c r="I2841" t="str">
        <f>MID(Tabla1[[#This Row],[Des.Proyecto]],16,50)</f>
        <v>GASTOS ADMINISTRATIVOS</v>
      </c>
      <c r="J2841" t="s">
        <v>858</v>
      </c>
      <c r="K2841" t="s">
        <v>859</v>
      </c>
      <c r="L2841" s="11" t="s">
        <v>938</v>
      </c>
      <c r="M2841" t="s">
        <v>855</v>
      </c>
      <c r="N2841" t="s">
        <v>11</v>
      </c>
      <c r="O2841" s="19">
        <v>51768.07</v>
      </c>
      <c r="P2841" s="19">
        <v>0</v>
      </c>
      <c r="Q2841" s="19">
        <v>0</v>
      </c>
      <c r="R2841" s="19">
        <v>51768.07</v>
      </c>
      <c r="S2841" s="19">
        <v>0</v>
      </c>
      <c r="T2841" s="19">
        <v>0</v>
      </c>
      <c r="U2841" s="18">
        <f>Tabla1[[#This Row],[Comprometido]]/Tabla1[[#Totals],[Comprometido]]</f>
        <v>0</v>
      </c>
      <c r="V2841" s="19">
        <v>0</v>
      </c>
      <c r="W2841" s="20">
        <f>Tabla1[[#This Row],[Devengado]]/Tabla1[[#Totals],[Devengado]]</f>
        <v>0</v>
      </c>
      <c r="X2841" s="19">
        <v>51768.07</v>
      </c>
      <c r="Y2841" s="19">
        <v>51768.07</v>
      </c>
      <c r="Z2841" s="19">
        <v>51768.07</v>
      </c>
    </row>
    <row r="2842" spans="1:26" hidden="1" x14ac:dyDescent="0.2">
      <c r="A2842" t="s">
        <v>62</v>
      </c>
      <c r="B2842" t="s">
        <v>63</v>
      </c>
      <c r="C2842" t="s">
        <v>64</v>
      </c>
      <c r="D2842" t="s">
        <v>65</v>
      </c>
      <c r="E2842" t="s">
        <v>4</v>
      </c>
      <c r="F2842" t="s">
        <v>5</v>
      </c>
      <c r="G2842" t="s">
        <v>6</v>
      </c>
      <c r="H2842" t="s">
        <v>7</v>
      </c>
      <c r="I2842" t="str">
        <f>MID(Tabla1[[#This Row],[Des.Proyecto]],16,50)</f>
        <v>GASTOS ADMINISTRATIVOS</v>
      </c>
      <c r="J2842" t="s">
        <v>858</v>
      </c>
      <c r="K2842" t="s">
        <v>859</v>
      </c>
      <c r="L2842" s="11" t="s">
        <v>938</v>
      </c>
      <c r="M2842" t="s">
        <v>855</v>
      </c>
      <c r="N2842" t="s">
        <v>11</v>
      </c>
      <c r="O2842" s="19">
        <v>25883.93</v>
      </c>
      <c r="P2842" s="19">
        <v>0</v>
      </c>
      <c r="Q2842" s="19">
        <v>-25883.93</v>
      </c>
      <c r="R2842" s="19">
        <v>0</v>
      </c>
      <c r="S2842" s="19">
        <v>0</v>
      </c>
      <c r="T2842" s="19">
        <v>0</v>
      </c>
      <c r="U2842" s="18">
        <f>Tabla1[[#This Row],[Comprometido]]/Tabla1[[#Totals],[Comprometido]]</f>
        <v>0</v>
      </c>
      <c r="V2842" s="19">
        <v>0</v>
      </c>
      <c r="W2842" s="20">
        <f>Tabla1[[#This Row],[Devengado]]/Tabla1[[#Totals],[Devengado]]</f>
        <v>0</v>
      </c>
      <c r="X2842" s="19">
        <v>0</v>
      </c>
      <c r="Y2842" s="19">
        <v>0</v>
      </c>
      <c r="Z2842" s="19">
        <v>0</v>
      </c>
    </row>
    <row r="2843" spans="1:26" hidden="1" x14ac:dyDescent="0.2">
      <c r="A2843" t="s">
        <v>23</v>
      </c>
      <c r="B2843" t="s">
        <v>49</v>
      </c>
      <c r="C2843" t="s">
        <v>56</v>
      </c>
      <c r="D2843" t="s">
        <v>57</v>
      </c>
      <c r="E2843" t="s">
        <v>4</v>
      </c>
      <c r="F2843" t="s">
        <v>5</v>
      </c>
      <c r="G2843" t="s">
        <v>6</v>
      </c>
      <c r="H2843" t="s">
        <v>7</v>
      </c>
      <c r="I2843" t="str">
        <f>MID(Tabla1[[#This Row],[Des.Proyecto]],16,50)</f>
        <v>GASTOS ADMINISTRATIVOS</v>
      </c>
      <c r="J2843" t="s">
        <v>860</v>
      </c>
      <c r="K2843" t="s">
        <v>861</v>
      </c>
      <c r="L2843" s="11" t="s">
        <v>938</v>
      </c>
      <c r="M2843" t="s">
        <v>855</v>
      </c>
      <c r="N2843" t="s">
        <v>11</v>
      </c>
      <c r="O2843" s="19">
        <v>591.36</v>
      </c>
      <c r="P2843" s="19">
        <v>0</v>
      </c>
      <c r="Q2843" s="19">
        <v>-591.36</v>
      </c>
      <c r="R2843" s="19">
        <v>0</v>
      </c>
      <c r="S2843" s="19">
        <v>0</v>
      </c>
      <c r="T2843" s="19">
        <v>0</v>
      </c>
      <c r="U2843" s="18">
        <f>Tabla1[[#This Row],[Comprometido]]/Tabla1[[#Totals],[Comprometido]]</f>
        <v>0</v>
      </c>
      <c r="V2843" s="19">
        <v>0</v>
      </c>
      <c r="W2843" s="20">
        <f>Tabla1[[#This Row],[Devengado]]/Tabla1[[#Totals],[Devengado]]</f>
        <v>0</v>
      </c>
      <c r="X2843" s="19">
        <v>0</v>
      </c>
      <c r="Y2843" s="19">
        <v>0</v>
      </c>
      <c r="Z2843" s="19">
        <v>0</v>
      </c>
    </row>
    <row r="2844" spans="1:26" hidden="1" x14ac:dyDescent="0.2">
      <c r="A2844" t="s">
        <v>23</v>
      </c>
      <c r="B2844" t="s">
        <v>46</v>
      </c>
      <c r="C2844" t="s">
        <v>133</v>
      </c>
      <c r="D2844" t="s">
        <v>134</v>
      </c>
      <c r="E2844" t="s">
        <v>4</v>
      </c>
      <c r="F2844" t="s">
        <v>5</v>
      </c>
      <c r="G2844" t="s">
        <v>6</v>
      </c>
      <c r="H2844" t="s">
        <v>7</v>
      </c>
      <c r="I2844" t="str">
        <f>MID(Tabla1[[#This Row],[Des.Proyecto]],16,50)</f>
        <v>GASTOS ADMINISTRATIVOS</v>
      </c>
      <c r="J2844" t="s">
        <v>860</v>
      </c>
      <c r="K2844" t="s">
        <v>861</v>
      </c>
      <c r="L2844" s="11" t="s">
        <v>938</v>
      </c>
      <c r="M2844" t="s">
        <v>855</v>
      </c>
      <c r="N2844" t="s">
        <v>11</v>
      </c>
      <c r="O2844" s="19">
        <v>528</v>
      </c>
      <c r="P2844" s="19">
        <v>0</v>
      </c>
      <c r="Q2844" s="19">
        <v>0</v>
      </c>
      <c r="R2844" s="19">
        <v>528</v>
      </c>
      <c r="S2844" s="19">
        <v>0</v>
      </c>
      <c r="T2844" s="19">
        <v>0</v>
      </c>
      <c r="U2844" s="18">
        <f>Tabla1[[#This Row],[Comprometido]]/Tabla1[[#Totals],[Comprometido]]</f>
        <v>0</v>
      </c>
      <c r="V2844" s="19">
        <v>0</v>
      </c>
      <c r="W2844" s="20">
        <f>Tabla1[[#This Row],[Devengado]]/Tabla1[[#Totals],[Devengado]]</f>
        <v>0</v>
      </c>
      <c r="X2844" s="19">
        <v>528</v>
      </c>
      <c r="Y2844" s="19">
        <v>528</v>
      </c>
      <c r="Z2844" s="19">
        <v>528</v>
      </c>
    </row>
    <row r="2845" spans="1:26" hidden="1" x14ac:dyDescent="0.2">
      <c r="A2845" t="s">
        <v>23</v>
      </c>
      <c r="B2845" t="s">
        <v>69</v>
      </c>
      <c r="C2845" t="s">
        <v>70</v>
      </c>
      <c r="D2845" t="s">
        <v>71</v>
      </c>
      <c r="E2845" t="s">
        <v>4</v>
      </c>
      <c r="F2845" t="s">
        <v>5</v>
      </c>
      <c r="G2845" t="s">
        <v>6</v>
      </c>
      <c r="H2845" t="s">
        <v>7</v>
      </c>
      <c r="I2845" t="str">
        <f>MID(Tabla1[[#This Row],[Des.Proyecto]],16,50)</f>
        <v>GASTOS ADMINISTRATIVOS</v>
      </c>
      <c r="J2845" t="s">
        <v>860</v>
      </c>
      <c r="K2845" t="s">
        <v>861</v>
      </c>
      <c r="L2845" s="11" t="s">
        <v>938</v>
      </c>
      <c r="M2845" t="s">
        <v>855</v>
      </c>
      <c r="N2845" t="s">
        <v>11</v>
      </c>
      <c r="O2845" s="19">
        <v>2751.54</v>
      </c>
      <c r="P2845" s="19">
        <v>0</v>
      </c>
      <c r="Q2845" s="19">
        <v>-2751.54</v>
      </c>
      <c r="R2845" s="19">
        <v>0</v>
      </c>
      <c r="S2845" s="19">
        <v>0</v>
      </c>
      <c r="T2845" s="19">
        <v>0</v>
      </c>
      <c r="U2845" s="18">
        <f>Tabla1[[#This Row],[Comprometido]]/Tabla1[[#Totals],[Comprometido]]</f>
        <v>0</v>
      </c>
      <c r="V2845" s="19">
        <v>0</v>
      </c>
      <c r="W2845" s="20">
        <f>Tabla1[[#This Row],[Devengado]]/Tabla1[[#Totals],[Devengado]]</f>
        <v>0</v>
      </c>
      <c r="X2845" s="19">
        <v>0</v>
      </c>
      <c r="Y2845" s="19">
        <v>0</v>
      </c>
      <c r="Z2845" s="19">
        <v>0</v>
      </c>
    </row>
    <row r="2846" spans="1:26" hidden="1" x14ac:dyDescent="0.2">
      <c r="A2846" t="s">
        <v>23</v>
      </c>
      <c r="B2846" t="s">
        <v>24</v>
      </c>
      <c r="C2846" t="s">
        <v>101</v>
      </c>
      <c r="D2846" t="s">
        <v>102</v>
      </c>
      <c r="E2846" t="s">
        <v>4</v>
      </c>
      <c r="F2846" t="s">
        <v>5</v>
      </c>
      <c r="G2846" t="s">
        <v>6</v>
      </c>
      <c r="H2846" t="s">
        <v>7</v>
      </c>
      <c r="I2846" t="str">
        <f>MID(Tabla1[[#This Row],[Des.Proyecto]],16,50)</f>
        <v>GASTOS ADMINISTRATIVOS</v>
      </c>
      <c r="J2846" t="s">
        <v>860</v>
      </c>
      <c r="K2846" t="s">
        <v>861</v>
      </c>
      <c r="L2846" s="11" t="s">
        <v>938</v>
      </c>
      <c r="M2846" t="s">
        <v>855</v>
      </c>
      <c r="N2846" t="s">
        <v>11</v>
      </c>
      <c r="O2846" s="19">
        <v>409</v>
      </c>
      <c r="P2846" s="19">
        <v>0</v>
      </c>
      <c r="Q2846" s="19">
        <v>0</v>
      </c>
      <c r="R2846" s="19">
        <v>409</v>
      </c>
      <c r="S2846" s="19">
        <v>0</v>
      </c>
      <c r="T2846" s="19">
        <v>0</v>
      </c>
      <c r="U2846" s="18">
        <f>Tabla1[[#This Row],[Comprometido]]/Tabla1[[#Totals],[Comprometido]]</f>
        <v>0</v>
      </c>
      <c r="V2846" s="19">
        <v>0</v>
      </c>
      <c r="W2846" s="20">
        <f>Tabla1[[#This Row],[Devengado]]/Tabla1[[#Totals],[Devengado]]</f>
        <v>0</v>
      </c>
      <c r="X2846" s="19">
        <v>409</v>
      </c>
      <c r="Y2846" s="19">
        <v>409</v>
      </c>
      <c r="Z2846" s="19">
        <v>409</v>
      </c>
    </row>
    <row r="2847" spans="1:26" hidden="1" x14ac:dyDescent="0.2">
      <c r="A2847" t="s">
        <v>23</v>
      </c>
      <c r="B2847" t="s">
        <v>24</v>
      </c>
      <c r="C2847" t="s">
        <v>44</v>
      </c>
      <c r="D2847" t="s">
        <v>45</v>
      </c>
      <c r="E2847" t="s">
        <v>4</v>
      </c>
      <c r="F2847" t="s">
        <v>5</v>
      </c>
      <c r="G2847" t="s">
        <v>6</v>
      </c>
      <c r="H2847" t="s">
        <v>7</v>
      </c>
      <c r="I2847" t="str">
        <f>MID(Tabla1[[#This Row],[Des.Proyecto]],16,50)</f>
        <v>GASTOS ADMINISTRATIVOS</v>
      </c>
      <c r="J2847" t="s">
        <v>860</v>
      </c>
      <c r="K2847" t="s">
        <v>861</v>
      </c>
      <c r="L2847" s="11" t="s">
        <v>938</v>
      </c>
      <c r="M2847" t="s">
        <v>855</v>
      </c>
      <c r="N2847" t="s">
        <v>11</v>
      </c>
      <c r="O2847" s="19">
        <v>0</v>
      </c>
      <c r="P2847" s="19">
        <v>0</v>
      </c>
      <c r="Q2847" s="19">
        <v>1600</v>
      </c>
      <c r="R2847" s="19">
        <v>1600</v>
      </c>
      <c r="S2847" s="19">
        <v>0</v>
      </c>
      <c r="T2847" s="19">
        <v>0</v>
      </c>
      <c r="U2847" s="18">
        <f>Tabla1[[#This Row],[Comprometido]]/Tabla1[[#Totals],[Comprometido]]</f>
        <v>0</v>
      </c>
      <c r="V2847" s="19">
        <v>0</v>
      </c>
      <c r="W2847" s="20">
        <f>Tabla1[[#This Row],[Devengado]]/Tabla1[[#Totals],[Devengado]]</f>
        <v>0</v>
      </c>
      <c r="X2847" s="19">
        <v>1600</v>
      </c>
      <c r="Y2847" s="19">
        <v>1600</v>
      </c>
      <c r="Z2847" s="19">
        <v>1600</v>
      </c>
    </row>
    <row r="2848" spans="1:26" hidden="1" x14ac:dyDescent="0.2">
      <c r="A2848" t="s">
        <v>62</v>
      </c>
      <c r="B2848" t="s">
        <v>80</v>
      </c>
      <c r="C2848" t="s">
        <v>122</v>
      </c>
      <c r="D2848" t="s">
        <v>123</v>
      </c>
      <c r="E2848" t="s">
        <v>4</v>
      </c>
      <c r="F2848" t="s">
        <v>5</v>
      </c>
      <c r="G2848" t="s">
        <v>6</v>
      </c>
      <c r="H2848" t="s">
        <v>7</v>
      </c>
      <c r="I2848" t="str">
        <f>MID(Tabla1[[#This Row],[Des.Proyecto]],16,50)</f>
        <v>GASTOS ADMINISTRATIVOS</v>
      </c>
      <c r="J2848" t="s">
        <v>862</v>
      </c>
      <c r="K2848" t="s">
        <v>863</v>
      </c>
      <c r="L2848" s="11" t="s">
        <v>938</v>
      </c>
      <c r="M2848" t="s">
        <v>855</v>
      </c>
      <c r="N2848" t="s">
        <v>11</v>
      </c>
      <c r="O2848" s="19">
        <v>25000</v>
      </c>
      <c r="P2848" s="19">
        <v>0</v>
      </c>
      <c r="Q2848" s="19">
        <v>0</v>
      </c>
      <c r="R2848" s="19">
        <v>25000</v>
      </c>
      <c r="S2848" s="19">
        <v>22719</v>
      </c>
      <c r="T2848" s="19">
        <v>998</v>
      </c>
      <c r="U2848" s="18">
        <f>Tabla1[[#This Row],[Comprometido]]/Tabla1[[#Totals],[Comprometido]]</f>
        <v>4.7644765516907134E-5</v>
      </c>
      <c r="V2848" s="19">
        <v>0</v>
      </c>
      <c r="W2848" s="20">
        <f>Tabla1[[#This Row],[Devengado]]/Tabla1[[#Totals],[Devengado]]</f>
        <v>0</v>
      </c>
      <c r="X2848" s="19">
        <v>24002</v>
      </c>
      <c r="Y2848" s="19">
        <v>25000</v>
      </c>
      <c r="Z2848" s="19">
        <v>1283</v>
      </c>
    </row>
    <row r="2849" spans="1:26" hidden="1" x14ac:dyDescent="0.2">
      <c r="A2849" t="s">
        <v>23</v>
      </c>
      <c r="B2849" t="s">
        <v>24</v>
      </c>
      <c r="C2849" t="s">
        <v>29</v>
      </c>
      <c r="D2849" t="s">
        <v>30</v>
      </c>
      <c r="E2849" t="s">
        <v>4</v>
      </c>
      <c r="F2849" t="s">
        <v>5</v>
      </c>
      <c r="G2849" t="s">
        <v>6</v>
      </c>
      <c r="H2849" t="s">
        <v>7</v>
      </c>
      <c r="I2849" t="str">
        <f>MID(Tabla1[[#This Row],[Des.Proyecto]],16,50)</f>
        <v>GASTOS ADMINISTRATIVOS</v>
      </c>
      <c r="J2849" t="s">
        <v>862</v>
      </c>
      <c r="K2849" t="s">
        <v>863</v>
      </c>
      <c r="L2849" s="11" t="s">
        <v>938</v>
      </c>
      <c r="M2849" t="s">
        <v>855</v>
      </c>
      <c r="N2849" t="s">
        <v>11</v>
      </c>
      <c r="O2849" s="19">
        <v>194700</v>
      </c>
      <c r="P2849" s="19">
        <v>0</v>
      </c>
      <c r="Q2849" s="19">
        <v>-187200</v>
      </c>
      <c r="R2849" s="19">
        <v>7500</v>
      </c>
      <c r="S2849" s="19">
        <v>0</v>
      </c>
      <c r="T2849" s="19">
        <v>0</v>
      </c>
      <c r="U2849" s="18">
        <f>Tabla1[[#This Row],[Comprometido]]/Tabla1[[#Totals],[Comprometido]]</f>
        <v>0</v>
      </c>
      <c r="V2849" s="19">
        <v>0</v>
      </c>
      <c r="W2849" s="20">
        <f>Tabla1[[#This Row],[Devengado]]/Tabla1[[#Totals],[Devengado]]</f>
        <v>0</v>
      </c>
      <c r="X2849" s="19">
        <v>7500</v>
      </c>
      <c r="Y2849" s="19">
        <v>7500</v>
      </c>
      <c r="Z2849" s="19">
        <v>7500</v>
      </c>
    </row>
    <row r="2850" spans="1:26" hidden="1" x14ac:dyDescent="0.2">
      <c r="A2850" t="s">
        <v>23</v>
      </c>
      <c r="B2850" t="s">
        <v>24</v>
      </c>
      <c r="C2850" t="s">
        <v>103</v>
      </c>
      <c r="D2850" t="s">
        <v>104</v>
      </c>
      <c r="E2850" t="s">
        <v>4</v>
      </c>
      <c r="F2850" t="s">
        <v>5</v>
      </c>
      <c r="G2850" t="s">
        <v>6</v>
      </c>
      <c r="H2850" t="s">
        <v>7</v>
      </c>
      <c r="I2850" t="str">
        <f>MID(Tabla1[[#This Row],[Des.Proyecto]],16,50)</f>
        <v>GASTOS ADMINISTRATIVOS</v>
      </c>
      <c r="J2850" t="s">
        <v>862</v>
      </c>
      <c r="K2850" t="s">
        <v>863</v>
      </c>
      <c r="L2850" s="11" t="s">
        <v>938</v>
      </c>
      <c r="M2850" t="s">
        <v>855</v>
      </c>
      <c r="N2850" t="s">
        <v>11</v>
      </c>
      <c r="O2850" s="19">
        <v>10000</v>
      </c>
      <c r="P2850" s="19">
        <v>0</v>
      </c>
      <c r="Q2850" s="19">
        <v>0</v>
      </c>
      <c r="R2850" s="19">
        <v>10000</v>
      </c>
      <c r="S2850" s="19">
        <v>0</v>
      </c>
      <c r="T2850" s="19">
        <v>0</v>
      </c>
      <c r="U2850" s="18">
        <f>Tabla1[[#This Row],[Comprometido]]/Tabla1[[#Totals],[Comprometido]]</f>
        <v>0</v>
      </c>
      <c r="V2850" s="19">
        <v>0</v>
      </c>
      <c r="W2850" s="20">
        <f>Tabla1[[#This Row],[Devengado]]/Tabla1[[#Totals],[Devengado]]</f>
        <v>0</v>
      </c>
      <c r="X2850" s="19">
        <v>10000</v>
      </c>
      <c r="Y2850" s="19">
        <v>10000</v>
      </c>
      <c r="Z2850" s="19">
        <v>10000</v>
      </c>
    </row>
    <row r="2851" spans="1:26" hidden="1" x14ac:dyDescent="0.2">
      <c r="A2851" t="s">
        <v>62</v>
      </c>
      <c r="B2851" t="s">
        <v>80</v>
      </c>
      <c r="C2851" t="s">
        <v>90</v>
      </c>
      <c r="D2851" t="s">
        <v>91</v>
      </c>
      <c r="E2851" t="s">
        <v>4</v>
      </c>
      <c r="F2851" t="s">
        <v>5</v>
      </c>
      <c r="G2851" t="s">
        <v>6</v>
      </c>
      <c r="H2851" t="s">
        <v>7</v>
      </c>
      <c r="I2851" t="str">
        <f>MID(Tabla1[[#This Row],[Des.Proyecto]],16,50)</f>
        <v>GASTOS ADMINISTRATIVOS</v>
      </c>
      <c r="J2851" t="s">
        <v>862</v>
      </c>
      <c r="K2851" t="s">
        <v>863</v>
      </c>
      <c r="L2851" s="11" t="s">
        <v>938</v>
      </c>
      <c r="M2851" t="s">
        <v>855</v>
      </c>
      <c r="N2851" t="s">
        <v>11</v>
      </c>
      <c r="O2851" s="19">
        <v>14000</v>
      </c>
      <c r="P2851" s="19">
        <v>0</v>
      </c>
      <c r="Q2851" s="19">
        <v>-3998.52</v>
      </c>
      <c r="R2851" s="19">
        <v>10001.48</v>
      </c>
      <c r="S2851" s="19">
        <v>0</v>
      </c>
      <c r="T2851" s="19">
        <v>9058.35</v>
      </c>
      <c r="U2851" s="18">
        <f>Tabla1[[#This Row],[Comprometido]]/Tabla1[[#Totals],[Comprometido]]</f>
        <v>4.3244785743494566E-4</v>
      </c>
      <c r="V2851" s="19">
        <v>9058.35</v>
      </c>
      <c r="W2851" s="20">
        <f>Tabla1[[#This Row],[Devengado]]/Tabla1[[#Totals],[Devengado]]</f>
        <v>1.0578198946401178E-3</v>
      </c>
      <c r="X2851" s="19">
        <v>943.13</v>
      </c>
      <c r="Y2851" s="19">
        <v>943.13</v>
      </c>
      <c r="Z2851" s="19">
        <v>943.13</v>
      </c>
    </row>
    <row r="2852" spans="1:26" hidden="1" x14ac:dyDescent="0.2">
      <c r="A2852" t="s">
        <v>23</v>
      </c>
      <c r="B2852" t="s">
        <v>46</v>
      </c>
      <c r="C2852" t="s">
        <v>47</v>
      </c>
      <c r="D2852" t="s">
        <v>48</v>
      </c>
      <c r="E2852" t="s">
        <v>4</v>
      </c>
      <c r="F2852" t="s">
        <v>5</v>
      </c>
      <c r="G2852" t="s">
        <v>6</v>
      </c>
      <c r="H2852" t="s">
        <v>7</v>
      </c>
      <c r="I2852" t="str">
        <f>MID(Tabla1[[#This Row],[Des.Proyecto]],16,50)</f>
        <v>GASTOS ADMINISTRATIVOS</v>
      </c>
      <c r="J2852" t="s">
        <v>862</v>
      </c>
      <c r="K2852" t="s">
        <v>863</v>
      </c>
      <c r="L2852" s="11" t="s">
        <v>938</v>
      </c>
      <c r="M2852" t="s">
        <v>855</v>
      </c>
      <c r="N2852" t="s">
        <v>11</v>
      </c>
      <c r="O2852" s="19">
        <v>127102.91</v>
      </c>
      <c r="P2852" s="19">
        <v>0</v>
      </c>
      <c r="Q2852" s="19">
        <v>0</v>
      </c>
      <c r="R2852" s="19">
        <v>127102.91</v>
      </c>
      <c r="S2852" s="19">
        <v>17969.330000000002</v>
      </c>
      <c r="T2852" s="19">
        <v>38284</v>
      </c>
      <c r="U2852" s="18">
        <f>Tabla1[[#This Row],[Comprometido]]/Tabla1[[#Totals],[Comprometido]]</f>
        <v>1.827687578205684E-3</v>
      </c>
      <c r="V2852" s="19">
        <v>38284</v>
      </c>
      <c r="W2852" s="20">
        <f>Tabla1[[#This Row],[Devengado]]/Tabla1[[#Totals],[Devengado]]</f>
        <v>4.4707454278541088E-3</v>
      </c>
      <c r="X2852" s="19">
        <v>88818.91</v>
      </c>
      <c r="Y2852" s="19">
        <v>88818.91</v>
      </c>
      <c r="Z2852" s="19">
        <v>70849.58</v>
      </c>
    </row>
    <row r="2853" spans="1:26" hidden="1" x14ac:dyDescent="0.2">
      <c r="A2853" t="s">
        <v>0</v>
      </c>
      <c r="B2853" t="s">
        <v>1</v>
      </c>
      <c r="C2853" t="s">
        <v>88</v>
      </c>
      <c r="D2853" t="s">
        <v>89</v>
      </c>
      <c r="E2853" t="s">
        <v>4</v>
      </c>
      <c r="F2853" t="s">
        <v>5</v>
      </c>
      <c r="G2853" t="s">
        <v>6</v>
      </c>
      <c r="H2853" t="s">
        <v>7</v>
      </c>
      <c r="I2853" t="str">
        <f>MID(Tabla1[[#This Row],[Des.Proyecto]],16,50)</f>
        <v>GASTOS ADMINISTRATIVOS</v>
      </c>
      <c r="J2853" t="s">
        <v>862</v>
      </c>
      <c r="K2853" t="s">
        <v>863</v>
      </c>
      <c r="L2853" s="11" t="s">
        <v>938</v>
      </c>
      <c r="M2853" t="s">
        <v>855</v>
      </c>
      <c r="N2853" t="s">
        <v>11</v>
      </c>
      <c r="O2853" s="19">
        <v>5120</v>
      </c>
      <c r="P2853" s="19">
        <v>0</v>
      </c>
      <c r="Q2853" s="19">
        <v>5871</v>
      </c>
      <c r="R2853" s="19">
        <v>10991</v>
      </c>
      <c r="S2853" s="19">
        <v>0</v>
      </c>
      <c r="T2853" s="19">
        <v>1249</v>
      </c>
      <c r="U2853" s="18">
        <f>Tabla1[[#This Row],[Comprometido]]/Tabla1[[#Totals],[Comprometido]]</f>
        <v>5.9627567265147307E-5</v>
      </c>
      <c r="V2853" s="19">
        <v>0</v>
      </c>
      <c r="W2853" s="20">
        <f>Tabla1[[#This Row],[Devengado]]/Tabla1[[#Totals],[Devengado]]</f>
        <v>0</v>
      </c>
      <c r="X2853" s="19">
        <v>9742</v>
      </c>
      <c r="Y2853" s="19">
        <v>10991</v>
      </c>
      <c r="Z2853" s="19">
        <v>9742</v>
      </c>
    </row>
    <row r="2854" spans="1:26" hidden="1" x14ac:dyDescent="0.2">
      <c r="A2854" t="s">
        <v>23</v>
      </c>
      <c r="B2854" t="s">
        <v>24</v>
      </c>
      <c r="C2854" t="s">
        <v>101</v>
      </c>
      <c r="D2854" t="s">
        <v>102</v>
      </c>
      <c r="E2854" t="s">
        <v>4</v>
      </c>
      <c r="F2854" t="s">
        <v>5</v>
      </c>
      <c r="G2854" t="s">
        <v>6</v>
      </c>
      <c r="H2854" t="s">
        <v>7</v>
      </c>
      <c r="I2854" t="str">
        <f>MID(Tabla1[[#This Row],[Des.Proyecto]],16,50)</f>
        <v>GASTOS ADMINISTRATIVOS</v>
      </c>
      <c r="J2854" t="s">
        <v>862</v>
      </c>
      <c r="K2854" t="s">
        <v>863</v>
      </c>
      <c r="L2854" s="11" t="s">
        <v>938</v>
      </c>
      <c r="M2854" t="s">
        <v>855</v>
      </c>
      <c r="N2854" t="s">
        <v>11</v>
      </c>
      <c r="O2854" s="19">
        <v>39057.65</v>
      </c>
      <c r="P2854" s="19">
        <v>0</v>
      </c>
      <c r="Q2854" s="19">
        <v>0</v>
      </c>
      <c r="R2854" s="19">
        <v>39057.65</v>
      </c>
      <c r="S2854" s="19">
        <v>4688.41</v>
      </c>
      <c r="T2854" s="19">
        <v>32993</v>
      </c>
      <c r="U2854" s="18">
        <f>Tabla1[[#This Row],[Comprometido]]/Tabla1[[#Totals],[Comprometido]]</f>
        <v>1.575093936572462E-3</v>
      </c>
      <c r="V2854" s="19">
        <v>20397</v>
      </c>
      <c r="W2854" s="20">
        <f>Tabla1[[#This Row],[Devengado]]/Tabla1[[#Totals],[Devengado]]</f>
        <v>2.3819296440272769E-3</v>
      </c>
      <c r="X2854" s="19">
        <v>6064.65</v>
      </c>
      <c r="Y2854" s="19">
        <v>18660.650000000001</v>
      </c>
      <c r="Z2854" s="19">
        <v>1376.24</v>
      </c>
    </row>
    <row r="2855" spans="1:26" hidden="1" x14ac:dyDescent="0.2">
      <c r="A2855" t="s">
        <v>23</v>
      </c>
      <c r="B2855" t="s">
        <v>46</v>
      </c>
      <c r="C2855" t="s">
        <v>133</v>
      </c>
      <c r="D2855" t="s">
        <v>134</v>
      </c>
      <c r="E2855" t="s">
        <v>4</v>
      </c>
      <c r="F2855" t="s">
        <v>5</v>
      </c>
      <c r="G2855" t="s">
        <v>6</v>
      </c>
      <c r="H2855" t="s">
        <v>7</v>
      </c>
      <c r="I2855" t="str">
        <f>MID(Tabla1[[#This Row],[Des.Proyecto]],16,50)</f>
        <v>GASTOS ADMINISTRATIVOS</v>
      </c>
      <c r="J2855" t="s">
        <v>862</v>
      </c>
      <c r="K2855" t="s">
        <v>863</v>
      </c>
      <c r="L2855" s="11" t="s">
        <v>938</v>
      </c>
      <c r="M2855" t="s">
        <v>855</v>
      </c>
      <c r="N2855" t="s">
        <v>11</v>
      </c>
      <c r="O2855" s="19">
        <v>674.12</v>
      </c>
      <c r="P2855" s="19">
        <v>0</v>
      </c>
      <c r="Q2855" s="19">
        <v>0</v>
      </c>
      <c r="R2855" s="19">
        <v>674.12</v>
      </c>
      <c r="S2855" s="19">
        <v>0</v>
      </c>
      <c r="T2855" s="19">
        <v>0</v>
      </c>
      <c r="U2855" s="18">
        <f>Tabla1[[#This Row],[Comprometido]]/Tabla1[[#Totals],[Comprometido]]</f>
        <v>0</v>
      </c>
      <c r="V2855" s="19">
        <v>0</v>
      </c>
      <c r="W2855" s="20">
        <f>Tabla1[[#This Row],[Devengado]]/Tabla1[[#Totals],[Devengado]]</f>
        <v>0</v>
      </c>
      <c r="X2855" s="19">
        <v>674.12</v>
      </c>
      <c r="Y2855" s="19">
        <v>674.12</v>
      </c>
      <c r="Z2855" s="19">
        <v>674.12</v>
      </c>
    </row>
    <row r="2856" spans="1:26" hidden="1" x14ac:dyDescent="0.2">
      <c r="A2856" t="s">
        <v>62</v>
      </c>
      <c r="B2856" t="s">
        <v>63</v>
      </c>
      <c r="C2856" t="s">
        <v>64</v>
      </c>
      <c r="D2856" t="s">
        <v>65</v>
      </c>
      <c r="E2856" t="s">
        <v>4</v>
      </c>
      <c r="F2856" t="s">
        <v>5</v>
      </c>
      <c r="G2856" t="s">
        <v>6</v>
      </c>
      <c r="H2856" t="s">
        <v>7</v>
      </c>
      <c r="I2856" t="str">
        <f>MID(Tabla1[[#This Row],[Des.Proyecto]],16,50)</f>
        <v>GASTOS ADMINISTRATIVOS</v>
      </c>
      <c r="J2856" t="s">
        <v>862</v>
      </c>
      <c r="K2856" t="s">
        <v>863</v>
      </c>
      <c r="L2856" s="11" t="s">
        <v>938</v>
      </c>
      <c r="M2856" t="s">
        <v>855</v>
      </c>
      <c r="N2856" t="s">
        <v>11</v>
      </c>
      <c r="O2856" s="19">
        <v>179490</v>
      </c>
      <c r="P2856" s="19">
        <v>0</v>
      </c>
      <c r="Q2856" s="19">
        <v>-179490</v>
      </c>
      <c r="R2856" s="19">
        <v>0</v>
      </c>
      <c r="S2856" s="19">
        <v>0</v>
      </c>
      <c r="T2856" s="19">
        <v>0</v>
      </c>
      <c r="U2856" s="18">
        <f>Tabla1[[#This Row],[Comprometido]]/Tabla1[[#Totals],[Comprometido]]</f>
        <v>0</v>
      </c>
      <c r="V2856" s="19">
        <v>0</v>
      </c>
      <c r="W2856" s="20">
        <f>Tabla1[[#This Row],[Devengado]]/Tabla1[[#Totals],[Devengado]]</f>
        <v>0</v>
      </c>
      <c r="X2856" s="19">
        <v>0</v>
      </c>
      <c r="Y2856" s="19">
        <v>0</v>
      </c>
      <c r="Z2856" s="19">
        <v>0</v>
      </c>
    </row>
    <row r="2857" spans="1:26" hidden="1" x14ac:dyDescent="0.2">
      <c r="A2857" t="s">
        <v>23</v>
      </c>
      <c r="B2857" t="s">
        <v>24</v>
      </c>
      <c r="C2857" t="s">
        <v>44</v>
      </c>
      <c r="D2857" t="s">
        <v>45</v>
      </c>
      <c r="E2857" t="s">
        <v>4</v>
      </c>
      <c r="F2857" t="s">
        <v>5</v>
      </c>
      <c r="G2857" t="s">
        <v>6</v>
      </c>
      <c r="H2857" t="s">
        <v>7</v>
      </c>
      <c r="I2857" t="str">
        <f>MID(Tabla1[[#This Row],[Des.Proyecto]],16,50)</f>
        <v>GASTOS ADMINISTRATIVOS</v>
      </c>
      <c r="J2857" t="s">
        <v>862</v>
      </c>
      <c r="K2857" t="s">
        <v>863</v>
      </c>
      <c r="L2857" s="11" t="s">
        <v>938</v>
      </c>
      <c r="M2857" t="s">
        <v>855</v>
      </c>
      <c r="N2857" t="s">
        <v>11</v>
      </c>
      <c r="O2857" s="19">
        <v>35875</v>
      </c>
      <c r="P2857" s="19">
        <v>0</v>
      </c>
      <c r="Q2857" s="19">
        <v>-35875</v>
      </c>
      <c r="R2857" s="19">
        <v>0</v>
      </c>
      <c r="S2857" s="19">
        <v>0</v>
      </c>
      <c r="T2857" s="19">
        <v>0</v>
      </c>
      <c r="U2857" s="18">
        <f>Tabla1[[#This Row],[Comprometido]]/Tabla1[[#Totals],[Comprometido]]</f>
        <v>0</v>
      </c>
      <c r="V2857" s="19">
        <v>0</v>
      </c>
      <c r="W2857" s="20">
        <f>Tabla1[[#This Row],[Devengado]]/Tabla1[[#Totals],[Devengado]]</f>
        <v>0</v>
      </c>
      <c r="X2857" s="19">
        <v>0</v>
      </c>
      <c r="Y2857" s="19">
        <v>0</v>
      </c>
      <c r="Z2857" s="19">
        <v>0</v>
      </c>
    </row>
    <row r="2858" spans="1:26" hidden="1" x14ac:dyDescent="0.2">
      <c r="A2858" t="s">
        <v>0</v>
      </c>
      <c r="B2858" t="s">
        <v>16</v>
      </c>
      <c r="C2858" t="s">
        <v>36</v>
      </c>
      <c r="D2858" t="s">
        <v>37</v>
      </c>
      <c r="E2858" t="s">
        <v>4</v>
      </c>
      <c r="F2858" t="s">
        <v>5</v>
      </c>
      <c r="G2858" t="s">
        <v>6</v>
      </c>
      <c r="H2858" t="s">
        <v>7</v>
      </c>
      <c r="I2858" t="str">
        <f>MID(Tabla1[[#This Row],[Des.Proyecto]],16,50)</f>
        <v>GASTOS ADMINISTRATIVOS</v>
      </c>
      <c r="J2858" t="s">
        <v>862</v>
      </c>
      <c r="K2858" t="s">
        <v>863</v>
      </c>
      <c r="L2858" s="11" t="s">
        <v>938</v>
      </c>
      <c r="M2858" t="s">
        <v>855</v>
      </c>
      <c r="N2858" t="s">
        <v>11</v>
      </c>
      <c r="O2858" s="19">
        <v>1345</v>
      </c>
      <c r="P2858" s="19">
        <v>0</v>
      </c>
      <c r="Q2858" s="19">
        <v>0</v>
      </c>
      <c r="R2858" s="19">
        <v>1345</v>
      </c>
      <c r="S2858" s="19">
        <v>0</v>
      </c>
      <c r="T2858" s="19">
        <v>0</v>
      </c>
      <c r="U2858" s="18">
        <f>Tabla1[[#This Row],[Comprometido]]/Tabla1[[#Totals],[Comprometido]]</f>
        <v>0</v>
      </c>
      <c r="V2858" s="19">
        <v>0</v>
      </c>
      <c r="W2858" s="20">
        <f>Tabla1[[#This Row],[Devengado]]/Tabla1[[#Totals],[Devengado]]</f>
        <v>0</v>
      </c>
      <c r="X2858" s="19">
        <v>1345</v>
      </c>
      <c r="Y2858" s="19">
        <v>1345</v>
      </c>
      <c r="Z2858" s="19">
        <v>1345</v>
      </c>
    </row>
    <row r="2859" spans="1:26" hidden="1" x14ac:dyDescent="0.2">
      <c r="A2859" t="s">
        <v>23</v>
      </c>
      <c r="B2859" t="s">
        <v>24</v>
      </c>
      <c r="C2859" t="s">
        <v>40</v>
      </c>
      <c r="D2859" t="s">
        <v>41</v>
      </c>
      <c r="E2859" t="s">
        <v>4</v>
      </c>
      <c r="F2859" t="s">
        <v>5</v>
      </c>
      <c r="G2859" t="s">
        <v>6</v>
      </c>
      <c r="H2859" t="s">
        <v>7</v>
      </c>
      <c r="I2859" t="str">
        <f>MID(Tabla1[[#This Row],[Des.Proyecto]],16,50)</f>
        <v>GASTOS ADMINISTRATIVOS</v>
      </c>
      <c r="J2859" t="s">
        <v>862</v>
      </c>
      <c r="K2859" t="s">
        <v>863</v>
      </c>
      <c r="L2859" s="11" t="s">
        <v>938</v>
      </c>
      <c r="M2859" t="s">
        <v>855</v>
      </c>
      <c r="N2859" t="s">
        <v>11</v>
      </c>
      <c r="O2859" s="19">
        <v>135100</v>
      </c>
      <c r="P2859" s="19">
        <v>0</v>
      </c>
      <c r="Q2859" s="19">
        <v>-105000</v>
      </c>
      <c r="R2859" s="19">
        <v>30100</v>
      </c>
      <c r="S2859" s="19">
        <v>0</v>
      </c>
      <c r="T2859" s="19">
        <v>0</v>
      </c>
      <c r="U2859" s="18">
        <f>Tabla1[[#This Row],[Comprometido]]/Tabla1[[#Totals],[Comprometido]]</f>
        <v>0</v>
      </c>
      <c r="V2859" s="19">
        <v>0</v>
      </c>
      <c r="W2859" s="20">
        <f>Tabla1[[#This Row],[Devengado]]/Tabla1[[#Totals],[Devengado]]</f>
        <v>0</v>
      </c>
      <c r="X2859" s="19">
        <v>30100</v>
      </c>
      <c r="Y2859" s="19">
        <v>30100</v>
      </c>
      <c r="Z2859" s="19">
        <v>30100</v>
      </c>
    </row>
    <row r="2860" spans="1:26" hidden="1" x14ac:dyDescent="0.2">
      <c r="A2860" t="s">
        <v>0</v>
      </c>
      <c r="B2860" t="s">
        <v>1</v>
      </c>
      <c r="C2860" t="s">
        <v>174</v>
      </c>
      <c r="D2860" t="s">
        <v>175</v>
      </c>
      <c r="E2860" t="s">
        <v>4</v>
      </c>
      <c r="F2860" t="s">
        <v>5</v>
      </c>
      <c r="G2860" t="s">
        <v>6</v>
      </c>
      <c r="H2860" t="s">
        <v>7</v>
      </c>
      <c r="I2860" t="str">
        <f>MID(Tabla1[[#This Row],[Des.Proyecto]],16,50)</f>
        <v>GASTOS ADMINISTRATIVOS</v>
      </c>
      <c r="J2860" t="s">
        <v>862</v>
      </c>
      <c r="K2860" t="s">
        <v>863</v>
      </c>
      <c r="L2860" s="11" t="s">
        <v>938</v>
      </c>
      <c r="M2860" t="s">
        <v>855</v>
      </c>
      <c r="N2860" t="s">
        <v>11</v>
      </c>
      <c r="O2860" s="19">
        <v>14692.97</v>
      </c>
      <c r="P2860" s="19">
        <v>0</v>
      </c>
      <c r="Q2860" s="19">
        <v>0</v>
      </c>
      <c r="R2860" s="19">
        <v>14692.97</v>
      </c>
      <c r="S2860" s="19">
        <v>14692.97</v>
      </c>
      <c r="T2860" s="19">
        <v>0</v>
      </c>
      <c r="U2860" s="18">
        <f>Tabla1[[#This Row],[Comprometido]]/Tabla1[[#Totals],[Comprometido]]</f>
        <v>0</v>
      </c>
      <c r="V2860" s="19">
        <v>0</v>
      </c>
      <c r="W2860" s="20">
        <f>Tabla1[[#This Row],[Devengado]]/Tabla1[[#Totals],[Devengado]]</f>
        <v>0</v>
      </c>
      <c r="X2860" s="19">
        <v>14692.97</v>
      </c>
      <c r="Y2860" s="19">
        <v>14692.97</v>
      </c>
      <c r="Z2860" s="19">
        <v>0</v>
      </c>
    </row>
    <row r="2861" spans="1:26" hidden="1" x14ac:dyDescent="0.2">
      <c r="A2861" t="s">
        <v>23</v>
      </c>
      <c r="B2861" t="s">
        <v>24</v>
      </c>
      <c r="C2861" t="s">
        <v>72</v>
      </c>
      <c r="D2861" t="s">
        <v>73</v>
      </c>
      <c r="E2861" t="s">
        <v>4</v>
      </c>
      <c r="F2861" t="s">
        <v>5</v>
      </c>
      <c r="G2861" t="s">
        <v>6</v>
      </c>
      <c r="H2861" t="s">
        <v>7</v>
      </c>
      <c r="I2861" t="str">
        <f>MID(Tabla1[[#This Row],[Des.Proyecto]],16,50)</f>
        <v>GASTOS ADMINISTRATIVOS</v>
      </c>
      <c r="J2861" t="s">
        <v>862</v>
      </c>
      <c r="K2861" t="s">
        <v>863</v>
      </c>
      <c r="L2861" s="11" t="s">
        <v>938</v>
      </c>
      <c r="M2861" t="s">
        <v>855</v>
      </c>
      <c r="N2861" t="s">
        <v>11</v>
      </c>
      <c r="O2861" s="19">
        <v>17389</v>
      </c>
      <c r="P2861" s="19">
        <v>0</v>
      </c>
      <c r="Q2861" s="19">
        <v>0</v>
      </c>
      <c r="R2861" s="19">
        <v>17389</v>
      </c>
      <c r="S2861" s="19">
        <v>0</v>
      </c>
      <c r="T2861" s="19">
        <v>0</v>
      </c>
      <c r="U2861" s="18">
        <f>Tabla1[[#This Row],[Comprometido]]/Tabla1[[#Totals],[Comprometido]]</f>
        <v>0</v>
      </c>
      <c r="V2861" s="19">
        <v>0</v>
      </c>
      <c r="W2861" s="20">
        <f>Tabla1[[#This Row],[Devengado]]/Tabla1[[#Totals],[Devengado]]</f>
        <v>0</v>
      </c>
      <c r="X2861" s="19">
        <v>17389</v>
      </c>
      <c r="Y2861" s="19">
        <v>17389</v>
      </c>
      <c r="Z2861" s="19">
        <v>17389</v>
      </c>
    </row>
    <row r="2862" spans="1:26" hidden="1" x14ac:dyDescent="0.2">
      <c r="A2862" t="s">
        <v>0</v>
      </c>
      <c r="B2862" t="s">
        <v>105</v>
      </c>
      <c r="C2862" t="s">
        <v>106</v>
      </c>
      <c r="D2862" t="s">
        <v>107</v>
      </c>
      <c r="E2862" t="s">
        <v>4</v>
      </c>
      <c r="F2862" t="s">
        <v>5</v>
      </c>
      <c r="G2862" t="s">
        <v>6</v>
      </c>
      <c r="H2862" t="s">
        <v>7</v>
      </c>
      <c r="I2862" t="str">
        <f>MID(Tabla1[[#This Row],[Des.Proyecto]],16,50)</f>
        <v>GASTOS ADMINISTRATIVOS</v>
      </c>
      <c r="J2862" t="s">
        <v>862</v>
      </c>
      <c r="K2862" t="s">
        <v>863</v>
      </c>
      <c r="L2862" s="11" t="s">
        <v>938</v>
      </c>
      <c r="M2862" t="s">
        <v>855</v>
      </c>
      <c r="N2862" t="s">
        <v>11</v>
      </c>
      <c r="O2862" s="19">
        <v>41750</v>
      </c>
      <c r="P2862" s="19">
        <v>0</v>
      </c>
      <c r="Q2862" s="19">
        <v>236290.49</v>
      </c>
      <c r="R2862" s="19">
        <v>278040.49</v>
      </c>
      <c r="S2862" s="19">
        <v>0</v>
      </c>
      <c r="T2862" s="19">
        <v>29739.919999999998</v>
      </c>
      <c r="U2862" s="18">
        <f>Tabla1[[#This Row],[Comprometido]]/Tabla1[[#Totals],[Comprometido]]</f>
        <v>1.4197910970857482E-3</v>
      </c>
      <c r="V2862" s="19">
        <v>29739.919999999998</v>
      </c>
      <c r="W2862" s="20">
        <f>Tabla1[[#This Row],[Devengado]]/Tabla1[[#Totals],[Devengado]]</f>
        <v>3.4729811765945818E-3</v>
      </c>
      <c r="X2862" s="19">
        <v>248300.57</v>
      </c>
      <c r="Y2862" s="19">
        <v>248300.57</v>
      </c>
      <c r="Z2862" s="19">
        <v>248300.57</v>
      </c>
    </row>
    <row r="2863" spans="1:26" hidden="1" x14ac:dyDescent="0.2">
      <c r="A2863" t="s">
        <v>0</v>
      </c>
      <c r="B2863" t="s">
        <v>1</v>
      </c>
      <c r="C2863" t="s">
        <v>180</v>
      </c>
      <c r="D2863" t="s">
        <v>181</v>
      </c>
      <c r="E2863" t="s">
        <v>4</v>
      </c>
      <c r="F2863" t="s">
        <v>5</v>
      </c>
      <c r="G2863" t="s">
        <v>6</v>
      </c>
      <c r="H2863" t="s">
        <v>7</v>
      </c>
      <c r="I2863" t="str">
        <f>MID(Tabla1[[#This Row],[Des.Proyecto]],16,50)</f>
        <v>GASTOS ADMINISTRATIVOS</v>
      </c>
      <c r="J2863" t="s">
        <v>862</v>
      </c>
      <c r="K2863" t="s">
        <v>863</v>
      </c>
      <c r="L2863" s="11" t="s">
        <v>938</v>
      </c>
      <c r="M2863" t="s">
        <v>855</v>
      </c>
      <c r="N2863" t="s">
        <v>11</v>
      </c>
      <c r="O2863" s="19">
        <v>11541.26</v>
      </c>
      <c r="P2863" s="19">
        <v>0</v>
      </c>
      <c r="Q2863" s="19">
        <v>0</v>
      </c>
      <c r="R2863" s="19">
        <v>11541.26</v>
      </c>
      <c r="S2863" s="19">
        <v>0</v>
      </c>
      <c r="T2863" s="19">
        <v>0</v>
      </c>
      <c r="U2863" s="18">
        <f>Tabla1[[#This Row],[Comprometido]]/Tabla1[[#Totals],[Comprometido]]</f>
        <v>0</v>
      </c>
      <c r="V2863" s="19">
        <v>0</v>
      </c>
      <c r="W2863" s="20">
        <f>Tabla1[[#This Row],[Devengado]]/Tabla1[[#Totals],[Devengado]]</f>
        <v>0</v>
      </c>
      <c r="X2863" s="19">
        <v>11541.26</v>
      </c>
      <c r="Y2863" s="19">
        <v>11541.26</v>
      </c>
      <c r="Z2863" s="19">
        <v>11541.26</v>
      </c>
    </row>
    <row r="2864" spans="1:26" hidden="1" x14ac:dyDescent="0.2">
      <c r="A2864" t="s">
        <v>62</v>
      </c>
      <c r="B2864" t="s">
        <v>66</v>
      </c>
      <c r="C2864" t="s">
        <v>67</v>
      </c>
      <c r="D2864" t="s">
        <v>68</v>
      </c>
      <c r="E2864" t="s">
        <v>4</v>
      </c>
      <c r="F2864" t="s">
        <v>5</v>
      </c>
      <c r="G2864" t="s">
        <v>6</v>
      </c>
      <c r="H2864" t="s">
        <v>7</v>
      </c>
      <c r="I2864" t="str">
        <f>MID(Tabla1[[#This Row],[Des.Proyecto]],16,50)</f>
        <v>GASTOS ADMINISTRATIVOS</v>
      </c>
      <c r="J2864" t="s">
        <v>862</v>
      </c>
      <c r="K2864" t="s">
        <v>863</v>
      </c>
      <c r="L2864" s="11" t="s">
        <v>938</v>
      </c>
      <c r="M2864" t="s">
        <v>855</v>
      </c>
      <c r="N2864" t="s">
        <v>11</v>
      </c>
      <c r="O2864" s="19">
        <v>33561</v>
      </c>
      <c r="P2864" s="19">
        <v>0</v>
      </c>
      <c r="Q2864" s="19">
        <v>0</v>
      </c>
      <c r="R2864" s="19">
        <v>33561</v>
      </c>
      <c r="S2864" s="19">
        <v>17956</v>
      </c>
      <c r="T2864" s="19">
        <v>0</v>
      </c>
      <c r="U2864" s="18">
        <f>Tabla1[[#This Row],[Comprometido]]/Tabla1[[#Totals],[Comprometido]]</f>
        <v>0</v>
      </c>
      <c r="V2864" s="19">
        <v>0</v>
      </c>
      <c r="W2864" s="20">
        <f>Tabla1[[#This Row],[Devengado]]/Tabla1[[#Totals],[Devengado]]</f>
        <v>0</v>
      </c>
      <c r="X2864" s="19">
        <v>33561</v>
      </c>
      <c r="Y2864" s="19">
        <v>33561</v>
      </c>
      <c r="Z2864" s="19">
        <v>15605</v>
      </c>
    </row>
    <row r="2865" spans="1:26" hidden="1" x14ac:dyDescent="0.2">
      <c r="A2865" t="s">
        <v>62</v>
      </c>
      <c r="B2865" t="s">
        <v>66</v>
      </c>
      <c r="C2865" t="s">
        <v>120</v>
      </c>
      <c r="D2865" t="s">
        <v>121</v>
      </c>
      <c r="E2865" t="s">
        <v>4</v>
      </c>
      <c r="F2865" t="s">
        <v>5</v>
      </c>
      <c r="G2865" t="s">
        <v>6</v>
      </c>
      <c r="H2865" t="s">
        <v>7</v>
      </c>
      <c r="I2865" t="str">
        <f>MID(Tabla1[[#This Row],[Des.Proyecto]],16,50)</f>
        <v>GASTOS ADMINISTRATIVOS</v>
      </c>
      <c r="J2865" t="s">
        <v>862</v>
      </c>
      <c r="K2865" t="s">
        <v>863</v>
      </c>
      <c r="L2865" s="11" t="s">
        <v>938</v>
      </c>
      <c r="M2865" t="s">
        <v>855</v>
      </c>
      <c r="N2865" t="s">
        <v>11</v>
      </c>
      <c r="O2865" s="19">
        <v>19000</v>
      </c>
      <c r="P2865" s="19">
        <v>0</v>
      </c>
      <c r="Q2865" s="19">
        <v>0</v>
      </c>
      <c r="R2865" s="19">
        <v>19000</v>
      </c>
      <c r="S2865" s="19">
        <v>0</v>
      </c>
      <c r="T2865" s="19">
        <v>0</v>
      </c>
      <c r="U2865" s="18">
        <f>Tabla1[[#This Row],[Comprometido]]/Tabla1[[#Totals],[Comprometido]]</f>
        <v>0</v>
      </c>
      <c r="V2865" s="19">
        <v>0</v>
      </c>
      <c r="W2865" s="20">
        <f>Tabla1[[#This Row],[Devengado]]/Tabla1[[#Totals],[Devengado]]</f>
        <v>0</v>
      </c>
      <c r="X2865" s="19">
        <v>19000</v>
      </c>
      <c r="Y2865" s="19">
        <v>19000</v>
      </c>
      <c r="Z2865" s="19">
        <v>19000</v>
      </c>
    </row>
    <row r="2866" spans="1:26" hidden="1" x14ac:dyDescent="0.2">
      <c r="A2866" t="s">
        <v>23</v>
      </c>
      <c r="B2866" t="s">
        <v>49</v>
      </c>
      <c r="C2866" t="s">
        <v>56</v>
      </c>
      <c r="D2866" t="s">
        <v>57</v>
      </c>
      <c r="E2866" t="s">
        <v>4</v>
      </c>
      <c r="F2866" t="s">
        <v>5</v>
      </c>
      <c r="G2866" t="s">
        <v>6</v>
      </c>
      <c r="H2866" t="s">
        <v>7</v>
      </c>
      <c r="I2866" t="str">
        <f>MID(Tabla1[[#This Row],[Des.Proyecto]],16,50)</f>
        <v>GASTOS ADMINISTRATIVOS</v>
      </c>
      <c r="J2866" t="s">
        <v>862</v>
      </c>
      <c r="K2866" t="s">
        <v>863</v>
      </c>
      <c r="L2866" s="11" t="s">
        <v>938</v>
      </c>
      <c r="M2866" t="s">
        <v>855</v>
      </c>
      <c r="N2866" t="s">
        <v>11</v>
      </c>
      <c r="O2866" s="19">
        <v>449809.76</v>
      </c>
      <c r="P2866" s="19">
        <v>0</v>
      </c>
      <c r="Q2866" s="19">
        <v>-339685.11</v>
      </c>
      <c r="R2866" s="19">
        <v>110124.65</v>
      </c>
      <c r="S2866" s="19">
        <v>0</v>
      </c>
      <c r="T2866" s="19">
        <v>103690</v>
      </c>
      <c r="U2866" s="18">
        <f>Tabla1[[#This Row],[Comprometido]]/Tabla1[[#Totals],[Comprometido]]</f>
        <v>4.9501861086654313E-3</v>
      </c>
      <c r="V2866" s="19">
        <v>103690</v>
      </c>
      <c r="W2866" s="20">
        <f>Tabla1[[#This Row],[Devengado]]/Tabla1[[#Totals],[Devengado]]</f>
        <v>1.210875544389804E-2</v>
      </c>
      <c r="X2866" s="19">
        <v>6434.65</v>
      </c>
      <c r="Y2866" s="19">
        <v>6434.65</v>
      </c>
      <c r="Z2866" s="19">
        <v>6434.65</v>
      </c>
    </row>
    <row r="2867" spans="1:26" hidden="1" x14ac:dyDescent="0.2">
      <c r="A2867" t="s">
        <v>23</v>
      </c>
      <c r="B2867" t="s">
        <v>24</v>
      </c>
      <c r="C2867" t="s">
        <v>42</v>
      </c>
      <c r="D2867" t="s">
        <v>43</v>
      </c>
      <c r="E2867" t="s">
        <v>4</v>
      </c>
      <c r="F2867" t="s">
        <v>5</v>
      </c>
      <c r="G2867" t="s">
        <v>6</v>
      </c>
      <c r="H2867" t="s">
        <v>7</v>
      </c>
      <c r="I2867" t="str">
        <f>MID(Tabla1[[#This Row],[Des.Proyecto]],16,50)</f>
        <v>GASTOS ADMINISTRATIVOS</v>
      </c>
      <c r="J2867" t="s">
        <v>862</v>
      </c>
      <c r="K2867" t="s">
        <v>863</v>
      </c>
      <c r="L2867" s="11" t="s">
        <v>938</v>
      </c>
      <c r="M2867" t="s">
        <v>855</v>
      </c>
      <c r="N2867" t="s">
        <v>11</v>
      </c>
      <c r="O2867" s="19">
        <v>76864.850000000006</v>
      </c>
      <c r="P2867" s="19">
        <v>0</v>
      </c>
      <c r="Q2867" s="19">
        <v>-14596</v>
      </c>
      <c r="R2867" s="19">
        <v>62268.85</v>
      </c>
      <c r="S2867" s="19">
        <v>0</v>
      </c>
      <c r="T2867" s="19">
        <v>0</v>
      </c>
      <c r="U2867" s="18">
        <f>Tabla1[[#This Row],[Comprometido]]/Tabla1[[#Totals],[Comprometido]]</f>
        <v>0</v>
      </c>
      <c r="V2867" s="19">
        <v>0</v>
      </c>
      <c r="W2867" s="20">
        <f>Tabla1[[#This Row],[Devengado]]/Tabla1[[#Totals],[Devengado]]</f>
        <v>0</v>
      </c>
      <c r="X2867" s="19">
        <v>62268.85</v>
      </c>
      <c r="Y2867" s="19">
        <v>62268.85</v>
      </c>
      <c r="Z2867" s="19">
        <v>62268.85</v>
      </c>
    </row>
    <row r="2868" spans="1:26" hidden="1" x14ac:dyDescent="0.2">
      <c r="A2868" t="s">
        <v>23</v>
      </c>
      <c r="B2868" t="s">
        <v>96</v>
      </c>
      <c r="C2868" t="s">
        <v>97</v>
      </c>
      <c r="D2868" t="s">
        <v>98</v>
      </c>
      <c r="E2868" t="s">
        <v>4</v>
      </c>
      <c r="F2868" t="s">
        <v>5</v>
      </c>
      <c r="G2868" t="s">
        <v>6</v>
      </c>
      <c r="H2868" t="s">
        <v>7</v>
      </c>
      <c r="I2868" t="str">
        <f>MID(Tabla1[[#This Row],[Des.Proyecto]],16,50)</f>
        <v>GASTOS ADMINISTRATIVOS</v>
      </c>
      <c r="J2868" t="s">
        <v>862</v>
      </c>
      <c r="K2868" t="s">
        <v>863</v>
      </c>
      <c r="L2868" s="11" t="s">
        <v>938</v>
      </c>
      <c r="M2868" t="s">
        <v>855</v>
      </c>
      <c r="N2868" t="s">
        <v>11</v>
      </c>
      <c r="O2868" s="19">
        <v>15831.8</v>
      </c>
      <c r="P2868" s="19">
        <v>0</v>
      </c>
      <c r="Q2868" s="19">
        <v>71692.2</v>
      </c>
      <c r="R2868" s="19">
        <v>87524</v>
      </c>
      <c r="S2868" s="19">
        <v>0</v>
      </c>
      <c r="T2868" s="19">
        <v>27375</v>
      </c>
      <c r="U2868" s="18">
        <f>Tabla1[[#This Row],[Comprometido]]/Tabla1[[#Totals],[Comprometido]]</f>
        <v>1.3068892344943214E-3</v>
      </c>
      <c r="V2868" s="19">
        <v>27375</v>
      </c>
      <c r="W2868" s="20">
        <f>Tabla1[[#This Row],[Devengado]]/Tabla1[[#Totals],[Devengado]]</f>
        <v>3.1968095310705839E-3</v>
      </c>
      <c r="X2868" s="19">
        <v>60149</v>
      </c>
      <c r="Y2868" s="19">
        <v>60149</v>
      </c>
      <c r="Z2868" s="19">
        <v>60149</v>
      </c>
    </row>
    <row r="2869" spans="1:26" hidden="1" x14ac:dyDescent="0.2">
      <c r="A2869" t="s">
        <v>23</v>
      </c>
      <c r="B2869" t="s">
        <v>24</v>
      </c>
      <c r="C2869" t="s">
        <v>25</v>
      </c>
      <c r="D2869" t="s">
        <v>26</v>
      </c>
      <c r="E2869" t="s">
        <v>4</v>
      </c>
      <c r="F2869" t="s">
        <v>5</v>
      </c>
      <c r="G2869" t="s">
        <v>6</v>
      </c>
      <c r="H2869" t="s">
        <v>7</v>
      </c>
      <c r="I2869" t="str">
        <f>MID(Tabla1[[#This Row],[Des.Proyecto]],16,50)</f>
        <v>GASTOS ADMINISTRATIVOS</v>
      </c>
      <c r="J2869" t="s">
        <v>862</v>
      </c>
      <c r="K2869" t="s">
        <v>863</v>
      </c>
      <c r="L2869" s="11" t="s">
        <v>938</v>
      </c>
      <c r="M2869" t="s">
        <v>855</v>
      </c>
      <c r="N2869" t="s">
        <v>11</v>
      </c>
      <c r="O2869" s="19">
        <v>50098.29</v>
      </c>
      <c r="P2869" s="19">
        <v>0</v>
      </c>
      <c r="Q2869" s="19">
        <v>0</v>
      </c>
      <c r="R2869" s="19">
        <v>50098.29</v>
      </c>
      <c r="S2869" s="19">
        <v>0</v>
      </c>
      <c r="T2869" s="19">
        <v>0</v>
      </c>
      <c r="U2869" s="18">
        <f>Tabla1[[#This Row],[Comprometido]]/Tabla1[[#Totals],[Comprometido]]</f>
        <v>0</v>
      </c>
      <c r="V2869" s="19">
        <v>0</v>
      </c>
      <c r="W2869" s="20">
        <f>Tabla1[[#This Row],[Devengado]]/Tabla1[[#Totals],[Devengado]]</f>
        <v>0</v>
      </c>
      <c r="X2869" s="19">
        <v>50098.29</v>
      </c>
      <c r="Y2869" s="19">
        <v>50098.29</v>
      </c>
      <c r="Z2869" s="19">
        <v>50098.29</v>
      </c>
    </row>
    <row r="2870" spans="1:26" hidden="1" x14ac:dyDescent="0.2">
      <c r="A2870" t="s">
        <v>23</v>
      </c>
      <c r="B2870" t="s">
        <v>49</v>
      </c>
      <c r="C2870" t="s">
        <v>56</v>
      </c>
      <c r="D2870" t="s">
        <v>57</v>
      </c>
      <c r="E2870" t="s">
        <v>4</v>
      </c>
      <c r="F2870" t="s">
        <v>5</v>
      </c>
      <c r="G2870" t="s">
        <v>6</v>
      </c>
      <c r="H2870" t="s">
        <v>7</v>
      </c>
      <c r="I2870" t="str">
        <f>MID(Tabla1[[#This Row],[Des.Proyecto]],16,50)</f>
        <v>GASTOS ADMINISTRATIVOS</v>
      </c>
      <c r="J2870" t="s">
        <v>864</v>
      </c>
      <c r="K2870" t="s">
        <v>865</v>
      </c>
      <c r="L2870" s="11" t="s">
        <v>938</v>
      </c>
      <c r="M2870" t="s">
        <v>855</v>
      </c>
      <c r="N2870" t="s">
        <v>11</v>
      </c>
      <c r="O2870" s="19">
        <v>560901.82999999996</v>
      </c>
      <c r="P2870" s="19">
        <v>0</v>
      </c>
      <c r="Q2870" s="19">
        <v>-560901.82999999996</v>
      </c>
      <c r="R2870" s="19">
        <v>0</v>
      </c>
      <c r="S2870" s="19">
        <v>0</v>
      </c>
      <c r="T2870" s="19">
        <v>0</v>
      </c>
      <c r="U2870" s="18">
        <f>Tabla1[[#This Row],[Comprometido]]/Tabla1[[#Totals],[Comprometido]]</f>
        <v>0</v>
      </c>
      <c r="V2870" s="19">
        <v>0</v>
      </c>
      <c r="W2870" s="20">
        <f>Tabla1[[#This Row],[Devengado]]/Tabla1[[#Totals],[Devengado]]</f>
        <v>0</v>
      </c>
      <c r="X2870" s="19">
        <v>0</v>
      </c>
      <c r="Y2870" s="19">
        <v>0</v>
      </c>
      <c r="Z2870" s="19">
        <v>0</v>
      </c>
    </row>
    <row r="2871" spans="1:26" hidden="1" x14ac:dyDescent="0.2">
      <c r="A2871" t="s">
        <v>0</v>
      </c>
      <c r="B2871" t="s">
        <v>1</v>
      </c>
      <c r="C2871" t="s">
        <v>249</v>
      </c>
      <c r="D2871" t="s">
        <v>250</v>
      </c>
      <c r="E2871" t="s">
        <v>4</v>
      </c>
      <c r="F2871" t="s">
        <v>5</v>
      </c>
      <c r="G2871" t="s">
        <v>6</v>
      </c>
      <c r="H2871" t="s">
        <v>7</v>
      </c>
      <c r="I2871" t="str">
        <f>MID(Tabla1[[#This Row],[Des.Proyecto]],16,50)</f>
        <v>GASTOS ADMINISTRATIVOS</v>
      </c>
      <c r="J2871" t="s">
        <v>866</v>
      </c>
      <c r="K2871" t="s">
        <v>867</v>
      </c>
      <c r="L2871" s="11" t="s">
        <v>938</v>
      </c>
      <c r="M2871" t="s">
        <v>855</v>
      </c>
      <c r="N2871" t="s">
        <v>11</v>
      </c>
      <c r="O2871" s="19">
        <v>4927271.03</v>
      </c>
      <c r="P2871" s="19">
        <v>0</v>
      </c>
      <c r="Q2871" s="19">
        <v>-4927271.03</v>
      </c>
      <c r="R2871" s="19">
        <v>0</v>
      </c>
      <c r="S2871" s="19">
        <v>0</v>
      </c>
      <c r="T2871" s="19">
        <v>0</v>
      </c>
      <c r="U2871" s="18">
        <f>Tabla1[[#This Row],[Comprometido]]/Tabla1[[#Totals],[Comprometido]]</f>
        <v>0</v>
      </c>
      <c r="V2871" s="19">
        <v>0</v>
      </c>
      <c r="W2871" s="20">
        <f>Tabla1[[#This Row],[Devengado]]/Tabla1[[#Totals],[Devengado]]</f>
        <v>0</v>
      </c>
      <c r="X2871" s="19">
        <v>0</v>
      </c>
      <c r="Y2871" s="19">
        <v>0</v>
      </c>
      <c r="Z2871" s="19">
        <v>0</v>
      </c>
    </row>
    <row r="2872" spans="1:26" hidden="1" x14ac:dyDescent="0.2">
      <c r="A2872" t="s">
        <v>0</v>
      </c>
      <c r="B2872" t="s">
        <v>1</v>
      </c>
      <c r="C2872" t="s">
        <v>88</v>
      </c>
      <c r="D2872" t="s">
        <v>89</v>
      </c>
      <c r="E2872" t="s">
        <v>4</v>
      </c>
      <c r="F2872" t="s">
        <v>5</v>
      </c>
      <c r="G2872" t="s">
        <v>6</v>
      </c>
      <c r="H2872" t="s">
        <v>7</v>
      </c>
      <c r="I2872" t="str">
        <f>MID(Tabla1[[#This Row],[Des.Proyecto]],16,50)</f>
        <v>GASTOS ADMINISTRATIVOS</v>
      </c>
      <c r="J2872" t="s">
        <v>868</v>
      </c>
      <c r="K2872" t="s">
        <v>869</v>
      </c>
      <c r="L2872" s="11" t="s">
        <v>938</v>
      </c>
      <c r="M2872" t="s">
        <v>855</v>
      </c>
      <c r="N2872" t="s">
        <v>11</v>
      </c>
      <c r="O2872" s="19">
        <v>1500</v>
      </c>
      <c r="P2872" s="19">
        <v>0</v>
      </c>
      <c r="Q2872" s="19">
        <v>500</v>
      </c>
      <c r="R2872" s="19">
        <v>2000</v>
      </c>
      <c r="S2872" s="19">
        <v>0</v>
      </c>
      <c r="T2872" s="19">
        <v>0</v>
      </c>
      <c r="U2872" s="18">
        <f>Tabla1[[#This Row],[Comprometido]]/Tabla1[[#Totals],[Comprometido]]</f>
        <v>0</v>
      </c>
      <c r="V2872" s="19">
        <v>0</v>
      </c>
      <c r="W2872" s="20">
        <f>Tabla1[[#This Row],[Devengado]]/Tabla1[[#Totals],[Devengado]]</f>
        <v>0</v>
      </c>
      <c r="X2872" s="19">
        <v>2000</v>
      </c>
      <c r="Y2872" s="19">
        <v>2000</v>
      </c>
      <c r="Z2872" s="19">
        <v>2000</v>
      </c>
    </row>
    <row r="2873" spans="1:26" hidden="1" x14ac:dyDescent="0.2">
      <c r="A2873" t="s">
        <v>23</v>
      </c>
      <c r="B2873" t="s">
        <v>69</v>
      </c>
      <c r="C2873" t="s">
        <v>70</v>
      </c>
      <c r="D2873" t="s">
        <v>71</v>
      </c>
      <c r="E2873" t="s">
        <v>4</v>
      </c>
      <c r="F2873" t="s">
        <v>5</v>
      </c>
      <c r="G2873" t="s">
        <v>6</v>
      </c>
      <c r="H2873" t="s">
        <v>7</v>
      </c>
      <c r="I2873" t="str">
        <f>MID(Tabla1[[#This Row],[Des.Proyecto]],16,50)</f>
        <v>GASTOS ADMINISTRATIVOS</v>
      </c>
      <c r="J2873" t="s">
        <v>868</v>
      </c>
      <c r="K2873" t="s">
        <v>869</v>
      </c>
      <c r="L2873" s="11" t="s">
        <v>938</v>
      </c>
      <c r="M2873" t="s">
        <v>855</v>
      </c>
      <c r="N2873" t="s">
        <v>11</v>
      </c>
      <c r="O2873" s="19">
        <v>0</v>
      </c>
      <c r="P2873" s="19">
        <v>0</v>
      </c>
      <c r="Q2873" s="19">
        <v>2500</v>
      </c>
      <c r="R2873" s="19">
        <v>2500</v>
      </c>
      <c r="S2873" s="19">
        <v>0</v>
      </c>
      <c r="T2873" s="19">
        <v>0</v>
      </c>
      <c r="U2873" s="18">
        <f>Tabla1[[#This Row],[Comprometido]]/Tabla1[[#Totals],[Comprometido]]</f>
        <v>0</v>
      </c>
      <c r="V2873" s="19">
        <v>0</v>
      </c>
      <c r="W2873" s="20">
        <f>Tabla1[[#This Row],[Devengado]]/Tabla1[[#Totals],[Devengado]]</f>
        <v>0</v>
      </c>
      <c r="X2873" s="19">
        <v>2500</v>
      </c>
      <c r="Y2873" s="19">
        <v>2500</v>
      </c>
      <c r="Z2873" s="19">
        <v>2500</v>
      </c>
    </row>
    <row r="2874" spans="1:26" hidden="1" x14ac:dyDescent="0.2">
      <c r="A2874" t="s">
        <v>23</v>
      </c>
      <c r="B2874" t="s">
        <v>96</v>
      </c>
      <c r="C2874" t="s">
        <v>97</v>
      </c>
      <c r="D2874" t="s">
        <v>98</v>
      </c>
      <c r="E2874" t="s">
        <v>397</v>
      </c>
      <c r="F2874" t="s">
        <v>398</v>
      </c>
      <c r="G2874" t="s">
        <v>404</v>
      </c>
      <c r="H2874" t="s">
        <v>405</v>
      </c>
      <c r="I2874" t="str">
        <f>MID(Tabla1[[#This Row],[Des.Proyecto]],16,50)</f>
        <v>MONITOREO CONTINUO DE LA CONTAMINACIÓN D</v>
      </c>
      <c r="J2874" t="s">
        <v>856</v>
      </c>
      <c r="K2874" t="s">
        <v>857</v>
      </c>
      <c r="L2874" s="11" t="s">
        <v>939</v>
      </c>
      <c r="M2874" t="s">
        <v>855</v>
      </c>
      <c r="N2874" t="s">
        <v>194</v>
      </c>
      <c r="O2874" s="19">
        <v>318074</v>
      </c>
      <c r="P2874" s="19">
        <v>0</v>
      </c>
      <c r="Q2874" s="19">
        <v>-5774.75</v>
      </c>
      <c r="R2874" s="19">
        <v>312299.25</v>
      </c>
      <c r="S2874" s="19">
        <v>40000</v>
      </c>
      <c r="T2874" s="19">
        <v>76246.960000000006</v>
      </c>
      <c r="U2874" s="18">
        <f>Tabla1[[#This Row],[Comprometido]]/Tabla1[[#Totals],[Comprometido]]</f>
        <v>3.6400486278326634E-3</v>
      </c>
      <c r="V2874" s="19">
        <v>44178.71</v>
      </c>
      <c r="W2874" s="20">
        <f>Tabla1[[#This Row],[Devengado]]/Tabla1[[#Totals],[Devengado]]</f>
        <v>5.1591204090740937E-3</v>
      </c>
      <c r="X2874" s="19">
        <v>236052.29</v>
      </c>
      <c r="Y2874" s="19">
        <v>268120.53999999998</v>
      </c>
      <c r="Z2874" s="19">
        <v>196052.29</v>
      </c>
    </row>
    <row r="2875" spans="1:26" hidden="1" x14ac:dyDescent="0.2">
      <c r="A2875" t="s">
        <v>23</v>
      </c>
      <c r="B2875" t="s">
        <v>96</v>
      </c>
      <c r="C2875" t="s">
        <v>97</v>
      </c>
      <c r="D2875" t="s">
        <v>98</v>
      </c>
      <c r="E2875" t="s">
        <v>397</v>
      </c>
      <c r="F2875" t="s">
        <v>398</v>
      </c>
      <c r="G2875" t="s">
        <v>404</v>
      </c>
      <c r="H2875" t="s">
        <v>405</v>
      </c>
      <c r="I2875" t="str">
        <f>MID(Tabla1[[#This Row],[Des.Proyecto]],16,50)</f>
        <v>MONITOREO CONTINUO DE LA CONTAMINACIÓN D</v>
      </c>
      <c r="J2875" t="s">
        <v>862</v>
      </c>
      <c r="K2875" t="s">
        <v>863</v>
      </c>
      <c r="L2875" s="11" t="s">
        <v>939</v>
      </c>
      <c r="M2875" t="s">
        <v>855</v>
      </c>
      <c r="N2875" t="s">
        <v>194</v>
      </c>
      <c r="O2875" s="19">
        <v>174460.9</v>
      </c>
      <c r="P2875" s="19">
        <v>0</v>
      </c>
      <c r="Q2875" s="19">
        <v>-3834.61</v>
      </c>
      <c r="R2875" s="19">
        <v>170626.29</v>
      </c>
      <c r="S2875" s="19">
        <v>0</v>
      </c>
      <c r="T2875" s="19">
        <v>161626.29</v>
      </c>
      <c r="U2875" s="18">
        <f>Tabla1[[#This Row],[Comprometido]]/Tabla1[[#Totals],[Comprometido]]</f>
        <v>7.7160788461098527E-3</v>
      </c>
      <c r="V2875" s="19">
        <v>161626.29</v>
      </c>
      <c r="W2875" s="20">
        <f>Tabla1[[#This Row],[Devengado]]/Tabla1[[#Totals],[Devengado]]</f>
        <v>1.8874464450906969E-2</v>
      </c>
      <c r="X2875" s="19">
        <v>9000</v>
      </c>
      <c r="Y2875" s="19">
        <v>9000</v>
      </c>
      <c r="Z2875" s="19">
        <v>9000</v>
      </c>
    </row>
    <row r="2876" spans="1:26" hidden="1" x14ac:dyDescent="0.2">
      <c r="A2876" t="s">
        <v>23</v>
      </c>
      <c r="B2876" t="s">
        <v>96</v>
      </c>
      <c r="C2876" t="s">
        <v>97</v>
      </c>
      <c r="D2876" t="s">
        <v>98</v>
      </c>
      <c r="E2876" t="s">
        <v>438</v>
      </c>
      <c r="F2876" t="s">
        <v>439</v>
      </c>
      <c r="G2876" t="s">
        <v>440</v>
      </c>
      <c r="H2876" t="s">
        <v>441</v>
      </c>
      <c r="I2876" t="str">
        <f>MID(Tabla1[[#This Row],[Des.Proyecto]],16,50)</f>
        <v>FORTALECIMIENTO DEL SISTEMA METROPOLITAN</v>
      </c>
      <c r="J2876" t="s">
        <v>856</v>
      </c>
      <c r="K2876" t="s">
        <v>857</v>
      </c>
      <c r="L2876" s="11" t="s">
        <v>939</v>
      </c>
      <c r="M2876" t="s">
        <v>855</v>
      </c>
      <c r="N2876" t="s">
        <v>194</v>
      </c>
      <c r="O2876" s="19">
        <v>15000</v>
      </c>
      <c r="P2876" s="19">
        <v>0</v>
      </c>
      <c r="Q2876" s="19">
        <v>-15000</v>
      </c>
      <c r="R2876" s="19">
        <v>0</v>
      </c>
      <c r="S2876" s="19">
        <v>0</v>
      </c>
      <c r="T2876" s="19">
        <v>0</v>
      </c>
      <c r="U2876" s="18">
        <f>Tabla1[[#This Row],[Comprometido]]/Tabla1[[#Totals],[Comprometido]]</f>
        <v>0</v>
      </c>
      <c r="V2876" s="19">
        <v>0</v>
      </c>
      <c r="W2876" s="20">
        <f>Tabla1[[#This Row],[Devengado]]/Tabla1[[#Totals],[Devengado]]</f>
        <v>0</v>
      </c>
      <c r="X2876" s="19">
        <v>0</v>
      </c>
      <c r="Y2876" s="19">
        <v>0</v>
      </c>
      <c r="Z2876" s="19">
        <v>0</v>
      </c>
    </row>
    <row r="2877" spans="1:26" hidden="1" x14ac:dyDescent="0.2">
      <c r="A2877" t="s">
        <v>23</v>
      </c>
      <c r="B2877" t="s">
        <v>96</v>
      </c>
      <c r="C2877" t="s">
        <v>97</v>
      </c>
      <c r="D2877" t="s">
        <v>98</v>
      </c>
      <c r="E2877" t="s">
        <v>438</v>
      </c>
      <c r="F2877" t="s">
        <v>439</v>
      </c>
      <c r="G2877" t="s">
        <v>440</v>
      </c>
      <c r="H2877" t="s">
        <v>441</v>
      </c>
      <c r="I2877" t="str">
        <f>MID(Tabla1[[#This Row],[Des.Proyecto]],16,50)</f>
        <v>FORTALECIMIENTO DEL SISTEMA METROPOLITAN</v>
      </c>
      <c r="J2877" t="s">
        <v>862</v>
      </c>
      <c r="K2877" t="s">
        <v>863</v>
      </c>
      <c r="L2877" s="11" t="s">
        <v>939</v>
      </c>
      <c r="M2877" t="s">
        <v>855</v>
      </c>
      <c r="N2877" t="s">
        <v>194</v>
      </c>
      <c r="O2877" s="19">
        <v>4800</v>
      </c>
      <c r="P2877" s="19">
        <v>0</v>
      </c>
      <c r="Q2877" s="19">
        <v>-4800</v>
      </c>
      <c r="R2877" s="19">
        <v>0</v>
      </c>
      <c r="S2877" s="19">
        <v>0</v>
      </c>
      <c r="T2877" s="19">
        <v>0</v>
      </c>
      <c r="U2877" s="18">
        <f>Tabla1[[#This Row],[Comprometido]]/Tabla1[[#Totals],[Comprometido]]</f>
        <v>0</v>
      </c>
      <c r="V2877" s="19">
        <v>0</v>
      </c>
      <c r="W2877" s="20">
        <f>Tabla1[[#This Row],[Devengado]]/Tabla1[[#Totals],[Devengado]]</f>
        <v>0</v>
      </c>
      <c r="X2877" s="19">
        <v>0</v>
      </c>
      <c r="Y2877" s="19">
        <v>0</v>
      </c>
      <c r="Z2877" s="19">
        <v>0</v>
      </c>
    </row>
    <row r="2878" spans="1:26" hidden="1" x14ac:dyDescent="0.2">
      <c r="A2878" t="s">
        <v>23</v>
      </c>
      <c r="B2878" t="s">
        <v>24</v>
      </c>
      <c r="C2878" t="s">
        <v>44</v>
      </c>
      <c r="D2878" t="s">
        <v>45</v>
      </c>
      <c r="E2878" t="s">
        <v>438</v>
      </c>
      <c r="F2878" t="s">
        <v>439</v>
      </c>
      <c r="G2878" t="s">
        <v>446</v>
      </c>
      <c r="H2878" t="s">
        <v>447</v>
      </c>
      <c r="I2878" t="str">
        <f>MID(Tabla1[[#This Row],[Des.Proyecto]],16,50)</f>
        <v>RECUPERACIÓN,PROTECCIÓN Y MONITOREO DE L</v>
      </c>
      <c r="J2878" t="s">
        <v>856</v>
      </c>
      <c r="K2878" t="s">
        <v>857</v>
      </c>
      <c r="L2878" s="11" t="s">
        <v>939</v>
      </c>
      <c r="M2878" t="s">
        <v>855</v>
      </c>
      <c r="N2878" t="s">
        <v>194</v>
      </c>
      <c r="O2878" s="19">
        <v>860</v>
      </c>
      <c r="P2878" s="19">
        <v>0</v>
      </c>
      <c r="Q2878" s="19">
        <v>-860</v>
      </c>
      <c r="R2878" s="19">
        <v>0</v>
      </c>
      <c r="S2878" s="19">
        <v>0</v>
      </c>
      <c r="T2878" s="19">
        <v>0</v>
      </c>
      <c r="U2878" s="18">
        <f>Tabla1[[#This Row],[Comprometido]]/Tabla1[[#Totals],[Comprometido]]</f>
        <v>0</v>
      </c>
      <c r="V2878" s="19">
        <v>0</v>
      </c>
      <c r="W2878" s="20">
        <f>Tabla1[[#This Row],[Devengado]]/Tabla1[[#Totals],[Devengado]]</f>
        <v>0</v>
      </c>
      <c r="X2878" s="19">
        <v>0</v>
      </c>
      <c r="Y2878" s="19">
        <v>0</v>
      </c>
      <c r="Z2878" s="19">
        <v>0</v>
      </c>
    </row>
    <row r="2879" spans="1:26" hidden="1" x14ac:dyDescent="0.2">
      <c r="A2879" t="s">
        <v>23</v>
      </c>
      <c r="B2879" t="s">
        <v>24</v>
      </c>
      <c r="C2879" t="s">
        <v>34</v>
      </c>
      <c r="D2879" t="s">
        <v>35</v>
      </c>
      <c r="E2879" t="s">
        <v>438</v>
      </c>
      <c r="F2879" t="s">
        <v>439</v>
      </c>
      <c r="G2879" t="s">
        <v>446</v>
      </c>
      <c r="H2879" t="s">
        <v>447</v>
      </c>
      <c r="I2879" t="str">
        <f>MID(Tabla1[[#This Row],[Des.Proyecto]],16,50)</f>
        <v>RECUPERACIÓN,PROTECCIÓN Y MONITOREO DE L</v>
      </c>
      <c r="J2879" t="s">
        <v>856</v>
      </c>
      <c r="K2879" t="s">
        <v>857</v>
      </c>
      <c r="L2879" s="11" t="s">
        <v>939</v>
      </c>
      <c r="M2879" t="s">
        <v>855</v>
      </c>
      <c r="N2879" t="s">
        <v>194</v>
      </c>
      <c r="O2879" s="19">
        <v>1352.14</v>
      </c>
      <c r="P2879" s="19">
        <v>0</v>
      </c>
      <c r="Q2879" s="19">
        <v>0</v>
      </c>
      <c r="R2879" s="19">
        <v>1352.14</v>
      </c>
      <c r="S2879" s="19">
        <v>0</v>
      </c>
      <c r="T2879" s="19">
        <v>0</v>
      </c>
      <c r="U2879" s="18">
        <f>Tabla1[[#This Row],[Comprometido]]/Tabla1[[#Totals],[Comprometido]]</f>
        <v>0</v>
      </c>
      <c r="V2879" s="19">
        <v>0</v>
      </c>
      <c r="W2879" s="20">
        <f>Tabla1[[#This Row],[Devengado]]/Tabla1[[#Totals],[Devengado]]</f>
        <v>0</v>
      </c>
      <c r="X2879" s="19">
        <v>1352.14</v>
      </c>
      <c r="Y2879" s="19">
        <v>1352.14</v>
      </c>
      <c r="Z2879" s="19">
        <v>1352.14</v>
      </c>
    </row>
    <row r="2880" spans="1:26" hidden="1" x14ac:dyDescent="0.2">
      <c r="A2880" t="s">
        <v>23</v>
      </c>
      <c r="B2880" t="s">
        <v>24</v>
      </c>
      <c r="C2880" t="s">
        <v>86</v>
      </c>
      <c r="D2880" t="s">
        <v>87</v>
      </c>
      <c r="E2880" t="s">
        <v>438</v>
      </c>
      <c r="F2880" t="s">
        <v>439</v>
      </c>
      <c r="G2880" t="s">
        <v>462</v>
      </c>
      <c r="H2880" t="s">
        <v>463</v>
      </c>
      <c r="I2880" t="str">
        <f>MID(Tabla1[[#This Row],[Des.Proyecto]],16,50)</f>
        <v>RECUPERACIÓN DE QUEBRADAS PRIORIZADAS EN</v>
      </c>
      <c r="J2880" t="s">
        <v>856</v>
      </c>
      <c r="K2880" t="s">
        <v>857</v>
      </c>
      <c r="L2880" s="11" t="s">
        <v>939</v>
      </c>
      <c r="M2880" t="s">
        <v>855</v>
      </c>
      <c r="N2880" t="s">
        <v>194</v>
      </c>
      <c r="O2880" s="19">
        <v>1760</v>
      </c>
      <c r="P2880" s="19">
        <v>0</v>
      </c>
      <c r="Q2880" s="19">
        <v>-1760</v>
      </c>
      <c r="R2880" s="19">
        <v>0</v>
      </c>
      <c r="S2880" s="19">
        <v>0</v>
      </c>
      <c r="T2880" s="19">
        <v>0</v>
      </c>
      <c r="U2880" s="18">
        <f>Tabla1[[#This Row],[Comprometido]]/Tabla1[[#Totals],[Comprometido]]</f>
        <v>0</v>
      </c>
      <c r="V2880" s="19">
        <v>0</v>
      </c>
      <c r="W2880" s="20">
        <f>Tabla1[[#This Row],[Devengado]]/Tabla1[[#Totals],[Devengado]]</f>
        <v>0</v>
      </c>
      <c r="X2880" s="19">
        <v>0</v>
      </c>
      <c r="Y2880" s="19">
        <v>0</v>
      </c>
      <c r="Z2880" s="19">
        <v>0</v>
      </c>
    </row>
    <row r="2881" spans="1:26" hidden="1" x14ac:dyDescent="0.2">
      <c r="A2881" t="s">
        <v>23</v>
      </c>
      <c r="B2881" t="s">
        <v>24</v>
      </c>
      <c r="C2881" t="s">
        <v>72</v>
      </c>
      <c r="D2881" t="s">
        <v>73</v>
      </c>
      <c r="E2881" t="s">
        <v>438</v>
      </c>
      <c r="F2881" t="s">
        <v>439</v>
      </c>
      <c r="G2881" t="s">
        <v>462</v>
      </c>
      <c r="H2881" t="s">
        <v>463</v>
      </c>
      <c r="I2881" t="str">
        <f>MID(Tabla1[[#This Row],[Des.Proyecto]],16,50)</f>
        <v>RECUPERACIÓN DE QUEBRADAS PRIORIZADAS EN</v>
      </c>
      <c r="J2881" t="s">
        <v>856</v>
      </c>
      <c r="K2881" t="s">
        <v>857</v>
      </c>
      <c r="L2881" s="11" t="s">
        <v>939</v>
      </c>
      <c r="M2881" t="s">
        <v>855</v>
      </c>
      <c r="N2881" t="s">
        <v>194</v>
      </c>
      <c r="O2881" s="19">
        <v>2800</v>
      </c>
      <c r="P2881" s="19">
        <v>0</v>
      </c>
      <c r="Q2881" s="19">
        <v>-2800</v>
      </c>
      <c r="R2881" s="19">
        <v>0</v>
      </c>
      <c r="S2881" s="19">
        <v>0</v>
      </c>
      <c r="T2881" s="19">
        <v>0</v>
      </c>
      <c r="U2881" s="18">
        <f>Tabla1[[#This Row],[Comprometido]]/Tabla1[[#Totals],[Comprometido]]</f>
        <v>0</v>
      </c>
      <c r="V2881" s="19">
        <v>0</v>
      </c>
      <c r="W2881" s="20">
        <f>Tabla1[[#This Row],[Devengado]]/Tabla1[[#Totals],[Devengado]]</f>
        <v>0</v>
      </c>
      <c r="X2881" s="19">
        <v>0</v>
      </c>
      <c r="Y2881" s="19">
        <v>0</v>
      </c>
      <c r="Z2881" s="19">
        <v>0</v>
      </c>
    </row>
    <row r="2882" spans="1:26" hidden="1" x14ac:dyDescent="0.2">
      <c r="A2882" t="s">
        <v>23</v>
      </c>
      <c r="B2882" t="s">
        <v>24</v>
      </c>
      <c r="C2882" t="s">
        <v>86</v>
      </c>
      <c r="D2882" t="s">
        <v>87</v>
      </c>
      <c r="E2882" t="s">
        <v>464</v>
      </c>
      <c r="F2882" t="s">
        <v>465</v>
      </c>
      <c r="G2882" t="s">
        <v>466</v>
      </c>
      <c r="H2882" t="s">
        <v>467</v>
      </c>
      <c r="I2882" t="str">
        <f>MID(Tabla1[[#This Row],[Des.Proyecto]],16,50)</f>
        <v>BUENAS PRÁCTICAS AMBIENTALES EN EL DMQ</v>
      </c>
      <c r="J2882" t="s">
        <v>853</v>
      </c>
      <c r="K2882" t="s">
        <v>854</v>
      </c>
      <c r="L2882" s="11" t="s">
        <v>939</v>
      </c>
      <c r="M2882" t="s">
        <v>855</v>
      </c>
      <c r="N2882" t="s">
        <v>194</v>
      </c>
      <c r="O2882" s="19">
        <v>0</v>
      </c>
      <c r="P2882" s="19">
        <v>0</v>
      </c>
      <c r="Q2882" s="19">
        <v>1500</v>
      </c>
      <c r="R2882" s="19">
        <v>1500</v>
      </c>
      <c r="S2882" s="19">
        <v>0</v>
      </c>
      <c r="T2882" s="19">
        <v>0</v>
      </c>
      <c r="U2882" s="18">
        <f>Tabla1[[#This Row],[Comprometido]]/Tabla1[[#Totals],[Comprometido]]</f>
        <v>0</v>
      </c>
      <c r="V2882" s="19">
        <v>0</v>
      </c>
      <c r="W2882" s="20">
        <f>Tabla1[[#This Row],[Devengado]]/Tabla1[[#Totals],[Devengado]]</f>
        <v>0</v>
      </c>
      <c r="X2882" s="19">
        <v>1500</v>
      </c>
      <c r="Y2882" s="19">
        <v>1500</v>
      </c>
      <c r="Z2882" s="19">
        <v>1500</v>
      </c>
    </row>
    <row r="2883" spans="1:26" hidden="1" x14ac:dyDescent="0.2">
      <c r="A2883" t="s">
        <v>23</v>
      </c>
      <c r="B2883" t="s">
        <v>24</v>
      </c>
      <c r="C2883" t="s">
        <v>42</v>
      </c>
      <c r="D2883" t="s">
        <v>43</v>
      </c>
      <c r="E2883" t="s">
        <v>464</v>
      </c>
      <c r="F2883" t="s">
        <v>465</v>
      </c>
      <c r="G2883" t="s">
        <v>466</v>
      </c>
      <c r="H2883" t="s">
        <v>467</v>
      </c>
      <c r="I2883" t="str">
        <f>MID(Tabla1[[#This Row],[Des.Proyecto]],16,50)</f>
        <v>BUENAS PRÁCTICAS AMBIENTALES EN EL DMQ</v>
      </c>
      <c r="J2883" t="s">
        <v>853</v>
      </c>
      <c r="K2883" t="s">
        <v>854</v>
      </c>
      <c r="L2883" s="11" t="s">
        <v>939</v>
      </c>
      <c r="M2883" t="s">
        <v>855</v>
      </c>
      <c r="N2883" t="s">
        <v>194</v>
      </c>
      <c r="O2883" s="19">
        <v>0</v>
      </c>
      <c r="P2883" s="19">
        <v>0</v>
      </c>
      <c r="Q2883" s="19">
        <v>1500</v>
      </c>
      <c r="R2883" s="19">
        <v>1500</v>
      </c>
      <c r="S2883" s="19">
        <v>0</v>
      </c>
      <c r="T2883" s="19">
        <v>0</v>
      </c>
      <c r="U2883" s="18">
        <f>Tabla1[[#This Row],[Comprometido]]/Tabla1[[#Totals],[Comprometido]]</f>
        <v>0</v>
      </c>
      <c r="V2883" s="19">
        <v>0</v>
      </c>
      <c r="W2883" s="20">
        <f>Tabla1[[#This Row],[Devengado]]/Tabla1[[#Totals],[Devengado]]</f>
        <v>0</v>
      </c>
      <c r="X2883" s="19">
        <v>1500</v>
      </c>
      <c r="Y2883" s="19">
        <v>1500</v>
      </c>
      <c r="Z2883" s="19">
        <v>1500</v>
      </c>
    </row>
    <row r="2884" spans="1:26" hidden="1" x14ac:dyDescent="0.2">
      <c r="A2884" t="s">
        <v>23</v>
      </c>
      <c r="B2884" t="s">
        <v>24</v>
      </c>
      <c r="C2884" t="s">
        <v>40</v>
      </c>
      <c r="D2884" t="s">
        <v>41</v>
      </c>
      <c r="E2884" t="s">
        <v>464</v>
      </c>
      <c r="F2884" t="s">
        <v>465</v>
      </c>
      <c r="G2884" t="s">
        <v>466</v>
      </c>
      <c r="H2884" t="s">
        <v>467</v>
      </c>
      <c r="I2884" t="str">
        <f>MID(Tabla1[[#This Row],[Des.Proyecto]],16,50)</f>
        <v>BUENAS PRÁCTICAS AMBIENTALES EN EL DMQ</v>
      </c>
      <c r="J2884" t="s">
        <v>853</v>
      </c>
      <c r="K2884" t="s">
        <v>854</v>
      </c>
      <c r="L2884" s="11" t="s">
        <v>939</v>
      </c>
      <c r="M2884" t="s">
        <v>855</v>
      </c>
      <c r="N2884" t="s">
        <v>194</v>
      </c>
      <c r="O2884" s="19">
        <v>0</v>
      </c>
      <c r="P2884" s="19">
        <v>0</v>
      </c>
      <c r="Q2884" s="19">
        <v>1500</v>
      </c>
      <c r="R2884" s="19">
        <v>1500</v>
      </c>
      <c r="S2884" s="19">
        <v>0</v>
      </c>
      <c r="T2884" s="19">
        <v>0</v>
      </c>
      <c r="U2884" s="18">
        <f>Tabla1[[#This Row],[Comprometido]]/Tabla1[[#Totals],[Comprometido]]</f>
        <v>0</v>
      </c>
      <c r="V2884" s="19">
        <v>0</v>
      </c>
      <c r="W2884" s="20">
        <f>Tabla1[[#This Row],[Devengado]]/Tabla1[[#Totals],[Devengado]]</f>
        <v>0</v>
      </c>
      <c r="X2884" s="19">
        <v>1500</v>
      </c>
      <c r="Y2884" s="19">
        <v>1500</v>
      </c>
      <c r="Z2884" s="19">
        <v>1500</v>
      </c>
    </row>
    <row r="2885" spans="1:26" hidden="1" x14ac:dyDescent="0.2">
      <c r="A2885" t="s">
        <v>23</v>
      </c>
      <c r="B2885" t="s">
        <v>24</v>
      </c>
      <c r="C2885" t="s">
        <v>29</v>
      </c>
      <c r="D2885" t="s">
        <v>30</v>
      </c>
      <c r="E2885" t="s">
        <v>464</v>
      </c>
      <c r="F2885" t="s">
        <v>465</v>
      </c>
      <c r="G2885" t="s">
        <v>466</v>
      </c>
      <c r="H2885" t="s">
        <v>467</v>
      </c>
      <c r="I2885" t="str">
        <f>MID(Tabla1[[#This Row],[Des.Proyecto]],16,50)</f>
        <v>BUENAS PRÁCTICAS AMBIENTALES EN EL DMQ</v>
      </c>
      <c r="J2885" t="s">
        <v>853</v>
      </c>
      <c r="K2885" t="s">
        <v>854</v>
      </c>
      <c r="L2885" s="11" t="s">
        <v>939</v>
      </c>
      <c r="M2885" t="s">
        <v>855</v>
      </c>
      <c r="N2885" t="s">
        <v>194</v>
      </c>
      <c r="O2885" s="19">
        <v>0</v>
      </c>
      <c r="P2885" s="19">
        <v>0</v>
      </c>
      <c r="Q2885" s="19">
        <v>1500</v>
      </c>
      <c r="R2885" s="19">
        <v>1500</v>
      </c>
      <c r="S2885" s="19">
        <v>0</v>
      </c>
      <c r="T2885" s="19">
        <v>0</v>
      </c>
      <c r="U2885" s="18">
        <f>Tabla1[[#This Row],[Comprometido]]/Tabla1[[#Totals],[Comprometido]]</f>
        <v>0</v>
      </c>
      <c r="V2885" s="19">
        <v>0</v>
      </c>
      <c r="W2885" s="20">
        <f>Tabla1[[#This Row],[Devengado]]/Tabla1[[#Totals],[Devengado]]</f>
        <v>0</v>
      </c>
      <c r="X2885" s="19">
        <v>1500</v>
      </c>
      <c r="Y2885" s="19">
        <v>1500</v>
      </c>
      <c r="Z2885" s="19">
        <v>1500</v>
      </c>
    </row>
    <row r="2886" spans="1:26" hidden="1" x14ac:dyDescent="0.2">
      <c r="A2886" t="s">
        <v>23</v>
      </c>
      <c r="B2886" t="s">
        <v>24</v>
      </c>
      <c r="C2886" t="s">
        <v>34</v>
      </c>
      <c r="D2886" t="s">
        <v>35</v>
      </c>
      <c r="E2886" t="s">
        <v>464</v>
      </c>
      <c r="F2886" t="s">
        <v>465</v>
      </c>
      <c r="G2886" t="s">
        <v>466</v>
      </c>
      <c r="H2886" t="s">
        <v>467</v>
      </c>
      <c r="I2886" t="str">
        <f>MID(Tabla1[[#This Row],[Des.Proyecto]],16,50)</f>
        <v>BUENAS PRÁCTICAS AMBIENTALES EN EL DMQ</v>
      </c>
      <c r="J2886" t="s">
        <v>853</v>
      </c>
      <c r="K2886" t="s">
        <v>854</v>
      </c>
      <c r="L2886" s="11" t="s">
        <v>939</v>
      </c>
      <c r="M2886" t="s">
        <v>855</v>
      </c>
      <c r="N2886" t="s">
        <v>194</v>
      </c>
      <c r="O2886" s="19">
        <v>0</v>
      </c>
      <c r="P2886" s="19">
        <v>0</v>
      </c>
      <c r="Q2886" s="19">
        <v>1500</v>
      </c>
      <c r="R2886" s="19">
        <v>1500</v>
      </c>
      <c r="S2886" s="19">
        <v>0</v>
      </c>
      <c r="T2886" s="19">
        <v>0</v>
      </c>
      <c r="U2886" s="18">
        <f>Tabla1[[#This Row],[Comprometido]]/Tabla1[[#Totals],[Comprometido]]</f>
        <v>0</v>
      </c>
      <c r="V2886" s="19">
        <v>0</v>
      </c>
      <c r="W2886" s="20">
        <f>Tabla1[[#This Row],[Devengado]]/Tabla1[[#Totals],[Devengado]]</f>
        <v>0</v>
      </c>
      <c r="X2886" s="19">
        <v>1500</v>
      </c>
      <c r="Y2886" s="19">
        <v>1500</v>
      </c>
      <c r="Z2886" s="19">
        <v>1500</v>
      </c>
    </row>
    <row r="2887" spans="1:26" hidden="1" x14ac:dyDescent="0.2">
      <c r="A2887" t="s">
        <v>23</v>
      </c>
      <c r="B2887" t="s">
        <v>24</v>
      </c>
      <c r="C2887" t="s">
        <v>72</v>
      </c>
      <c r="D2887" t="s">
        <v>73</v>
      </c>
      <c r="E2887" t="s">
        <v>464</v>
      </c>
      <c r="F2887" t="s">
        <v>465</v>
      </c>
      <c r="G2887" t="s">
        <v>466</v>
      </c>
      <c r="H2887" t="s">
        <v>467</v>
      </c>
      <c r="I2887" t="str">
        <f>MID(Tabla1[[#This Row],[Des.Proyecto]],16,50)</f>
        <v>BUENAS PRÁCTICAS AMBIENTALES EN EL DMQ</v>
      </c>
      <c r="J2887" t="s">
        <v>853</v>
      </c>
      <c r="K2887" t="s">
        <v>854</v>
      </c>
      <c r="L2887" s="11" t="s">
        <v>939</v>
      </c>
      <c r="M2887" t="s">
        <v>855</v>
      </c>
      <c r="N2887" t="s">
        <v>194</v>
      </c>
      <c r="O2887" s="19">
        <v>0</v>
      </c>
      <c r="P2887" s="19">
        <v>0</v>
      </c>
      <c r="Q2887" s="19">
        <v>1500</v>
      </c>
      <c r="R2887" s="19">
        <v>1500</v>
      </c>
      <c r="S2887" s="19">
        <v>0</v>
      </c>
      <c r="T2887" s="19">
        <v>0</v>
      </c>
      <c r="U2887" s="18">
        <f>Tabla1[[#This Row],[Comprometido]]/Tabla1[[#Totals],[Comprometido]]</f>
        <v>0</v>
      </c>
      <c r="V2887" s="19">
        <v>0</v>
      </c>
      <c r="W2887" s="20">
        <f>Tabla1[[#This Row],[Devengado]]/Tabla1[[#Totals],[Devengado]]</f>
        <v>0</v>
      </c>
      <c r="X2887" s="19">
        <v>1500</v>
      </c>
      <c r="Y2887" s="19">
        <v>1500</v>
      </c>
      <c r="Z2887" s="19">
        <v>1500</v>
      </c>
    </row>
    <row r="2888" spans="1:26" hidden="1" x14ac:dyDescent="0.2">
      <c r="A2888" t="s">
        <v>23</v>
      </c>
      <c r="B2888" t="s">
        <v>24</v>
      </c>
      <c r="C2888" t="s">
        <v>44</v>
      </c>
      <c r="D2888" t="s">
        <v>45</v>
      </c>
      <c r="E2888" t="s">
        <v>464</v>
      </c>
      <c r="F2888" t="s">
        <v>465</v>
      </c>
      <c r="G2888" t="s">
        <v>466</v>
      </c>
      <c r="H2888" t="s">
        <v>467</v>
      </c>
      <c r="I2888" t="str">
        <f>MID(Tabla1[[#This Row],[Des.Proyecto]],16,50)</f>
        <v>BUENAS PRÁCTICAS AMBIENTALES EN EL DMQ</v>
      </c>
      <c r="J2888" t="s">
        <v>853</v>
      </c>
      <c r="K2888" t="s">
        <v>854</v>
      </c>
      <c r="L2888" s="11" t="s">
        <v>939</v>
      </c>
      <c r="M2888" t="s">
        <v>855</v>
      </c>
      <c r="N2888" t="s">
        <v>194</v>
      </c>
      <c r="O2888" s="19">
        <v>0</v>
      </c>
      <c r="P2888" s="19">
        <v>0</v>
      </c>
      <c r="Q2888" s="19">
        <v>1500</v>
      </c>
      <c r="R2888" s="19">
        <v>1500</v>
      </c>
      <c r="S2888" s="19">
        <v>0</v>
      </c>
      <c r="T2888" s="19">
        <v>0</v>
      </c>
      <c r="U2888" s="18">
        <f>Tabla1[[#This Row],[Comprometido]]/Tabla1[[#Totals],[Comprometido]]</f>
        <v>0</v>
      </c>
      <c r="V2888" s="19">
        <v>0</v>
      </c>
      <c r="W2888" s="20">
        <f>Tabla1[[#This Row],[Devengado]]/Tabla1[[#Totals],[Devengado]]</f>
        <v>0</v>
      </c>
      <c r="X2888" s="19">
        <v>1500</v>
      </c>
      <c r="Y2888" s="19">
        <v>1500</v>
      </c>
      <c r="Z2888" s="19">
        <v>1500</v>
      </c>
    </row>
    <row r="2889" spans="1:26" hidden="1" x14ac:dyDescent="0.2">
      <c r="A2889" t="s">
        <v>23</v>
      </c>
      <c r="B2889" t="s">
        <v>24</v>
      </c>
      <c r="C2889" t="s">
        <v>25</v>
      </c>
      <c r="D2889" t="s">
        <v>26</v>
      </c>
      <c r="E2889" t="s">
        <v>464</v>
      </c>
      <c r="F2889" t="s">
        <v>465</v>
      </c>
      <c r="G2889" t="s">
        <v>466</v>
      </c>
      <c r="H2889" t="s">
        <v>467</v>
      </c>
      <c r="I2889" t="str">
        <f>MID(Tabla1[[#This Row],[Des.Proyecto]],16,50)</f>
        <v>BUENAS PRÁCTICAS AMBIENTALES EN EL DMQ</v>
      </c>
      <c r="J2889" t="s">
        <v>853</v>
      </c>
      <c r="K2889" t="s">
        <v>854</v>
      </c>
      <c r="L2889" s="11" t="s">
        <v>939</v>
      </c>
      <c r="M2889" t="s">
        <v>855</v>
      </c>
      <c r="N2889" t="s">
        <v>194</v>
      </c>
      <c r="O2889" s="19">
        <v>0</v>
      </c>
      <c r="P2889" s="19">
        <v>0</v>
      </c>
      <c r="Q2889" s="19">
        <v>1500</v>
      </c>
      <c r="R2889" s="19">
        <v>1500</v>
      </c>
      <c r="S2889" s="19">
        <v>0</v>
      </c>
      <c r="T2889" s="19">
        <v>0</v>
      </c>
      <c r="U2889" s="18">
        <f>Tabla1[[#This Row],[Comprometido]]/Tabla1[[#Totals],[Comprometido]]</f>
        <v>0</v>
      </c>
      <c r="V2889" s="19">
        <v>0</v>
      </c>
      <c r="W2889" s="20">
        <f>Tabla1[[#This Row],[Devengado]]/Tabla1[[#Totals],[Devengado]]</f>
        <v>0</v>
      </c>
      <c r="X2889" s="19">
        <v>1500</v>
      </c>
      <c r="Y2889" s="19">
        <v>1500</v>
      </c>
      <c r="Z2889" s="19">
        <v>1500</v>
      </c>
    </row>
    <row r="2890" spans="1:26" hidden="1" x14ac:dyDescent="0.2">
      <c r="A2890" t="s">
        <v>23</v>
      </c>
      <c r="B2890" t="s">
        <v>24</v>
      </c>
      <c r="C2890" t="s">
        <v>34</v>
      </c>
      <c r="D2890" t="s">
        <v>35</v>
      </c>
      <c r="E2890" t="s">
        <v>464</v>
      </c>
      <c r="F2890" t="s">
        <v>465</v>
      </c>
      <c r="G2890" t="s">
        <v>470</v>
      </c>
      <c r="H2890" t="s">
        <v>471</v>
      </c>
      <c r="I2890" t="str">
        <f>MID(Tabla1[[#This Row],[Des.Proyecto]],16,50)</f>
        <v>INFRAESTRUCTURA COMUNITARIA</v>
      </c>
      <c r="J2890" t="s">
        <v>853</v>
      </c>
      <c r="K2890" t="s">
        <v>854</v>
      </c>
      <c r="L2890" s="11" t="s">
        <v>939</v>
      </c>
      <c r="M2890" t="s">
        <v>855</v>
      </c>
      <c r="N2890" t="s">
        <v>194</v>
      </c>
      <c r="O2890" s="19">
        <v>4285.3500000000004</v>
      </c>
      <c r="P2890" s="19">
        <v>0</v>
      </c>
      <c r="Q2890" s="19">
        <v>0</v>
      </c>
      <c r="R2890" s="19">
        <v>4285.3500000000004</v>
      </c>
      <c r="S2890" s="19">
        <v>0</v>
      </c>
      <c r="T2890" s="19">
        <v>0</v>
      </c>
      <c r="U2890" s="18">
        <f>Tabla1[[#This Row],[Comprometido]]/Tabla1[[#Totals],[Comprometido]]</f>
        <v>0</v>
      </c>
      <c r="V2890" s="19">
        <v>0</v>
      </c>
      <c r="W2890" s="20">
        <f>Tabla1[[#This Row],[Devengado]]/Tabla1[[#Totals],[Devengado]]</f>
        <v>0</v>
      </c>
      <c r="X2890" s="19">
        <v>4285.3500000000004</v>
      </c>
      <c r="Y2890" s="19">
        <v>4285.3500000000004</v>
      </c>
      <c r="Z2890" s="19">
        <v>4285.3500000000004</v>
      </c>
    </row>
    <row r="2891" spans="1:26" hidden="1" x14ac:dyDescent="0.2">
      <c r="A2891" t="s">
        <v>23</v>
      </c>
      <c r="B2891" t="s">
        <v>24</v>
      </c>
      <c r="C2891" t="s">
        <v>42</v>
      </c>
      <c r="D2891" t="s">
        <v>43</v>
      </c>
      <c r="E2891" t="s">
        <v>464</v>
      </c>
      <c r="F2891" t="s">
        <v>465</v>
      </c>
      <c r="G2891" t="s">
        <v>470</v>
      </c>
      <c r="H2891" t="s">
        <v>471</v>
      </c>
      <c r="I2891" t="str">
        <f>MID(Tabla1[[#This Row],[Des.Proyecto]],16,50)</f>
        <v>INFRAESTRUCTURA COMUNITARIA</v>
      </c>
      <c r="J2891" t="s">
        <v>856</v>
      </c>
      <c r="K2891" t="s">
        <v>857</v>
      </c>
      <c r="L2891" s="11" t="s">
        <v>939</v>
      </c>
      <c r="M2891" t="s">
        <v>855</v>
      </c>
      <c r="N2891" t="s">
        <v>194</v>
      </c>
      <c r="O2891" s="19">
        <v>84432</v>
      </c>
      <c r="P2891" s="19">
        <v>0</v>
      </c>
      <c r="Q2891" s="19">
        <v>-6233</v>
      </c>
      <c r="R2891" s="19">
        <v>78199</v>
      </c>
      <c r="S2891" s="19">
        <v>46549</v>
      </c>
      <c r="T2891" s="19">
        <v>25199</v>
      </c>
      <c r="U2891" s="18">
        <f>Tabla1[[#This Row],[Comprometido]]/Tabla1[[#Totals],[Comprometido]]</f>
        <v>1.2030064591789006E-3</v>
      </c>
      <c r="V2891" s="19">
        <v>25199</v>
      </c>
      <c r="W2891" s="20">
        <f>Tabla1[[#This Row],[Devengado]]/Tabla1[[#Totals],[Devengado]]</f>
        <v>2.9426996666099595E-3</v>
      </c>
      <c r="X2891" s="19">
        <v>53000</v>
      </c>
      <c r="Y2891" s="19">
        <v>53000</v>
      </c>
      <c r="Z2891" s="19">
        <v>6451</v>
      </c>
    </row>
    <row r="2892" spans="1:26" hidden="1" x14ac:dyDescent="0.2">
      <c r="A2892" t="s">
        <v>23</v>
      </c>
      <c r="B2892" t="s">
        <v>24</v>
      </c>
      <c r="C2892" t="s">
        <v>40</v>
      </c>
      <c r="D2892" t="s">
        <v>41</v>
      </c>
      <c r="E2892" t="s">
        <v>464</v>
      </c>
      <c r="F2892" t="s">
        <v>465</v>
      </c>
      <c r="G2892" t="s">
        <v>470</v>
      </c>
      <c r="H2892" t="s">
        <v>471</v>
      </c>
      <c r="I2892" t="str">
        <f>MID(Tabla1[[#This Row],[Des.Proyecto]],16,50)</f>
        <v>INFRAESTRUCTURA COMUNITARIA</v>
      </c>
      <c r="J2892" t="s">
        <v>856</v>
      </c>
      <c r="K2892" t="s">
        <v>857</v>
      </c>
      <c r="L2892" s="11" t="s">
        <v>939</v>
      </c>
      <c r="M2892" t="s">
        <v>855</v>
      </c>
      <c r="N2892" t="s">
        <v>194</v>
      </c>
      <c r="O2892" s="19">
        <v>150013.75</v>
      </c>
      <c r="P2892" s="19">
        <v>0</v>
      </c>
      <c r="Q2892" s="19">
        <v>43371.519999999997</v>
      </c>
      <c r="R2892" s="19">
        <v>193385.27</v>
      </c>
      <c r="S2892" s="19">
        <v>153366.67000000001</v>
      </c>
      <c r="T2892" s="19">
        <v>0</v>
      </c>
      <c r="U2892" s="18">
        <f>Tabla1[[#This Row],[Comprometido]]/Tabla1[[#Totals],[Comprometido]]</f>
        <v>0</v>
      </c>
      <c r="V2892" s="19">
        <v>0</v>
      </c>
      <c r="W2892" s="20">
        <f>Tabla1[[#This Row],[Devengado]]/Tabla1[[#Totals],[Devengado]]</f>
        <v>0</v>
      </c>
      <c r="X2892" s="19">
        <v>193385.27</v>
      </c>
      <c r="Y2892" s="19">
        <v>193385.27</v>
      </c>
      <c r="Z2892" s="19">
        <v>40018.6</v>
      </c>
    </row>
    <row r="2893" spans="1:26" hidden="1" x14ac:dyDescent="0.2">
      <c r="A2893" t="s">
        <v>23</v>
      </c>
      <c r="B2893" t="s">
        <v>24</v>
      </c>
      <c r="C2893" t="s">
        <v>29</v>
      </c>
      <c r="D2893" t="s">
        <v>30</v>
      </c>
      <c r="E2893" t="s">
        <v>464</v>
      </c>
      <c r="F2893" t="s">
        <v>465</v>
      </c>
      <c r="G2893" t="s">
        <v>470</v>
      </c>
      <c r="H2893" t="s">
        <v>471</v>
      </c>
      <c r="I2893" t="str">
        <f>MID(Tabla1[[#This Row],[Des.Proyecto]],16,50)</f>
        <v>INFRAESTRUCTURA COMUNITARIA</v>
      </c>
      <c r="J2893" t="s">
        <v>856</v>
      </c>
      <c r="K2893" t="s">
        <v>857</v>
      </c>
      <c r="L2893" s="11" t="s">
        <v>939</v>
      </c>
      <c r="M2893" t="s">
        <v>855</v>
      </c>
      <c r="N2893" t="s">
        <v>194</v>
      </c>
      <c r="O2893" s="19">
        <v>85900</v>
      </c>
      <c r="P2893" s="19">
        <v>0</v>
      </c>
      <c r="Q2893" s="19">
        <v>0</v>
      </c>
      <c r="R2893" s="19">
        <v>85900</v>
      </c>
      <c r="S2893" s="19">
        <v>0</v>
      </c>
      <c r="T2893" s="19">
        <v>0</v>
      </c>
      <c r="U2893" s="18">
        <f>Tabla1[[#This Row],[Comprometido]]/Tabla1[[#Totals],[Comprometido]]</f>
        <v>0</v>
      </c>
      <c r="V2893" s="19">
        <v>0</v>
      </c>
      <c r="W2893" s="20">
        <f>Tabla1[[#This Row],[Devengado]]/Tabla1[[#Totals],[Devengado]]</f>
        <v>0</v>
      </c>
      <c r="X2893" s="19">
        <v>85900</v>
      </c>
      <c r="Y2893" s="19">
        <v>85900</v>
      </c>
      <c r="Z2893" s="19">
        <v>85900</v>
      </c>
    </row>
    <row r="2894" spans="1:26" hidden="1" x14ac:dyDescent="0.2">
      <c r="A2894" t="s">
        <v>23</v>
      </c>
      <c r="B2894" t="s">
        <v>24</v>
      </c>
      <c r="C2894" t="s">
        <v>34</v>
      </c>
      <c r="D2894" t="s">
        <v>35</v>
      </c>
      <c r="E2894" t="s">
        <v>464</v>
      </c>
      <c r="F2894" t="s">
        <v>465</v>
      </c>
      <c r="G2894" t="s">
        <v>470</v>
      </c>
      <c r="H2894" t="s">
        <v>471</v>
      </c>
      <c r="I2894" t="str">
        <f>MID(Tabla1[[#This Row],[Des.Proyecto]],16,50)</f>
        <v>INFRAESTRUCTURA COMUNITARIA</v>
      </c>
      <c r="J2894" t="s">
        <v>856</v>
      </c>
      <c r="K2894" t="s">
        <v>857</v>
      </c>
      <c r="L2894" s="11" t="s">
        <v>939</v>
      </c>
      <c r="M2894" t="s">
        <v>855</v>
      </c>
      <c r="N2894" t="s">
        <v>194</v>
      </c>
      <c r="O2894" s="19">
        <v>113300</v>
      </c>
      <c r="P2894" s="19">
        <v>0</v>
      </c>
      <c r="Q2894" s="19">
        <v>0</v>
      </c>
      <c r="R2894" s="19">
        <v>113300</v>
      </c>
      <c r="S2894" s="19">
        <v>0</v>
      </c>
      <c r="T2894" s="19">
        <v>0</v>
      </c>
      <c r="U2894" s="18">
        <f>Tabla1[[#This Row],[Comprometido]]/Tabla1[[#Totals],[Comprometido]]</f>
        <v>0</v>
      </c>
      <c r="V2894" s="19">
        <v>0</v>
      </c>
      <c r="W2894" s="20">
        <f>Tabla1[[#This Row],[Devengado]]/Tabla1[[#Totals],[Devengado]]</f>
        <v>0</v>
      </c>
      <c r="X2894" s="19">
        <v>113300</v>
      </c>
      <c r="Y2894" s="19">
        <v>113300</v>
      </c>
      <c r="Z2894" s="19">
        <v>113300</v>
      </c>
    </row>
    <row r="2895" spans="1:26" hidden="1" x14ac:dyDescent="0.2">
      <c r="A2895" t="s">
        <v>23</v>
      </c>
      <c r="B2895" t="s">
        <v>24</v>
      </c>
      <c r="C2895" t="s">
        <v>72</v>
      </c>
      <c r="D2895" t="s">
        <v>73</v>
      </c>
      <c r="E2895" t="s">
        <v>464</v>
      </c>
      <c r="F2895" t="s">
        <v>465</v>
      </c>
      <c r="G2895" t="s">
        <v>470</v>
      </c>
      <c r="H2895" t="s">
        <v>471</v>
      </c>
      <c r="I2895" t="str">
        <f>MID(Tabla1[[#This Row],[Des.Proyecto]],16,50)</f>
        <v>INFRAESTRUCTURA COMUNITARIA</v>
      </c>
      <c r="J2895" t="s">
        <v>856</v>
      </c>
      <c r="K2895" t="s">
        <v>857</v>
      </c>
      <c r="L2895" s="11" t="s">
        <v>939</v>
      </c>
      <c r="M2895" t="s">
        <v>855</v>
      </c>
      <c r="N2895" t="s">
        <v>194</v>
      </c>
      <c r="O2895" s="19">
        <v>83300</v>
      </c>
      <c r="P2895" s="19">
        <v>0</v>
      </c>
      <c r="Q2895" s="19">
        <v>-83300</v>
      </c>
      <c r="R2895" s="19">
        <v>0</v>
      </c>
      <c r="S2895" s="19">
        <v>0</v>
      </c>
      <c r="T2895" s="19">
        <v>0</v>
      </c>
      <c r="U2895" s="18">
        <f>Tabla1[[#This Row],[Comprometido]]/Tabla1[[#Totals],[Comprometido]]</f>
        <v>0</v>
      </c>
      <c r="V2895" s="19">
        <v>0</v>
      </c>
      <c r="W2895" s="20">
        <f>Tabla1[[#This Row],[Devengado]]/Tabla1[[#Totals],[Devengado]]</f>
        <v>0</v>
      </c>
      <c r="X2895" s="19">
        <v>0</v>
      </c>
      <c r="Y2895" s="19">
        <v>0</v>
      </c>
      <c r="Z2895" s="19">
        <v>0</v>
      </c>
    </row>
    <row r="2896" spans="1:26" hidden="1" x14ac:dyDescent="0.2">
      <c r="A2896" t="s">
        <v>23</v>
      </c>
      <c r="B2896" t="s">
        <v>24</v>
      </c>
      <c r="C2896" t="s">
        <v>25</v>
      </c>
      <c r="D2896" t="s">
        <v>26</v>
      </c>
      <c r="E2896" t="s">
        <v>464</v>
      </c>
      <c r="F2896" t="s">
        <v>465</v>
      </c>
      <c r="G2896" t="s">
        <v>470</v>
      </c>
      <c r="H2896" t="s">
        <v>471</v>
      </c>
      <c r="I2896" t="str">
        <f>MID(Tabla1[[#This Row],[Des.Proyecto]],16,50)</f>
        <v>INFRAESTRUCTURA COMUNITARIA</v>
      </c>
      <c r="J2896" t="s">
        <v>856</v>
      </c>
      <c r="K2896" t="s">
        <v>857</v>
      </c>
      <c r="L2896" s="11" t="s">
        <v>939</v>
      </c>
      <c r="M2896" t="s">
        <v>855</v>
      </c>
      <c r="N2896" t="s">
        <v>194</v>
      </c>
      <c r="O2896" s="19">
        <v>126103.57</v>
      </c>
      <c r="P2896" s="19">
        <v>0</v>
      </c>
      <c r="Q2896" s="19">
        <v>0</v>
      </c>
      <c r="R2896" s="19">
        <v>126103.57</v>
      </c>
      <c r="S2896" s="19">
        <v>125700</v>
      </c>
      <c r="T2896" s="19">
        <v>0</v>
      </c>
      <c r="U2896" s="18">
        <f>Tabla1[[#This Row],[Comprometido]]/Tabla1[[#Totals],[Comprometido]]</f>
        <v>0</v>
      </c>
      <c r="V2896" s="19">
        <v>0</v>
      </c>
      <c r="W2896" s="20">
        <f>Tabla1[[#This Row],[Devengado]]/Tabla1[[#Totals],[Devengado]]</f>
        <v>0</v>
      </c>
      <c r="X2896" s="19">
        <v>126103.57</v>
      </c>
      <c r="Y2896" s="19">
        <v>126103.57</v>
      </c>
      <c r="Z2896" s="19">
        <v>403.57</v>
      </c>
    </row>
    <row r="2897" spans="1:26" hidden="1" x14ac:dyDescent="0.2">
      <c r="A2897" t="s">
        <v>23</v>
      </c>
      <c r="B2897" t="s">
        <v>24</v>
      </c>
      <c r="C2897" t="s">
        <v>44</v>
      </c>
      <c r="D2897" t="s">
        <v>45</v>
      </c>
      <c r="E2897" t="s">
        <v>464</v>
      </c>
      <c r="F2897" t="s">
        <v>465</v>
      </c>
      <c r="G2897" t="s">
        <v>470</v>
      </c>
      <c r="H2897" t="s">
        <v>471</v>
      </c>
      <c r="I2897" t="str">
        <f>MID(Tabla1[[#This Row],[Des.Proyecto]],16,50)</f>
        <v>INFRAESTRUCTURA COMUNITARIA</v>
      </c>
      <c r="J2897" t="s">
        <v>856</v>
      </c>
      <c r="K2897" t="s">
        <v>857</v>
      </c>
      <c r="L2897" s="11" t="s">
        <v>939</v>
      </c>
      <c r="M2897" t="s">
        <v>855</v>
      </c>
      <c r="N2897" t="s">
        <v>194</v>
      </c>
      <c r="O2897" s="19">
        <v>78000</v>
      </c>
      <c r="P2897" s="19">
        <v>0</v>
      </c>
      <c r="Q2897" s="19">
        <v>0</v>
      </c>
      <c r="R2897" s="19">
        <v>78000</v>
      </c>
      <c r="S2897" s="19">
        <v>2962.5</v>
      </c>
      <c r="T2897" s="19">
        <v>42937.5</v>
      </c>
      <c r="U2897" s="18">
        <f>Tabla1[[#This Row],[Comprometido]]/Tabla1[[#Totals],[Comprometido]]</f>
        <v>2.0498468130082164E-3</v>
      </c>
      <c r="V2897" s="19">
        <v>0</v>
      </c>
      <c r="W2897" s="20">
        <f>Tabla1[[#This Row],[Devengado]]/Tabla1[[#Totals],[Devengado]]</f>
        <v>0</v>
      </c>
      <c r="X2897" s="19">
        <v>35062.5</v>
      </c>
      <c r="Y2897" s="19">
        <v>78000</v>
      </c>
      <c r="Z2897" s="19">
        <v>32100</v>
      </c>
    </row>
    <row r="2898" spans="1:26" hidden="1" x14ac:dyDescent="0.2">
      <c r="A2898" t="s">
        <v>23</v>
      </c>
      <c r="B2898" t="s">
        <v>24</v>
      </c>
      <c r="C2898" t="s">
        <v>86</v>
      </c>
      <c r="D2898" t="s">
        <v>87</v>
      </c>
      <c r="E2898" t="s">
        <v>464</v>
      </c>
      <c r="F2898" t="s">
        <v>465</v>
      </c>
      <c r="G2898" t="s">
        <v>470</v>
      </c>
      <c r="H2898" t="s">
        <v>471</v>
      </c>
      <c r="I2898" t="str">
        <f>MID(Tabla1[[#This Row],[Des.Proyecto]],16,50)</f>
        <v>INFRAESTRUCTURA COMUNITARIA</v>
      </c>
      <c r="J2898" t="s">
        <v>856</v>
      </c>
      <c r="K2898" t="s">
        <v>857</v>
      </c>
      <c r="L2898" s="11" t="s">
        <v>939</v>
      </c>
      <c r="M2898" t="s">
        <v>855</v>
      </c>
      <c r="N2898" t="s">
        <v>194</v>
      </c>
      <c r="O2898" s="19">
        <v>6390</v>
      </c>
      <c r="P2898" s="19">
        <v>0</v>
      </c>
      <c r="Q2898" s="19">
        <v>0</v>
      </c>
      <c r="R2898" s="19">
        <v>6390</v>
      </c>
      <c r="S2898" s="19">
        <v>0</v>
      </c>
      <c r="T2898" s="19">
        <v>0</v>
      </c>
      <c r="U2898" s="18">
        <f>Tabla1[[#This Row],[Comprometido]]/Tabla1[[#Totals],[Comprometido]]</f>
        <v>0</v>
      </c>
      <c r="V2898" s="19">
        <v>0</v>
      </c>
      <c r="W2898" s="20">
        <f>Tabla1[[#This Row],[Devengado]]/Tabla1[[#Totals],[Devengado]]</f>
        <v>0</v>
      </c>
      <c r="X2898" s="19">
        <v>6390</v>
      </c>
      <c r="Y2898" s="19">
        <v>6390</v>
      </c>
      <c r="Z2898" s="19">
        <v>6390</v>
      </c>
    </row>
    <row r="2899" spans="1:26" hidden="1" x14ac:dyDescent="0.2">
      <c r="A2899" t="s">
        <v>23</v>
      </c>
      <c r="B2899" t="s">
        <v>24</v>
      </c>
      <c r="C2899" t="s">
        <v>44</v>
      </c>
      <c r="D2899" t="s">
        <v>45</v>
      </c>
      <c r="E2899" t="s">
        <v>464</v>
      </c>
      <c r="F2899" t="s">
        <v>465</v>
      </c>
      <c r="G2899" t="s">
        <v>470</v>
      </c>
      <c r="H2899" t="s">
        <v>471</v>
      </c>
      <c r="I2899" t="str">
        <f>MID(Tabla1[[#This Row],[Des.Proyecto]],16,50)</f>
        <v>INFRAESTRUCTURA COMUNITARIA</v>
      </c>
      <c r="J2899" t="s">
        <v>858</v>
      </c>
      <c r="K2899" t="s">
        <v>859</v>
      </c>
      <c r="L2899" s="11" t="s">
        <v>939</v>
      </c>
      <c r="M2899" t="s">
        <v>855</v>
      </c>
      <c r="N2899" t="s">
        <v>194</v>
      </c>
      <c r="O2899" s="19">
        <v>131827.85999999999</v>
      </c>
      <c r="P2899" s="19">
        <v>0</v>
      </c>
      <c r="Q2899" s="19">
        <v>0</v>
      </c>
      <c r="R2899" s="19">
        <v>131827.85999999999</v>
      </c>
      <c r="S2899" s="19">
        <v>0</v>
      </c>
      <c r="T2899" s="19">
        <v>0</v>
      </c>
      <c r="U2899" s="18">
        <f>Tabla1[[#This Row],[Comprometido]]/Tabla1[[#Totals],[Comprometido]]</f>
        <v>0</v>
      </c>
      <c r="V2899" s="19">
        <v>0</v>
      </c>
      <c r="W2899" s="20">
        <f>Tabla1[[#This Row],[Devengado]]/Tabla1[[#Totals],[Devengado]]</f>
        <v>0</v>
      </c>
      <c r="X2899" s="19">
        <v>131827.85999999999</v>
      </c>
      <c r="Y2899" s="19">
        <v>131827.85999999999</v>
      </c>
      <c r="Z2899" s="19">
        <v>131827.85999999999</v>
      </c>
    </row>
    <row r="2900" spans="1:26" hidden="1" x14ac:dyDescent="0.2">
      <c r="A2900" t="s">
        <v>23</v>
      </c>
      <c r="B2900" t="s">
        <v>24</v>
      </c>
      <c r="C2900" t="s">
        <v>34</v>
      </c>
      <c r="D2900" t="s">
        <v>35</v>
      </c>
      <c r="E2900" t="s">
        <v>464</v>
      </c>
      <c r="F2900" t="s">
        <v>465</v>
      </c>
      <c r="G2900" t="s">
        <v>470</v>
      </c>
      <c r="H2900" t="s">
        <v>471</v>
      </c>
      <c r="I2900" t="str">
        <f>MID(Tabla1[[#This Row],[Des.Proyecto]],16,50)</f>
        <v>INFRAESTRUCTURA COMUNITARIA</v>
      </c>
      <c r="J2900" t="s">
        <v>858</v>
      </c>
      <c r="K2900" t="s">
        <v>859</v>
      </c>
      <c r="L2900" s="11" t="s">
        <v>939</v>
      </c>
      <c r="M2900" t="s">
        <v>855</v>
      </c>
      <c r="N2900" t="s">
        <v>194</v>
      </c>
      <c r="O2900" s="19">
        <v>79890</v>
      </c>
      <c r="P2900" s="19">
        <v>0</v>
      </c>
      <c r="Q2900" s="19">
        <v>0</v>
      </c>
      <c r="R2900" s="19">
        <v>79890</v>
      </c>
      <c r="S2900" s="19">
        <v>0</v>
      </c>
      <c r="T2900" s="19">
        <v>0</v>
      </c>
      <c r="U2900" s="18">
        <f>Tabla1[[#This Row],[Comprometido]]/Tabla1[[#Totals],[Comprometido]]</f>
        <v>0</v>
      </c>
      <c r="V2900" s="19">
        <v>0</v>
      </c>
      <c r="W2900" s="20">
        <f>Tabla1[[#This Row],[Devengado]]/Tabla1[[#Totals],[Devengado]]</f>
        <v>0</v>
      </c>
      <c r="X2900" s="19">
        <v>79890</v>
      </c>
      <c r="Y2900" s="19">
        <v>79890</v>
      </c>
      <c r="Z2900" s="19">
        <v>79890</v>
      </c>
    </row>
    <row r="2901" spans="1:26" hidden="1" x14ac:dyDescent="0.2">
      <c r="A2901" t="s">
        <v>23</v>
      </c>
      <c r="B2901" t="s">
        <v>24</v>
      </c>
      <c r="C2901" t="s">
        <v>72</v>
      </c>
      <c r="D2901" t="s">
        <v>73</v>
      </c>
      <c r="E2901" t="s">
        <v>464</v>
      </c>
      <c r="F2901" t="s">
        <v>465</v>
      </c>
      <c r="G2901" t="s">
        <v>470</v>
      </c>
      <c r="H2901" t="s">
        <v>471</v>
      </c>
      <c r="I2901" t="str">
        <f>MID(Tabla1[[#This Row],[Des.Proyecto]],16,50)</f>
        <v>INFRAESTRUCTURA COMUNITARIA</v>
      </c>
      <c r="J2901" t="s">
        <v>858</v>
      </c>
      <c r="K2901" t="s">
        <v>859</v>
      </c>
      <c r="L2901" s="11" t="s">
        <v>939</v>
      </c>
      <c r="M2901" t="s">
        <v>855</v>
      </c>
      <c r="N2901" t="s">
        <v>194</v>
      </c>
      <c r="O2901" s="19">
        <v>131657.85999999999</v>
      </c>
      <c r="P2901" s="19">
        <v>0</v>
      </c>
      <c r="Q2901" s="19">
        <v>-105773.93</v>
      </c>
      <c r="R2901" s="19">
        <v>25883.93</v>
      </c>
      <c r="S2901" s="19">
        <v>0</v>
      </c>
      <c r="T2901" s="19">
        <v>0</v>
      </c>
      <c r="U2901" s="18">
        <f>Tabla1[[#This Row],[Comprometido]]/Tabla1[[#Totals],[Comprometido]]</f>
        <v>0</v>
      </c>
      <c r="V2901" s="19">
        <v>0</v>
      </c>
      <c r="W2901" s="20">
        <f>Tabla1[[#This Row],[Devengado]]/Tabla1[[#Totals],[Devengado]]</f>
        <v>0</v>
      </c>
      <c r="X2901" s="19">
        <v>25883.93</v>
      </c>
      <c r="Y2901" s="19">
        <v>25883.93</v>
      </c>
      <c r="Z2901" s="19">
        <v>25883.93</v>
      </c>
    </row>
    <row r="2902" spans="1:26" hidden="1" x14ac:dyDescent="0.2">
      <c r="A2902" t="s">
        <v>23</v>
      </c>
      <c r="B2902" t="s">
        <v>24</v>
      </c>
      <c r="C2902" t="s">
        <v>86</v>
      </c>
      <c r="D2902" t="s">
        <v>87</v>
      </c>
      <c r="E2902" t="s">
        <v>464</v>
      </c>
      <c r="F2902" t="s">
        <v>465</v>
      </c>
      <c r="G2902" t="s">
        <v>470</v>
      </c>
      <c r="H2902" t="s">
        <v>471</v>
      </c>
      <c r="I2902" t="str">
        <f>MID(Tabla1[[#This Row],[Des.Proyecto]],16,50)</f>
        <v>INFRAESTRUCTURA COMUNITARIA</v>
      </c>
      <c r="J2902" t="s">
        <v>858</v>
      </c>
      <c r="K2902" t="s">
        <v>859</v>
      </c>
      <c r="L2902" s="11" t="s">
        <v>939</v>
      </c>
      <c r="M2902" t="s">
        <v>855</v>
      </c>
      <c r="N2902" t="s">
        <v>194</v>
      </c>
      <c r="O2902" s="19">
        <v>158000</v>
      </c>
      <c r="P2902" s="19">
        <v>0</v>
      </c>
      <c r="Q2902" s="19">
        <v>0</v>
      </c>
      <c r="R2902" s="19">
        <v>158000</v>
      </c>
      <c r="S2902" s="19">
        <v>0</v>
      </c>
      <c r="T2902" s="19">
        <v>0</v>
      </c>
      <c r="U2902" s="18">
        <f>Tabla1[[#This Row],[Comprometido]]/Tabla1[[#Totals],[Comprometido]]</f>
        <v>0</v>
      </c>
      <c r="V2902" s="19">
        <v>0</v>
      </c>
      <c r="W2902" s="20">
        <f>Tabla1[[#This Row],[Devengado]]/Tabla1[[#Totals],[Devengado]]</f>
        <v>0</v>
      </c>
      <c r="X2902" s="19">
        <v>158000</v>
      </c>
      <c r="Y2902" s="19">
        <v>158000</v>
      </c>
      <c r="Z2902" s="19">
        <v>158000</v>
      </c>
    </row>
    <row r="2903" spans="1:26" hidden="1" x14ac:dyDescent="0.2">
      <c r="A2903" t="s">
        <v>23</v>
      </c>
      <c r="B2903" t="s">
        <v>24</v>
      </c>
      <c r="C2903" t="s">
        <v>25</v>
      </c>
      <c r="D2903" t="s">
        <v>26</v>
      </c>
      <c r="E2903" t="s">
        <v>464</v>
      </c>
      <c r="F2903" t="s">
        <v>465</v>
      </c>
      <c r="G2903" t="s">
        <v>470</v>
      </c>
      <c r="H2903" t="s">
        <v>471</v>
      </c>
      <c r="I2903" t="str">
        <f>MID(Tabla1[[#This Row],[Des.Proyecto]],16,50)</f>
        <v>INFRAESTRUCTURA COMUNITARIA</v>
      </c>
      <c r="J2903" t="s">
        <v>858</v>
      </c>
      <c r="K2903" t="s">
        <v>859</v>
      </c>
      <c r="L2903" s="11" t="s">
        <v>939</v>
      </c>
      <c r="M2903" t="s">
        <v>855</v>
      </c>
      <c r="N2903" t="s">
        <v>194</v>
      </c>
      <c r="O2903" s="19">
        <v>131657.85999999999</v>
      </c>
      <c r="P2903" s="19">
        <v>0</v>
      </c>
      <c r="Q2903" s="19">
        <v>-19182.240000000002</v>
      </c>
      <c r="R2903" s="19">
        <v>112475.62</v>
      </c>
      <c r="S2903" s="19">
        <v>0</v>
      </c>
      <c r="T2903" s="19">
        <v>0</v>
      </c>
      <c r="U2903" s="18">
        <f>Tabla1[[#This Row],[Comprometido]]/Tabla1[[#Totals],[Comprometido]]</f>
        <v>0</v>
      </c>
      <c r="V2903" s="19">
        <v>0</v>
      </c>
      <c r="W2903" s="20">
        <f>Tabla1[[#This Row],[Devengado]]/Tabla1[[#Totals],[Devengado]]</f>
        <v>0</v>
      </c>
      <c r="X2903" s="19">
        <v>112475.62</v>
      </c>
      <c r="Y2903" s="19">
        <v>112475.62</v>
      </c>
      <c r="Z2903" s="19">
        <v>112475.62</v>
      </c>
    </row>
    <row r="2904" spans="1:26" hidden="1" x14ac:dyDescent="0.2">
      <c r="A2904" t="s">
        <v>23</v>
      </c>
      <c r="B2904" t="s">
        <v>24</v>
      </c>
      <c r="C2904" t="s">
        <v>40</v>
      </c>
      <c r="D2904" t="s">
        <v>41</v>
      </c>
      <c r="E2904" t="s">
        <v>464</v>
      </c>
      <c r="F2904" t="s">
        <v>465</v>
      </c>
      <c r="G2904" t="s">
        <v>470</v>
      </c>
      <c r="H2904" t="s">
        <v>471</v>
      </c>
      <c r="I2904" t="str">
        <f>MID(Tabla1[[#This Row],[Des.Proyecto]],16,50)</f>
        <v>INFRAESTRUCTURA COMUNITARIA</v>
      </c>
      <c r="J2904" t="s">
        <v>858</v>
      </c>
      <c r="K2904" t="s">
        <v>859</v>
      </c>
      <c r="L2904" s="11" t="s">
        <v>939</v>
      </c>
      <c r="M2904" t="s">
        <v>855</v>
      </c>
      <c r="N2904" t="s">
        <v>194</v>
      </c>
      <c r="O2904" s="19">
        <v>157541.79</v>
      </c>
      <c r="P2904" s="19">
        <v>0</v>
      </c>
      <c r="Q2904" s="19">
        <v>-77641.789999999994</v>
      </c>
      <c r="R2904" s="19">
        <v>79900</v>
      </c>
      <c r="S2904" s="19">
        <v>0</v>
      </c>
      <c r="T2904" s="19">
        <v>79850</v>
      </c>
      <c r="U2904" s="18">
        <f>Tabla1[[#This Row],[Comprometido]]/Tabla1[[#Totals],[Comprometido]]</f>
        <v>3.81205864381266E-3</v>
      </c>
      <c r="V2904" s="19">
        <v>79850</v>
      </c>
      <c r="W2904" s="20">
        <f>Tabla1[[#This Row],[Devengado]]/Tabla1[[#Totals],[Devengado]]</f>
        <v>9.3247576641456113E-3</v>
      </c>
      <c r="X2904" s="19">
        <v>50</v>
      </c>
      <c r="Y2904" s="19">
        <v>50</v>
      </c>
      <c r="Z2904" s="19">
        <v>50</v>
      </c>
    </row>
    <row r="2905" spans="1:26" hidden="1" x14ac:dyDescent="0.2">
      <c r="A2905" t="s">
        <v>23</v>
      </c>
      <c r="B2905" t="s">
        <v>24</v>
      </c>
      <c r="C2905" t="s">
        <v>44</v>
      </c>
      <c r="D2905" t="s">
        <v>45</v>
      </c>
      <c r="E2905" t="s">
        <v>464</v>
      </c>
      <c r="F2905" t="s">
        <v>465</v>
      </c>
      <c r="G2905" t="s">
        <v>470</v>
      </c>
      <c r="H2905" t="s">
        <v>471</v>
      </c>
      <c r="I2905" t="str">
        <f>MID(Tabla1[[#This Row],[Des.Proyecto]],16,50)</f>
        <v>INFRAESTRUCTURA COMUNITARIA</v>
      </c>
      <c r="J2905" t="s">
        <v>862</v>
      </c>
      <c r="K2905" t="s">
        <v>863</v>
      </c>
      <c r="L2905" s="11" t="s">
        <v>939</v>
      </c>
      <c r="M2905" t="s">
        <v>855</v>
      </c>
      <c r="N2905" t="s">
        <v>194</v>
      </c>
      <c r="O2905" s="19">
        <v>7900</v>
      </c>
      <c r="P2905" s="19">
        <v>0</v>
      </c>
      <c r="Q2905" s="19">
        <v>0</v>
      </c>
      <c r="R2905" s="19">
        <v>7900</v>
      </c>
      <c r="S2905" s="19">
        <v>0</v>
      </c>
      <c r="T2905" s="19">
        <v>0</v>
      </c>
      <c r="U2905" s="18">
        <f>Tabla1[[#This Row],[Comprometido]]/Tabla1[[#Totals],[Comprometido]]</f>
        <v>0</v>
      </c>
      <c r="V2905" s="19">
        <v>0</v>
      </c>
      <c r="W2905" s="20">
        <f>Tabla1[[#This Row],[Devengado]]/Tabla1[[#Totals],[Devengado]]</f>
        <v>0</v>
      </c>
      <c r="X2905" s="19">
        <v>7900</v>
      </c>
      <c r="Y2905" s="19">
        <v>7900</v>
      </c>
      <c r="Z2905" s="19">
        <v>7900</v>
      </c>
    </row>
    <row r="2906" spans="1:26" hidden="1" x14ac:dyDescent="0.2">
      <c r="A2906" t="s">
        <v>23</v>
      </c>
      <c r="B2906" t="s">
        <v>24</v>
      </c>
      <c r="C2906" t="s">
        <v>86</v>
      </c>
      <c r="D2906" t="s">
        <v>87</v>
      </c>
      <c r="E2906" t="s">
        <v>464</v>
      </c>
      <c r="F2906" t="s">
        <v>465</v>
      </c>
      <c r="G2906" t="s">
        <v>470</v>
      </c>
      <c r="H2906" t="s">
        <v>471</v>
      </c>
      <c r="I2906" t="str">
        <f>MID(Tabla1[[#This Row],[Des.Proyecto]],16,50)</f>
        <v>INFRAESTRUCTURA COMUNITARIA</v>
      </c>
      <c r="J2906" t="s">
        <v>862</v>
      </c>
      <c r="K2906" t="s">
        <v>863</v>
      </c>
      <c r="L2906" s="11" t="s">
        <v>939</v>
      </c>
      <c r="M2906" t="s">
        <v>855</v>
      </c>
      <c r="N2906" t="s">
        <v>194</v>
      </c>
      <c r="O2906" s="19">
        <v>30535</v>
      </c>
      <c r="P2906" s="19">
        <v>0</v>
      </c>
      <c r="Q2906" s="19">
        <v>0</v>
      </c>
      <c r="R2906" s="19">
        <v>30535</v>
      </c>
      <c r="S2906" s="19">
        <v>0</v>
      </c>
      <c r="T2906" s="19">
        <v>0</v>
      </c>
      <c r="U2906" s="18">
        <f>Tabla1[[#This Row],[Comprometido]]/Tabla1[[#Totals],[Comprometido]]</f>
        <v>0</v>
      </c>
      <c r="V2906" s="19">
        <v>0</v>
      </c>
      <c r="W2906" s="20">
        <f>Tabla1[[#This Row],[Devengado]]/Tabla1[[#Totals],[Devengado]]</f>
        <v>0</v>
      </c>
      <c r="X2906" s="19">
        <v>30535</v>
      </c>
      <c r="Y2906" s="19">
        <v>30535</v>
      </c>
      <c r="Z2906" s="19">
        <v>30535</v>
      </c>
    </row>
    <row r="2907" spans="1:26" hidden="1" x14ac:dyDescent="0.2">
      <c r="A2907" t="s">
        <v>23</v>
      </c>
      <c r="B2907" t="s">
        <v>24</v>
      </c>
      <c r="C2907" t="s">
        <v>42</v>
      </c>
      <c r="D2907" t="s">
        <v>43</v>
      </c>
      <c r="E2907" t="s">
        <v>464</v>
      </c>
      <c r="F2907" t="s">
        <v>465</v>
      </c>
      <c r="G2907" t="s">
        <v>470</v>
      </c>
      <c r="H2907" t="s">
        <v>471</v>
      </c>
      <c r="I2907" t="str">
        <f>MID(Tabla1[[#This Row],[Des.Proyecto]],16,50)</f>
        <v>INFRAESTRUCTURA COMUNITARIA</v>
      </c>
      <c r="J2907" t="s">
        <v>862</v>
      </c>
      <c r="K2907" t="s">
        <v>863</v>
      </c>
      <c r="L2907" s="11" t="s">
        <v>939</v>
      </c>
      <c r="M2907" t="s">
        <v>855</v>
      </c>
      <c r="N2907" t="s">
        <v>194</v>
      </c>
      <c r="O2907" s="19">
        <v>41394</v>
      </c>
      <c r="P2907" s="19">
        <v>0</v>
      </c>
      <c r="Q2907" s="19">
        <v>-28200</v>
      </c>
      <c r="R2907" s="19">
        <v>13194</v>
      </c>
      <c r="S2907" s="19">
        <v>0</v>
      </c>
      <c r="T2907" s="19">
        <v>13194</v>
      </c>
      <c r="U2907" s="18">
        <f>Tabla1[[#This Row],[Comprometido]]/Tabla1[[#Totals],[Comprometido]]</f>
        <v>6.2988480584175621E-4</v>
      </c>
      <c r="V2907" s="19">
        <v>13194</v>
      </c>
      <c r="W2907" s="20">
        <f>Tabla1[[#This Row],[Devengado]]/Tabla1[[#Totals],[Devengado]]</f>
        <v>1.5407746101532523E-3</v>
      </c>
      <c r="X2907" s="19">
        <v>0</v>
      </c>
      <c r="Y2907" s="19">
        <v>0</v>
      </c>
      <c r="Z2907" s="19">
        <v>0</v>
      </c>
    </row>
    <row r="2908" spans="1:26" hidden="1" x14ac:dyDescent="0.2">
      <c r="A2908" t="s">
        <v>23</v>
      </c>
      <c r="B2908" t="s">
        <v>24</v>
      </c>
      <c r="C2908" t="s">
        <v>34</v>
      </c>
      <c r="D2908" t="s">
        <v>35</v>
      </c>
      <c r="E2908" t="s">
        <v>464</v>
      </c>
      <c r="F2908" t="s">
        <v>465</v>
      </c>
      <c r="G2908" t="s">
        <v>470</v>
      </c>
      <c r="H2908" t="s">
        <v>471</v>
      </c>
      <c r="I2908" t="str">
        <f>MID(Tabla1[[#This Row],[Des.Proyecto]],16,50)</f>
        <v>INFRAESTRUCTURA COMUNITARIA</v>
      </c>
      <c r="J2908" t="s">
        <v>862</v>
      </c>
      <c r="K2908" t="s">
        <v>863</v>
      </c>
      <c r="L2908" s="11" t="s">
        <v>939</v>
      </c>
      <c r="M2908" t="s">
        <v>855</v>
      </c>
      <c r="N2908" t="s">
        <v>194</v>
      </c>
      <c r="O2908" s="19">
        <v>11850</v>
      </c>
      <c r="P2908" s="19">
        <v>0</v>
      </c>
      <c r="Q2908" s="19">
        <v>0</v>
      </c>
      <c r="R2908" s="19">
        <v>11850</v>
      </c>
      <c r="S2908" s="19">
        <v>0</v>
      </c>
      <c r="T2908" s="19">
        <v>0</v>
      </c>
      <c r="U2908" s="18">
        <f>Tabla1[[#This Row],[Comprometido]]/Tabla1[[#Totals],[Comprometido]]</f>
        <v>0</v>
      </c>
      <c r="V2908" s="19">
        <v>0</v>
      </c>
      <c r="W2908" s="20">
        <f>Tabla1[[#This Row],[Devengado]]/Tabla1[[#Totals],[Devengado]]</f>
        <v>0</v>
      </c>
      <c r="X2908" s="19">
        <v>11850</v>
      </c>
      <c r="Y2908" s="19">
        <v>11850</v>
      </c>
      <c r="Z2908" s="19">
        <v>11850</v>
      </c>
    </row>
    <row r="2909" spans="1:26" hidden="1" x14ac:dyDescent="0.2">
      <c r="A2909" t="s">
        <v>23</v>
      </c>
      <c r="B2909" t="s">
        <v>24</v>
      </c>
      <c r="C2909" t="s">
        <v>42</v>
      </c>
      <c r="D2909" t="s">
        <v>43</v>
      </c>
      <c r="E2909" t="s">
        <v>464</v>
      </c>
      <c r="F2909" t="s">
        <v>465</v>
      </c>
      <c r="G2909" t="s">
        <v>470</v>
      </c>
      <c r="H2909" t="s">
        <v>471</v>
      </c>
      <c r="I2909" t="str">
        <f>MID(Tabla1[[#This Row],[Des.Proyecto]],16,50)</f>
        <v>INFRAESTRUCTURA COMUNITARIA</v>
      </c>
      <c r="J2909" t="s">
        <v>866</v>
      </c>
      <c r="K2909" t="s">
        <v>867</v>
      </c>
      <c r="L2909" s="11" t="s">
        <v>939</v>
      </c>
      <c r="M2909" t="s">
        <v>855</v>
      </c>
      <c r="N2909" t="s">
        <v>194</v>
      </c>
      <c r="O2909" s="19">
        <v>0</v>
      </c>
      <c r="P2909" s="19">
        <v>0</v>
      </c>
      <c r="Q2909" s="19">
        <v>52000</v>
      </c>
      <c r="R2909" s="19">
        <v>52000</v>
      </c>
      <c r="S2909" s="19">
        <v>0</v>
      </c>
      <c r="T2909" s="19">
        <v>0</v>
      </c>
      <c r="U2909" s="18">
        <f>Tabla1[[#This Row],[Comprometido]]/Tabla1[[#Totals],[Comprometido]]</f>
        <v>0</v>
      </c>
      <c r="V2909" s="19">
        <v>0</v>
      </c>
      <c r="W2909" s="20">
        <f>Tabla1[[#This Row],[Devengado]]/Tabla1[[#Totals],[Devengado]]</f>
        <v>0</v>
      </c>
      <c r="X2909" s="19">
        <v>52000</v>
      </c>
      <c r="Y2909" s="19">
        <v>52000</v>
      </c>
      <c r="Z2909" s="19">
        <v>52000</v>
      </c>
    </row>
    <row r="2910" spans="1:26" hidden="1" x14ac:dyDescent="0.2">
      <c r="A2910" t="s">
        <v>23</v>
      </c>
      <c r="B2910" t="s">
        <v>24</v>
      </c>
      <c r="C2910" t="s">
        <v>72</v>
      </c>
      <c r="D2910" t="s">
        <v>73</v>
      </c>
      <c r="E2910" t="s">
        <v>464</v>
      </c>
      <c r="F2910" t="s">
        <v>465</v>
      </c>
      <c r="G2910" t="s">
        <v>470</v>
      </c>
      <c r="H2910" t="s">
        <v>471</v>
      </c>
      <c r="I2910" t="str">
        <f>MID(Tabla1[[#This Row],[Des.Proyecto]],16,50)</f>
        <v>INFRAESTRUCTURA COMUNITARIA</v>
      </c>
      <c r="J2910" t="s">
        <v>866</v>
      </c>
      <c r="K2910" t="s">
        <v>867</v>
      </c>
      <c r="L2910" s="11" t="s">
        <v>939</v>
      </c>
      <c r="M2910" t="s">
        <v>855</v>
      </c>
      <c r="N2910" t="s">
        <v>194</v>
      </c>
      <c r="O2910" s="19">
        <v>171912.01</v>
      </c>
      <c r="P2910" s="19">
        <v>0</v>
      </c>
      <c r="Q2910" s="19">
        <v>0</v>
      </c>
      <c r="R2910" s="19">
        <v>171912.01</v>
      </c>
      <c r="S2910" s="19">
        <v>145687.53</v>
      </c>
      <c r="T2910" s="19">
        <v>0</v>
      </c>
      <c r="U2910" s="18">
        <f>Tabla1[[#This Row],[Comprometido]]/Tabla1[[#Totals],[Comprometido]]</f>
        <v>0</v>
      </c>
      <c r="V2910" s="19">
        <v>0</v>
      </c>
      <c r="W2910" s="20">
        <f>Tabla1[[#This Row],[Devengado]]/Tabla1[[#Totals],[Devengado]]</f>
        <v>0</v>
      </c>
      <c r="X2910" s="19">
        <v>171912.01</v>
      </c>
      <c r="Y2910" s="19">
        <v>171912.01</v>
      </c>
      <c r="Z2910" s="19">
        <v>26224.48</v>
      </c>
    </row>
    <row r="2911" spans="1:26" hidden="1" x14ac:dyDescent="0.2">
      <c r="A2911" t="s">
        <v>23</v>
      </c>
      <c r="B2911" t="s">
        <v>24</v>
      </c>
      <c r="C2911" t="s">
        <v>25</v>
      </c>
      <c r="D2911" t="s">
        <v>26</v>
      </c>
      <c r="E2911" t="s">
        <v>464</v>
      </c>
      <c r="F2911" t="s">
        <v>465</v>
      </c>
      <c r="G2911" t="s">
        <v>482</v>
      </c>
      <c r="H2911" t="s">
        <v>483</v>
      </c>
      <c r="I2911" t="str">
        <f>MID(Tabla1[[#This Row],[Des.Proyecto]],16,50)</f>
        <v>PRESUPUESTOS PARTICIPATIVOS</v>
      </c>
      <c r="J2911" t="s">
        <v>856</v>
      </c>
      <c r="K2911" t="s">
        <v>857</v>
      </c>
      <c r="L2911" s="11" t="s">
        <v>939</v>
      </c>
      <c r="M2911" t="s">
        <v>855</v>
      </c>
      <c r="N2911" t="s">
        <v>194</v>
      </c>
      <c r="O2911" s="19">
        <v>6140</v>
      </c>
      <c r="P2911" s="19">
        <v>0</v>
      </c>
      <c r="Q2911" s="19">
        <v>0</v>
      </c>
      <c r="R2911" s="19">
        <v>6140</v>
      </c>
      <c r="S2911" s="19">
        <v>0</v>
      </c>
      <c r="T2911" s="19">
        <v>0</v>
      </c>
      <c r="U2911" s="18">
        <f>Tabla1[[#This Row],[Comprometido]]/Tabla1[[#Totals],[Comprometido]]</f>
        <v>0</v>
      </c>
      <c r="V2911" s="19">
        <v>0</v>
      </c>
      <c r="W2911" s="20">
        <f>Tabla1[[#This Row],[Devengado]]/Tabla1[[#Totals],[Devengado]]</f>
        <v>0</v>
      </c>
      <c r="X2911" s="19">
        <v>6140</v>
      </c>
      <c r="Y2911" s="19">
        <v>6140</v>
      </c>
      <c r="Z2911" s="19">
        <v>6140</v>
      </c>
    </row>
    <row r="2912" spans="1:26" hidden="1" x14ac:dyDescent="0.2">
      <c r="A2912" t="s">
        <v>23</v>
      </c>
      <c r="B2912" t="s">
        <v>24</v>
      </c>
      <c r="C2912" t="s">
        <v>72</v>
      </c>
      <c r="D2912" t="s">
        <v>73</v>
      </c>
      <c r="E2912" t="s">
        <v>496</v>
      </c>
      <c r="F2912" t="s">
        <v>497</v>
      </c>
      <c r="G2912" t="s">
        <v>498</v>
      </c>
      <c r="H2912" t="s">
        <v>499</v>
      </c>
      <c r="I2912" t="str">
        <f>MID(Tabla1[[#This Row],[Des.Proyecto]],16,50)</f>
        <v xml:space="preserve"> SOMOS QUITO</v>
      </c>
      <c r="J2912" t="s">
        <v>853</v>
      </c>
      <c r="K2912" t="s">
        <v>854</v>
      </c>
      <c r="L2912" s="11" t="s">
        <v>939</v>
      </c>
      <c r="M2912" t="s">
        <v>855</v>
      </c>
      <c r="N2912" t="s">
        <v>194</v>
      </c>
      <c r="O2912" s="19">
        <v>10232.959999999999</v>
      </c>
      <c r="P2912" s="19">
        <v>0</v>
      </c>
      <c r="Q2912" s="19">
        <v>0</v>
      </c>
      <c r="R2912" s="19">
        <v>10232.959999999999</v>
      </c>
      <c r="S2912" s="19">
        <v>0</v>
      </c>
      <c r="T2912" s="19">
        <v>5862.07</v>
      </c>
      <c r="U2912" s="18">
        <f>Tabla1[[#This Row],[Comprometido]]/Tabla1[[#Totals],[Comprometido]]</f>
        <v>2.7985666392153888E-4</v>
      </c>
      <c r="V2912" s="19">
        <v>5644.23</v>
      </c>
      <c r="W2912" s="20">
        <f>Tabla1[[#This Row],[Devengado]]/Tabla1[[#Totals],[Devengado]]</f>
        <v>6.5912431998372677E-4</v>
      </c>
      <c r="X2912" s="19">
        <v>4370.8900000000003</v>
      </c>
      <c r="Y2912" s="19">
        <v>4588.7299999999996</v>
      </c>
      <c r="Z2912" s="19">
        <v>4370.8900000000003</v>
      </c>
    </row>
    <row r="2913" spans="1:26" hidden="1" x14ac:dyDescent="0.2">
      <c r="A2913" t="s">
        <v>23</v>
      </c>
      <c r="B2913" t="s">
        <v>24</v>
      </c>
      <c r="C2913" t="s">
        <v>86</v>
      </c>
      <c r="D2913" t="s">
        <v>87</v>
      </c>
      <c r="E2913" t="s">
        <v>496</v>
      </c>
      <c r="F2913" t="s">
        <v>497</v>
      </c>
      <c r="G2913" t="s">
        <v>498</v>
      </c>
      <c r="H2913" t="s">
        <v>499</v>
      </c>
      <c r="I2913" t="str">
        <f>MID(Tabla1[[#This Row],[Des.Proyecto]],16,50)</f>
        <v xml:space="preserve"> SOMOS QUITO</v>
      </c>
      <c r="J2913" t="s">
        <v>853</v>
      </c>
      <c r="K2913" t="s">
        <v>854</v>
      </c>
      <c r="L2913" s="11" t="s">
        <v>939</v>
      </c>
      <c r="M2913" t="s">
        <v>855</v>
      </c>
      <c r="N2913" t="s">
        <v>194</v>
      </c>
      <c r="O2913" s="19">
        <v>1051</v>
      </c>
      <c r="P2913" s="19">
        <v>0</v>
      </c>
      <c r="Q2913" s="19">
        <v>0</v>
      </c>
      <c r="R2913" s="19">
        <v>1051</v>
      </c>
      <c r="S2913" s="19">
        <v>956.96</v>
      </c>
      <c r="T2913" s="19">
        <v>0</v>
      </c>
      <c r="U2913" s="18">
        <f>Tabla1[[#This Row],[Comprometido]]/Tabla1[[#Totals],[Comprometido]]</f>
        <v>0</v>
      </c>
      <c r="V2913" s="19">
        <v>0</v>
      </c>
      <c r="W2913" s="20">
        <f>Tabla1[[#This Row],[Devengado]]/Tabla1[[#Totals],[Devengado]]</f>
        <v>0</v>
      </c>
      <c r="X2913" s="19">
        <v>1051</v>
      </c>
      <c r="Y2913" s="19">
        <v>1051</v>
      </c>
      <c r="Z2913" s="19">
        <v>94.04</v>
      </c>
    </row>
    <row r="2914" spans="1:26" hidden="1" x14ac:dyDescent="0.2">
      <c r="A2914" t="s">
        <v>23</v>
      </c>
      <c r="B2914" t="s">
        <v>24</v>
      </c>
      <c r="C2914" t="s">
        <v>44</v>
      </c>
      <c r="D2914" t="s">
        <v>45</v>
      </c>
      <c r="E2914" t="s">
        <v>496</v>
      </c>
      <c r="F2914" t="s">
        <v>497</v>
      </c>
      <c r="G2914" t="s">
        <v>498</v>
      </c>
      <c r="H2914" t="s">
        <v>499</v>
      </c>
      <c r="I2914" t="str">
        <f>MID(Tabla1[[#This Row],[Des.Proyecto]],16,50)</f>
        <v xml:space="preserve"> SOMOS QUITO</v>
      </c>
      <c r="J2914" t="s">
        <v>853</v>
      </c>
      <c r="K2914" t="s">
        <v>854</v>
      </c>
      <c r="L2914" s="11" t="s">
        <v>939</v>
      </c>
      <c r="M2914" t="s">
        <v>855</v>
      </c>
      <c r="N2914" t="s">
        <v>194</v>
      </c>
      <c r="O2914" s="19">
        <v>1635</v>
      </c>
      <c r="P2914" s="19">
        <v>0</v>
      </c>
      <c r="Q2914" s="19">
        <v>0</v>
      </c>
      <c r="R2914" s="19">
        <v>1635</v>
      </c>
      <c r="S2914" s="19">
        <v>0</v>
      </c>
      <c r="T2914" s="19">
        <v>1600</v>
      </c>
      <c r="U2914" s="18">
        <f>Tabla1[[#This Row],[Comprometido]]/Tabla1[[#Totals],[Comprometido]]</f>
        <v>7.638439361427997E-5</v>
      </c>
      <c r="V2914" s="19">
        <v>1600</v>
      </c>
      <c r="W2914" s="20">
        <f>Tabla1[[#This Row],[Devengado]]/Tabla1[[#Totals],[Devengado]]</f>
        <v>1.8684548857398847E-4</v>
      </c>
      <c r="X2914" s="19">
        <v>35</v>
      </c>
      <c r="Y2914" s="19">
        <v>35</v>
      </c>
      <c r="Z2914" s="19">
        <v>35</v>
      </c>
    </row>
    <row r="2915" spans="1:26" hidden="1" x14ac:dyDescent="0.2">
      <c r="A2915" t="s">
        <v>23</v>
      </c>
      <c r="B2915" t="s">
        <v>24</v>
      </c>
      <c r="C2915" t="s">
        <v>42</v>
      </c>
      <c r="D2915" t="s">
        <v>43</v>
      </c>
      <c r="E2915" t="s">
        <v>496</v>
      </c>
      <c r="F2915" t="s">
        <v>497</v>
      </c>
      <c r="G2915" t="s">
        <v>498</v>
      </c>
      <c r="H2915" t="s">
        <v>499</v>
      </c>
      <c r="I2915" t="str">
        <f>MID(Tabla1[[#This Row],[Des.Proyecto]],16,50)</f>
        <v xml:space="preserve"> SOMOS QUITO</v>
      </c>
      <c r="J2915" t="s">
        <v>853</v>
      </c>
      <c r="K2915" t="s">
        <v>854</v>
      </c>
      <c r="L2915" s="11" t="s">
        <v>939</v>
      </c>
      <c r="M2915" t="s">
        <v>855</v>
      </c>
      <c r="N2915" t="s">
        <v>194</v>
      </c>
      <c r="O2915" s="19">
        <v>8873.34</v>
      </c>
      <c r="P2915" s="19">
        <v>0</v>
      </c>
      <c r="Q2915" s="19">
        <v>-5373.34</v>
      </c>
      <c r="R2915" s="19">
        <v>3500</v>
      </c>
      <c r="S2915" s="19">
        <v>0</v>
      </c>
      <c r="T2915" s="19">
        <v>0</v>
      </c>
      <c r="U2915" s="18">
        <f>Tabla1[[#This Row],[Comprometido]]/Tabla1[[#Totals],[Comprometido]]</f>
        <v>0</v>
      </c>
      <c r="V2915" s="19">
        <v>0</v>
      </c>
      <c r="W2915" s="20">
        <f>Tabla1[[#This Row],[Devengado]]/Tabla1[[#Totals],[Devengado]]</f>
        <v>0</v>
      </c>
      <c r="X2915" s="19">
        <v>3500</v>
      </c>
      <c r="Y2915" s="19">
        <v>3500</v>
      </c>
      <c r="Z2915" s="19">
        <v>3500</v>
      </c>
    </row>
    <row r="2916" spans="1:26" hidden="1" x14ac:dyDescent="0.2">
      <c r="A2916" t="s">
        <v>23</v>
      </c>
      <c r="B2916" t="s">
        <v>24</v>
      </c>
      <c r="C2916" t="s">
        <v>40</v>
      </c>
      <c r="D2916" t="s">
        <v>41</v>
      </c>
      <c r="E2916" t="s">
        <v>496</v>
      </c>
      <c r="F2916" t="s">
        <v>497</v>
      </c>
      <c r="G2916" t="s">
        <v>498</v>
      </c>
      <c r="H2916" t="s">
        <v>499</v>
      </c>
      <c r="I2916" t="str">
        <f>MID(Tabla1[[#This Row],[Des.Proyecto]],16,50)</f>
        <v xml:space="preserve"> SOMOS QUITO</v>
      </c>
      <c r="J2916" t="s">
        <v>853</v>
      </c>
      <c r="K2916" t="s">
        <v>854</v>
      </c>
      <c r="L2916" s="11" t="s">
        <v>939</v>
      </c>
      <c r="M2916" t="s">
        <v>855</v>
      </c>
      <c r="N2916" t="s">
        <v>194</v>
      </c>
      <c r="O2916" s="19">
        <v>0</v>
      </c>
      <c r="P2916" s="19">
        <v>0</v>
      </c>
      <c r="Q2916" s="19">
        <v>2500</v>
      </c>
      <c r="R2916" s="19">
        <v>2500</v>
      </c>
      <c r="S2916" s="19">
        <v>2500</v>
      </c>
      <c r="T2916" s="19">
        <v>0</v>
      </c>
      <c r="U2916" s="18">
        <f>Tabla1[[#This Row],[Comprometido]]/Tabla1[[#Totals],[Comprometido]]</f>
        <v>0</v>
      </c>
      <c r="V2916" s="19">
        <v>0</v>
      </c>
      <c r="W2916" s="20">
        <f>Tabla1[[#This Row],[Devengado]]/Tabla1[[#Totals],[Devengado]]</f>
        <v>0</v>
      </c>
      <c r="X2916" s="19">
        <v>2500</v>
      </c>
      <c r="Y2916" s="19">
        <v>2500</v>
      </c>
      <c r="Z2916" s="19">
        <v>0</v>
      </c>
    </row>
    <row r="2917" spans="1:26" hidden="1" x14ac:dyDescent="0.2">
      <c r="A2917" t="s">
        <v>23</v>
      </c>
      <c r="B2917" t="s">
        <v>24</v>
      </c>
      <c r="C2917" t="s">
        <v>34</v>
      </c>
      <c r="D2917" t="s">
        <v>35</v>
      </c>
      <c r="E2917" t="s">
        <v>496</v>
      </c>
      <c r="F2917" t="s">
        <v>497</v>
      </c>
      <c r="G2917" t="s">
        <v>498</v>
      </c>
      <c r="H2917" t="s">
        <v>499</v>
      </c>
      <c r="I2917" t="str">
        <f>MID(Tabla1[[#This Row],[Des.Proyecto]],16,50)</f>
        <v xml:space="preserve"> SOMOS QUITO</v>
      </c>
      <c r="J2917" t="s">
        <v>856</v>
      </c>
      <c r="K2917" t="s">
        <v>857</v>
      </c>
      <c r="L2917" s="11" t="s">
        <v>939</v>
      </c>
      <c r="M2917" t="s">
        <v>855</v>
      </c>
      <c r="N2917" t="s">
        <v>194</v>
      </c>
      <c r="O2917" s="19">
        <v>7260.81</v>
      </c>
      <c r="P2917" s="19">
        <v>0</v>
      </c>
      <c r="Q2917" s="19">
        <v>0</v>
      </c>
      <c r="R2917" s="19">
        <v>7260.81</v>
      </c>
      <c r="S2917" s="19">
        <v>0</v>
      </c>
      <c r="T2917" s="19">
        <v>0</v>
      </c>
      <c r="U2917" s="18">
        <f>Tabla1[[#This Row],[Comprometido]]/Tabla1[[#Totals],[Comprometido]]</f>
        <v>0</v>
      </c>
      <c r="V2917" s="19">
        <v>0</v>
      </c>
      <c r="W2917" s="20">
        <f>Tabla1[[#This Row],[Devengado]]/Tabla1[[#Totals],[Devengado]]</f>
        <v>0</v>
      </c>
      <c r="X2917" s="19">
        <v>7260.81</v>
      </c>
      <c r="Y2917" s="19">
        <v>7260.81</v>
      </c>
      <c r="Z2917" s="19">
        <v>7260.81</v>
      </c>
    </row>
    <row r="2918" spans="1:26" hidden="1" x14ac:dyDescent="0.2">
      <c r="A2918" t="s">
        <v>23</v>
      </c>
      <c r="B2918" t="s">
        <v>24</v>
      </c>
      <c r="C2918" t="s">
        <v>72</v>
      </c>
      <c r="D2918" t="s">
        <v>73</v>
      </c>
      <c r="E2918" t="s">
        <v>496</v>
      </c>
      <c r="F2918" t="s">
        <v>497</v>
      </c>
      <c r="G2918" t="s">
        <v>498</v>
      </c>
      <c r="H2918" t="s">
        <v>499</v>
      </c>
      <c r="I2918" t="str">
        <f>MID(Tabla1[[#This Row],[Des.Proyecto]],16,50)</f>
        <v xml:space="preserve"> SOMOS QUITO</v>
      </c>
      <c r="J2918" t="s">
        <v>856</v>
      </c>
      <c r="K2918" t="s">
        <v>857</v>
      </c>
      <c r="L2918" s="11" t="s">
        <v>939</v>
      </c>
      <c r="M2918" t="s">
        <v>855</v>
      </c>
      <c r="N2918" t="s">
        <v>194</v>
      </c>
      <c r="O2918" s="19">
        <v>0</v>
      </c>
      <c r="P2918" s="19">
        <v>0</v>
      </c>
      <c r="Q2918" s="19">
        <v>15099.45</v>
      </c>
      <c r="R2918" s="19">
        <v>15099.45</v>
      </c>
      <c r="S2918" s="19">
        <v>0</v>
      </c>
      <c r="T2918" s="19">
        <v>0</v>
      </c>
      <c r="U2918" s="18">
        <f>Tabla1[[#This Row],[Comprometido]]/Tabla1[[#Totals],[Comprometido]]</f>
        <v>0</v>
      </c>
      <c r="V2918" s="19">
        <v>0</v>
      </c>
      <c r="W2918" s="20">
        <f>Tabla1[[#This Row],[Devengado]]/Tabla1[[#Totals],[Devengado]]</f>
        <v>0</v>
      </c>
      <c r="X2918" s="19">
        <v>15099.45</v>
      </c>
      <c r="Y2918" s="19">
        <v>15099.45</v>
      </c>
      <c r="Z2918" s="19">
        <v>15099.45</v>
      </c>
    </row>
    <row r="2919" spans="1:26" hidden="1" x14ac:dyDescent="0.2">
      <c r="A2919" t="s">
        <v>23</v>
      </c>
      <c r="B2919" t="s">
        <v>24</v>
      </c>
      <c r="C2919" t="s">
        <v>25</v>
      </c>
      <c r="D2919" t="s">
        <v>26</v>
      </c>
      <c r="E2919" t="s">
        <v>496</v>
      </c>
      <c r="F2919" t="s">
        <v>497</v>
      </c>
      <c r="G2919" t="s">
        <v>498</v>
      </c>
      <c r="H2919" t="s">
        <v>499</v>
      </c>
      <c r="I2919" t="str">
        <f>MID(Tabla1[[#This Row],[Des.Proyecto]],16,50)</f>
        <v xml:space="preserve"> SOMOS QUITO</v>
      </c>
      <c r="J2919" t="s">
        <v>856</v>
      </c>
      <c r="K2919" t="s">
        <v>857</v>
      </c>
      <c r="L2919" s="11" t="s">
        <v>939</v>
      </c>
      <c r="M2919" t="s">
        <v>855</v>
      </c>
      <c r="N2919" t="s">
        <v>194</v>
      </c>
      <c r="O2919" s="19">
        <v>9942.86</v>
      </c>
      <c r="P2919" s="19">
        <v>0</v>
      </c>
      <c r="Q2919" s="19">
        <v>0</v>
      </c>
      <c r="R2919" s="19">
        <v>9942.86</v>
      </c>
      <c r="S2919" s="19">
        <v>0</v>
      </c>
      <c r="T2919" s="19">
        <v>5187.49</v>
      </c>
      <c r="U2919" s="18">
        <f>Tabla1[[#This Row],[Comprometido]]/Tabla1[[#Totals],[Comprometido]]</f>
        <v>2.4765204876883826E-4</v>
      </c>
      <c r="V2919" s="19">
        <v>5187.49</v>
      </c>
      <c r="W2919" s="20">
        <f>Tabla1[[#This Row],[Devengado]]/Tabla1[[#Totals],[Devengado]]</f>
        <v>6.0578693970167463E-4</v>
      </c>
      <c r="X2919" s="19">
        <v>4755.37</v>
      </c>
      <c r="Y2919" s="19">
        <v>4755.37</v>
      </c>
      <c r="Z2919" s="19">
        <v>4755.37</v>
      </c>
    </row>
    <row r="2920" spans="1:26" hidden="1" x14ac:dyDescent="0.2">
      <c r="A2920" t="s">
        <v>23</v>
      </c>
      <c r="B2920" t="s">
        <v>24</v>
      </c>
      <c r="C2920" t="s">
        <v>42</v>
      </c>
      <c r="D2920" t="s">
        <v>43</v>
      </c>
      <c r="E2920" t="s">
        <v>496</v>
      </c>
      <c r="F2920" t="s">
        <v>497</v>
      </c>
      <c r="G2920" t="s">
        <v>498</v>
      </c>
      <c r="H2920" t="s">
        <v>499</v>
      </c>
      <c r="I2920" t="str">
        <f>MID(Tabla1[[#This Row],[Des.Proyecto]],16,50)</f>
        <v xml:space="preserve"> SOMOS QUITO</v>
      </c>
      <c r="J2920" t="s">
        <v>856</v>
      </c>
      <c r="K2920" t="s">
        <v>857</v>
      </c>
      <c r="L2920" s="11" t="s">
        <v>939</v>
      </c>
      <c r="M2920" t="s">
        <v>855</v>
      </c>
      <c r="N2920" t="s">
        <v>194</v>
      </c>
      <c r="O2920" s="19">
        <v>3374</v>
      </c>
      <c r="P2920" s="19">
        <v>0</v>
      </c>
      <c r="Q2920" s="19">
        <v>-3374</v>
      </c>
      <c r="R2920" s="19">
        <v>0</v>
      </c>
      <c r="S2920" s="19">
        <v>0</v>
      </c>
      <c r="T2920" s="19">
        <v>0</v>
      </c>
      <c r="U2920" s="18">
        <f>Tabla1[[#This Row],[Comprometido]]/Tabla1[[#Totals],[Comprometido]]</f>
        <v>0</v>
      </c>
      <c r="V2920" s="19">
        <v>0</v>
      </c>
      <c r="W2920" s="20">
        <f>Tabla1[[#This Row],[Devengado]]/Tabla1[[#Totals],[Devengado]]</f>
        <v>0</v>
      </c>
      <c r="X2920" s="19">
        <v>0</v>
      </c>
      <c r="Y2920" s="19">
        <v>0</v>
      </c>
      <c r="Z2920" s="19">
        <v>0</v>
      </c>
    </row>
    <row r="2921" spans="1:26" hidden="1" x14ac:dyDescent="0.2">
      <c r="A2921" t="s">
        <v>23</v>
      </c>
      <c r="B2921" t="s">
        <v>24</v>
      </c>
      <c r="C2921" t="s">
        <v>86</v>
      </c>
      <c r="D2921" t="s">
        <v>87</v>
      </c>
      <c r="E2921" t="s">
        <v>496</v>
      </c>
      <c r="F2921" t="s">
        <v>497</v>
      </c>
      <c r="G2921" t="s">
        <v>498</v>
      </c>
      <c r="H2921" t="s">
        <v>499</v>
      </c>
      <c r="I2921" t="str">
        <f>MID(Tabla1[[#This Row],[Des.Proyecto]],16,50)</f>
        <v xml:space="preserve"> SOMOS QUITO</v>
      </c>
      <c r="J2921" t="s">
        <v>856</v>
      </c>
      <c r="K2921" t="s">
        <v>857</v>
      </c>
      <c r="L2921" s="11" t="s">
        <v>939</v>
      </c>
      <c r="M2921" t="s">
        <v>855</v>
      </c>
      <c r="N2921" t="s">
        <v>194</v>
      </c>
      <c r="O2921" s="19">
        <v>4321.1000000000004</v>
      </c>
      <c r="P2921" s="19">
        <v>0</v>
      </c>
      <c r="Q2921" s="19">
        <v>0</v>
      </c>
      <c r="R2921" s="19">
        <v>4321.1000000000004</v>
      </c>
      <c r="S2921" s="19">
        <v>0</v>
      </c>
      <c r="T2921" s="19">
        <v>0</v>
      </c>
      <c r="U2921" s="18">
        <f>Tabla1[[#This Row],[Comprometido]]/Tabla1[[#Totals],[Comprometido]]</f>
        <v>0</v>
      </c>
      <c r="V2921" s="19">
        <v>0</v>
      </c>
      <c r="W2921" s="20">
        <f>Tabla1[[#This Row],[Devengado]]/Tabla1[[#Totals],[Devengado]]</f>
        <v>0</v>
      </c>
      <c r="X2921" s="19">
        <v>4321.1000000000004</v>
      </c>
      <c r="Y2921" s="19">
        <v>4321.1000000000004</v>
      </c>
      <c r="Z2921" s="19">
        <v>4321.1000000000004</v>
      </c>
    </row>
    <row r="2922" spans="1:26" hidden="1" x14ac:dyDescent="0.2">
      <c r="A2922" t="s">
        <v>23</v>
      </c>
      <c r="B2922" t="s">
        <v>24</v>
      </c>
      <c r="C2922" t="s">
        <v>40</v>
      </c>
      <c r="D2922" t="s">
        <v>41</v>
      </c>
      <c r="E2922" t="s">
        <v>496</v>
      </c>
      <c r="F2922" t="s">
        <v>497</v>
      </c>
      <c r="G2922" t="s">
        <v>498</v>
      </c>
      <c r="H2922" t="s">
        <v>499</v>
      </c>
      <c r="I2922" t="str">
        <f>MID(Tabla1[[#This Row],[Des.Proyecto]],16,50)</f>
        <v xml:space="preserve"> SOMOS QUITO</v>
      </c>
      <c r="J2922" t="s">
        <v>856</v>
      </c>
      <c r="K2922" t="s">
        <v>857</v>
      </c>
      <c r="L2922" s="11" t="s">
        <v>939</v>
      </c>
      <c r="M2922" t="s">
        <v>855</v>
      </c>
      <c r="N2922" t="s">
        <v>194</v>
      </c>
      <c r="O2922" s="19">
        <v>9178.52</v>
      </c>
      <c r="P2922" s="19">
        <v>0</v>
      </c>
      <c r="Q2922" s="19">
        <v>-9178.52</v>
      </c>
      <c r="R2922" s="19">
        <v>0</v>
      </c>
      <c r="S2922" s="19">
        <v>0</v>
      </c>
      <c r="T2922" s="19">
        <v>0</v>
      </c>
      <c r="U2922" s="18">
        <f>Tabla1[[#This Row],[Comprometido]]/Tabla1[[#Totals],[Comprometido]]</f>
        <v>0</v>
      </c>
      <c r="V2922" s="19">
        <v>0</v>
      </c>
      <c r="W2922" s="20">
        <f>Tabla1[[#This Row],[Devengado]]/Tabla1[[#Totals],[Devengado]]</f>
        <v>0</v>
      </c>
      <c r="X2922" s="19">
        <v>0</v>
      </c>
      <c r="Y2922" s="19">
        <v>0</v>
      </c>
      <c r="Z2922" s="19">
        <v>0</v>
      </c>
    </row>
    <row r="2923" spans="1:26" hidden="1" x14ac:dyDescent="0.2">
      <c r="A2923" t="s">
        <v>23</v>
      </c>
      <c r="B2923" t="s">
        <v>24</v>
      </c>
      <c r="C2923" t="s">
        <v>29</v>
      </c>
      <c r="D2923" t="s">
        <v>30</v>
      </c>
      <c r="E2923" t="s">
        <v>496</v>
      </c>
      <c r="F2923" t="s">
        <v>497</v>
      </c>
      <c r="G2923" t="s">
        <v>498</v>
      </c>
      <c r="H2923" t="s">
        <v>499</v>
      </c>
      <c r="I2923" t="str">
        <f>MID(Tabla1[[#This Row],[Des.Proyecto]],16,50)</f>
        <v xml:space="preserve"> SOMOS QUITO</v>
      </c>
      <c r="J2923" t="s">
        <v>856</v>
      </c>
      <c r="K2923" t="s">
        <v>857</v>
      </c>
      <c r="L2923" s="11" t="s">
        <v>939</v>
      </c>
      <c r="M2923" t="s">
        <v>855</v>
      </c>
      <c r="N2923" t="s">
        <v>194</v>
      </c>
      <c r="O2923" s="19">
        <v>3880</v>
      </c>
      <c r="P2923" s="19">
        <v>0</v>
      </c>
      <c r="Q2923" s="19">
        <v>2120</v>
      </c>
      <c r="R2923" s="19">
        <v>6000</v>
      </c>
      <c r="S2923" s="19">
        <v>0</v>
      </c>
      <c r="T2923" s="19">
        <v>0</v>
      </c>
      <c r="U2923" s="18">
        <f>Tabla1[[#This Row],[Comprometido]]/Tabla1[[#Totals],[Comprometido]]</f>
        <v>0</v>
      </c>
      <c r="V2923" s="19">
        <v>0</v>
      </c>
      <c r="W2923" s="20">
        <f>Tabla1[[#This Row],[Devengado]]/Tabla1[[#Totals],[Devengado]]</f>
        <v>0</v>
      </c>
      <c r="X2923" s="19">
        <v>6000</v>
      </c>
      <c r="Y2923" s="19">
        <v>6000</v>
      </c>
      <c r="Z2923" s="19">
        <v>6000</v>
      </c>
    </row>
    <row r="2924" spans="1:26" hidden="1" x14ac:dyDescent="0.2">
      <c r="A2924" t="s">
        <v>23</v>
      </c>
      <c r="B2924" t="s">
        <v>24</v>
      </c>
      <c r="C2924" t="s">
        <v>44</v>
      </c>
      <c r="D2924" t="s">
        <v>45</v>
      </c>
      <c r="E2924" t="s">
        <v>496</v>
      </c>
      <c r="F2924" t="s">
        <v>497</v>
      </c>
      <c r="G2924" t="s">
        <v>498</v>
      </c>
      <c r="H2924" t="s">
        <v>499</v>
      </c>
      <c r="I2924" t="str">
        <f>MID(Tabla1[[#This Row],[Des.Proyecto]],16,50)</f>
        <v xml:space="preserve"> SOMOS QUITO</v>
      </c>
      <c r="J2924" t="s">
        <v>856</v>
      </c>
      <c r="K2924" t="s">
        <v>857</v>
      </c>
      <c r="L2924" s="11" t="s">
        <v>939</v>
      </c>
      <c r="M2924" t="s">
        <v>855</v>
      </c>
      <c r="N2924" t="s">
        <v>194</v>
      </c>
      <c r="O2924" s="19">
        <v>1050</v>
      </c>
      <c r="P2924" s="19">
        <v>0</v>
      </c>
      <c r="Q2924" s="19">
        <v>0</v>
      </c>
      <c r="R2924" s="19">
        <v>1050</v>
      </c>
      <c r="S2924" s="19">
        <v>0</v>
      </c>
      <c r="T2924" s="19">
        <v>920</v>
      </c>
      <c r="U2924" s="18">
        <f>Tabla1[[#This Row],[Comprometido]]/Tabla1[[#Totals],[Comprometido]]</f>
        <v>4.3921026328210982E-5</v>
      </c>
      <c r="V2924" s="19">
        <v>920</v>
      </c>
      <c r="W2924" s="20">
        <f>Tabla1[[#This Row],[Devengado]]/Tabla1[[#Totals],[Devengado]]</f>
        <v>1.0743615593004337E-4</v>
      </c>
      <c r="X2924" s="19">
        <v>130</v>
      </c>
      <c r="Y2924" s="19">
        <v>130</v>
      </c>
      <c r="Z2924" s="19">
        <v>130</v>
      </c>
    </row>
    <row r="2925" spans="1:26" hidden="1" x14ac:dyDescent="0.2">
      <c r="A2925" t="s">
        <v>23</v>
      </c>
      <c r="B2925" t="s">
        <v>24</v>
      </c>
      <c r="C2925" t="s">
        <v>29</v>
      </c>
      <c r="D2925" t="s">
        <v>30</v>
      </c>
      <c r="E2925" t="s">
        <v>496</v>
      </c>
      <c r="F2925" t="s">
        <v>497</v>
      </c>
      <c r="G2925" t="s">
        <v>498</v>
      </c>
      <c r="H2925" t="s">
        <v>499</v>
      </c>
      <c r="I2925" t="str">
        <f>MID(Tabla1[[#This Row],[Des.Proyecto]],16,50)</f>
        <v xml:space="preserve"> SOMOS QUITO</v>
      </c>
      <c r="J2925" t="s">
        <v>862</v>
      </c>
      <c r="K2925" t="s">
        <v>863</v>
      </c>
      <c r="L2925" s="11" t="s">
        <v>939</v>
      </c>
      <c r="M2925" t="s">
        <v>855</v>
      </c>
      <c r="N2925" t="s">
        <v>194</v>
      </c>
      <c r="O2925" s="19">
        <v>15000</v>
      </c>
      <c r="P2925" s="19">
        <v>0</v>
      </c>
      <c r="Q2925" s="19">
        <v>-15000</v>
      </c>
      <c r="R2925" s="19">
        <v>0</v>
      </c>
      <c r="S2925" s="19">
        <v>0</v>
      </c>
      <c r="T2925" s="19">
        <v>0</v>
      </c>
      <c r="U2925" s="18">
        <f>Tabla1[[#This Row],[Comprometido]]/Tabla1[[#Totals],[Comprometido]]</f>
        <v>0</v>
      </c>
      <c r="V2925" s="19">
        <v>0</v>
      </c>
      <c r="W2925" s="20">
        <f>Tabla1[[#This Row],[Devengado]]/Tabla1[[#Totals],[Devengado]]</f>
        <v>0</v>
      </c>
      <c r="X2925" s="19">
        <v>0</v>
      </c>
      <c r="Y2925" s="19">
        <v>0</v>
      </c>
      <c r="Z2925" s="19">
        <v>0</v>
      </c>
    </row>
    <row r="2926" spans="1:26" hidden="1" x14ac:dyDescent="0.2">
      <c r="A2926" t="s">
        <v>23</v>
      </c>
      <c r="B2926" t="s">
        <v>24</v>
      </c>
      <c r="C2926" t="s">
        <v>44</v>
      </c>
      <c r="D2926" t="s">
        <v>45</v>
      </c>
      <c r="E2926" t="s">
        <v>496</v>
      </c>
      <c r="F2926" t="s">
        <v>497</v>
      </c>
      <c r="G2926" t="s">
        <v>498</v>
      </c>
      <c r="H2926" t="s">
        <v>499</v>
      </c>
      <c r="I2926" t="str">
        <f>MID(Tabla1[[#This Row],[Des.Proyecto]],16,50)</f>
        <v xml:space="preserve"> SOMOS QUITO</v>
      </c>
      <c r="J2926" t="s">
        <v>862</v>
      </c>
      <c r="K2926" t="s">
        <v>863</v>
      </c>
      <c r="L2926" s="11" t="s">
        <v>939</v>
      </c>
      <c r="M2926" t="s">
        <v>855</v>
      </c>
      <c r="N2926" t="s">
        <v>194</v>
      </c>
      <c r="O2926" s="19">
        <v>0</v>
      </c>
      <c r="P2926" s="19">
        <v>0</v>
      </c>
      <c r="Q2926" s="19">
        <v>13635</v>
      </c>
      <c r="R2926" s="19">
        <v>13635</v>
      </c>
      <c r="S2926" s="19">
        <v>975</v>
      </c>
      <c r="T2926" s="19">
        <v>12660</v>
      </c>
      <c r="U2926" s="18">
        <f>Tabla1[[#This Row],[Comprometido]]/Tabla1[[#Totals],[Comprometido]]</f>
        <v>6.0439151447299027E-4</v>
      </c>
      <c r="V2926" s="19">
        <v>12660</v>
      </c>
      <c r="W2926" s="20">
        <f>Tabla1[[#This Row],[Devengado]]/Tabla1[[#Totals],[Devengado]]</f>
        <v>1.4784149283416839E-3</v>
      </c>
      <c r="X2926" s="19">
        <v>975</v>
      </c>
      <c r="Y2926" s="19">
        <v>975</v>
      </c>
      <c r="Z2926" s="19">
        <v>0</v>
      </c>
    </row>
    <row r="2927" spans="1:26" hidden="1" x14ac:dyDescent="0.2">
      <c r="A2927" t="s">
        <v>23</v>
      </c>
      <c r="B2927" t="s">
        <v>24</v>
      </c>
      <c r="C2927" t="s">
        <v>40</v>
      </c>
      <c r="D2927" t="s">
        <v>41</v>
      </c>
      <c r="E2927" t="s">
        <v>496</v>
      </c>
      <c r="F2927" t="s">
        <v>497</v>
      </c>
      <c r="G2927" t="s">
        <v>498</v>
      </c>
      <c r="H2927" t="s">
        <v>499</v>
      </c>
      <c r="I2927" t="str">
        <f>MID(Tabla1[[#This Row],[Des.Proyecto]],16,50)</f>
        <v xml:space="preserve"> SOMOS QUITO</v>
      </c>
      <c r="J2927" t="s">
        <v>862</v>
      </c>
      <c r="K2927" t="s">
        <v>863</v>
      </c>
      <c r="L2927" s="11" t="s">
        <v>939</v>
      </c>
      <c r="M2927" t="s">
        <v>855</v>
      </c>
      <c r="N2927" t="s">
        <v>194</v>
      </c>
      <c r="O2927" s="19">
        <v>0</v>
      </c>
      <c r="P2927" s="19">
        <v>0</v>
      </c>
      <c r="Q2927" s="19">
        <v>5000</v>
      </c>
      <c r="R2927" s="19">
        <v>5000</v>
      </c>
      <c r="S2927" s="19">
        <v>0</v>
      </c>
      <c r="T2927" s="19">
        <v>0</v>
      </c>
      <c r="U2927" s="18">
        <f>Tabla1[[#This Row],[Comprometido]]/Tabla1[[#Totals],[Comprometido]]</f>
        <v>0</v>
      </c>
      <c r="V2927" s="19">
        <v>0</v>
      </c>
      <c r="W2927" s="20">
        <f>Tabla1[[#This Row],[Devengado]]/Tabla1[[#Totals],[Devengado]]</f>
        <v>0</v>
      </c>
      <c r="X2927" s="19">
        <v>5000</v>
      </c>
      <c r="Y2927" s="19">
        <v>5000</v>
      </c>
      <c r="Z2927" s="19">
        <v>5000</v>
      </c>
    </row>
    <row r="2928" spans="1:26" hidden="1" x14ac:dyDescent="0.2">
      <c r="A2928" t="s">
        <v>23</v>
      </c>
      <c r="B2928" t="s">
        <v>24</v>
      </c>
      <c r="C2928" t="s">
        <v>34</v>
      </c>
      <c r="D2928" t="s">
        <v>35</v>
      </c>
      <c r="E2928" t="s">
        <v>496</v>
      </c>
      <c r="F2928" t="s">
        <v>497</v>
      </c>
      <c r="G2928" t="s">
        <v>498</v>
      </c>
      <c r="H2928" t="s">
        <v>499</v>
      </c>
      <c r="I2928" t="str">
        <f>MID(Tabla1[[#This Row],[Des.Proyecto]],16,50)</f>
        <v xml:space="preserve"> SOMOS QUITO</v>
      </c>
      <c r="J2928" t="s">
        <v>862</v>
      </c>
      <c r="K2928" t="s">
        <v>863</v>
      </c>
      <c r="L2928" s="11" t="s">
        <v>939</v>
      </c>
      <c r="M2928" t="s">
        <v>855</v>
      </c>
      <c r="N2928" t="s">
        <v>194</v>
      </c>
      <c r="O2928" s="19">
        <v>9228</v>
      </c>
      <c r="P2928" s="19">
        <v>0</v>
      </c>
      <c r="Q2928" s="19">
        <v>0</v>
      </c>
      <c r="R2928" s="19">
        <v>9228</v>
      </c>
      <c r="S2928" s="19">
        <v>0</v>
      </c>
      <c r="T2928" s="19">
        <v>0</v>
      </c>
      <c r="U2928" s="18">
        <f>Tabla1[[#This Row],[Comprometido]]/Tabla1[[#Totals],[Comprometido]]</f>
        <v>0</v>
      </c>
      <c r="V2928" s="19">
        <v>0</v>
      </c>
      <c r="W2928" s="20">
        <f>Tabla1[[#This Row],[Devengado]]/Tabla1[[#Totals],[Devengado]]</f>
        <v>0</v>
      </c>
      <c r="X2928" s="19">
        <v>9228</v>
      </c>
      <c r="Y2928" s="19">
        <v>9228</v>
      </c>
      <c r="Z2928" s="19">
        <v>9228</v>
      </c>
    </row>
    <row r="2929" spans="1:26" hidden="1" x14ac:dyDescent="0.2">
      <c r="A2929" t="s">
        <v>23</v>
      </c>
      <c r="B2929" t="s">
        <v>24</v>
      </c>
      <c r="C2929" t="s">
        <v>25</v>
      </c>
      <c r="D2929" t="s">
        <v>26</v>
      </c>
      <c r="E2929" t="s">
        <v>496</v>
      </c>
      <c r="F2929" t="s">
        <v>497</v>
      </c>
      <c r="G2929" t="s">
        <v>498</v>
      </c>
      <c r="H2929" t="s">
        <v>499</v>
      </c>
      <c r="I2929" t="str">
        <f>MID(Tabla1[[#This Row],[Des.Proyecto]],16,50)</f>
        <v xml:space="preserve"> SOMOS QUITO</v>
      </c>
      <c r="J2929" t="s">
        <v>862</v>
      </c>
      <c r="K2929" t="s">
        <v>863</v>
      </c>
      <c r="L2929" s="11" t="s">
        <v>939</v>
      </c>
      <c r="M2929" t="s">
        <v>855</v>
      </c>
      <c r="N2929" t="s">
        <v>194</v>
      </c>
      <c r="O2929" s="19">
        <v>4000</v>
      </c>
      <c r="P2929" s="19">
        <v>0</v>
      </c>
      <c r="Q2929" s="19">
        <v>0</v>
      </c>
      <c r="R2929" s="19">
        <v>4000</v>
      </c>
      <c r="S2929" s="19">
        <v>7</v>
      </c>
      <c r="T2929" s="19">
        <v>3839.56</v>
      </c>
      <c r="U2929" s="18">
        <f>Tabla1[[#This Row],[Comprometido]]/Tabla1[[#Totals],[Comprometido]]</f>
        <v>1.83301538966028E-4</v>
      </c>
      <c r="V2929" s="19">
        <v>3839.56</v>
      </c>
      <c r="W2929" s="20">
        <f>Tabla1[[#This Row],[Devengado]]/Tabla1[[#Totals],[Devengado]]</f>
        <v>4.4837779006821448E-4</v>
      </c>
      <c r="X2929" s="19">
        <v>160.44</v>
      </c>
      <c r="Y2929" s="19">
        <v>160.44</v>
      </c>
      <c r="Z2929" s="19">
        <v>153.44</v>
      </c>
    </row>
    <row r="2930" spans="1:26" hidden="1" x14ac:dyDescent="0.2">
      <c r="A2930" t="s">
        <v>23</v>
      </c>
      <c r="B2930" t="s">
        <v>24</v>
      </c>
      <c r="C2930" t="s">
        <v>42</v>
      </c>
      <c r="D2930" t="s">
        <v>43</v>
      </c>
      <c r="E2930" t="s">
        <v>496</v>
      </c>
      <c r="F2930" t="s">
        <v>497</v>
      </c>
      <c r="G2930" t="s">
        <v>498</v>
      </c>
      <c r="H2930" t="s">
        <v>499</v>
      </c>
      <c r="I2930" t="str">
        <f>MID(Tabla1[[#This Row],[Des.Proyecto]],16,50)</f>
        <v xml:space="preserve"> SOMOS QUITO</v>
      </c>
      <c r="J2930" t="s">
        <v>862</v>
      </c>
      <c r="K2930" t="s">
        <v>863</v>
      </c>
      <c r="L2930" s="11" t="s">
        <v>939</v>
      </c>
      <c r="M2930" t="s">
        <v>855</v>
      </c>
      <c r="N2930" t="s">
        <v>194</v>
      </c>
      <c r="O2930" s="19">
        <v>14523.14</v>
      </c>
      <c r="P2930" s="19">
        <v>0</v>
      </c>
      <c r="Q2930" s="19">
        <v>-14523.14</v>
      </c>
      <c r="R2930" s="19">
        <v>0</v>
      </c>
      <c r="S2930" s="19">
        <v>0</v>
      </c>
      <c r="T2930" s="19">
        <v>0</v>
      </c>
      <c r="U2930" s="18">
        <f>Tabla1[[#This Row],[Comprometido]]/Tabla1[[#Totals],[Comprometido]]</f>
        <v>0</v>
      </c>
      <c r="V2930" s="19">
        <v>0</v>
      </c>
      <c r="W2930" s="20">
        <f>Tabla1[[#This Row],[Devengado]]/Tabla1[[#Totals],[Devengado]]</f>
        <v>0</v>
      </c>
      <c r="X2930" s="19">
        <v>0</v>
      </c>
      <c r="Y2930" s="19">
        <v>0</v>
      </c>
      <c r="Z2930" s="19">
        <v>0</v>
      </c>
    </row>
    <row r="2931" spans="1:26" hidden="1" x14ac:dyDescent="0.2">
      <c r="A2931" t="s">
        <v>23</v>
      </c>
      <c r="B2931" t="s">
        <v>24</v>
      </c>
      <c r="C2931" t="s">
        <v>72</v>
      </c>
      <c r="D2931" t="s">
        <v>73</v>
      </c>
      <c r="E2931" t="s">
        <v>496</v>
      </c>
      <c r="F2931" t="s">
        <v>497</v>
      </c>
      <c r="G2931" t="s">
        <v>512</v>
      </c>
      <c r="H2931" t="s">
        <v>513</v>
      </c>
      <c r="I2931" t="str">
        <f>MID(Tabla1[[#This Row],[Des.Proyecto]],16,50)</f>
        <v>SISTEMA DE PARTICIPACIÓN CIUDADANA</v>
      </c>
      <c r="J2931" t="s">
        <v>856</v>
      </c>
      <c r="K2931" t="s">
        <v>857</v>
      </c>
      <c r="L2931" s="11" t="s">
        <v>939</v>
      </c>
      <c r="M2931" t="s">
        <v>855</v>
      </c>
      <c r="N2931" t="s">
        <v>194</v>
      </c>
      <c r="O2931" s="19">
        <v>1640.93</v>
      </c>
      <c r="P2931" s="19">
        <v>0</v>
      </c>
      <c r="Q2931" s="19">
        <v>0</v>
      </c>
      <c r="R2931" s="19">
        <v>1640.93</v>
      </c>
      <c r="S2931" s="19">
        <v>0</v>
      </c>
      <c r="T2931" s="19">
        <v>0</v>
      </c>
      <c r="U2931" s="18">
        <f>Tabla1[[#This Row],[Comprometido]]/Tabla1[[#Totals],[Comprometido]]</f>
        <v>0</v>
      </c>
      <c r="V2931" s="19">
        <v>0</v>
      </c>
      <c r="W2931" s="20">
        <f>Tabla1[[#This Row],[Devengado]]/Tabla1[[#Totals],[Devengado]]</f>
        <v>0</v>
      </c>
      <c r="X2931" s="19">
        <v>1640.93</v>
      </c>
      <c r="Y2931" s="19">
        <v>1640.93</v>
      </c>
      <c r="Z2931" s="19">
        <v>1640.93</v>
      </c>
    </row>
    <row r="2932" spans="1:26" hidden="1" x14ac:dyDescent="0.2">
      <c r="A2932" t="s">
        <v>23</v>
      </c>
      <c r="B2932" t="s">
        <v>24</v>
      </c>
      <c r="C2932" t="s">
        <v>101</v>
      </c>
      <c r="D2932" t="s">
        <v>102</v>
      </c>
      <c r="E2932" t="s">
        <v>496</v>
      </c>
      <c r="F2932" t="s">
        <v>497</v>
      </c>
      <c r="G2932" t="s">
        <v>512</v>
      </c>
      <c r="H2932" t="s">
        <v>513</v>
      </c>
      <c r="I2932" t="str">
        <f>MID(Tabla1[[#This Row],[Des.Proyecto]],16,50)</f>
        <v>SISTEMA DE PARTICIPACIÓN CIUDADANA</v>
      </c>
      <c r="J2932" t="s">
        <v>858</v>
      </c>
      <c r="K2932" t="s">
        <v>859</v>
      </c>
      <c r="L2932" s="11" t="s">
        <v>939</v>
      </c>
      <c r="M2932" t="s">
        <v>855</v>
      </c>
      <c r="N2932" t="s">
        <v>194</v>
      </c>
      <c r="O2932" s="19">
        <v>25883.93</v>
      </c>
      <c r="P2932" s="19">
        <v>0</v>
      </c>
      <c r="Q2932" s="19">
        <v>-21659.68</v>
      </c>
      <c r="R2932" s="19">
        <v>4224.25</v>
      </c>
      <c r="S2932" s="19">
        <v>0</v>
      </c>
      <c r="T2932" s="19">
        <v>0</v>
      </c>
      <c r="U2932" s="18">
        <f>Tabla1[[#This Row],[Comprometido]]/Tabla1[[#Totals],[Comprometido]]</f>
        <v>0</v>
      </c>
      <c r="V2932" s="19">
        <v>0</v>
      </c>
      <c r="W2932" s="20">
        <f>Tabla1[[#This Row],[Devengado]]/Tabla1[[#Totals],[Devengado]]</f>
        <v>0</v>
      </c>
      <c r="X2932" s="19">
        <v>4224.25</v>
      </c>
      <c r="Y2932" s="19">
        <v>4224.25</v>
      </c>
      <c r="Z2932" s="19">
        <v>4224.25</v>
      </c>
    </row>
    <row r="2933" spans="1:26" hidden="1" x14ac:dyDescent="0.2">
      <c r="A2933" t="s">
        <v>23</v>
      </c>
      <c r="B2933" t="s">
        <v>24</v>
      </c>
      <c r="C2933" t="s">
        <v>42</v>
      </c>
      <c r="D2933" t="s">
        <v>43</v>
      </c>
      <c r="E2933" t="s">
        <v>496</v>
      </c>
      <c r="F2933" t="s">
        <v>497</v>
      </c>
      <c r="G2933" t="s">
        <v>512</v>
      </c>
      <c r="H2933" t="s">
        <v>513</v>
      </c>
      <c r="I2933" t="str">
        <f>MID(Tabla1[[#This Row],[Des.Proyecto]],16,50)</f>
        <v>SISTEMA DE PARTICIPACIÓN CIUDADANA</v>
      </c>
      <c r="J2933" t="s">
        <v>862</v>
      </c>
      <c r="K2933" t="s">
        <v>863</v>
      </c>
      <c r="L2933" s="11" t="s">
        <v>939</v>
      </c>
      <c r="M2933" t="s">
        <v>855</v>
      </c>
      <c r="N2933" t="s">
        <v>194</v>
      </c>
      <c r="O2933" s="19">
        <v>1482.62</v>
      </c>
      <c r="P2933" s="19">
        <v>0</v>
      </c>
      <c r="Q2933" s="19">
        <v>0</v>
      </c>
      <c r="R2933" s="19">
        <v>1482.62</v>
      </c>
      <c r="S2933" s="19">
        <v>0</v>
      </c>
      <c r="T2933" s="19">
        <v>0</v>
      </c>
      <c r="U2933" s="18">
        <f>Tabla1[[#This Row],[Comprometido]]/Tabla1[[#Totals],[Comprometido]]</f>
        <v>0</v>
      </c>
      <c r="V2933" s="19">
        <v>0</v>
      </c>
      <c r="W2933" s="20">
        <f>Tabla1[[#This Row],[Devengado]]/Tabla1[[#Totals],[Devengado]]</f>
        <v>0</v>
      </c>
      <c r="X2933" s="19">
        <v>1482.62</v>
      </c>
      <c r="Y2933" s="19">
        <v>1482.62</v>
      </c>
      <c r="Z2933" s="19">
        <v>1482.62</v>
      </c>
    </row>
    <row r="2934" spans="1:26" hidden="1" x14ac:dyDescent="0.2">
      <c r="A2934" t="s">
        <v>23</v>
      </c>
      <c r="B2934" t="s">
        <v>24</v>
      </c>
      <c r="C2934" t="s">
        <v>25</v>
      </c>
      <c r="D2934" t="s">
        <v>26</v>
      </c>
      <c r="E2934" t="s">
        <v>496</v>
      </c>
      <c r="F2934" t="s">
        <v>497</v>
      </c>
      <c r="G2934" t="s">
        <v>512</v>
      </c>
      <c r="H2934" t="s">
        <v>513</v>
      </c>
      <c r="I2934" t="str">
        <f>MID(Tabla1[[#This Row],[Des.Proyecto]],16,50)</f>
        <v>SISTEMA DE PARTICIPACIÓN CIUDADANA</v>
      </c>
      <c r="J2934" t="s">
        <v>862</v>
      </c>
      <c r="K2934" t="s">
        <v>863</v>
      </c>
      <c r="L2934" s="11" t="s">
        <v>939</v>
      </c>
      <c r="M2934" t="s">
        <v>855</v>
      </c>
      <c r="N2934" t="s">
        <v>194</v>
      </c>
      <c r="O2934" s="19">
        <v>7789.6</v>
      </c>
      <c r="P2934" s="19">
        <v>0</v>
      </c>
      <c r="Q2934" s="19">
        <v>-7789.6</v>
      </c>
      <c r="R2934" s="19">
        <v>0</v>
      </c>
      <c r="S2934" s="19">
        <v>0</v>
      </c>
      <c r="T2934" s="19">
        <v>0</v>
      </c>
      <c r="U2934" s="18">
        <f>Tabla1[[#This Row],[Comprometido]]/Tabla1[[#Totals],[Comprometido]]</f>
        <v>0</v>
      </c>
      <c r="V2934" s="19">
        <v>0</v>
      </c>
      <c r="W2934" s="20">
        <f>Tabla1[[#This Row],[Devengado]]/Tabla1[[#Totals],[Devengado]]</f>
        <v>0</v>
      </c>
      <c r="X2934" s="19">
        <v>0</v>
      </c>
      <c r="Y2934" s="19">
        <v>0</v>
      </c>
      <c r="Z2934" s="19">
        <v>0</v>
      </c>
    </row>
    <row r="2935" spans="1:26" hidden="1" x14ac:dyDescent="0.2">
      <c r="A2935" t="s">
        <v>62</v>
      </c>
      <c r="B2935" t="s">
        <v>110</v>
      </c>
      <c r="C2935" t="s">
        <v>111</v>
      </c>
      <c r="D2935" t="s">
        <v>112</v>
      </c>
      <c r="E2935" t="s">
        <v>526</v>
      </c>
      <c r="F2935" t="s">
        <v>527</v>
      </c>
      <c r="G2935" t="s">
        <v>528</v>
      </c>
      <c r="H2935" t="s">
        <v>529</v>
      </c>
      <c r="I2935" t="str">
        <f>MID(Tabla1[[#This Row],[Des.Proyecto]],16,50)</f>
        <v>AGENDA CULTURAL METROPOLITANA</v>
      </c>
      <c r="J2935" t="s">
        <v>870</v>
      </c>
      <c r="K2935" t="s">
        <v>871</v>
      </c>
      <c r="L2935" s="11" t="s">
        <v>939</v>
      </c>
      <c r="M2935" t="s">
        <v>855</v>
      </c>
      <c r="N2935" t="s">
        <v>194</v>
      </c>
      <c r="O2935" s="19">
        <v>30000</v>
      </c>
      <c r="P2935" s="19">
        <v>0</v>
      </c>
      <c r="Q2935" s="19">
        <v>0</v>
      </c>
      <c r="R2935" s="19">
        <v>30000</v>
      </c>
      <c r="S2935" s="19">
        <v>0</v>
      </c>
      <c r="T2935" s="19">
        <v>29813.75</v>
      </c>
      <c r="U2935" s="18">
        <f>Tabla1[[#This Row],[Comprometido]]/Tabla1[[#Totals],[Comprometido]]</f>
        <v>1.4233157594485872E-3</v>
      </c>
      <c r="V2935" s="19">
        <v>29813.75</v>
      </c>
      <c r="W2935" s="20">
        <f>Tabla1[[#This Row],[Devengado]]/Tabla1[[#Totals],[Devengado]]</f>
        <v>3.481602928107968E-3</v>
      </c>
      <c r="X2935" s="19">
        <v>186.25</v>
      </c>
      <c r="Y2935" s="19">
        <v>186.25</v>
      </c>
      <c r="Z2935" s="19">
        <v>186.25</v>
      </c>
    </row>
    <row r="2936" spans="1:26" hidden="1" x14ac:dyDescent="0.2">
      <c r="A2936" t="s">
        <v>62</v>
      </c>
      <c r="B2936" t="s">
        <v>110</v>
      </c>
      <c r="C2936" t="s">
        <v>111</v>
      </c>
      <c r="D2936" t="s">
        <v>112</v>
      </c>
      <c r="E2936" t="s">
        <v>526</v>
      </c>
      <c r="F2936" t="s">
        <v>527</v>
      </c>
      <c r="G2936" t="s">
        <v>530</v>
      </c>
      <c r="H2936" t="s">
        <v>531</v>
      </c>
      <c r="I2936" t="str">
        <f>MID(Tabla1[[#This Row],[Des.Proyecto]],16,50)</f>
        <v>TERRITORIO Y CULTURA</v>
      </c>
      <c r="J2936" t="s">
        <v>853</v>
      </c>
      <c r="K2936" t="s">
        <v>854</v>
      </c>
      <c r="L2936" s="11" t="s">
        <v>939</v>
      </c>
      <c r="M2936" t="s">
        <v>855</v>
      </c>
      <c r="N2936" t="s">
        <v>194</v>
      </c>
      <c r="O2936" s="19">
        <v>2067.96</v>
      </c>
      <c r="P2936" s="19">
        <v>0</v>
      </c>
      <c r="Q2936" s="19">
        <v>-2000</v>
      </c>
      <c r="R2936" s="19">
        <v>67.959999999999994</v>
      </c>
      <c r="S2936" s="19">
        <v>0</v>
      </c>
      <c r="T2936" s="19">
        <v>0</v>
      </c>
      <c r="U2936" s="18">
        <f>Tabla1[[#This Row],[Comprometido]]/Tabla1[[#Totals],[Comprometido]]</f>
        <v>0</v>
      </c>
      <c r="V2936" s="19">
        <v>0</v>
      </c>
      <c r="W2936" s="20">
        <f>Tabla1[[#This Row],[Devengado]]/Tabla1[[#Totals],[Devengado]]</f>
        <v>0</v>
      </c>
      <c r="X2936" s="19">
        <v>67.959999999999994</v>
      </c>
      <c r="Y2936" s="19">
        <v>67.959999999999994</v>
      </c>
      <c r="Z2936" s="19">
        <v>67.959999999999994</v>
      </c>
    </row>
    <row r="2937" spans="1:26" hidden="1" x14ac:dyDescent="0.2">
      <c r="A2937" t="s">
        <v>23</v>
      </c>
      <c r="B2937" t="s">
        <v>24</v>
      </c>
      <c r="C2937" t="s">
        <v>72</v>
      </c>
      <c r="D2937" t="s">
        <v>73</v>
      </c>
      <c r="E2937" t="s">
        <v>526</v>
      </c>
      <c r="F2937" t="s">
        <v>527</v>
      </c>
      <c r="G2937" t="s">
        <v>530</v>
      </c>
      <c r="H2937" t="s">
        <v>531</v>
      </c>
      <c r="I2937" t="str">
        <f>MID(Tabla1[[#This Row],[Des.Proyecto]],16,50)</f>
        <v>TERRITORIO Y CULTURA</v>
      </c>
      <c r="J2937" t="s">
        <v>856</v>
      </c>
      <c r="K2937" t="s">
        <v>857</v>
      </c>
      <c r="L2937" s="11" t="s">
        <v>939</v>
      </c>
      <c r="M2937" t="s">
        <v>855</v>
      </c>
      <c r="N2937" t="s">
        <v>194</v>
      </c>
      <c r="O2937" s="19">
        <v>2864.98</v>
      </c>
      <c r="P2937" s="19">
        <v>0</v>
      </c>
      <c r="Q2937" s="19">
        <v>0</v>
      </c>
      <c r="R2937" s="19">
        <v>2864.98</v>
      </c>
      <c r="S2937" s="19">
        <v>0</v>
      </c>
      <c r="T2937" s="19">
        <v>2860</v>
      </c>
      <c r="U2937" s="18">
        <f>Tabla1[[#This Row],[Comprometido]]/Tabla1[[#Totals],[Comprometido]]</f>
        <v>1.3653710358552546E-4</v>
      </c>
      <c r="V2937" s="19">
        <v>2860</v>
      </c>
      <c r="W2937" s="20">
        <f>Tabla1[[#This Row],[Devengado]]/Tabla1[[#Totals],[Devengado]]</f>
        <v>3.339863108260044E-4</v>
      </c>
      <c r="X2937" s="19">
        <v>4.9800000000000004</v>
      </c>
      <c r="Y2937" s="19">
        <v>4.9800000000000004</v>
      </c>
      <c r="Z2937" s="19">
        <v>4.9800000000000004</v>
      </c>
    </row>
    <row r="2938" spans="1:26" hidden="1" x14ac:dyDescent="0.2">
      <c r="A2938" t="s">
        <v>62</v>
      </c>
      <c r="B2938" t="s">
        <v>110</v>
      </c>
      <c r="C2938" t="s">
        <v>111</v>
      </c>
      <c r="D2938" t="s">
        <v>112</v>
      </c>
      <c r="E2938" t="s">
        <v>526</v>
      </c>
      <c r="F2938" t="s">
        <v>527</v>
      </c>
      <c r="G2938" t="s">
        <v>530</v>
      </c>
      <c r="H2938" t="s">
        <v>531</v>
      </c>
      <c r="I2938" t="str">
        <f>MID(Tabla1[[#This Row],[Des.Proyecto]],16,50)</f>
        <v>TERRITORIO Y CULTURA</v>
      </c>
      <c r="J2938" t="s">
        <v>856</v>
      </c>
      <c r="K2938" t="s">
        <v>857</v>
      </c>
      <c r="L2938" s="11" t="s">
        <v>939</v>
      </c>
      <c r="M2938" t="s">
        <v>855</v>
      </c>
      <c r="N2938" t="s">
        <v>194</v>
      </c>
      <c r="O2938" s="19">
        <v>26784.22</v>
      </c>
      <c r="P2938" s="19">
        <v>0</v>
      </c>
      <c r="Q2938" s="19">
        <v>-26000</v>
      </c>
      <c r="R2938" s="19">
        <v>784.22</v>
      </c>
      <c r="S2938" s="19">
        <v>0</v>
      </c>
      <c r="T2938" s="19">
        <v>0</v>
      </c>
      <c r="U2938" s="18">
        <f>Tabla1[[#This Row],[Comprometido]]/Tabla1[[#Totals],[Comprometido]]</f>
        <v>0</v>
      </c>
      <c r="V2938" s="19">
        <v>0</v>
      </c>
      <c r="W2938" s="20">
        <f>Tabla1[[#This Row],[Devengado]]/Tabla1[[#Totals],[Devengado]]</f>
        <v>0</v>
      </c>
      <c r="X2938" s="19">
        <v>784.22</v>
      </c>
      <c r="Y2938" s="19">
        <v>784.22</v>
      </c>
      <c r="Z2938" s="19">
        <v>784.22</v>
      </c>
    </row>
    <row r="2939" spans="1:26" hidden="1" x14ac:dyDescent="0.2">
      <c r="A2939" t="s">
        <v>62</v>
      </c>
      <c r="B2939" t="s">
        <v>110</v>
      </c>
      <c r="C2939" t="s">
        <v>111</v>
      </c>
      <c r="D2939" t="s">
        <v>112</v>
      </c>
      <c r="E2939" t="s">
        <v>526</v>
      </c>
      <c r="F2939" t="s">
        <v>527</v>
      </c>
      <c r="G2939" t="s">
        <v>532</v>
      </c>
      <c r="H2939" t="s">
        <v>533</v>
      </c>
      <c r="I2939" t="str">
        <f>MID(Tabla1[[#This Row],[Des.Proyecto]],16,50)</f>
        <v>SERVICIOS CULTURALES COMUNITARIOS Y</v>
      </c>
      <c r="J2939" t="s">
        <v>856</v>
      </c>
      <c r="K2939" t="s">
        <v>857</v>
      </c>
      <c r="L2939" s="11" t="s">
        <v>939</v>
      </c>
      <c r="M2939" t="s">
        <v>855</v>
      </c>
      <c r="N2939" t="s">
        <v>194</v>
      </c>
      <c r="O2939" s="19">
        <v>0</v>
      </c>
      <c r="P2939" s="19">
        <v>0</v>
      </c>
      <c r="Q2939" s="19">
        <v>32000</v>
      </c>
      <c r="R2939" s="19">
        <v>32000</v>
      </c>
      <c r="S2939" s="19">
        <v>0</v>
      </c>
      <c r="T2939" s="19">
        <v>0</v>
      </c>
      <c r="U2939" s="18">
        <f>Tabla1[[#This Row],[Comprometido]]/Tabla1[[#Totals],[Comprometido]]</f>
        <v>0</v>
      </c>
      <c r="V2939" s="19">
        <v>0</v>
      </c>
      <c r="W2939" s="20">
        <f>Tabla1[[#This Row],[Devengado]]/Tabla1[[#Totals],[Devengado]]</f>
        <v>0</v>
      </c>
      <c r="X2939" s="19">
        <v>32000</v>
      </c>
      <c r="Y2939" s="19">
        <v>32000</v>
      </c>
      <c r="Z2939" s="19">
        <v>32000</v>
      </c>
    </row>
    <row r="2940" spans="1:26" hidden="1" x14ac:dyDescent="0.2">
      <c r="A2940" t="s">
        <v>62</v>
      </c>
      <c r="B2940" t="s">
        <v>110</v>
      </c>
      <c r="C2940" t="s">
        <v>111</v>
      </c>
      <c r="D2940" t="s">
        <v>112</v>
      </c>
      <c r="E2940" t="s">
        <v>526</v>
      </c>
      <c r="F2940" t="s">
        <v>527</v>
      </c>
      <c r="G2940" t="s">
        <v>532</v>
      </c>
      <c r="H2940" t="s">
        <v>533</v>
      </c>
      <c r="I2940" t="str">
        <f>MID(Tabla1[[#This Row],[Des.Proyecto]],16,50)</f>
        <v>SERVICIOS CULTURALES COMUNITARIOS Y</v>
      </c>
      <c r="J2940" t="s">
        <v>870</v>
      </c>
      <c r="K2940" t="s">
        <v>871</v>
      </c>
      <c r="L2940" s="11" t="s">
        <v>939</v>
      </c>
      <c r="M2940" t="s">
        <v>855</v>
      </c>
      <c r="N2940" t="s">
        <v>194</v>
      </c>
      <c r="O2940" s="19">
        <v>0</v>
      </c>
      <c r="P2940" s="19">
        <v>0</v>
      </c>
      <c r="Q2940" s="19">
        <v>1500</v>
      </c>
      <c r="R2940" s="19">
        <v>1500</v>
      </c>
      <c r="S2940" s="19">
        <v>0</v>
      </c>
      <c r="T2940" s="19">
        <v>0</v>
      </c>
      <c r="U2940" s="18">
        <f>Tabla1[[#This Row],[Comprometido]]/Tabla1[[#Totals],[Comprometido]]</f>
        <v>0</v>
      </c>
      <c r="V2940" s="19">
        <v>0</v>
      </c>
      <c r="W2940" s="20">
        <f>Tabla1[[#This Row],[Devengado]]/Tabla1[[#Totals],[Devengado]]</f>
        <v>0</v>
      </c>
      <c r="X2940" s="19">
        <v>1500</v>
      </c>
      <c r="Y2940" s="19">
        <v>1500</v>
      </c>
      <c r="Z2940" s="19">
        <v>1500</v>
      </c>
    </row>
    <row r="2941" spans="1:26" hidden="1" x14ac:dyDescent="0.2">
      <c r="A2941" t="s">
        <v>62</v>
      </c>
      <c r="B2941" t="s">
        <v>110</v>
      </c>
      <c r="C2941" t="s">
        <v>111</v>
      </c>
      <c r="D2941" t="s">
        <v>112</v>
      </c>
      <c r="E2941" t="s">
        <v>526</v>
      </c>
      <c r="F2941" t="s">
        <v>527</v>
      </c>
      <c r="G2941" t="s">
        <v>542</v>
      </c>
      <c r="H2941" t="s">
        <v>543</v>
      </c>
      <c r="I2941" t="str">
        <f>MID(Tabla1[[#This Row],[Des.Proyecto]],16,50)</f>
        <v>FOMENTO Y PROTECCIÓN DE LA DIVERSIDAD CU</v>
      </c>
      <c r="J2941" t="s">
        <v>856</v>
      </c>
      <c r="K2941" t="s">
        <v>857</v>
      </c>
      <c r="L2941" s="11" t="s">
        <v>939</v>
      </c>
      <c r="M2941" t="s">
        <v>855</v>
      </c>
      <c r="N2941" t="s">
        <v>194</v>
      </c>
      <c r="O2941" s="19">
        <v>0</v>
      </c>
      <c r="P2941" s="19">
        <v>0</v>
      </c>
      <c r="Q2941" s="19">
        <v>403983</v>
      </c>
      <c r="R2941" s="19">
        <v>403983</v>
      </c>
      <c r="S2941" s="19">
        <v>0</v>
      </c>
      <c r="T2941" s="19">
        <v>0</v>
      </c>
      <c r="U2941" s="18">
        <f>Tabla1[[#This Row],[Comprometido]]/Tabla1[[#Totals],[Comprometido]]</f>
        <v>0</v>
      </c>
      <c r="V2941" s="19">
        <v>0</v>
      </c>
      <c r="W2941" s="20">
        <f>Tabla1[[#This Row],[Devengado]]/Tabla1[[#Totals],[Devengado]]</f>
        <v>0</v>
      </c>
      <c r="X2941" s="19">
        <v>403983</v>
      </c>
      <c r="Y2941" s="19">
        <v>403983</v>
      </c>
      <c r="Z2941" s="19">
        <v>403983</v>
      </c>
    </row>
    <row r="2942" spans="1:26" hidden="1" x14ac:dyDescent="0.2">
      <c r="A2942" t="s">
        <v>62</v>
      </c>
      <c r="B2942" t="s">
        <v>110</v>
      </c>
      <c r="C2942" t="s">
        <v>111</v>
      </c>
      <c r="D2942" t="s">
        <v>112</v>
      </c>
      <c r="E2942" t="s">
        <v>526</v>
      </c>
      <c r="F2942" t="s">
        <v>527</v>
      </c>
      <c r="G2942" t="s">
        <v>548</v>
      </c>
      <c r="H2942" t="s">
        <v>549</v>
      </c>
      <c r="I2942" t="str">
        <f>MID(Tabla1[[#This Row],[Des.Proyecto]],16,50)</f>
        <v>PROGRAMACIÓN ARTÍSTICO-CULTURAL Y ACADÉM</v>
      </c>
      <c r="J2942" t="s">
        <v>870</v>
      </c>
      <c r="K2942" t="s">
        <v>871</v>
      </c>
      <c r="L2942" s="11" t="s">
        <v>939</v>
      </c>
      <c r="M2942" t="s">
        <v>855</v>
      </c>
      <c r="N2942" t="s">
        <v>194</v>
      </c>
      <c r="O2942" s="19">
        <v>56500</v>
      </c>
      <c r="P2942" s="19">
        <v>0</v>
      </c>
      <c r="Q2942" s="19">
        <v>0</v>
      </c>
      <c r="R2942" s="19">
        <v>56500</v>
      </c>
      <c r="S2942" s="19">
        <v>0</v>
      </c>
      <c r="T2942" s="19">
        <v>56500</v>
      </c>
      <c r="U2942" s="18">
        <f>Tabla1[[#This Row],[Comprometido]]/Tabla1[[#Totals],[Comprometido]]</f>
        <v>2.6973238995042616E-3</v>
      </c>
      <c r="V2942" s="19">
        <v>56500</v>
      </c>
      <c r="W2942" s="20">
        <f>Tabla1[[#This Row],[Devengado]]/Tabla1[[#Totals],[Devengado]]</f>
        <v>6.5979813152689673E-3</v>
      </c>
      <c r="X2942" s="19">
        <v>0</v>
      </c>
      <c r="Y2942" s="19">
        <v>0</v>
      </c>
      <c r="Z2942" s="19">
        <v>0</v>
      </c>
    </row>
    <row r="2943" spans="1:26" x14ac:dyDescent="0.2">
      <c r="A2943" t="s">
        <v>52</v>
      </c>
      <c r="B2943" t="s">
        <v>83</v>
      </c>
      <c r="C2943" t="s">
        <v>84</v>
      </c>
      <c r="D2943" t="s">
        <v>85</v>
      </c>
      <c r="E2943" t="s">
        <v>554</v>
      </c>
      <c r="F2943" t="s">
        <v>555</v>
      </c>
      <c r="G2943" t="s">
        <v>558</v>
      </c>
      <c r="H2943" t="s">
        <v>559</v>
      </c>
      <c r="I2943" t="str">
        <f>MID(Tabla1[[#This Row],[Des.Proyecto]],16,50)</f>
        <v>MEJORAMIENTO DE LA GESTIÓN Y SERVICIO DE</v>
      </c>
      <c r="J2943" t="s">
        <v>856</v>
      </c>
      <c r="K2943" t="s">
        <v>857</v>
      </c>
      <c r="L2943" s="11" t="s">
        <v>939</v>
      </c>
      <c r="M2943" t="s">
        <v>855</v>
      </c>
      <c r="N2943" t="s">
        <v>194</v>
      </c>
      <c r="O2943" s="19">
        <v>304511.21999999997</v>
      </c>
      <c r="P2943" s="19">
        <v>0</v>
      </c>
      <c r="Q2943" s="19">
        <v>-63312.74</v>
      </c>
      <c r="R2943" s="19">
        <v>241198.48</v>
      </c>
      <c r="S2943" s="19">
        <v>11622.08</v>
      </c>
      <c r="T2943" s="19">
        <v>213500</v>
      </c>
      <c r="U2943" s="18">
        <f>Tabla1[[#This Row],[Comprometido]]/Tabla1[[#Totals],[Comprometido]]</f>
        <v>1.0192542522905483E-2</v>
      </c>
      <c r="V2943" s="19">
        <v>213500</v>
      </c>
      <c r="W2943" s="20">
        <f>Tabla1[[#This Row],[Devengado]]/Tabla1[[#Totals],[Devengado]]</f>
        <v>2.4932194881591586E-2</v>
      </c>
      <c r="X2943" s="19">
        <v>27698.48</v>
      </c>
      <c r="Y2943" s="19">
        <v>27698.48</v>
      </c>
      <c r="Z2943" s="19">
        <v>16076.4</v>
      </c>
    </row>
    <row r="2944" spans="1:26" x14ac:dyDescent="0.2">
      <c r="A2944" t="s">
        <v>52</v>
      </c>
      <c r="B2944" t="s">
        <v>83</v>
      </c>
      <c r="C2944" t="s">
        <v>84</v>
      </c>
      <c r="D2944" t="s">
        <v>85</v>
      </c>
      <c r="E2944" t="s">
        <v>554</v>
      </c>
      <c r="F2944" t="s">
        <v>555</v>
      </c>
      <c r="G2944" t="s">
        <v>558</v>
      </c>
      <c r="H2944" t="s">
        <v>559</v>
      </c>
      <c r="I2944" t="str">
        <f>MID(Tabla1[[#This Row],[Des.Proyecto]],16,50)</f>
        <v>MEJORAMIENTO DE LA GESTIÓN Y SERVICIO DE</v>
      </c>
      <c r="J2944" t="s">
        <v>858</v>
      </c>
      <c r="K2944" t="s">
        <v>859</v>
      </c>
      <c r="L2944" s="11" t="s">
        <v>939</v>
      </c>
      <c r="M2944" t="s">
        <v>855</v>
      </c>
      <c r="N2944" t="s">
        <v>194</v>
      </c>
      <c r="O2944" s="19">
        <v>71426.78</v>
      </c>
      <c r="P2944" s="19">
        <v>0</v>
      </c>
      <c r="Q2944" s="19">
        <v>0</v>
      </c>
      <c r="R2944" s="19">
        <v>71426.78</v>
      </c>
      <c r="S2944" s="19">
        <v>0</v>
      </c>
      <c r="T2944" s="19">
        <v>0</v>
      </c>
      <c r="U2944" s="18">
        <f>Tabla1[[#This Row],[Comprometido]]/Tabla1[[#Totals],[Comprometido]]</f>
        <v>0</v>
      </c>
      <c r="V2944" s="19">
        <v>0</v>
      </c>
      <c r="W2944" s="20">
        <f>Tabla1[[#This Row],[Devengado]]/Tabla1[[#Totals],[Devengado]]</f>
        <v>0</v>
      </c>
      <c r="X2944" s="19">
        <v>71426.78</v>
      </c>
      <c r="Y2944" s="19">
        <v>71426.78</v>
      </c>
      <c r="Z2944" s="19">
        <v>71426.78</v>
      </c>
    </row>
    <row r="2945" spans="1:26" x14ac:dyDescent="0.2">
      <c r="A2945" t="s">
        <v>52</v>
      </c>
      <c r="B2945" t="s">
        <v>83</v>
      </c>
      <c r="C2945" t="s">
        <v>84</v>
      </c>
      <c r="D2945" t="s">
        <v>85</v>
      </c>
      <c r="E2945" t="s">
        <v>554</v>
      </c>
      <c r="F2945" t="s">
        <v>555</v>
      </c>
      <c r="G2945" t="s">
        <v>558</v>
      </c>
      <c r="H2945" t="s">
        <v>559</v>
      </c>
      <c r="I2945" t="str">
        <f>MID(Tabla1[[#This Row],[Des.Proyecto]],16,50)</f>
        <v>MEJORAMIENTO DE LA GESTIÓN Y SERVICIO DE</v>
      </c>
      <c r="J2945" t="s">
        <v>862</v>
      </c>
      <c r="K2945" t="s">
        <v>863</v>
      </c>
      <c r="L2945" s="11" t="s">
        <v>939</v>
      </c>
      <c r="M2945" t="s">
        <v>855</v>
      </c>
      <c r="N2945" t="s">
        <v>194</v>
      </c>
      <c r="O2945" s="19">
        <v>20000</v>
      </c>
      <c r="P2945" s="19">
        <v>0</v>
      </c>
      <c r="Q2945" s="19">
        <v>0</v>
      </c>
      <c r="R2945" s="19">
        <v>20000</v>
      </c>
      <c r="S2945" s="19">
        <v>4741</v>
      </c>
      <c r="T2945" s="19">
        <v>9889</v>
      </c>
      <c r="U2945" s="18">
        <f>Tabla1[[#This Row],[Comprometido]]/Tabla1[[#Totals],[Comprometido]]</f>
        <v>4.7210329278225919E-4</v>
      </c>
      <c r="V2945" s="19">
        <v>9889</v>
      </c>
      <c r="W2945" s="20">
        <f>Tabla1[[#This Row],[Devengado]]/Tabla1[[#Totals],[Devengado]]</f>
        <v>1.1548218978176075E-3</v>
      </c>
      <c r="X2945" s="19">
        <v>10111</v>
      </c>
      <c r="Y2945" s="19">
        <v>10111</v>
      </c>
      <c r="Z2945" s="19">
        <v>5370</v>
      </c>
    </row>
    <row r="2946" spans="1:26" hidden="1" x14ac:dyDescent="0.2">
      <c r="A2946" t="s">
        <v>23</v>
      </c>
      <c r="B2946" t="s">
        <v>24</v>
      </c>
      <c r="C2946" t="s">
        <v>40</v>
      </c>
      <c r="D2946" t="s">
        <v>41</v>
      </c>
      <c r="E2946" t="s">
        <v>560</v>
      </c>
      <c r="F2946" t="s">
        <v>561</v>
      </c>
      <c r="G2946" t="s">
        <v>564</v>
      </c>
      <c r="H2946" t="s">
        <v>565</v>
      </c>
      <c r="I2946" t="str">
        <f>MID(Tabla1[[#This Row],[Des.Proyecto]],16,50)</f>
        <v>FOMENTO PRODUCTIVO TERRITORIAL</v>
      </c>
      <c r="J2946" t="s">
        <v>853</v>
      </c>
      <c r="K2946" t="s">
        <v>854</v>
      </c>
      <c r="L2946" s="11" t="s">
        <v>939</v>
      </c>
      <c r="M2946" t="s">
        <v>855</v>
      </c>
      <c r="N2946" t="s">
        <v>194</v>
      </c>
      <c r="O2946" s="19">
        <v>4077.2</v>
      </c>
      <c r="P2946" s="19">
        <v>0</v>
      </c>
      <c r="Q2946" s="19">
        <v>0</v>
      </c>
      <c r="R2946" s="19">
        <v>4077.2</v>
      </c>
      <c r="S2946" s="19">
        <v>0</v>
      </c>
      <c r="T2946" s="19">
        <v>0</v>
      </c>
      <c r="U2946" s="18">
        <f>Tabla1[[#This Row],[Comprometido]]/Tabla1[[#Totals],[Comprometido]]</f>
        <v>0</v>
      </c>
      <c r="V2946" s="19">
        <v>0</v>
      </c>
      <c r="W2946" s="20">
        <f>Tabla1[[#This Row],[Devengado]]/Tabla1[[#Totals],[Devengado]]</f>
        <v>0</v>
      </c>
      <c r="X2946" s="19">
        <v>4077.2</v>
      </c>
      <c r="Y2946" s="19">
        <v>4077.2</v>
      </c>
      <c r="Z2946" s="19">
        <v>4077.2</v>
      </c>
    </row>
    <row r="2947" spans="1:26" hidden="1" x14ac:dyDescent="0.2">
      <c r="A2947" t="s">
        <v>23</v>
      </c>
      <c r="B2947" t="s">
        <v>24</v>
      </c>
      <c r="C2947" t="s">
        <v>86</v>
      </c>
      <c r="D2947" t="s">
        <v>87</v>
      </c>
      <c r="E2947" t="s">
        <v>560</v>
      </c>
      <c r="F2947" t="s">
        <v>561</v>
      </c>
      <c r="G2947" t="s">
        <v>564</v>
      </c>
      <c r="H2947" t="s">
        <v>565</v>
      </c>
      <c r="I2947" t="str">
        <f>MID(Tabla1[[#This Row],[Des.Proyecto]],16,50)</f>
        <v>FOMENTO PRODUCTIVO TERRITORIAL</v>
      </c>
      <c r="J2947" t="s">
        <v>856</v>
      </c>
      <c r="K2947" t="s">
        <v>857</v>
      </c>
      <c r="L2947" s="11" t="s">
        <v>939</v>
      </c>
      <c r="M2947" t="s">
        <v>855</v>
      </c>
      <c r="N2947" t="s">
        <v>194</v>
      </c>
      <c r="O2947" s="19">
        <v>0</v>
      </c>
      <c r="P2947" s="19">
        <v>0</v>
      </c>
      <c r="Q2947" s="19">
        <v>6000</v>
      </c>
      <c r="R2947" s="19">
        <v>6000</v>
      </c>
      <c r="S2947" s="19">
        <v>0</v>
      </c>
      <c r="T2947" s="19">
        <v>0</v>
      </c>
      <c r="U2947" s="18">
        <f>Tabla1[[#This Row],[Comprometido]]/Tabla1[[#Totals],[Comprometido]]</f>
        <v>0</v>
      </c>
      <c r="V2947" s="19">
        <v>0</v>
      </c>
      <c r="W2947" s="20">
        <f>Tabla1[[#This Row],[Devengado]]/Tabla1[[#Totals],[Devengado]]</f>
        <v>0</v>
      </c>
      <c r="X2947" s="19">
        <v>6000</v>
      </c>
      <c r="Y2947" s="19">
        <v>6000</v>
      </c>
      <c r="Z2947" s="19">
        <v>6000</v>
      </c>
    </row>
    <row r="2948" spans="1:26" hidden="1" x14ac:dyDescent="0.2">
      <c r="A2948" t="s">
        <v>23</v>
      </c>
      <c r="B2948" t="s">
        <v>24</v>
      </c>
      <c r="C2948" t="s">
        <v>44</v>
      </c>
      <c r="D2948" t="s">
        <v>45</v>
      </c>
      <c r="E2948" t="s">
        <v>560</v>
      </c>
      <c r="F2948" t="s">
        <v>561</v>
      </c>
      <c r="G2948" t="s">
        <v>564</v>
      </c>
      <c r="H2948" t="s">
        <v>565</v>
      </c>
      <c r="I2948" t="str">
        <f>MID(Tabla1[[#This Row],[Des.Proyecto]],16,50)</f>
        <v>FOMENTO PRODUCTIVO TERRITORIAL</v>
      </c>
      <c r="J2948" t="s">
        <v>856</v>
      </c>
      <c r="K2948" t="s">
        <v>857</v>
      </c>
      <c r="L2948" s="11" t="s">
        <v>939</v>
      </c>
      <c r="M2948" t="s">
        <v>855</v>
      </c>
      <c r="N2948" t="s">
        <v>194</v>
      </c>
      <c r="O2948" s="19">
        <v>1800</v>
      </c>
      <c r="P2948" s="19">
        <v>0</v>
      </c>
      <c r="Q2948" s="19">
        <v>1200</v>
      </c>
      <c r="R2948" s="19">
        <v>3000</v>
      </c>
      <c r="S2948" s="19">
        <v>0</v>
      </c>
      <c r="T2948" s="19">
        <v>2670</v>
      </c>
      <c r="U2948" s="18">
        <f>Tabla1[[#This Row],[Comprometido]]/Tabla1[[#Totals],[Comprometido]]</f>
        <v>1.2746645684382971E-4</v>
      </c>
      <c r="V2948" s="19">
        <v>2670</v>
      </c>
      <c r="W2948" s="20">
        <f>Tabla1[[#This Row],[Devengado]]/Tabla1[[#Totals],[Devengado]]</f>
        <v>3.1179840905784327E-4</v>
      </c>
      <c r="X2948" s="19">
        <v>330</v>
      </c>
      <c r="Y2948" s="19">
        <v>330</v>
      </c>
      <c r="Z2948" s="19">
        <v>330</v>
      </c>
    </row>
    <row r="2949" spans="1:26" hidden="1" x14ac:dyDescent="0.2">
      <c r="A2949" t="s">
        <v>23</v>
      </c>
      <c r="B2949" t="s">
        <v>24</v>
      </c>
      <c r="C2949" t="s">
        <v>42</v>
      </c>
      <c r="D2949" t="s">
        <v>43</v>
      </c>
      <c r="E2949" t="s">
        <v>560</v>
      </c>
      <c r="F2949" t="s">
        <v>561</v>
      </c>
      <c r="G2949" t="s">
        <v>564</v>
      </c>
      <c r="H2949" t="s">
        <v>565</v>
      </c>
      <c r="I2949" t="str">
        <f>MID(Tabla1[[#This Row],[Des.Proyecto]],16,50)</f>
        <v>FOMENTO PRODUCTIVO TERRITORIAL</v>
      </c>
      <c r="J2949" t="s">
        <v>856</v>
      </c>
      <c r="K2949" t="s">
        <v>857</v>
      </c>
      <c r="L2949" s="11" t="s">
        <v>939</v>
      </c>
      <c r="M2949" t="s">
        <v>855</v>
      </c>
      <c r="N2949" t="s">
        <v>194</v>
      </c>
      <c r="O2949" s="19">
        <v>4968.07</v>
      </c>
      <c r="P2949" s="19">
        <v>0</v>
      </c>
      <c r="Q2949" s="19">
        <v>5000</v>
      </c>
      <c r="R2949" s="19">
        <v>9968.07</v>
      </c>
      <c r="S2949" s="19">
        <v>0</v>
      </c>
      <c r="T2949" s="19">
        <v>0</v>
      </c>
      <c r="U2949" s="18">
        <f>Tabla1[[#This Row],[Comprometido]]/Tabla1[[#Totals],[Comprometido]]</f>
        <v>0</v>
      </c>
      <c r="V2949" s="19">
        <v>0</v>
      </c>
      <c r="W2949" s="20">
        <f>Tabla1[[#This Row],[Devengado]]/Tabla1[[#Totals],[Devengado]]</f>
        <v>0</v>
      </c>
      <c r="X2949" s="19">
        <v>9968.07</v>
      </c>
      <c r="Y2949" s="19">
        <v>9968.07</v>
      </c>
      <c r="Z2949" s="19">
        <v>9968.07</v>
      </c>
    </row>
    <row r="2950" spans="1:26" hidden="1" x14ac:dyDescent="0.2">
      <c r="A2950" t="s">
        <v>23</v>
      </c>
      <c r="B2950" t="s">
        <v>24</v>
      </c>
      <c r="C2950" t="s">
        <v>25</v>
      </c>
      <c r="D2950" t="s">
        <v>26</v>
      </c>
      <c r="E2950" t="s">
        <v>560</v>
      </c>
      <c r="F2950" t="s">
        <v>561</v>
      </c>
      <c r="G2950" t="s">
        <v>564</v>
      </c>
      <c r="H2950" t="s">
        <v>565</v>
      </c>
      <c r="I2950" t="str">
        <f>MID(Tabla1[[#This Row],[Des.Proyecto]],16,50)</f>
        <v>FOMENTO PRODUCTIVO TERRITORIAL</v>
      </c>
      <c r="J2950" t="s">
        <v>856</v>
      </c>
      <c r="K2950" t="s">
        <v>857</v>
      </c>
      <c r="L2950" s="11" t="s">
        <v>939</v>
      </c>
      <c r="M2950" t="s">
        <v>855</v>
      </c>
      <c r="N2950" t="s">
        <v>194</v>
      </c>
      <c r="O2950" s="19">
        <v>556.1</v>
      </c>
      <c r="P2950" s="19">
        <v>0</v>
      </c>
      <c r="Q2950" s="19">
        <v>0</v>
      </c>
      <c r="R2950" s="19">
        <v>556.1</v>
      </c>
      <c r="S2950" s="19">
        <v>0</v>
      </c>
      <c r="T2950" s="19">
        <v>0</v>
      </c>
      <c r="U2950" s="18">
        <f>Tabla1[[#This Row],[Comprometido]]/Tabla1[[#Totals],[Comprometido]]</f>
        <v>0</v>
      </c>
      <c r="V2950" s="19">
        <v>0</v>
      </c>
      <c r="W2950" s="20">
        <f>Tabla1[[#This Row],[Devengado]]/Tabla1[[#Totals],[Devengado]]</f>
        <v>0</v>
      </c>
      <c r="X2950" s="19">
        <v>556.1</v>
      </c>
      <c r="Y2950" s="19">
        <v>556.1</v>
      </c>
      <c r="Z2950" s="19">
        <v>556.1</v>
      </c>
    </row>
    <row r="2951" spans="1:26" hidden="1" x14ac:dyDescent="0.2">
      <c r="A2951" t="s">
        <v>23</v>
      </c>
      <c r="B2951" t="s">
        <v>24</v>
      </c>
      <c r="C2951" t="s">
        <v>101</v>
      </c>
      <c r="D2951" t="s">
        <v>102</v>
      </c>
      <c r="E2951" t="s">
        <v>560</v>
      </c>
      <c r="F2951" t="s">
        <v>561</v>
      </c>
      <c r="G2951" t="s">
        <v>564</v>
      </c>
      <c r="H2951" t="s">
        <v>565</v>
      </c>
      <c r="I2951" t="str">
        <f>MID(Tabla1[[#This Row],[Des.Proyecto]],16,50)</f>
        <v>FOMENTO PRODUCTIVO TERRITORIAL</v>
      </c>
      <c r="J2951" t="s">
        <v>856</v>
      </c>
      <c r="K2951" t="s">
        <v>857</v>
      </c>
      <c r="L2951" s="11" t="s">
        <v>939</v>
      </c>
      <c r="M2951" t="s">
        <v>855</v>
      </c>
      <c r="N2951" t="s">
        <v>194</v>
      </c>
      <c r="O2951" s="19">
        <v>10000</v>
      </c>
      <c r="P2951" s="19">
        <v>0</v>
      </c>
      <c r="Q2951" s="19">
        <v>0</v>
      </c>
      <c r="R2951" s="19">
        <v>10000</v>
      </c>
      <c r="S2951" s="19">
        <v>0</v>
      </c>
      <c r="T2951" s="19">
        <v>0</v>
      </c>
      <c r="U2951" s="18">
        <f>Tabla1[[#This Row],[Comprometido]]/Tabla1[[#Totals],[Comprometido]]</f>
        <v>0</v>
      </c>
      <c r="V2951" s="19">
        <v>0</v>
      </c>
      <c r="W2951" s="20">
        <f>Tabla1[[#This Row],[Devengado]]/Tabla1[[#Totals],[Devengado]]</f>
        <v>0</v>
      </c>
      <c r="X2951" s="19">
        <v>10000</v>
      </c>
      <c r="Y2951" s="19">
        <v>10000</v>
      </c>
      <c r="Z2951" s="19">
        <v>10000</v>
      </c>
    </row>
    <row r="2952" spans="1:26" hidden="1" x14ac:dyDescent="0.2">
      <c r="A2952" t="s">
        <v>23</v>
      </c>
      <c r="B2952" t="s">
        <v>24</v>
      </c>
      <c r="C2952" t="s">
        <v>34</v>
      </c>
      <c r="D2952" t="s">
        <v>35</v>
      </c>
      <c r="E2952" t="s">
        <v>560</v>
      </c>
      <c r="F2952" t="s">
        <v>561</v>
      </c>
      <c r="G2952" t="s">
        <v>564</v>
      </c>
      <c r="H2952" t="s">
        <v>565</v>
      </c>
      <c r="I2952" t="str">
        <f>MID(Tabla1[[#This Row],[Des.Proyecto]],16,50)</f>
        <v>FOMENTO PRODUCTIVO TERRITORIAL</v>
      </c>
      <c r="J2952" t="s">
        <v>862</v>
      </c>
      <c r="K2952" t="s">
        <v>863</v>
      </c>
      <c r="L2952" s="11" t="s">
        <v>939</v>
      </c>
      <c r="M2952" t="s">
        <v>855</v>
      </c>
      <c r="N2952" t="s">
        <v>194</v>
      </c>
      <c r="O2952" s="19">
        <v>1899</v>
      </c>
      <c r="P2952" s="19">
        <v>0</v>
      </c>
      <c r="Q2952" s="19">
        <v>0</v>
      </c>
      <c r="R2952" s="19">
        <v>1899</v>
      </c>
      <c r="S2952" s="19">
        <v>0</v>
      </c>
      <c r="T2952" s="19">
        <v>0</v>
      </c>
      <c r="U2952" s="18">
        <f>Tabla1[[#This Row],[Comprometido]]/Tabla1[[#Totals],[Comprometido]]</f>
        <v>0</v>
      </c>
      <c r="V2952" s="19">
        <v>0</v>
      </c>
      <c r="W2952" s="20">
        <f>Tabla1[[#This Row],[Devengado]]/Tabla1[[#Totals],[Devengado]]</f>
        <v>0</v>
      </c>
      <c r="X2952" s="19">
        <v>1899</v>
      </c>
      <c r="Y2952" s="19">
        <v>1899</v>
      </c>
      <c r="Z2952" s="19">
        <v>1899</v>
      </c>
    </row>
    <row r="2953" spans="1:26" hidden="1" x14ac:dyDescent="0.2">
      <c r="A2953" t="s">
        <v>23</v>
      </c>
      <c r="B2953" t="s">
        <v>24</v>
      </c>
      <c r="C2953" t="s">
        <v>25</v>
      </c>
      <c r="D2953" t="s">
        <v>26</v>
      </c>
      <c r="E2953" t="s">
        <v>560</v>
      </c>
      <c r="F2953" t="s">
        <v>561</v>
      </c>
      <c r="G2953" t="s">
        <v>564</v>
      </c>
      <c r="H2953" t="s">
        <v>565</v>
      </c>
      <c r="I2953" t="str">
        <f>MID(Tabla1[[#This Row],[Des.Proyecto]],16,50)</f>
        <v>FOMENTO PRODUCTIVO TERRITORIAL</v>
      </c>
      <c r="J2953" t="s">
        <v>862</v>
      </c>
      <c r="K2953" t="s">
        <v>863</v>
      </c>
      <c r="L2953" s="11" t="s">
        <v>939</v>
      </c>
      <c r="M2953" t="s">
        <v>855</v>
      </c>
      <c r="N2953" t="s">
        <v>194</v>
      </c>
      <c r="O2953" s="19">
        <v>3164</v>
      </c>
      <c r="P2953" s="19">
        <v>0</v>
      </c>
      <c r="Q2953" s="19">
        <v>0</v>
      </c>
      <c r="R2953" s="19">
        <v>3164</v>
      </c>
      <c r="S2953" s="19">
        <v>0</v>
      </c>
      <c r="T2953" s="19">
        <v>0</v>
      </c>
      <c r="U2953" s="18">
        <f>Tabla1[[#This Row],[Comprometido]]/Tabla1[[#Totals],[Comprometido]]</f>
        <v>0</v>
      </c>
      <c r="V2953" s="19">
        <v>0</v>
      </c>
      <c r="W2953" s="20">
        <f>Tabla1[[#This Row],[Devengado]]/Tabla1[[#Totals],[Devengado]]</f>
        <v>0</v>
      </c>
      <c r="X2953" s="19">
        <v>3164</v>
      </c>
      <c r="Y2953" s="19">
        <v>3164</v>
      </c>
      <c r="Z2953" s="19">
        <v>3164</v>
      </c>
    </row>
    <row r="2954" spans="1:26" hidden="1" x14ac:dyDescent="0.2">
      <c r="A2954" t="s">
        <v>23</v>
      </c>
      <c r="B2954" t="s">
        <v>24</v>
      </c>
      <c r="C2954" t="s">
        <v>42</v>
      </c>
      <c r="D2954" t="s">
        <v>43</v>
      </c>
      <c r="E2954" t="s">
        <v>560</v>
      </c>
      <c r="F2954" t="s">
        <v>561</v>
      </c>
      <c r="G2954" t="s">
        <v>564</v>
      </c>
      <c r="H2954" t="s">
        <v>565</v>
      </c>
      <c r="I2954" t="str">
        <f>MID(Tabla1[[#This Row],[Des.Proyecto]],16,50)</f>
        <v>FOMENTO PRODUCTIVO TERRITORIAL</v>
      </c>
      <c r="J2954" t="s">
        <v>862</v>
      </c>
      <c r="K2954" t="s">
        <v>863</v>
      </c>
      <c r="L2954" s="11" t="s">
        <v>939</v>
      </c>
      <c r="M2954" t="s">
        <v>855</v>
      </c>
      <c r="N2954" t="s">
        <v>194</v>
      </c>
      <c r="O2954" s="19">
        <v>7712</v>
      </c>
      <c r="P2954" s="19">
        <v>0</v>
      </c>
      <c r="Q2954" s="19">
        <v>-5000</v>
      </c>
      <c r="R2954" s="19">
        <v>2712</v>
      </c>
      <c r="S2954" s="19">
        <v>827.4</v>
      </c>
      <c r="T2954" s="19">
        <v>1796</v>
      </c>
      <c r="U2954" s="18">
        <f>Tabla1[[#This Row],[Comprometido]]/Tabla1[[#Totals],[Comprometido]]</f>
        <v>8.5741481832029277E-5</v>
      </c>
      <c r="V2954" s="19">
        <v>1796</v>
      </c>
      <c r="W2954" s="20">
        <f>Tabla1[[#This Row],[Devengado]]/Tabla1[[#Totals],[Devengado]]</f>
        <v>2.0973406092430206E-4</v>
      </c>
      <c r="X2954" s="19">
        <v>916</v>
      </c>
      <c r="Y2954" s="19">
        <v>916</v>
      </c>
      <c r="Z2954" s="19">
        <v>88.6</v>
      </c>
    </row>
    <row r="2955" spans="1:26" hidden="1" x14ac:dyDescent="0.2">
      <c r="A2955" t="s">
        <v>62</v>
      </c>
      <c r="B2955" t="s">
        <v>66</v>
      </c>
      <c r="C2955" t="s">
        <v>113</v>
      </c>
      <c r="D2955" t="s">
        <v>114</v>
      </c>
      <c r="E2955" t="s">
        <v>574</v>
      </c>
      <c r="F2955" t="s">
        <v>575</v>
      </c>
      <c r="G2955" t="s">
        <v>576</v>
      </c>
      <c r="H2955" t="s">
        <v>577</v>
      </c>
      <c r="I2955" t="str">
        <f>MID(Tabla1[[#This Row],[Des.Proyecto]],16,50)</f>
        <v>ATENCIÓN PSICOPEDAGÓGICA INTEGRAL PARA E</v>
      </c>
      <c r="J2955" t="s">
        <v>853</v>
      </c>
      <c r="K2955" t="s">
        <v>854</v>
      </c>
      <c r="L2955" s="11" t="s">
        <v>939</v>
      </c>
      <c r="M2955" t="s">
        <v>855</v>
      </c>
      <c r="N2955" t="s">
        <v>194</v>
      </c>
      <c r="O2955" s="19">
        <v>4107.1400000000003</v>
      </c>
      <c r="P2955" s="19">
        <v>0</v>
      </c>
      <c r="Q2955" s="19">
        <v>0</v>
      </c>
      <c r="R2955" s="19">
        <v>4107.1400000000003</v>
      </c>
      <c r="S2955" s="19">
        <v>0</v>
      </c>
      <c r="T2955" s="19">
        <v>0</v>
      </c>
      <c r="U2955" s="18">
        <f>Tabla1[[#This Row],[Comprometido]]/Tabla1[[#Totals],[Comprometido]]</f>
        <v>0</v>
      </c>
      <c r="V2955" s="19">
        <v>0</v>
      </c>
      <c r="W2955" s="20">
        <f>Tabla1[[#This Row],[Devengado]]/Tabla1[[#Totals],[Devengado]]</f>
        <v>0</v>
      </c>
      <c r="X2955" s="19">
        <v>4107.1400000000003</v>
      </c>
      <c r="Y2955" s="19">
        <v>4107.1400000000003</v>
      </c>
      <c r="Z2955" s="19">
        <v>4107.1400000000003</v>
      </c>
    </row>
    <row r="2956" spans="1:26" hidden="1" x14ac:dyDescent="0.2">
      <c r="A2956" t="s">
        <v>62</v>
      </c>
      <c r="B2956" t="s">
        <v>66</v>
      </c>
      <c r="C2956" t="s">
        <v>113</v>
      </c>
      <c r="D2956" t="s">
        <v>114</v>
      </c>
      <c r="E2956" t="s">
        <v>574</v>
      </c>
      <c r="F2956" t="s">
        <v>575</v>
      </c>
      <c r="G2956" t="s">
        <v>576</v>
      </c>
      <c r="H2956" t="s">
        <v>577</v>
      </c>
      <c r="I2956" t="str">
        <f>MID(Tabla1[[#This Row],[Des.Proyecto]],16,50)</f>
        <v>ATENCIÓN PSICOPEDAGÓGICA INTEGRAL PARA E</v>
      </c>
      <c r="J2956" t="s">
        <v>856</v>
      </c>
      <c r="K2956" t="s">
        <v>857</v>
      </c>
      <c r="L2956" s="11" t="s">
        <v>939</v>
      </c>
      <c r="M2956" t="s">
        <v>855</v>
      </c>
      <c r="N2956" t="s">
        <v>194</v>
      </c>
      <c r="O2956" s="19">
        <v>2790</v>
      </c>
      <c r="P2956" s="19">
        <v>0</v>
      </c>
      <c r="Q2956" s="19">
        <v>0</v>
      </c>
      <c r="R2956" s="19">
        <v>2790</v>
      </c>
      <c r="S2956" s="19">
        <v>2790</v>
      </c>
      <c r="T2956" s="19">
        <v>0</v>
      </c>
      <c r="U2956" s="18">
        <f>Tabla1[[#This Row],[Comprometido]]/Tabla1[[#Totals],[Comprometido]]</f>
        <v>0</v>
      </c>
      <c r="V2956" s="19">
        <v>0</v>
      </c>
      <c r="W2956" s="20">
        <f>Tabla1[[#This Row],[Devengado]]/Tabla1[[#Totals],[Devengado]]</f>
        <v>0</v>
      </c>
      <c r="X2956" s="19">
        <v>2790</v>
      </c>
      <c r="Y2956" s="19">
        <v>2790</v>
      </c>
      <c r="Z2956" s="19">
        <v>0</v>
      </c>
    </row>
    <row r="2957" spans="1:26" hidden="1" x14ac:dyDescent="0.2">
      <c r="A2957" t="s">
        <v>62</v>
      </c>
      <c r="B2957" t="s">
        <v>66</v>
      </c>
      <c r="C2957" t="s">
        <v>113</v>
      </c>
      <c r="D2957" t="s">
        <v>114</v>
      </c>
      <c r="E2957" t="s">
        <v>574</v>
      </c>
      <c r="F2957" t="s">
        <v>575</v>
      </c>
      <c r="G2957" t="s">
        <v>576</v>
      </c>
      <c r="H2957" t="s">
        <v>577</v>
      </c>
      <c r="I2957" t="str">
        <f>MID(Tabla1[[#This Row],[Des.Proyecto]],16,50)</f>
        <v>ATENCIÓN PSICOPEDAGÓGICA INTEGRAL PARA E</v>
      </c>
      <c r="J2957" t="s">
        <v>862</v>
      </c>
      <c r="K2957" t="s">
        <v>863</v>
      </c>
      <c r="L2957" s="11" t="s">
        <v>939</v>
      </c>
      <c r="M2957" t="s">
        <v>855</v>
      </c>
      <c r="N2957" t="s">
        <v>194</v>
      </c>
      <c r="O2957" s="19">
        <v>1120</v>
      </c>
      <c r="P2957" s="19">
        <v>0</v>
      </c>
      <c r="Q2957" s="19">
        <v>0</v>
      </c>
      <c r="R2957" s="19">
        <v>1120</v>
      </c>
      <c r="S2957" s="19">
        <v>0</v>
      </c>
      <c r="T2957" s="19">
        <v>0</v>
      </c>
      <c r="U2957" s="18">
        <f>Tabla1[[#This Row],[Comprometido]]/Tabla1[[#Totals],[Comprometido]]</f>
        <v>0</v>
      </c>
      <c r="V2957" s="19">
        <v>0</v>
      </c>
      <c r="W2957" s="20">
        <f>Tabla1[[#This Row],[Devengado]]/Tabla1[[#Totals],[Devengado]]</f>
        <v>0</v>
      </c>
      <c r="X2957" s="19">
        <v>1120</v>
      </c>
      <c r="Y2957" s="19">
        <v>1120</v>
      </c>
      <c r="Z2957" s="19">
        <v>1120</v>
      </c>
    </row>
    <row r="2958" spans="1:26" hidden="1" x14ac:dyDescent="0.2">
      <c r="A2958" t="s">
        <v>62</v>
      </c>
      <c r="B2958" t="s">
        <v>66</v>
      </c>
      <c r="C2958" t="s">
        <v>113</v>
      </c>
      <c r="D2958" t="s">
        <v>114</v>
      </c>
      <c r="E2958" t="s">
        <v>574</v>
      </c>
      <c r="F2958" t="s">
        <v>575</v>
      </c>
      <c r="G2958" t="s">
        <v>578</v>
      </c>
      <c r="H2958" t="s">
        <v>579</v>
      </c>
      <c r="I2958" t="str">
        <f>MID(Tabla1[[#This Row],[Des.Proyecto]],16,50)</f>
        <v>AMPLIACIÓN DE LA OFERTA EDUCATIVA EXTRAO</v>
      </c>
      <c r="J2958" t="s">
        <v>853</v>
      </c>
      <c r="K2958" t="s">
        <v>854</v>
      </c>
      <c r="L2958" s="11" t="s">
        <v>939</v>
      </c>
      <c r="M2958" t="s">
        <v>855</v>
      </c>
      <c r="N2958" t="s">
        <v>194</v>
      </c>
      <c r="O2958" s="19">
        <v>1339.28</v>
      </c>
      <c r="P2958" s="19">
        <v>0</v>
      </c>
      <c r="Q2958" s="19">
        <v>0</v>
      </c>
      <c r="R2958" s="19">
        <v>1339.28</v>
      </c>
      <c r="S2958" s="19">
        <v>0</v>
      </c>
      <c r="T2958" s="19">
        <v>0</v>
      </c>
      <c r="U2958" s="18">
        <f>Tabla1[[#This Row],[Comprometido]]/Tabla1[[#Totals],[Comprometido]]</f>
        <v>0</v>
      </c>
      <c r="V2958" s="19">
        <v>0</v>
      </c>
      <c r="W2958" s="20">
        <f>Tabla1[[#This Row],[Devengado]]/Tabla1[[#Totals],[Devengado]]</f>
        <v>0</v>
      </c>
      <c r="X2958" s="19">
        <v>1339.28</v>
      </c>
      <c r="Y2958" s="19">
        <v>1339.28</v>
      </c>
      <c r="Z2958" s="19">
        <v>1339.28</v>
      </c>
    </row>
    <row r="2959" spans="1:26" hidden="1" x14ac:dyDescent="0.2">
      <c r="A2959" t="s">
        <v>62</v>
      </c>
      <c r="B2959" t="s">
        <v>66</v>
      </c>
      <c r="C2959" t="s">
        <v>113</v>
      </c>
      <c r="D2959" t="s">
        <v>114</v>
      </c>
      <c r="E2959" t="s">
        <v>574</v>
      </c>
      <c r="F2959" t="s">
        <v>575</v>
      </c>
      <c r="G2959" t="s">
        <v>578</v>
      </c>
      <c r="H2959" t="s">
        <v>579</v>
      </c>
      <c r="I2959" t="str">
        <f>MID(Tabla1[[#This Row],[Des.Proyecto]],16,50)</f>
        <v>AMPLIACIÓN DE LA OFERTA EDUCATIVA EXTRAO</v>
      </c>
      <c r="J2959" t="s">
        <v>856</v>
      </c>
      <c r="K2959" t="s">
        <v>857</v>
      </c>
      <c r="L2959" s="11" t="s">
        <v>939</v>
      </c>
      <c r="M2959" t="s">
        <v>855</v>
      </c>
      <c r="N2959" t="s">
        <v>194</v>
      </c>
      <c r="O2959" s="19">
        <v>5992</v>
      </c>
      <c r="P2959" s="19">
        <v>0</v>
      </c>
      <c r="Q2959" s="19">
        <v>0</v>
      </c>
      <c r="R2959" s="19">
        <v>5992</v>
      </c>
      <c r="S2959" s="19">
        <v>0</v>
      </c>
      <c r="T2959" s="19">
        <v>0</v>
      </c>
      <c r="U2959" s="18">
        <f>Tabla1[[#This Row],[Comprometido]]/Tabla1[[#Totals],[Comprometido]]</f>
        <v>0</v>
      </c>
      <c r="V2959" s="19">
        <v>0</v>
      </c>
      <c r="W2959" s="20">
        <f>Tabla1[[#This Row],[Devengado]]/Tabla1[[#Totals],[Devengado]]</f>
        <v>0</v>
      </c>
      <c r="X2959" s="19">
        <v>5992</v>
      </c>
      <c r="Y2959" s="19">
        <v>5992</v>
      </c>
      <c r="Z2959" s="19">
        <v>5992</v>
      </c>
    </row>
    <row r="2960" spans="1:26" hidden="1" x14ac:dyDescent="0.2">
      <c r="A2960" t="s">
        <v>62</v>
      </c>
      <c r="B2960" t="s">
        <v>66</v>
      </c>
      <c r="C2960" t="s">
        <v>113</v>
      </c>
      <c r="D2960" t="s">
        <v>114</v>
      </c>
      <c r="E2960" t="s">
        <v>574</v>
      </c>
      <c r="F2960" t="s">
        <v>575</v>
      </c>
      <c r="G2960" t="s">
        <v>578</v>
      </c>
      <c r="H2960" t="s">
        <v>579</v>
      </c>
      <c r="I2960" t="str">
        <f>MID(Tabla1[[#This Row],[Des.Proyecto]],16,50)</f>
        <v>AMPLIACIÓN DE LA OFERTA EDUCATIVA EXTRAO</v>
      </c>
      <c r="J2960" t="s">
        <v>862</v>
      </c>
      <c r="K2960" t="s">
        <v>863</v>
      </c>
      <c r="L2960" s="11" t="s">
        <v>939</v>
      </c>
      <c r="M2960" t="s">
        <v>855</v>
      </c>
      <c r="N2960" t="s">
        <v>194</v>
      </c>
      <c r="O2960" s="19">
        <v>16445</v>
      </c>
      <c r="P2960" s="19">
        <v>0</v>
      </c>
      <c r="Q2960" s="19">
        <v>0</v>
      </c>
      <c r="R2960" s="19">
        <v>16445</v>
      </c>
      <c r="S2960" s="19">
        <v>0</v>
      </c>
      <c r="T2960" s="19">
        <v>0</v>
      </c>
      <c r="U2960" s="18">
        <f>Tabla1[[#This Row],[Comprometido]]/Tabla1[[#Totals],[Comprometido]]</f>
        <v>0</v>
      </c>
      <c r="V2960" s="19">
        <v>0</v>
      </c>
      <c r="W2960" s="20">
        <f>Tabla1[[#This Row],[Devengado]]/Tabla1[[#Totals],[Devengado]]</f>
        <v>0</v>
      </c>
      <c r="X2960" s="19">
        <v>16445</v>
      </c>
      <c r="Y2960" s="19">
        <v>16445</v>
      </c>
      <c r="Z2960" s="19">
        <v>16445</v>
      </c>
    </row>
    <row r="2961" spans="1:26" hidden="1" x14ac:dyDescent="0.2">
      <c r="A2961" t="s">
        <v>62</v>
      </c>
      <c r="B2961" t="s">
        <v>66</v>
      </c>
      <c r="C2961" t="s">
        <v>113</v>
      </c>
      <c r="D2961" t="s">
        <v>114</v>
      </c>
      <c r="E2961" t="s">
        <v>574</v>
      </c>
      <c r="F2961" t="s">
        <v>575</v>
      </c>
      <c r="G2961" t="s">
        <v>582</v>
      </c>
      <c r="H2961" t="s">
        <v>583</v>
      </c>
      <c r="I2961" t="str">
        <f>MID(Tabla1[[#This Row],[Des.Proyecto]],16,50)</f>
        <v>MODELO EDUCATIVO MUNICIPAL INNOVADOR</v>
      </c>
      <c r="J2961" t="s">
        <v>853</v>
      </c>
      <c r="K2961" t="s">
        <v>854</v>
      </c>
      <c r="L2961" s="11" t="s">
        <v>939</v>
      </c>
      <c r="M2961" t="s">
        <v>855</v>
      </c>
      <c r="N2961" t="s">
        <v>194</v>
      </c>
      <c r="O2961" s="19">
        <v>248017.39</v>
      </c>
      <c r="P2961" s="19">
        <v>0</v>
      </c>
      <c r="Q2961" s="19">
        <v>-21001.75</v>
      </c>
      <c r="R2961" s="19">
        <v>227015.64</v>
      </c>
      <c r="S2961" s="19">
        <v>10729.86</v>
      </c>
      <c r="T2961" s="19">
        <v>153708.53</v>
      </c>
      <c r="U2961" s="18">
        <f>Tabla1[[#This Row],[Comprometido]]/Tabla1[[#Totals],[Comprometido]]</f>
        <v>7.3380830358702256E-3</v>
      </c>
      <c r="V2961" s="19">
        <v>144780.09</v>
      </c>
      <c r="W2961" s="20">
        <f>Tabla1[[#This Row],[Devengado]]/Tabla1[[#Totals],[Devengado]]</f>
        <v>1.6907191657397513E-2</v>
      </c>
      <c r="X2961" s="19">
        <v>73307.11</v>
      </c>
      <c r="Y2961" s="19">
        <v>82235.55</v>
      </c>
      <c r="Z2961" s="19">
        <v>62577.25</v>
      </c>
    </row>
    <row r="2962" spans="1:26" hidden="1" x14ac:dyDescent="0.2">
      <c r="A2962" t="s">
        <v>62</v>
      </c>
      <c r="B2962" t="s">
        <v>66</v>
      </c>
      <c r="C2962" t="s">
        <v>113</v>
      </c>
      <c r="D2962" t="s">
        <v>114</v>
      </c>
      <c r="E2962" t="s">
        <v>574</v>
      </c>
      <c r="F2962" t="s">
        <v>575</v>
      </c>
      <c r="G2962" t="s">
        <v>582</v>
      </c>
      <c r="H2962" t="s">
        <v>583</v>
      </c>
      <c r="I2962" t="str">
        <f>MID(Tabla1[[#This Row],[Des.Proyecto]],16,50)</f>
        <v>MODELO EDUCATIVO MUNICIPAL INNOVADOR</v>
      </c>
      <c r="J2962" t="s">
        <v>862</v>
      </c>
      <c r="K2962" t="s">
        <v>863</v>
      </c>
      <c r="L2962" s="11" t="s">
        <v>939</v>
      </c>
      <c r="M2962" t="s">
        <v>855</v>
      </c>
      <c r="N2962" t="s">
        <v>194</v>
      </c>
      <c r="O2962" s="19">
        <v>1371391.69</v>
      </c>
      <c r="P2962" s="19">
        <v>0</v>
      </c>
      <c r="Q2962" s="19">
        <v>-765871.69</v>
      </c>
      <c r="R2962" s="19">
        <v>605520</v>
      </c>
      <c r="S2962" s="19">
        <v>0</v>
      </c>
      <c r="T2962" s="19">
        <v>0</v>
      </c>
      <c r="U2962" s="18">
        <f>Tabla1[[#This Row],[Comprometido]]/Tabla1[[#Totals],[Comprometido]]</f>
        <v>0</v>
      </c>
      <c r="V2962" s="19">
        <v>0</v>
      </c>
      <c r="W2962" s="20">
        <f>Tabla1[[#This Row],[Devengado]]/Tabla1[[#Totals],[Devengado]]</f>
        <v>0</v>
      </c>
      <c r="X2962" s="19">
        <v>605520</v>
      </c>
      <c r="Y2962" s="19">
        <v>605520</v>
      </c>
      <c r="Z2962" s="19">
        <v>605520</v>
      </c>
    </row>
    <row r="2963" spans="1:26" hidden="1" x14ac:dyDescent="0.2">
      <c r="A2963" t="s">
        <v>62</v>
      </c>
      <c r="B2963" t="s">
        <v>66</v>
      </c>
      <c r="C2963" t="s">
        <v>120</v>
      </c>
      <c r="D2963" t="s">
        <v>121</v>
      </c>
      <c r="E2963" t="s">
        <v>574</v>
      </c>
      <c r="F2963" t="s">
        <v>575</v>
      </c>
      <c r="G2963" t="s">
        <v>586</v>
      </c>
      <c r="H2963" t="s">
        <v>587</v>
      </c>
      <c r="I2963" t="str">
        <f>MID(Tabla1[[#This Row],[Des.Proyecto]],16,50)</f>
        <v>FORTALECIMIENTO PEDAGÓGICO</v>
      </c>
      <c r="J2963" t="s">
        <v>853</v>
      </c>
      <c r="K2963" t="s">
        <v>854</v>
      </c>
      <c r="L2963" s="11" t="s">
        <v>939</v>
      </c>
      <c r="M2963" t="s">
        <v>855</v>
      </c>
      <c r="N2963" t="s">
        <v>194</v>
      </c>
      <c r="O2963" s="19">
        <v>0</v>
      </c>
      <c r="P2963" s="19">
        <v>0</v>
      </c>
      <c r="Q2963" s="19">
        <v>31106.83</v>
      </c>
      <c r="R2963" s="19">
        <v>31106.83</v>
      </c>
      <c r="S2963" s="19">
        <v>366.66</v>
      </c>
      <c r="T2963" s="19">
        <v>11633.34</v>
      </c>
      <c r="U2963" s="18">
        <f>Tabla1[[#This Row],[Comprometido]]/Tabla1[[#Totals],[Comprometido]]</f>
        <v>5.5537851350546735E-4</v>
      </c>
      <c r="V2963" s="19">
        <v>0</v>
      </c>
      <c r="W2963" s="20">
        <f>Tabla1[[#This Row],[Devengado]]/Tabla1[[#Totals],[Devengado]]</f>
        <v>0</v>
      </c>
      <c r="X2963" s="19">
        <v>19473.490000000002</v>
      </c>
      <c r="Y2963" s="19">
        <v>31106.83</v>
      </c>
      <c r="Z2963" s="19">
        <v>19106.830000000002</v>
      </c>
    </row>
    <row r="2964" spans="1:26" hidden="1" x14ac:dyDescent="0.2">
      <c r="A2964" t="s">
        <v>62</v>
      </c>
      <c r="B2964" t="s">
        <v>66</v>
      </c>
      <c r="C2964" t="s">
        <v>78</v>
      </c>
      <c r="D2964" t="s">
        <v>79</v>
      </c>
      <c r="E2964" t="s">
        <v>574</v>
      </c>
      <c r="F2964" t="s">
        <v>575</v>
      </c>
      <c r="G2964" t="s">
        <v>586</v>
      </c>
      <c r="H2964" t="s">
        <v>587</v>
      </c>
      <c r="I2964" t="str">
        <f>MID(Tabla1[[#This Row],[Des.Proyecto]],16,50)</f>
        <v>FORTALECIMIENTO PEDAGÓGICO</v>
      </c>
      <c r="J2964" t="s">
        <v>853</v>
      </c>
      <c r="K2964" t="s">
        <v>854</v>
      </c>
      <c r="L2964" s="11" t="s">
        <v>939</v>
      </c>
      <c r="M2964" t="s">
        <v>855</v>
      </c>
      <c r="N2964" t="s">
        <v>194</v>
      </c>
      <c r="O2964" s="19">
        <v>14943.28</v>
      </c>
      <c r="P2964" s="19">
        <v>0</v>
      </c>
      <c r="Q2964" s="19">
        <v>-2802.01</v>
      </c>
      <c r="R2964" s="19">
        <v>12141.27</v>
      </c>
      <c r="S2964" s="19">
        <v>0</v>
      </c>
      <c r="T2964" s="19">
        <v>0</v>
      </c>
      <c r="U2964" s="18">
        <f>Tabla1[[#This Row],[Comprometido]]/Tabla1[[#Totals],[Comprometido]]</f>
        <v>0</v>
      </c>
      <c r="V2964" s="19">
        <v>0</v>
      </c>
      <c r="W2964" s="20">
        <f>Tabla1[[#This Row],[Devengado]]/Tabla1[[#Totals],[Devengado]]</f>
        <v>0</v>
      </c>
      <c r="X2964" s="19">
        <v>12141.27</v>
      </c>
      <c r="Y2964" s="19">
        <v>12141.27</v>
      </c>
      <c r="Z2964" s="19">
        <v>12141.27</v>
      </c>
    </row>
    <row r="2965" spans="1:26" hidden="1" x14ac:dyDescent="0.2">
      <c r="A2965" t="s">
        <v>62</v>
      </c>
      <c r="B2965" t="s">
        <v>66</v>
      </c>
      <c r="C2965" t="s">
        <v>76</v>
      </c>
      <c r="D2965" t="s">
        <v>77</v>
      </c>
      <c r="E2965" t="s">
        <v>574</v>
      </c>
      <c r="F2965" t="s">
        <v>575</v>
      </c>
      <c r="G2965" t="s">
        <v>586</v>
      </c>
      <c r="H2965" t="s">
        <v>587</v>
      </c>
      <c r="I2965" t="str">
        <f>MID(Tabla1[[#This Row],[Des.Proyecto]],16,50)</f>
        <v>FORTALECIMIENTO PEDAGÓGICO</v>
      </c>
      <c r="J2965" t="s">
        <v>853</v>
      </c>
      <c r="K2965" t="s">
        <v>854</v>
      </c>
      <c r="L2965" s="11" t="s">
        <v>939</v>
      </c>
      <c r="M2965" t="s">
        <v>855</v>
      </c>
      <c r="N2965" t="s">
        <v>194</v>
      </c>
      <c r="O2965" s="19">
        <v>11382.48</v>
      </c>
      <c r="P2965" s="19">
        <v>0</v>
      </c>
      <c r="Q2965" s="19">
        <v>0</v>
      </c>
      <c r="R2965" s="19">
        <v>11382.48</v>
      </c>
      <c r="S2965" s="19">
        <v>0</v>
      </c>
      <c r="T2965" s="19">
        <v>0</v>
      </c>
      <c r="U2965" s="18">
        <f>Tabla1[[#This Row],[Comprometido]]/Tabla1[[#Totals],[Comprometido]]</f>
        <v>0</v>
      </c>
      <c r="V2965" s="19">
        <v>0</v>
      </c>
      <c r="W2965" s="20">
        <f>Tabla1[[#This Row],[Devengado]]/Tabla1[[#Totals],[Devengado]]</f>
        <v>0</v>
      </c>
      <c r="X2965" s="19">
        <v>11382.48</v>
      </c>
      <c r="Y2965" s="19">
        <v>11382.48</v>
      </c>
      <c r="Z2965" s="19">
        <v>11382.48</v>
      </c>
    </row>
    <row r="2966" spans="1:26" hidden="1" x14ac:dyDescent="0.2">
      <c r="A2966" t="s">
        <v>62</v>
      </c>
      <c r="B2966" t="s">
        <v>66</v>
      </c>
      <c r="C2966" t="s">
        <v>74</v>
      </c>
      <c r="D2966" t="s">
        <v>75</v>
      </c>
      <c r="E2966" t="s">
        <v>574</v>
      </c>
      <c r="F2966" t="s">
        <v>575</v>
      </c>
      <c r="G2966" t="s">
        <v>586</v>
      </c>
      <c r="H2966" t="s">
        <v>587</v>
      </c>
      <c r="I2966" t="str">
        <f>MID(Tabla1[[#This Row],[Des.Proyecto]],16,50)</f>
        <v>FORTALECIMIENTO PEDAGÓGICO</v>
      </c>
      <c r="J2966" t="s">
        <v>853</v>
      </c>
      <c r="K2966" t="s">
        <v>854</v>
      </c>
      <c r="L2966" s="11" t="s">
        <v>939</v>
      </c>
      <c r="M2966" t="s">
        <v>855</v>
      </c>
      <c r="N2966" t="s">
        <v>194</v>
      </c>
      <c r="O2966" s="19">
        <v>4017.82</v>
      </c>
      <c r="P2966" s="19">
        <v>0</v>
      </c>
      <c r="Q2966" s="19">
        <v>0</v>
      </c>
      <c r="R2966" s="19">
        <v>4017.82</v>
      </c>
      <c r="S2966" s="19">
        <v>0</v>
      </c>
      <c r="T2966" s="19">
        <v>1386.26</v>
      </c>
      <c r="U2966" s="18">
        <f>Tabla1[[#This Row],[Comprometido]]/Tabla1[[#Totals],[Comprometido]]</f>
        <v>6.6180393432332347E-5</v>
      </c>
      <c r="V2966" s="19">
        <v>1386.26</v>
      </c>
      <c r="W2966" s="20">
        <f>Tabla1[[#This Row],[Devengado]]/Tabla1[[#Totals],[Devengado]]</f>
        <v>1.6188526686911078E-4</v>
      </c>
      <c r="X2966" s="19">
        <v>2631.56</v>
      </c>
      <c r="Y2966" s="19">
        <v>2631.56</v>
      </c>
      <c r="Z2966" s="19">
        <v>2631.56</v>
      </c>
    </row>
    <row r="2967" spans="1:26" hidden="1" x14ac:dyDescent="0.2">
      <c r="A2967" t="s">
        <v>62</v>
      </c>
      <c r="B2967" t="s">
        <v>66</v>
      </c>
      <c r="C2967" t="s">
        <v>129</v>
      </c>
      <c r="D2967" t="s">
        <v>130</v>
      </c>
      <c r="E2967" t="s">
        <v>574</v>
      </c>
      <c r="F2967" t="s">
        <v>575</v>
      </c>
      <c r="G2967" t="s">
        <v>586</v>
      </c>
      <c r="H2967" t="s">
        <v>587</v>
      </c>
      <c r="I2967" t="str">
        <f>MID(Tabla1[[#This Row],[Des.Proyecto]],16,50)</f>
        <v>FORTALECIMIENTO PEDAGÓGICO</v>
      </c>
      <c r="J2967" t="s">
        <v>853</v>
      </c>
      <c r="K2967" t="s">
        <v>854</v>
      </c>
      <c r="L2967" s="11" t="s">
        <v>939</v>
      </c>
      <c r="M2967" t="s">
        <v>855</v>
      </c>
      <c r="N2967" t="s">
        <v>194</v>
      </c>
      <c r="O2967" s="19">
        <v>8500</v>
      </c>
      <c r="P2967" s="19">
        <v>0</v>
      </c>
      <c r="Q2967" s="19">
        <v>0</v>
      </c>
      <c r="R2967" s="19">
        <v>8500</v>
      </c>
      <c r="S2967" s="19">
        <v>0</v>
      </c>
      <c r="T2967" s="19">
        <v>0</v>
      </c>
      <c r="U2967" s="18">
        <f>Tabla1[[#This Row],[Comprometido]]/Tabla1[[#Totals],[Comprometido]]</f>
        <v>0</v>
      </c>
      <c r="V2967" s="19">
        <v>0</v>
      </c>
      <c r="W2967" s="20">
        <f>Tabla1[[#This Row],[Devengado]]/Tabla1[[#Totals],[Devengado]]</f>
        <v>0</v>
      </c>
      <c r="X2967" s="19">
        <v>8500</v>
      </c>
      <c r="Y2967" s="19">
        <v>8500</v>
      </c>
      <c r="Z2967" s="19">
        <v>8500</v>
      </c>
    </row>
    <row r="2968" spans="1:26" hidden="1" x14ac:dyDescent="0.2">
      <c r="A2968" t="s">
        <v>62</v>
      </c>
      <c r="B2968" t="s">
        <v>66</v>
      </c>
      <c r="C2968" t="s">
        <v>108</v>
      </c>
      <c r="D2968" t="s">
        <v>109</v>
      </c>
      <c r="E2968" t="s">
        <v>574</v>
      </c>
      <c r="F2968" t="s">
        <v>575</v>
      </c>
      <c r="G2968" t="s">
        <v>586</v>
      </c>
      <c r="H2968" t="s">
        <v>587</v>
      </c>
      <c r="I2968" t="str">
        <f>MID(Tabla1[[#This Row],[Des.Proyecto]],16,50)</f>
        <v>FORTALECIMIENTO PEDAGÓGICO</v>
      </c>
      <c r="J2968" t="s">
        <v>853</v>
      </c>
      <c r="K2968" t="s">
        <v>854</v>
      </c>
      <c r="L2968" s="11" t="s">
        <v>939</v>
      </c>
      <c r="M2968" t="s">
        <v>855</v>
      </c>
      <c r="N2968" t="s">
        <v>194</v>
      </c>
      <c r="O2968" s="19">
        <v>15108.42</v>
      </c>
      <c r="P2968" s="19">
        <v>0</v>
      </c>
      <c r="Q2968" s="19">
        <v>0</v>
      </c>
      <c r="R2968" s="19">
        <v>15108.42</v>
      </c>
      <c r="S2968" s="19">
        <v>20</v>
      </c>
      <c r="T2968" s="19">
        <v>6280</v>
      </c>
      <c r="U2968" s="18">
        <f>Tabla1[[#This Row],[Comprometido]]/Tabla1[[#Totals],[Comprometido]]</f>
        <v>2.9980874493604892E-4</v>
      </c>
      <c r="V2968" s="19">
        <v>6280</v>
      </c>
      <c r="W2968" s="20">
        <f>Tabla1[[#This Row],[Devengado]]/Tabla1[[#Totals],[Devengado]]</f>
        <v>7.3336854265290468E-4</v>
      </c>
      <c r="X2968" s="19">
        <v>8828.42</v>
      </c>
      <c r="Y2968" s="19">
        <v>8828.42</v>
      </c>
      <c r="Z2968" s="19">
        <v>8808.42</v>
      </c>
    </row>
    <row r="2969" spans="1:26" hidden="1" x14ac:dyDescent="0.2">
      <c r="A2969" t="s">
        <v>62</v>
      </c>
      <c r="B2969" t="s">
        <v>66</v>
      </c>
      <c r="C2969" t="s">
        <v>74</v>
      </c>
      <c r="D2969" t="s">
        <v>75</v>
      </c>
      <c r="E2969" t="s">
        <v>574</v>
      </c>
      <c r="F2969" t="s">
        <v>575</v>
      </c>
      <c r="G2969" t="s">
        <v>586</v>
      </c>
      <c r="H2969" t="s">
        <v>587</v>
      </c>
      <c r="I2969" t="str">
        <f>MID(Tabla1[[#This Row],[Des.Proyecto]],16,50)</f>
        <v>FORTALECIMIENTO PEDAGÓGICO</v>
      </c>
      <c r="J2969" t="s">
        <v>856</v>
      </c>
      <c r="K2969" t="s">
        <v>857</v>
      </c>
      <c r="L2969" s="11" t="s">
        <v>939</v>
      </c>
      <c r="M2969" t="s">
        <v>855</v>
      </c>
      <c r="N2969" t="s">
        <v>194</v>
      </c>
      <c r="O2969" s="19">
        <v>6700</v>
      </c>
      <c r="P2969" s="19">
        <v>0</v>
      </c>
      <c r="Q2969" s="19">
        <v>0</v>
      </c>
      <c r="R2969" s="19">
        <v>6700</v>
      </c>
      <c r="S2969" s="19">
        <v>0</v>
      </c>
      <c r="T2969" s="19">
        <v>0</v>
      </c>
      <c r="U2969" s="18">
        <f>Tabla1[[#This Row],[Comprometido]]/Tabla1[[#Totals],[Comprometido]]</f>
        <v>0</v>
      </c>
      <c r="V2969" s="19">
        <v>0</v>
      </c>
      <c r="W2969" s="20">
        <f>Tabla1[[#This Row],[Devengado]]/Tabla1[[#Totals],[Devengado]]</f>
        <v>0</v>
      </c>
      <c r="X2969" s="19">
        <v>6700</v>
      </c>
      <c r="Y2969" s="19">
        <v>6700</v>
      </c>
      <c r="Z2969" s="19">
        <v>6700</v>
      </c>
    </row>
    <row r="2970" spans="1:26" hidden="1" x14ac:dyDescent="0.2">
      <c r="A2970" t="s">
        <v>62</v>
      </c>
      <c r="B2970" t="s">
        <v>66</v>
      </c>
      <c r="C2970" t="s">
        <v>108</v>
      </c>
      <c r="D2970" t="s">
        <v>109</v>
      </c>
      <c r="E2970" t="s">
        <v>574</v>
      </c>
      <c r="F2970" t="s">
        <v>575</v>
      </c>
      <c r="G2970" t="s">
        <v>586</v>
      </c>
      <c r="H2970" t="s">
        <v>587</v>
      </c>
      <c r="I2970" t="str">
        <f>MID(Tabla1[[#This Row],[Des.Proyecto]],16,50)</f>
        <v>FORTALECIMIENTO PEDAGÓGICO</v>
      </c>
      <c r="J2970" t="s">
        <v>856</v>
      </c>
      <c r="K2970" t="s">
        <v>857</v>
      </c>
      <c r="L2970" s="11" t="s">
        <v>939</v>
      </c>
      <c r="M2970" t="s">
        <v>855</v>
      </c>
      <c r="N2970" t="s">
        <v>194</v>
      </c>
      <c r="O2970" s="19">
        <v>18431.77</v>
      </c>
      <c r="P2970" s="19">
        <v>0</v>
      </c>
      <c r="Q2970" s="19">
        <v>0</v>
      </c>
      <c r="R2970" s="19">
        <v>18431.77</v>
      </c>
      <c r="S2970" s="19">
        <v>13000</v>
      </c>
      <c r="T2970" s="19">
        <v>4128</v>
      </c>
      <c r="U2970" s="18">
        <f>Tabla1[[#This Row],[Comprometido]]/Tabla1[[#Totals],[Comprometido]]</f>
        <v>1.9707173552484234E-4</v>
      </c>
      <c r="V2970" s="19">
        <v>4128</v>
      </c>
      <c r="W2970" s="20">
        <f>Tabla1[[#This Row],[Devengado]]/Tabla1[[#Totals],[Devengado]]</f>
        <v>4.8206136052089026E-4</v>
      </c>
      <c r="X2970" s="19">
        <v>14303.77</v>
      </c>
      <c r="Y2970" s="19">
        <v>14303.77</v>
      </c>
      <c r="Z2970" s="19">
        <v>1303.77</v>
      </c>
    </row>
    <row r="2971" spans="1:26" hidden="1" x14ac:dyDescent="0.2">
      <c r="A2971" t="s">
        <v>62</v>
      </c>
      <c r="B2971" t="s">
        <v>66</v>
      </c>
      <c r="C2971" t="s">
        <v>78</v>
      </c>
      <c r="D2971" t="s">
        <v>79</v>
      </c>
      <c r="E2971" t="s">
        <v>574</v>
      </c>
      <c r="F2971" t="s">
        <v>575</v>
      </c>
      <c r="G2971" t="s">
        <v>586</v>
      </c>
      <c r="H2971" t="s">
        <v>587</v>
      </c>
      <c r="I2971" t="str">
        <f>MID(Tabla1[[#This Row],[Des.Proyecto]],16,50)</f>
        <v>FORTALECIMIENTO PEDAGÓGICO</v>
      </c>
      <c r="J2971" t="s">
        <v>856</v>
      </c>
      <c r="K2971" t="s">
        <v>857</v>
      </c>
      <c r="L2971" s="11" t="s">
        <v>939</v>
      </c>
      <c r="M2971" t="s">
        <v>855</v>
      </c>
      <c r="N2971" t="s">
        <v>194</v>
      </c>
      <c r="O2971" s="19">
        <v>8540.61</v>
      </c>
      <c r="P2971" s="19">
        <v>0</v>
      </c>
      <c r="Q2971" s="19">
        <v>0</v>
      </c>
      <c r="R2971" s="19">
        <v>8540.61</v>
      </c>
      <c r="S2971" s="19">
        <v>0</v>
      </c>
      <c r="T2971" s="19">
        <v>0</v>
      </c>
      <c r="U2971" s="18">
        <f>Tabla1[[#This Row],[Comprometido]]/Tabla1[[#Totals],[Comprometido]]</f>
        <v>0</v>
      </c>
      <c r="V2971" s="19">
        <v>0</v>
      </c>
      <c r="W2971" s="20">
        <f>Tabla1[[#This Row],[Devengado]]/Tabla1[[#Totals],[Devengado]]</f>
        <v>0</v>
      </c>
      <c r="X2971" s="19">
        <v>8540.61</v>
      </c>
      <c r="Y2971" s="19">
        <v>8540.61</v>
      </c>
      <c r="Z2971" s="19">
        <v>8540.61</v>
      </c>
    </row>
    <row r="2972" spans="1:26" hidden="1" x14ac:dyDescent="0.2">
      <c r="A2972" t="s">
        <v>62</v>
      </c>
      <c r="B2972" t="s">
        <v>66</v>
      </c>
      <c r="C2972" t="s">
        <v>118</v>
      </c>
      <c r="D2972" t="s">
        <v>119</v>
      </c>
      <c r="E2972" t="s">
        <v>574</v>
      </c>
      <c r="F2972" t="s">
        <v>575</v>
      </c>
      <c r="G2972" t="s">
        <v>586</v>
      </c>
      <c r="H2972" t="s">
        <v>587</v>
      </c>
      <c r="I2972" t="str">
        <f>MID(Tabla1[[#This Row],[Des.Proyecto]],16,50)</f>
        <v>FORTALECIMIENTO PEDAGÓGICO</v>
      </c>
      <c r="J2972" t="s">
        <v>856</v>
      </c>
      <c r="K2972" t="s">
        <v>857</v>
      </c>
      <c r="L2972" s="11" t="s">
        <v>939</v>
      </c>
      <c r="M2972" t="s">
        <v>855</v>
      </c>
      <c r="N2972" t="s">
        <v>194</v>
      </c>
      <c r="O2972" s="19">
        <v>4868.72</v>
      </c>
      <c r="P2972" s="19">
        <v>0</v>
      </c>
      <c r="Q2972" s="19">
        <v>3811.28</v>
      </c>
      <c r="R2972" s="19">
        <v>8680</v>
      </c>
      <c r="S2972" s="19">
        <v>0</v>
      </c>
      <c r="T2972" s="19">
        <v>0</v>
      </c>
      <c r="U2972" s="18">
        <f>Tabla1[[#This Row],[Comprometido]]/Tabla1[[#Totals],[Comprometido]]</f>
        <v>0</v>
      </c>
      <c r="V2972" s="19">
        <v>0</v>
      </c>
      <c r="W2972" s="20">
        <f>Tabla1[[#This Row],[Devengado]]/Tabla1[[#Totals],[Devengado]]</f>
        <v>0</v>
      </c>
      <c r="X2972" s="19">
        <v>8680</v>
      </c>
      <c r="Y2972" s="19">
        <v>8680</v>
      </c>
      <c r="Z2972" s="19">
        <v>8680</v>
      </c>
    </row>
    <row r="2973" spans="1:26" hidden="1" x14ac:dyDescent="0.2">
      <c r="A2973" t="s">
        <v>62</v>
      </c>
      <c r="B2973" t="s">
        <v>66</v>
      </c>
      <c r="C2973" t="s">
        <v>118</v>
      </c>
      <c r="D2973" t="s">
        <v>119</v>
      </c>
      <c r="E2973" t="s">
        <v>574</v>
      </c>
      <c r="F2973" t="s">
        <v>575</v>
      </c>
      <c r="G2973" t="s">
        <v>586</v>
      </c>
      <c r="H2973" t="s">
        <v>587</v>
      </c>
      <c r="I2973" t="str">
        <f>MID(Tabla1[[#This Row],[Des.Proyecto]],16,50)</f>
        <v>FORTALECIMIENTO PEDAGÓGICO</v>
      </c>
      <c r="J2973" t="s">
        <v>862</v>
      </c>
      <c r="K2973" t="s">
        <v>863</v>
      </c>
      <c r="L2973" s="11" t="s">
        <v>939</v>
      </c>
      <c r="M2973" t="s">
        <v>855</v>
      </c>
      <c r="N2973" t="s">
        <v>194</v>
      </c>
      <c r="O2973" s="19">
        <v>90275.18</v>
      </c>
      <c r="P2973" s="19">
        <v>0</v>
      </c>
      <c r="Q2973" s="19">
        <v>0</v>
      </c>
      <c r="R2973" s="19">
        <v>90275.18</v>
      </c>
      <c r="S2973" s="19">
        <v>85742.9</v>
      </c>
      <c r="T2973" s="19">
        <v>0</v>
      </c>
      <c r="U2973" s="18">
        <f>Tabla1[[#This Row],[Comprometido]]/Tabla1[[#Totals],[Comprometido]]</f>
        <v>0</v>
      </c>
      <c r="V2973" s="19">
        <v>0</v>
      </c>
      <c r="W2973" s="20">
        <f>Tabla1[[#This Row],[Devengado]]/Tabla1[[#Totals],[Devengado]]</f>
        <v>0</v>
      </c>
      <c r="X2973" s="19">
        <v>90275.18</v>
      </c>
      <c r="Y2973" s="19">
        <v>90275.18</v>
      </c>
      <c r="Z2973" s="19">
        <v>4532.28</v>
      </c>
    </row>
    <row r="2974" spans="1:26" hidden="1" x14ac:dyDescent="0.2">
      <c r="A2974" t="s">
        <v>62</v>
      </c>
      <c r="B2974" t="s">
        <v>66</v>
      </c>
      <c r="C2974" t="s">
        <v>108</v>
      </c>
      <c r="D2974" t="s">
        <v>109</v>
      </c>
      <c r="E2974" t="s">
        <v>574</v>
      </c>
      <c r="F2974" t="s">
        <v>575</v>
      </c>
      <c r="G2974" t="s">
        <v>586</v>
      </c>
      <c r="H2974" t="s">
        <v>587</v>
      </c>
      <c r="I2974" t="str">
        <f>MID(Tabla1[[#This Row],[Des.Proyecto]],16,50)</f>
        <v>FORTALECIMIENTO PEDAGÓGICO</v>
      </c>
      <c r="J2974" t="s">
        <v>862</v>
      </c>
      <c r="K2974" t="s">
        <v>863</v>
      </c>
      <c r="L2974" s="11" t="s">
        <v>939</v>
      </c>
      <c r="M2974" t="s">
        <v>855</v>
      </c>
      <c r="N2974" t="s">
        <v>194</v>
      </c>
      <c r="O2974" s="19">
        <v>28072.03</v>
      </c>
      <c r="P2974" s="19">
        <v>0</v>
      </c>
      <c r="Q2974" s="19">
        <v>0</v>
      </c>
      <c r="R2974" s="19">
        <v>28072.03</v>
      </c>
      <c r="S2974" s="19">
        <v>0</v>
      </c>
      <c r="T2974" s="19">
        <v>13896</v>
      </c>
      <c r="U2974" s="18">
        <f>Tabla1[[#This Row],[Comprometido]]/Tabla1[[#Totals],[Comprometido]]</f>
        <v>6.6339845854002154E-4</v>
      </c>
      <c r="V2974" s="19">
        <v>13896</v>
      </c>
      <c r="W2974" s="20">
        <f>Tabla1[[#This Row],[Devengado]]/Tabla1[[#Totals],[Devengado]]</f>
        <v>1.6227530682650898E-3</v>
      </c>
      <c r="X2974" s="19">
        <v>14176.03</v>
      </c>
      <c r="Y2974" s="19">
        <v>14176.03</v>
      </c>
      <c r="Z2974" s="19">
        <v>14176.03</v>
      </c>
    </row>
    <row r="2975" spans="1:26" hidden="1" x14ac:dyDescent="0.2">
      <c r="A2975" t="s">
        <v>62</v>
      </c>
      <c r="B2975" t="s">
        <v>66</v>
      </c>
      <c r="C2975" t="s">
        <v>124</v>
      </c>
      <c r="D2975" t="s">
        <v>125</v>
      </c>
      <c r="E2975" t="s">
        <v>574</v>
      </c>
      <c r="F2975" t="s">
        <v>575</v>
      </c>
      <c r="G2975" t="s">
        <v>586</v>
      </c>
      <c r="H2975" t="s">
        <v>587</v>
      </c>
      <c r="I2975" t="str">
        <f>MID(Tabla1[[#This Row],[Des.Proyecto]],16,50)</f>
        <v>FORTALECIMIENTO PEDAGÓGICO</v>
      </c>
      <c r="J2975" t="s">
        <v>862</v>
      </c>
      <c r="K2975" t="s">
        <v>863</v>
      </c>
      <c r="L2975" s="11" t="s">
        <v>939</v>
      </c>
      <c r="M2975" t="s">
        <v>855</v>
      </c>
      <c r="N2975" t="s">
        <v>194</v>
      </c>
      <c r="O2975" s="19">
        <v>73214</v>
      </c>
      <c r="P2975" s="19">
        <v>0</v>
      </c>
      <c r="Q2975" s="19">
        <v>0</v>
      </c>
      <c r="R2975" s="19">
        <v>73214</v>
      </c>
      <c r="S2975" s="19">
        <v>0</v>
      </c>
      <c r="T2975" s="19">
        <v>0</v>
      </c>
      <c r="U2975" s="18">
        <f>Tabla1[[#This Row],[Comprometido]]/Tabla1[[#Totals],[Comprometido]]</f>
        <v>0</v>
      </c>
      <c r="V2975" s="19">
        <v>0</v>
      </c>
      <c r="W2975" s="20">
        <f>Tabla1[[#This Row],[Devengado]]/Tabla1[[#Totals],[Devengado]]</f>
        <v>0</v>
      </c>
      <c r="X2975" s="19">
        <v>73214</v>
      </c>
      <c r="Y2975" s="19">
        <v>73214</v>
      </c>
      <c r="Z2975" s="19">
        <v>73214</v>
      </c>
    </row>
    <row r="2976" spans="1:26" hidden="1" x14ac:dyDescent="0.2">
      <c r="A2976" t="s">
        <v>62</v>
      </c>
      <c r="B2976" t="s">
        <v>66</v>
      </c>
      <c r="C2976" t="s">
        <v>67</v>
      </c>
      <c r="D2976" t="s">
        <v>68</v>
      </c>
      <c r="E2976" t="s">
        <v>574</v>
      </c>
      <c r="F2976" t="s">
        <v>575</v>
      </c>
      <c r="G2976" t="s">
        <v>586</v>
      </c>
      <c r="H2976" t="s">
        <v>587</v>
      </c>
      <c r="I2976" t="str">
        <f>MID(Tabla1[[#This Row],[Des.Proyecto]],16,50)</f>
        <v>FORTALECIMIENTO PEDAGÓGICO</v>
      </c>
      <c r="J2976" t="s">
        <v>862</v>
      </c>
      <c r="K2976" t="s">
        <v>863</v>
      </c>
      <c r="L2976" s="11" t="s">
        <v>939</v>
      </c>
      <c r="M2976" t="s">
        <v>855</v>
      </c>
      <c r="N2976" t="s">
        <v>194</v>
      </c>
      <c r="O2976" s="19">
        <v>95714</v>
      </c>
      <c r="P2976" s="19">
        <v>0</v>
      </c>
      <c r="Q2976" s="19">
        <v>0</v>
      </c>
      <c r="R2976" s="19">
        <v>95714</v>
      </c>
      <c r="S2976" s="19">
        <v>0</v>
      </c>
      <c r="T2976" s="19">
        <v>0</v>
      </c>
      <c r="U2976" s="18">
        <f>Tabla1[[#This Row],[Comprometido]]/Tabla1[[#Totals],[Comprometido]]</f>
        <v>0</v>
      </c>
      <c r="V2976" s="19">
        <v>0</v>
      </c>
      <c r="W2976" s="20">
        <f>Tabla1[[#This Row],[Devengado]]/Tabla1[[#Totals],[Devengado]]</f>
        <v>0</v>
      </c>
      <c r="X2976" s="19">
        <v>95714</v>
      </c>
      <c r="Y2976" s="19">
        <v>95714</v>
      </c>
      <c r="Z2976" s="19">
        <v>95714</v>
      </c>
    </row>
    <row r="2977" spans="1:26" hidden="1" x14ac:dyDescent="0.2">
      <c r="A2977" t="s">
        <v>62</v>
      </c>
      <c r="B2977" t="s">
        <v>66</v>
      </c>
      <c r="C2977" t="s">
        <v>129</v>
      </c>
      <c r="D2977" t="s">
        <v>130</v>
      </c>
      <c r="E2977" t="s">
        <v>574</v>
      </c>
      <c r="F2977" t="s">
        <v>575</v>
      </c>
      <c r="G2977" t="s">
        <v>586</v>
      </c>
      <c r="H2977" t="s">
        <v>587</v>
      </c>
      <c r="I2977" t="str">
        <f>MID(Tabla1[[#This Row],[Des.Proyecto]],16,50)</f>
        <v>FORTALECIMIENTO PEDAGÓGICO</v>
      </c>
      <c r="J2977" t="s">
        <v>862</v>
      </c>
      <c r="K2977" t="s">
        <v>863</v>
      </c>
      <c r="L2977" s="11" t="s">
        <v>939</v>
      </c>
      <c r="M2977" t="s">
        <v>855</v>
      </c>
      <c r="N2977" t="s">
        <v>194</v>
      </c>
      <c r="O2977" s="19">
        <v>25716</v>
      </c>
      <c r="P2977" s="19">
        <v>0</v>
      </c>
      <c r="Q2977" s="19">
        <v>0</v>
      </c>
      <c r="R2977" s="19">
        <v>25716</v>
      </c>
      <c r="S2977" s="19">
        <v>11849</v>
      </c>
      <c r="T2977" s="19">
        <v>0</v>
      </c>
      <c r="U2977" s="18">
        <f>Tabla1[[#This Row],[Comprometido]]/Tabla1[[#Totals],[Comprometido]]</f>
        <v>0</v>
      </c>
      <c r="V2977" s="19">
        <v>0</v>
      </c>
      <c r="W2977" s="20">
        <f>Tabla1[[#This Row],[Devengado]]/Tabla1[[#Totals],[Devengado]]</f>
        <v>0</v>
      </c>
      <c r="X2977" s="19">
        <v>25716</v>
      </c>
      <c r="Y2977" s="19">
        <v>25716</v>
      </c>
      <c r="Z2977" s="19">
        <v>13867</v>
      </c>
    </row>
    <row r="2978" spans="1:26" hidden="1" x14ac:dyDescent="0.2">
      <c r="A2978" t="s">
        <v>62</v>
      </c>
      <c r="B2978" t="s">
        <v>66</v>
      </c>
      <c r="C2978" t="s">
        <v>74</v>
      </c>
      <c r="D2978" t="s">
        <v>75</v>
      </c>
      <c r="E2978" t="s">
        <v>574</v>
      </c>
      <c r="F2978" t="s">
        <v>575</v>
      </c>
      <c r="G2978" t="s">
        <v>586</v>
      </c>
      <c r="H2978" t="s">
        <v>587</v>
      </c>
      <c r="I2978" t="str">
        <f>MID(Tabla1[[#This Row],[Des.Proyecto]],16,50)</f>
        <v>FORTALECIMIENTO PEDAGÓGICO</v>
      </c>
      <c r="J2978" t="s">
        <v>862</v>
      </c>
      <c r="K2978" t="s">
        <v>863</v>
      </c>
      <c r="L2978" s="11" t="s">
        <v>939</v>
      </c>
      <c r="M2978" t="s">
        <v>855</v>
      </c>
      <c r="N2978" t="s">
        <v>194</v>
      </c>
      <c r="O2978" s="19">
        <v>64460</v>
      </c>
      <c r="P2978" s="19">
        <v>0</v>
      </c>
      <c r="Q2978" s="19">
        <v>0</v>
      </c>
      <c r="R2978" s="19">
        <v>64460</v>
      </c>
      <c r="S2978" s="19">
        <v>0</v>
      </c>
      <c r="T2978" s="19">
        <v>62760</v>
      </c>
      <c r="U2978" s="18">
        <f>Tabla1[[#This Row],[Comprometido]]/Tabla1[[#Totals],[Comprometido]]</f>
        <v>2.9961778395201318E-3</v>
      </c>
      <c r="V2978" s="19">
        <v>62760</v>
      </c>
      <c r="W2978" s="20">
        <f>Tabla1[[#This Row],[Devengado]]/Tabla1[[#Totals],[Devengado]]</f>
        <v>7.3290142893146972E-3</v>
      </c>
      <c r="X2978" s="19">
        <v>1700</v>
      </c>
      <c r="Y2978" s="19">
        <v>1700</v>
      </c>
      <c r="Z2978" s="19">
        <v>1700</v>
      </c>
    </row>
    <row r="2979" spans="1:26" hidden="1" x14ac:dyDescent="0.2">
      <c r="A2979" t="s">
        <v>62</v>
      </c>
      <c r="B2979" t="s">
        <v>63</v>
      </c>
      <c r="C2979" t="s">
        <v>64</v>
      </c>
      <c r="D2979" t="s">
        <v>65</v>
      </c>
      <c r="E2979" t="s">
        <v>594</v>
      </c>
      <c r="F2979" t="s">
        <v>595</v>
      </c>
      <c r="G2979" t="s">
        <v>598</v>
      </c>
      <c r="H2979" t="s">
        <v>599</v>
      </c>
      <c r="I2979" t="str">
        <f>MID(Tabla1[[#This Row],[Des.Proyecto]],16,50)</f>
        <v>ATENCIÓN A HABITANTES DE CALLE</v>
      </c>
      <c r="J2979" t="s">
        <v>853</v>
      </c>
      <c r="K2979" t="s">
        <v>854</v>
      </c>
      <c r="L2979" s="11" t="s">
        <v>939</v>
      </c>
      <c r="M2979" t="s">
        <v>855</v>
      </c>
      <c r="N2979" t="s">
        <v>194</v>
      </c>
      <c r="O2979" s="19">
        <v>2322.6</v>
      </c>
      <c r="P2979" s="19">
        <v>0</v>
      </c>
      <c r="Q2979" s="19">
        <v>-2322.6</v>
      </c>
      <c r="R2979" s="19">
        <v>0</v>
      </c>
      <c r="S2979" s="19">
        <v>0</v>
      </c>
      <c r="T2979" s="19">
        <v>0</v>
      </c>
      <c r="U2979" s="18">
        <f>Tabla1[[#This Row],[Comprometido]]/Tabla1[[#Totals],[Comprometido]]</f>
        <v>0</v>
      </c>
      <c r="V2979" s="19">
        <v>0</v>
      </c>
      <c r="W2979" s="20">
        <f>Tabla1[[#This Row],[Devengado]]/Tabla1[[#Totals],[Devengado]]</f>
        <v>0</v>
      </c>
      <c r="X2979" s="19">
        <v>0</v>
      </c>
      <c r="Y2979" s="19">
        <v>0</v>
      </c>
      <c r="Z2979" s="19">
        <v>0</v>
      </c>
    </row>
    <row r="2980" spans="1:26" hidden="1" x14ac:dyDescent="0.2">
      <c r="A2980" t="s">
        <v>62</v>
      </c>
      <c r="B2980" t="s">
        <v>63</v>
      </c>
      <c r="C2980" t="s">
        <v>64</v>
      </c>
      <c r="D2980" t="s">
        <v>65</v>
      </c>
      <c r="E2980" t="s">
        <v>594</v>
      </c>
      <c r="F2980" t="s">
        <v>595</v>
      </c>
      <c r="G2980" t="s">
        <v>604</v>
      </c>
      <c r="H2980" t="s">
        <v>605</v>
      </c>
      <c r="I2980" t="str">
        <f>MID(Tabla1[[#This Row],[Des.Proyecto]],16,50)</f>
        <v>ATENCIÓN A LA PRIMERA INFANCIA</v>
      </c>
      <c r="J2980" t="s">
        <v>858</v>
      </c>
      <c r="K2980" t="s">
        <v>859</v>
      </c>
      <c r="L2980" s="11" t="s">
        <v>939</v>
      </c>
      <c r="M2980" t="s">
        <v>855</v>
      </c>
      <c r="N2980" t="s">
        <v>194</v>
      </c>
      <c r="O2980" s="19">
        <v>52000</v>
      </c>
      <c r="P2980" s="19">
        <v>0</v>
      </c>
      <c r="Q2980" s="19">
        <v>-52000</v>
      </c>
      <c r="R2980" s="19">
        <v>0</v>
      </c>
      <c r="S2980" s="19">
        <v>0</v>
      </c>
      <c r="T2980" s="19">
        <v>0</v>
      </c>
      <c r="U2980" s="18">
        <f>Tabla1[[#This Row],[Comprometido]]/Tabla1[[#Totals],[Comprometido]]</f>
        <v>0</v>
      </c>
      <c r="V2980" s="19">
        <v>0</v>
      </c>
      <c r="W2980" s="20">
        <f>Tabla1[[#This Row],[Devengado]]/Tabla1[[#Totals],[Devengado]]</f>
        <v>0</v>
      </c>
      <c r="X2980" s="19">
        <v>0</v>
      </c>
      <c r="Y2980" s="19">
        <v>0</v>
      </c>
      <c r="Z2980" s="19">
        <v>0</v>
      </c>
    </row>
    <row r="2981" spans="1:26" hidden="1" x14ac:dyDescent="0.2">
      <c r="A2981" t="s">
        <v>62</v>
      </c>
      <c r="B2981" t="s">
        <v>63</v>
      </c>
      <c r="C2981" t="s">
        <v>64</v>
      </c>
      <c r="D2981" t="s">
        <v>65</v>
      </c>
      <c r="E2981" t="s">
        <v>594</v>
      </c>
      <c r="F2981" t="s">
        <v>595</v>
      </c>
      <c r="G2981" t="s">
        <v>612</v>
      </c>
      <c r="H2981" t="s">
        <v>613</v>
      </c>
      <c r="I2981" t="str">
        <f>MID(Tabla1[[#This Row],[Des.Proyecto]],16,50)</f>
        <v>CENTRO DE ATENCIÓN DIURNA AL ADULTO MAYO</v>
      </c>
      <c r="J2981" t="s">
        <v>856</v>
      </c>
      <c r="K2981" t="s">
        <v>857</v>
      </c>
      <c r="L2981" s="11" t="s">
        <v>939</v>
      </c>
      <c r="M2981" t="s">
        <v>855</v>
      </c>
      <c r="N2981" t="s">
        <v>194</v>
      </c>
      <c r="O2981" s="19">
        <v>9493.1200000000008</v>
      </c>
      <c r="P2981" s="19">
        <v>0</v>
      </c>
      <c r="Q2981" s="19">
        <v>-3660.12</v>
      </c>
      <c r="R2981" s="19">
        <v>5833</v>
      </c>
      <c r="S2981" s="19">
        <v>0</v>
      </c>
      <c r="T2981" s="19">
        <v>5500</v>
      </c>
      <c r="U2981" s="18">
        <f>Tabla1[[#This Row],[Comprometido]]/Tabla1[[#Totals],[Comprometido]]</f>
        <v>2.6257135304908743E-4</v>
      </c>
      <c r="V2981" s="19">
        <v>5500</v>
      </c>
      <c r="W2981" s="20">
        <f>Tabla1[[#This Row],[Devengado]]/Tabla1[[#Totals],[Devengado]]</f>
        <v>6.4228136697308535E-4</v>
      </c>
      <c r="X2981" s="19">
        <v>333</v>
      </c>
      <c r="Y2981" s="19">
        <v>333</v>
      </c>
      <c r="Z2981" s="19">
        <v>333</v>
      </c>
    </row>
    <row r="2982" spans="1:26" hidden="1" x14ac:dyDescent="0.2">
      <c r="A2982" t="s">
        <v>62</v>
      </c>
      <c r="B2982" t="s">
        <v>63</v>
      </c>
      <c r="C2982" t="s">
        <v>64</v>
      </c>
      <c r="D2982" t="s">
        <v>65</v>
      </c>
      <c r="E2982" t="s">
        <v>594</v>
      </c>
      <c r="F2982" t="s">
        <v>595</v>
      </c>
      <c r="G2982" t="s">
        <v>612</v>
      </c>
      <c r="H2982" t="s">
        <v>613</v>
      </c>
      <c r="I2982" t="str">
        <f>MID(Tabla1[[#This Row],[Des.Proyecto]],16,50)</f>
        <v>CENTRO DE ATENCIÓN DIURNA AL ADULTO MAYO</v>
      </c>
      <c r="J2982" t="s">
        <v>858</v>
      </c>
      <c r="K2982" t="s">
        <v>859</v>
      </c>
      <c r="L2982" s="11" t="s">
        <v>939</v>
      </c>
      <c r="M2982" t="s">
        <v>855</v>
      </c>
      <c r="N2982" t="s">
        <v>194</v>
      </c>
      <c r="O2982" s="19">
        <v>46000</v>
      </c>
      <c r="P2982" s="19">
        <v>0</v>
      </c>
      <c r="Q2982" s="19">
        <v>-46000</v>
      </c>
      <c r="R2982" s="19">
        <v>0</v>
      </c>
      <c r="S2982" s="19">
        <v>0</v>
      </c>
      <c r="T2982" s="19">
        <v>0</v>
      </c>
      <c r="U2982" s="18">
        <f>Tabla1[[#This Row],[Comprometido]]/Tabla1[[#Totals],[Comprometido]]</f>
        <v>0</v>
      </c>
      <c r="V2982" s="19">
        <v>0</v>
      </c>
      <c r="W2982" s="20">
        <f>Tabla1[[#This Row],[Devengado]]/Tabla1[[#Totals],[Devengado]]</f>
        <v>0</v>
      </c>
      <c r="X2982" s="19">
        <v>0</v>
      </c>
      <c r="Y2982" s="19">
        <v>0</v>
      </c>
      <c r="Z2982" s="19">
        <v>0</v>
      </c>
    </row>
    <row r="2983" spans="1:26" hidden="1" x14ac:dyDescent="0.2">
      <c r="A2983" t="s">
        <v>62</v>
      </c>
      <c r="B2983" t="s">
        <v>63</v>
      </c>
      <c r="C2983" t="s">
        <v>64</v>
      </c>
      <c r="D2983" t="s">
        <v>65</v>
      </c>
      <c r="E2983" t="s">
        <v>594</v>
      </c>
      <c r="F2983" t="s">
        <v>595</v>
      </c>
      <c r="G2983" t="s">
        <v>612</v>
      </c>
      <c r="H2983" t="s">
        <v>613</v>
      </c>
      <c r="I2983" t="str">
        <f>MID(Tabla1[[#This Row],[Des.Proyecto]],16,50)</f>
        <v>CENTRO DE ATENCIÓN DIURNA AL ADULTO MAYO</v>
      </c>
      <c r="J2983" t="s">
        <v>872</v>
      </c>
      <c r="K2983" t="s">
        <v>873</v>
      </c>
      <c r="L2983" s="11" t="s">
        <v>939</v>
      </c>
      <c r="M2983" t="s">
        <v>855</v>
      </c>
      <c r="N2983" t="s">
        <v>194</v>
      </c>
      <c r="O2983" s="19">
        <v>3450.48</v>
      </c>
      <c r="P2983" s="19">
        <v>0</v>
      </c>
      <c r="Q2983" s="19">
        <v>-401.89</v>
      </c>
      <c r="R2983" s="19">
        <v>3048.59</v>
      </c>
      <c r="S2983" s="19">
        <v>0</v>
      </c>
      <c r="T2983" s="19">
        <v>3048.59</v>
      </c>
      <c r="U2983" s="18">
        <f>Tabla1[[#This Row],[Comprometido]]/Tabla1[[#Totals],[Comprometido]]</f>
        <v>1.4554043658034863E-4</v>
      </c>
      <c r="V2983" s="19">
        <v>3048.59</v>
      </c>
      <c r="W2983" s="20">
        <f>Tabla1[[#This Row],[Devengado]]/Tabla1[[#Totals],[Devengado]]</f>
        <v>3.5600955500735969E-4</v>
      </c>
      <c r="X2983" s="19">
        <v>0</v>
      </c>
      <c r="Y2983" s="19">
        <v>0</v>
      </c>
      <c r="Z2983" s="19">
        <v>0</v>
      </c>
    </row>
    <row r="2984" spans="1:26" hidden="1" x14ac:dyDescent="0.2">
      <c r="A2984" t="s">
        <v>62</v>
      </c>
      <c r="B2984" t="s">
        <v>63</v>
      </c>
      <c r="C2984" t="s">
        <v>64</v>
      </c>
      <c r="D2984" t="s">
        <v>65</v>
      </c>
      <c r="E2984" t="s">
        <v>594</v>
      </c>
      <c r="F2984" t="s">
        <v>595</v>
      </c>
      <c r="G2984" t="s">
        <v>614</v>
      </c>
      <c r="H2984" t="s">
        <v>615</v>
      </c>
      <c r="I2984" t="str">
        <f>MID(Tabla1[[#This Row],[Des.Proyecto]],16,50)</f>
        <v>CENTROS DE ATENCIÓN DE LAS DIVERSIDADES</v>
      </c>
      <c r="J2984" t="s">
        <v>853</v>
      </c>
      <c r="K2984" t="s">
        <v>854</v>
      </c>
      <c r="L2984" s="11" t="s">
        <v>939</v>
      </c>
      <c r="M2984" t="s">
        <v>855</v>
      </c>
      <c r="N2984" t="s">
        <v>194</v>
      </c>
      <c r="O2984" s="19">
        <v>1334</v>
      </c>
      <c r="P2984" s="19">
        <v>0</v>
      </c>
      <c r="Q2984" s="19">
        <v>-1334</v>
      </c>
      <c r="R2984" s="19">
        <v>0</v>
      </c>
      <c r="S2984" s="19">
        <v>0</v>
      </c>
      <c r="T2984" s="19">
        <v>0</v>
      </c>
      <c r="U2984" s="18">
        <f>Tabla1[[#This Row],[Comprometido]]/Tabla1[[#Totals],[Comprometido]]</f>
        <v>0</v>
      </c>
      <c r="V2984" s="19">
        <v>0</v>
      </c>
      <c r="W2984" s="20">
        <f>Tabla1[[#This Row],[Devengado]]/Tabla1[[#Totals],[Devengado]]</f>
        <v>0</v>
      </c>
      <c r="X2984" s="19">
        <v>0</v>
      </c>
      <c r="Y2984" s="19">
        <v>0</v>
      </c>
      <c r="Z2984" s="19">
        <v>0</v>
      </c>
    </row>
    <row r="2985" spans="1:26" hidden="1" x14ac:dyDescent="0.2">
      <c r="A2985" t="s">
        <v>62</v>
      </c>
      <c r="B2985" t="s">
        <v>63</v>
      </c>
      <c r="C2985" t="s">
        <v>64</v>
      </c>
      <c r="D2985" t="s">
        <v>65</v>
      </c>
      <c r="E2985" t="s">
        <v>594</v>
      </c>
      <c r="F2985" t="s">
        <v>595</v>
      </c>
      <c r="G2985" t="s">
        <v>614</v>
      </c>
      <c r="H2985" t="s">
        <v>615</v>
      </c>
      <c r="I2985" t="str">
        <f>MID(Tabla1[[#This Row],[Des.Proyecto]],16,50)</f>
        <v>CENTROS DE ATENCIÓN DE LAS DIVERSIDADES</v>
      </c>
      <c r="J2985" t="s">
        <v>856</v>
      </c>
      <c r="K2985" t="s">
        <v>857</v>
      </c>
      <c r="L2985" s="11" t="s">
        <v>939</v>
      </c>
      <c r="M2985" t="s">
        <v>855</v>
      </c>
      <c r="N2985" t="s">
        <v>194</v>
      </c>
      <c r="O2985" s="19">
        <v>17830</v>
      </c>
      <c r="P2985" s="19">
        <v>0</v>
      </c>
      <c r="Q2985" s="19">
        <v>-15799.6</v>
      </c>
      <c r="R2985" s="19">
        <v>2030.4</v>
      </c>
      <c r="S2985" s="19">
        <v>0</v>
      </c>
      <c r="T2985" s="19">
        <v>2030.4</v>
      </c>
      <c r="U2985" s="18">
        <f>Tabla1[[#This Row],[Comprometido]]/Tabla1[[#Totals],[Comprometido]]</f>
        <v>9.6931795496521287E-5</v>
      </c>
      <c r="V2985" s="19">
        <v>2030.4</v>
      </c>
      <c r="W2985" s="20">
        <f>Tabla1[[#This Row],[Devengado]]/Tabla1[[#Totals],[Devengado]]</f>
        <v>2.3710692500039136E-4</v>
      </c>
      <c r="X2985" s="19">
        <v>0</v>
      </c>
      <c r="Y2985" s="19">
        <v>0</v>
      </c>
      <c r="Z2985" s="19">
        <v>0</v>
      </c>
    </row>
    <row r="2986" spans="1:26" hidden="1" x14ac:dyDescent="0.2">
      <c r="A2986" t="s">
        <v>62</v>
      </c>
      <c r="B2986" t="s">
        <v>63</v>
      </c>
      <c r="C2986" t="s">
        <v>64</v>
      </c>
      <c r="D2986" t="s">
        <v>65</v>
      </c>
      <c r="E2986" t="s">
        <v>594</v>
      </c>
      <c r="F2986" t="s">
        <v>595</v>
      </c>
      <c r="G2986" t="s">
        <v>614</v>
      </c>
      <c r="H2986" t="s">
        <v>615</v>
      </c>
      <c r="I2986" t="str">
        <f>MID(Tabla1[[#This Row],[Des.Proyecto]],16,50)</f>
        <v>CENTROS DE ATENCIÓN DE LAS DIVERSIDADES</v>
      </c>
      <c r="J2986" t="s">
        <v>862</v>
      </c>
      <c r="K2986" t="s">
        <v>863</v>
      </c>
      <c r="L2986" s="11" t="s">
        <v>939</v>
      </c>
      <c r="M2986" t="s">
        <v>855</v>
      </c>
      <c r="N2986" t="s">
        <v>194</v>
      </c>
      <c r="O2986" s="19">
        <v>2000</v>
      </c>
      <c r="P2986" s="19">
        <v>0</v>
      </c>
      <c r="Q2986" s="19">
        <v>-2000</v>
      </c>
      <c r="R2986" s="19">
        <v>0</v>
      </c>
      <c r="S2986" s="19">
        <v>0</v>
      </c>
      <c r="T2986" s="19">
        <v>0</v>
      </c>
      <c r="U2986" s="18">
        <f>Tabla1[[#This Row],[Comprometido]]/Tabla1[[#Totals],[Comprometido]]</f>
        <v>0</v>
      </c>
      <c r="V2986" s="19">
        <v>0</v>
      </c>
      <c r="W2986" s="20">
        <f>Tabla1[[#This Row],[Devengado]]/Tabla1[[#Totals],[Devengado]]</f>
        <v>0</v>
      </c>
      <c r="X2986" s="19">
        <v>0</v>
      </c>
      <c r="Y2986" s="19">
        <v>0</v>
      </c>
      <c r="Z2986" s="19">
        <v>0</v>
      </c>
    </row>
    <row r="2987" spans="1:26" hidden="1" x14ac:dyDescent="0.2">
      <c r="A2987" t="s">
        <v>62</v>
      </c>
      <c r="B2987" t="s">
        <v>63</v>
      </c>
      <c r="C2987" t="s">
        <v>64</v>
      </c>
      <c r="D2987" t="s">
        <v>65</v>
      </c>
      <c r="E2987" t="s">
        <v>594</v>
      </c>
      <c r="F2987" t="s">
        <v>595</v>
      </c>
      <c r="G2987" t="s">
        <v>614</v>
      </c>
      <c r="H2987" t="s">
        <v>615</v>
      </c>
      <c r="I2987" t="str">
        <f>MID(Tabla1[[#This Row],[Des.Proyecto]],16,50)</f>
        <v>CENTROS DE ATENCIÓN DE LAS DIVERSIDADES</v>
      </c>
      <c r="J2987" t="s">
        <v>872</v>
      </c>
      <c r="K2987" t="s">
        <v>873</v>
      </c>
      <c r="L2987" s="11" t="s">
        <v>939</v>
      </c>
      <c r="M2987" t="s">
        <v>855</v>
      </c>
      <c r="N2987" t="s">
        <v>194</v>
      </c>
      <c r="O2987" s="19">
        <v>31770.93</v>
      </c>
      <c r="P2987" s="19">
        <v>0</v>
      </c>
      <c r="Q2987" s="19">
        <v>-1906.36</v>
      </c>
      <c r="R2987" s="19">
        <v>29864.57</v>
      </c>
      <c r="S2987" s="19">
        <v>0</v>
      </c>
      <c r="T2987" s="19">
        <v>29864.57</v>
      </c>
      <c r="U2987" s="18">
        <f>Tabla1[[#This Row],[Comprometido]]/Tabla1[[#Totals],[Comprometido]]</f>
        <v>1.4257419187507607E-3</v>
      </c>
      <c r="V2987" s="19">
        <v>29864.57</v>
      </c>
      <c r="W2987" s="20">
        <f>Tabla1[[#This Row],[Devengado]]/Tabla1[[#Totals],[Devengado]]</f>
        <v>3.4875376079387993E-3</v>
      </c>
      <c r="X2987" s="19">
        <v>0</v>
      </c>
      <c r="Y2987" s="19">
        <v>0</v>
      </c>
      <c r="Z2987" s="19">
        <v>0</v>
      </c>
    </row>
    <row r="2988" spans="1:26" hidden="1" x14ac:dyDescent="0.2">
      <c r="A2988" t="s">
        <v>62</v>
      </c>
      <c r="B2988" t="s">
        <v>63</v>
      </c>
      <c r="C2988" t="s">
        <v>64</v>
      </c>
      <c r="D2988" t="s">
        <v>65</v>
      </c>
      <c r="E2988" t="s">
        <v>594</v>
      </c>
      <c r="F2988" t="s">
        <v>595</v>
      </c>
      <c r="G2988" t="s">
        <v>624</v>
      </c>
      <c r="H2988" t="s">
        <v>625</v>
      </c>
      <c r="I2988" t="str">
        <f>MID(Tabla1[[#This Row],[Des.Proyecto]],16,50)</f>
        <v>INCLUSIÓN Y ATENCIÓN A LAS DISCAPACIDADE</v>
      </c>
      <c r="J2988" t="s">
        <v>853</v>
      </c>
      <c r="K2988" t="s">
        <v>854</v>
      </c>
      <c r="L2988" s="11" t="s">
        <v>939</v>
      </c>
      <c r="M2988" t="s">
        <v>855</v>
      </c>
      <c r="N2988" t="s">
        <v>194</v>
      </c>
      <c r="O2988" s="19">
        <v>3532.27</v>
      </c>
      <c r="P2988" s="19">
        <v>0</v>
      </c>
      <c r="Q2988" s="19">
        <v>-3532.27</v>
      </c>
      <c r="R2988" s="19">
        <v>0</v>
      </c>
      <c r="S2988" s="19">
        <v>0</v>
      </c>
      <c r="T2988" s="19">
        <v>0</v>
      </c>
      <c r="U2988" s="18">
        <f>Tabla1[[#This Row],[Comprometido]]/Tabla1[[#Totals],[Comprometido]]</f>
        <v>0</v>
      </c>
      <c r="V2988" s="19">
        <v>0</v>
      </c>
      <c r="W2988" s="20">
        <f>Tabla1[[#This Row],[Devengado]]/Tabla1[[#Totals],[Devengado]]</f>
        <v>0</v>
      </c>
      <c r="X2988" s="19">
        <v>0</v>
      </c>
      <c r="Y2988" s="19">
        <v>0</v>
      </c>
      <c r="Z2988" s="19">
        <v>0</v>
      </c>
    </row>
    <row r="2989" spans="1:26" hidden="1" x14ac:dyDescent="0.2">
      <c r="A2989" t="s">
        <v>62</v>
      </c>
      <c r="B2989" t="s">
        <v>63</v>
      </c>
      <c r="C2989" t="s">
        <v>64</v>
      </c>
      <c r="D2989" t="s">
        <v>65</v>
      </c>
      <c r="E2989" t="s">
        <v>594</v>
      </c>
      <c r="F2989" t="s">
        <v>595</v>
      </c>
      <c r="G2989" t="s">
        <v>624</v>
      </c>
      <c r="H2989" t="s">
        <v>625</v>
      </c>
      <c r="I2989" t="str">
        <f>MID(Tabla1[[#This Row],[Des.Proyecto]],16,50)</f>
        <v>INCLUSIÓN Y ATENCIÓN A LAS DISCAPACIDADE</v>
      </c>
      <c r="J2989" t="s">
        <v>856</v>
      </c>
      <c r="K2989" t="s">
        <v>857</v>
      </c>
      <c r="L2989" s="11" t="s">
        <v>939</v>
      </c>
      <c r="M2989" t="s">
        <v>855</v>
      </c>
      <c r="N2989" t="s">
        <v>194</v>
      </c>
      <c r="O2989" s="19">
        <v>2822.61</v>
      </c>
      <c r="P2989" s="19">
        <v>0</v>
      </c>
      <c r="Q2989" s="19">
        <v>-2822.61</v>
      </c>
      <c r="R2989" s="19">
        <v>0</v>
      </c>
      <c r="S2989" s="19">
        <v>0</v>
      </c>
      <c r="T2989" s="19">
        <v>0</v>
      </c>
      <c r="U2989" s="18">
        <f>Tabla1[[#This Row],[Comprometido]]/Tabla1[[#Totals],[Comprometido]]</f>
        <v>0</v>
      </c>
      <c r="V2989" s="19">
        <v>0</v>
      </c>
      <c r="W2989" s="20">
        <f>Tabla1[[#This Row],[Devengado]]/Tabla1[[#Totals],[Devengado]]</f>
        <v>0</v>
      </c>
      <c r="X2989" s="19">
        <v>0</v>
      </c>
      <c r="Y2989" s="19">
        <v>0</v>
      </c>
      <c r="Z2989" s="19">
        <v>0</v>
      </c>
    </row>
    <row r="2990" spans="1:26" hidden="1" x14ac:dyDescent="0.2">
      <c r="A2990" t="s">
        <v>62</v>
      </c>
      <c r="B2990" t="s">
        <v>63</v>
      </c>
      <c r="C2990" t="s">
        <v>64</v>
      </c>
      <c r="D2990" t="s">
        <v>65</v>
      </c>
      <c r="E2990" t="s">
        <v>594</v>
      </c>
      <c r="F2990" t="s">
        <v>595</v>
      </c>
      <c r="G2990" t="s">
        <v>624</v>
      </c>
      <c r="H2990" t="s">
        <v>625</v>
      </c>
      <c r="I2990" t="str">
        <f>MID(Tabla1[[#This Row],[Des.Proyecto]],16,50)</f>
        <v>INCLUSIÓN Y ATENCIÓN A LAS DISCAPACIDADE</v>
      </c>
      <c r="J2990" t="s">
        <v>858</v>
      </c>
      <c r="K2990" t="s">
        <v>859</v>
      </c>
      <c r="L2990" s="11" t="s">
        <v>939</v>
      </c>
      <c r="M2990" t="s">
        <v>855</v>
      </c>
      <c r="N2990" t="s">
        <v>194</v>
      </c>
      <c r="O2990" s="19">
        <v>46000</v>
      </c>
      <c r="P2990" s="19">
        <v>0</v>
      </c>
      <c r="Q2990" s="19">
        <v>-46000</v>
      </c>
      <c r="R2990" s="19">
        <v>0</v>
      </c>
      <c r="S2990" s="19">
        <v>0</v>
      </c>
      <c r="T2990" s="19">
        <v>0</v>
      </c>
      <c r="U2990" s="18">
        <f>Tabla1[[#This Row],[Comprometido]]/Tabla1[[#Totals],[Comprometido]]</f>
        <v>0</v>
      </c>
      <c r="V2990" s="19">
        <v>0</v>
      </c>
      <c r="W2990" s="20">
        <f>Tabla1[[#This Row],[Devengado]]/Tabla1[[#Totals],[Devengado]]</f>
        <v>0</v>
      </c>
      <c r="X2990" s="19">
        <v>0</v>
      </c>
      <c r="Y2990" s="19">
        <v>0</v>
      </c>
      <c r="Z2990" s="19">
        <v>0</v>
      </c>
    </row>
    <row r="2991" spans="1:26" hidden="1" x14ac:dyDescent="0.2">
      <c r="A2991" t="s">
        <v>62</v>
      </c>
      <c r="B2991" t="s">
        <v>63</v>
      </c>
      <c r="C2991" t="s">
        <v>64</v>
      </c>
      <c r="D2991" t="s">
        <v>65</v>
      </c>
      <c r="E2991" t="s">
        <v>594</v>
      </c>
      <c r="F2991" t="s">
        <v>595</v>
      </c>
      <c r="G2991" t="s">
        <v>624</v>
      </c>
      <c r="H2991" t="s">
        <v>625</v>
      </c>
      <c r="I2991" t="str">
        <f>MID(Tabla1[[#This Row],[Des.Proyecto]],16,50)</f>
        <v>INCLUSIÓN Y ATENCIÓN A LAS DISCAPACIDADE</v>
      </c>
      <c r="J2991" t="s">
        <v>860</v>
      </c>
      <c r="K2991" t="s">
        <v>861</v>
      </c>
      <c r="L2991" s="11" t="s">
        <v>939</v>
      </c>
      <c r="M2991" t="s">
        <v>855</v>
      </c>
      <c r="N2991" t="s">
        <v>194</v>
      </c>
      <c r="O2991" s="19">
        <v>1097.03</v>
      </c>
      <c r="P2991" s="19">
        <v>0</v>
      </c>
      <c r="Q2991" s="19">
        <v>-1097.03</v>
      </c>
      <c r="R2991" s="19">
        <v>0</v>
      </c>
      <c r="S2991" s="19">
        <v>0</v>
      </c>
      <c r="T2991" s="19">
        <v>0</v>
      </c>
      <c r="U2991" s="18">
        <f>Tabla1[[#This Row],[Comprometido]]/Tabla1[[#Totals],[Comprometido]]</f>
        <v>0</v>
      </c>
      <c r="V2991" s="19">
        <v>0</v>
      </c>
      <c r="W2991" s="20">
        <f>Tabla1[[#This Row],[Devengado]]/Tabla1[[#Totals],[Devengado]]</f>
        <v>0</v>
      </c>
      <c r="X2991" s="19">
        <v>0</v>
      </c>
      <c r="Y2991" s="19">
        <v>0</v>
      </c>
      <c r="Z2991" s="19">
        <v>0</v>
      </c>
    </row>
    <row r="2992" spans="1:26" hidden="1" x14ac:dyDescent="0.2">
      <c r="A2992" t="s">
        <v>62</v>
      </c>
      <c r="B2992" t="s">
        <v>63</v>
      </c>
      <c r="C2992" t="s">
        <v>64</v>
      </c>
      <c r="D2992" t="s">
        <v>65</v>
      </c>
      <c r="E2992" t="s">
        <v>594</v>
      </c>
      <c r="F2992" t="s">
        <v>595</v>
      </c>
      <c r="G2992" t="s">
        <v>624</v>
      </c>
      <c r="H2992" t="s">
        <v>625</v>
      </c>
      <c r="I2992" t="str">
        <f>MID(Tabla1[[#This Row],[Des.Proyecto]],16,50)</f>
        <v>INCLUSIÓN Y ATENCIÓN A LAS DISCAPACIDADE</v>
      </c>
      <c r="J2992" t="s">
        <v>862</v>
      </c>
      <c r="K2992" t="s">
        <v>863</v>
      </c>
      <c r="L2992" s="11" t="s">
        <v>939</v>
      </c>
      <c r="M2992" t="s">
        <v>855</v>
      </c>
      <c r="N2992" t="s">
        <v>194</v>
      </c>
      <c r="O2992" s="19">
        <v>2157.33</v>
      </c>
      <c r="P2992" s="19">
        <v>0</v>
      </c>
      <c r="Q2992" s="19">
        <v>-2157.33</v>
      </c>
      <c r="R2992" s="19">
        <v>0</v>
      </c>
      <c r="S2992" s="19">
        <v>0</v>
      </c>
      <c r="T2992" s="19">
        <v>0</v>
      </c>
      <c r="U2992" s="18">
        <f>Tabla1[[#This Row],[Comprometido]]/Tabla1[[#Totals],[Comprometido]]</f>
        <v>0</v>
      </c>
      <c r="V2992" s="19">
        <v>0</v>
      </c>
      <c r="W2992" s="20">
        <f>Tabla1[[#This Row],[Devengado]]/Tabla1[[#Totals],[Devengado]]</f>
        <v>0</v>
      </c>
      <c r="X2992" s="19">
        <v>0</v>
      </c>
      <c r="Y2992" s="19">
        <v>0</v>
      </c>
      <c r="Z2992" s="19">
        <v>0</v>
      </c>
    </row>
    <row r="2993" spans="1:26" hidden="1" x14ac:dyDescent="0.2">
      <c r="A2993" t="s">
        <v>62</v>
      </c>
      <c r="B2993" t="s">
        <v>63</v>
      </c>
      <c r="C2993" t="s">
        <v>64</v>
      </c>
      <c r="D2993" t="s">
        <v>65</v>
      </c>
      <c r="E2993" t="s">
        <v>594</v>
      </c>
      <c r="F2993" t="s">
        <v>595</v>
      </c>
      <c r="G2993" t="s">
        <v>624</v>
      </c>
      <c r="H2993" t="s">
        <v>625</v>
      </c>
      <c r="I2993" t="str">
        <f>MID(Tabla1[[#This Row],[Des.Proyecto]],16,50)</f>
        <v>INCLUSIÓN Y ATENCIÓN A LAS DISCAPACIDADE</v>
      </c>
      <c r="J2993" t="s">
        <v>872</v>
      </c>
      <c r="K2993" t="s">
        <v>873</v>
      </c>
      <c r="L2993" s="11" t="s">
        <v>939</v>
      </c>
      <c r="M2993" t="s">
        <v>855</v>
      </c>
      <c r="N2993" t="s">
        <v>194</v>
      </c>
      <c r="O2993" s="19">
        <v>1084</v>
      </c>
      <c r="P2993" s="19">
        <v>0</v>
      </c>
      <c r="Q2993" s="19">
        <v>-66.760000000000005</v>
      </c>
      <c r="R2993" s="19">
        <v>1017.24</v>
      </c>
      <c r="S2993" s="19">
        <v>0</v>
      </c>
      <c r="T2993" s="19">
        <v>1017.24</v>
      </c>
      <c r="U2993" s="18">
        <f>Tabla1[[#This Row],[Comprometido]]/Tabla1[[#Totals],[Comprometido]]</f>
        <v>4.8563287850118852E-5</v>
      </c>
      <c r="V2993" s="19">
        <v>1017.24</v>
      </c>
      <c r="W2993" s="20">
        <f>Tabla1[[#This Row],[Devengado]]/Tabla1[[#Totals],[Devengado]]</f>
        <v>1.1879169049812752E-4</v>
      </c>
      <c r="X2993" s="19">
        <v>0</v>
      </c>
      <c r="Y2993" s="19">
        <v>0</v>
      </c>
      <c r="Z2993" s="19">
        <v>0</v>
      </c>
    </row>
    <row r="2994" spans="1:26" hidden="1" x14ac:dyDescent="0.2">
      <c r="A2994" t="s">
        <v>62</v>
      </c>
      <c r="B2994" t="s">
        <v>63</v>
      </c>
      <c r="C2994" t="s">
        <v>64</v>
      </c>
      <c r="D2994" t="s">
        <v>65</v>
      </c>
      <c r="E2994" t="s">
        <v>594</v>
      </c>
      <c r="F2994" t="s">
        <v>595</v>
      </c>
      <c r="G2994" t="s">
        <v>626</v>
      </c>
      <c r="H2994" t="s">
        <v>627</v>
      </c>
      <c r="I2994" t="str">
        <f>MID(Tabla1[[#This Row],[Des.Proyecto]],16,50)</f>
        <v>RESIDENCIA PARA LA ATENCIÓN INTEGRAL DEL</v>
      </c>
      <c r="J2994" t="s">
        <v>853</v>
      </c>
      <c r="K2994" t="s">
        <v>854</v>
      </c>
      <c r="L2994" s="11" t="s">
        <v>939</v>
      </c>
      <c r="M2994" t="s">
        <v>855</v>
      </c>
      <c r="N2994" t="s">
        <v>194</v>
      </c>
      <c r="O2994" s="19">
        <v>866.64</v>
      </c>
      <c r="P2994" s="19">
        <v>0</v>
      </c>
      <c r="Q2994" s="19">
        <v>-866.64</v>
      </c>
      <c r="R2994" s="19">
        <v>0</v>
      </c>
      <c r="S2994" s="19">
        <v>0</v>
      </c>
      <c r="T2994" s="19">
        <v>0</v>
      </c>
      <c r="U2994" s="18">
        <f>Tabla1[[#This Row],[Comprometido]]/Tabla1[[#Totals],[Comprometido]]</f>
        <v>0</v>
      </c>
      <c r="V2994" s="19">
        <v>0</v>
      </c>
      <c r="W2994" s="20">
        <f>Tabla1[[#This Row],[Devengado]]/Tabla1[[#Totals],[Devengado]]</f>
        <v>0</v>
      </c>
      <c r="X2994" s="19">
        <v>0</v>
      </c>
      <c r="Y2994" s="19">
        <v>0</v>
      </c>
      <c r="Z2994" s="19">
        <v>0</v>
      </c>
    </row>
    <row r="2995" spans="1:26" hidden="1" x14ac:dyDescent="0.2">
      <c r="A2995" t="s">
        <v>62</v>
      </c>
      <c r="B2995" t="s">
        <v>63</v>
      </c>
      <c r="C2995" t="s">
        <v>64</v>
      </c>
      <c r="D2995" t="s">
        <v>65</v>
      </c>
      <c r="E2995" t="s">
        <v>594</v>
      </c>
      <c r="F2995" t="s">
        <v>595</v>
      </c>
      <c r="G2995" t="s">
        <v>626</v>
      </c>
      <c r="H2995" t="s">
        <v>627</v>
      </c>
      <c r="I2995" t="str">
        <f>MID(Tabla1[[#This Row],[Des.Proyecto]],16,50)</f>
        <v>RESIDENCIA PARA LA ATENCIÓN INTEGRAL DEL</v>
      </c>
      <c r="J2995" t="s">
        <v>856</v>
      </c>
      <c r="K2995" t="s">
        <v>857</v>
      </c>
      <c r="L2995" s="11" t="s">
        <v>939</v>
      </c>
      <c r="M2995" t="s">
        <v>855</v>
      </c>
      <c r="N2995" t="s">
        <v>194</v>
      </c>
      <c r="O2995" s="19">
        <v>560</v>
      </c>
      <c r="P2995" s="19">
        <v>0</v>
      </c>
      <c r="Q2995" s="19">
        <v>-33.6</v>
      </c>
      <c r="R2995" s="19">
        <v>526.4</v>
      </c>
      <c r="S2995" s="19">
        <v>0</v>
      </c>
      <c r="T2995" s="19">
        <v>526.4</v>
      </c>
      <c r="U2995" s="18">
        <f>Tabla1[[#This Row],[Comprometido]]/Tabla1[[#Totals],[Comprometido]]</f>
        <v>2.5130465499098111E-5</v>
      </c>
      <c r="V2995" s="19">
        <v>526.4</v>
      </c>
      <c r="W2995" s="20">
        <f>Tabla1[[#This Row],[Devengado]]/Tabla1[[#Totals],[Devengado]]</f>
        <v>6.1472165740842204E-5</v>
      </c>
      <c r="X2995" s="19">
        <v>0</v>
      </c>
      <c r="Y2995" s="19">
        <v>0</v>
      </c>
      <c r="Z2995" s="19">
        <v>0</v>
      </c>
    </row>
    <row r="2996" spans="1:26" hidden="1" x14ac:dyDescent="0.2">
      <c r="A2996" t="s">
        <v>62</v>
      </c>
      <c r="B2996" t="s">
        <v>63</v>
      </c>
      <c r="C2996" t="s">
        <v>64</v>
      </c>
      <c r="D2996" t="s">
        <v>65</v>
      </c>
      <c r="E2996" t="s">
        <v>594</v>
      </c>
      <c r="F2996" t="s">
        <v>595</v>
      </c>
      <c r="G2996" t="s">
        <v>626</v>
      </c>
      <c r="H2996" t="s">
        <v>627</v>
      </c>
      <c r="I2996" t="str">
        <f>MID(Tabla1[[#This Row],[Des.Proyecto]],16,50)</f>
        <v>RESIDENCIA PARA LA ATENCIÓN INTEGRAL DEL</v>
      </c>
      <c r="J2996" t="s">
        <v>858</v>
      </c>
      <c r="K2996" t="s">
        <v>859</v>
      </c>
      <c r="L2996" s="11" t="s">
        <v>939</v>
      </c>
      <c r="M2996" t="s">
        <v>855</v>
      </c>
      <c r="N2996" t="s">
        <v>194</v>
      </c>
      <c r="O2996" s="19">
        <v>26000</v>
      </c>
      <c r="P2996" s="19">
        <v>0</v>
      </c>
      <c r="Q2996" s="19">
        <v>-26000</v>
      </c>
      <c r="R2996" s="19">
        <v>0</v>
      </c>
      <c r="S2996" s="19">
        <v>0</v>
      </c>
      <c r="T2996" s="19">
        <v>0</v>
      </c>
      <c r="U2996" s="18">
        <f>Tabla1[[#This Row],[Comprometido]]/Tabla1[[#Totals],[Comprometido]]</f>
        <v>0</v>
      </c>
      <c r="V2996" s="19">
        <v>0</v>
      </c>
      <c r="W2996" s="20">
        <f>Tabla1[[#This Row],[Devengado]]/Tabla1[[#Totals],[Devengado]]</f>
        <v>0</v>
      </c>
      <c r="X2996" s="19">
        <v>0</v>
      </c>
      <c r="Y2996" s="19">
        <v>0</v>
      </c>
      <c r="Z2996" s="19">
        <v>0</v>
      </c>
    </row>
    <row r="2997" spans="1:26" hidden="1" x14ac:dyDescent="0.2">
      <c r="A2997" t="s">
        <v>62</v>
      </c>
      <c r="B2997" t="s">
        <v>63</v>
      </c>
      <c r="C2997" t="s">
        <v>64</v>
      </c>
      <c r="D2997" t="s">
        <v>65</v>
      </c>
      <c r="E2997" t="s">
        <v>594</v>
      </c>
      <c r="F2997" t="s">
        <v>595</v>
      </c>
      <c r="G2997" t="s">
        <v>626</v>
      </c>
      <c r="H2997" t="s">
        <v>627</v>
      </c>
      <c r="I2997" t="str">
        <f>MID(Tabla1[[#This Row],[Des.Proyecto]],16,50)</f>
        <v>RESIDENCIA PARA LA ATENCIÓN INTEGRAL DEL</v>
      </c>
      <c r="J2997" t="s">
        <v>872</v>
      </c>
      <c r="K2997" t="s">
        <v>873</v>
      </c>
      <c r="L2997" s="11" t="s">
        <v>939</v>
      </c>
      <c r="M2997" t="s">
        <v>855</v>
      </c>
      <c r="N2997" t="s">
        <v>194</v>
      </c>
      <c r="O2997" s="19">
        <v>2450.06</v>
      </c>
      <c r="P2997" s="19">
        <v>0</v>
      </c>
      <c r="Q2997" s="19">
        <v>-458.88</v>
      </c>
      <c r="R2997" s="19">
        <v>1991.18</v>
      </c>
      <c r="S2997" s="19">
        <v>0</v>
      </c>
      <c r="T2997" s="19">
        <v>1991.18</v>
      </c>
      <c r="U2997" s="18">
        <f>Tabla1[[#This Row],[Comprometido]]/Tabla1[[#Totals],[Comprometido]]</f>
        <v>9.5059423048051247E-5</v>
      </c>
      <c r="V2997" s="19">
        <v>1991.18</v>
      </c>
      <c r="W2997" s="20">
        <f>Tabla1[[#This Row],[Devengado]]/Tabla1[[#Totals],[Devengado]]</f>
        <v>2.3252687496172147E-4</v>
      </c>
      <c r="X2997" s="19">
        <v>0</v>
      </c>
      <c r="Y2997" s="19">
        <v>0</v>
      </c>
      <c r="Z2997" s="19">
        <v>0</v>
      </c>
    </row>
    <row r="2998" spans="1:26" hidden="1" x14ac:dyDescent="0.2">
      <c r="A2998" t="s">
        <v>62</v>
      </c>
      <c r="B2998" t="s">
        <v>63</v>
      </c>
      <c r="C2998" t="s">
        <v>64</v>
      </c>
      <c r="D2998" t="s">
        <v>65</v>
      </c>
      <c r="E2998" t="s">
        <v>594</v>
      </c>
      <c r="F2998" t="s">
        <v>595</v>
      </c>
      <c r="G2998" t="s">
        <v>632</v>
      </c>
      <c r="H2998" t="s">
        <v>633</v>
      </c>
      <c r="I2998" t="str">
        <f>MID(Tabla1[[#This Row],[Des.Proyecto]],16,50)</f>
        <v>CIRCO DE LUZ DE QUITO</v>
      </c>
      <c r="J2998" t="s">
        <v>856</v>
      </c>
      <c r="K2998" t="s">
        <v>857</v>
      </c>
      <c r="L2998" s="11" t="s">
        <v>939</v>
      </c>
      <c r="M2998" t="s">
        <v>855</v>
      </c>
      <c r="N2998" t="s">
        <v>194</v>
      </c>
      <c r="O2998" s="19">
        <v>13599.51</v>
      </c>
      <c r="P2998" s="19">
        <v>0</v>
      </c>
      <c r="Q2998" s="19">
        <v>-12547.17</v>
      </c>
      <c r="R2998" s="19">
        <v>1052.3399999999999</v>
      </c>
      <c r="S2998" s="19">
        <v>0</v>
      </c>
      <c r="T2998" s="19">
        <v>1052.3399999999999</v>
      </c>
      <c r="U2998" s="18">
        <f>Tabla1[[#This Row],[Comprometido]]/Tabla1[[#Totals],[Comprometido]]</f>
        <v>5.0238970485032115E-5</v>
      </c>
      <c r="V2998" s="19">
        <v>1052.3399999999999</v>
      </c>
      <c r="W2998" s="20">
        <f>Tabla1[[#This Row],[Devengado]]/Tabla1[[#Totals],[Devengado]]</f>
        <v>1.2289061340371938E-4</v>
      </c>
      <c r="X2998" s="19">
        <v>0</v>
      </c>
      <c r="Y2998" s="19">
        <v>0</v>
      </c>
      <c r="Z2998" s="19">
        <v>0</v>
      </c>
    </row>
    <row r="2999" spans="1:26" hidden="1" x14ac:dyDescent="0.2">
      <c r="A2999" t="s">
        <v>62</v>
      </c>
      <c r="B2999" t="s">
        <v>63</v>
      </c>
      <c r="C2999" t="s">
        <v>64</v>
      </c>
      <c r="D2999" t="s">
        <v>65</v>
      </c>
      <c r="E2999" t="s">
        <v>594</v>
      </c>
      <c r="F2999" t="s">
        <v>595</v>
      </c>
      <c r="G2999" t="s">
        <v>632</v>
      </c>
      <c r="H2999" t="s">
        <v>633</v>
      </c>
      <c r="I2999" t="str">
        <f>MID(Tabla1[[#This Row],[Des.Proyecto]],16,50)</f>
        <v>CIRCO DE LUZ DE QUITO</v>
      </c>
      <c r="J2999" t="s">
        <v>872</v>
      </c>
      <c r="K2999" t="s">
        <v>873</v>
      </c>
      <c r="L2999" s="11" t="s">
        <v>939</v>
      </c>
      <c r="M2999" t="s">
        <v>855</v>
      </c>
      <c r="N2999" t="s">
        <v>194</v>
      </c>
      <c r="O2999" s="19">
        <v>8739.7900000000009</v>
      </c>
      <c r="P2999" s="19">
        <v>0</v>
      </c>
      <c r="Q2999" s="19">
        <v>-1955.77</v>
      </c>
      <c r="R2999" s="19">
        <v>6784.02</v>
      </c>
      <c r="S2999" s="19">
        <v>0</v>
      </c>
      <c r="T2999" s="19">
        <v>6784.02</v>
      </c>
      <c r="U2999" s="18">
        <f>Tabla1[[#This Row],[Comprometido]]/Tabla1[[#Totals],[Comprometido]]</f>
        <v>3.2387078372946731E-4</v>
      </c>
      <c r="V2999" s="19">
        <v>6784.02</v>
      </c>
      <c r="W2999" s="20">
        <f>Tabla1[[#This Row],[Devengado]]/Tabla1[[#Totals],[Devengado]]</f>
        <v>7.9222720712231838E-4</v>
      </c>
      <c r="X2999" s="19">
        <v>0</v>
      </c>
      <c r="Y2999" s="19">
        <v>0</v>
      </c>
      <c r="Z2999" s="19">
        <v>0</v>
      </c>
    </row>
    <row r="3000" spans="1:26" hidden="1" x14ac:dyDescent="0.2">
      <c r="A3000" t="s">
        <v>62</v>
      </c>
      <c r="B3000" t="s">
        <v>63</v>
      </c>
      <c r="C3000" t="s">
        <v>99</v>
      </c>
      <c r="D3000" t="s">
        <v>100</v>
      </c>
      <c r="E3000" t="s">
        <v>638</v>
      </c>
      <c r="F3000" t="s">
        <v>639</v>
      </c>
      <c r="G3000" t="s">
        <v>642</v>
      </c>
      <c r="H3000" t="s">
        <v>643</v>
      </c>
      <c r="I3000" t="str">
        <f>MID(Tabla1[[#This Row],[Des.Proyecto]],16,50)</f>
        <v>GARANTÍA DE PROTECCIÓN DE DERECHOS</v>
      </c>
      <c r="J3000" t="s">
        <v>853</v>
      </c>
      <c r="K3000" t="s">
        <v>854</v>
      </c>
      <c r="L3000" s="11" t="s">
        <v>939</v>
      </c>
      <c r="M3000" t="s">
        <v>855</v>
      </c>
      <c r="N3000" t="s">
        <v>194</v>
      </c>
      <c r="O3000" s="19">
        <v>0</v>
      </c>
      <c r="P3000" s="19">
        <v>0</v>
      </c>
      <c r="Q3000" s="19">
        <v>2503.4</v>
      </c>
      <c r="R3000" s="19">
        <v>2503.4</v>
      </c>
      <c r="S3000" s="19">
        <v>0</v>
      </c>
      <c r="T3000" s="19">
        <v>0</v>
      </c>
      <c r="U3000" s="18">
        <f>Tabla1[[#This Row],[Comprometido]]/Tabla1[[#Totals],[Comprometido]]</f>
        <v>0</v>
      </c>
      <c r="V3000" s="19">
        <v>0</v>
      </c>
      <c r="W3000" s="20">
        <f>Tabla1[[#This Row],[Devengado]]/Tabla1[[#Totals],[Devengado]]</f>
        <v>0</v>
      </c>
      <c r="X3000" s="19">
        <v>2503.4</v>
      </c>
      <c r="Y3000" s="19">
        <v>2503.4</v>
      </c>
      <c r="Z3000" s="19">
        <v>2503.4</v>
      </c>
    </row>
    <row r="3001" spans="1:26" hidden="1" x14ac:dyDescent="0.2">
      <c r="A3001" t="s">
        <v>62</v>
      </c>
      <c r="B3001" t="s">
        <v>63</v>
      </c>
      <c r="C3001" t="s">
        <v>99</v>
      </c>
      <c r="D3001" t="s">
        <v>100</v>
      </c>
      <c r="E3001" t="s">
        <v>638</v>
      </c>
      <c r="F3001" t="s">
        <v>639</v>
      </c>
      <c r="G3001" t="s">
        <v>642</v>
      </c>
      <c r="H3001" t="s">
        <v>643</v>
      </c>
      <c r="I3001" t="str">
        <f>MID(Tabla1[[#This Row],[Des.Proyecto]],16,50)</f>
        <v>GARANTÍA DE PROTECCIÓN DE DERECHOS</v>
      </c>
      <c r="J3001" t="s">
        <v>856</v>
      </c>
      <c r="K3001" t="s">
        <v>857</v>
      </c>
      <c r="L3001" s="11" t="s">
        <v>939</v>
      </c>
      <c r="M3001" t="s">
        <v>855</v>
      </c>
      <c r="N3001" t="s">
        <v>194</v>
      </c>
      <c r="O3001" s="19">
        <v>1800</v>
      </c>
      <c r="P3001" s="19">
        <v>0</v>
      </c>
      <c r="Q3001" s="19">
        <v>-1800</v>
      </c>
      <c r="R3001" s="19">
        <v>0</v>
      </c>
      <c r="S3001" s="19">
        <v>0</v>
      </c>
      <c r="T3001" s="19">
        <v>0</v>
      </c>
      <c r="U3001" s="18">
        <f>Tabla1[[#This Row],[Comprometido]]/Tabla1[[#Totals],[Comprometido]]</f>
        <v>0</v>
      </c>
      <c r="V3001" s="19">
        <v>0</v>
      </c>
      <c r="W3001" s="20">
        <f>Tabla1[[#This Row],[Devengado]]/Tabla1[[#Totals],[Devengado]]</f>
        <v>0</v>
      </c>
      <c r="X3001" s="19">
        <v>0</v>
      </c>
      <c r="Y3001" s="19">
        <v>0</v>
      </c>
      <c r="Z3001" s="19">
        <v>0</v>
      </c>
    </row>
    <row r="3002" spans="1:26" hidden="1" x14ac:dyDescent="0.2">
      <c r="A3002" t="s">
        <v>62</v>
      </c>
      <c r="B3002" t="s">
        <v>63</v>
      </c>
      <c r="C3002" t="s">
        <v>99</v>
      </c>
      <c r="D3002" t="s">
        <v>100</v>
      </c>
      <c r="E3002" t="s">
        <v>638</v>
      </c>
      <c r="F3002" t="s">
        <v>639</v>
      </c>
      <c r="G3002" t="s">
        <v>644</v>
      </c>
      <c r="H3002" t="s">
        <v>645</v>
      </c>
      <c r="I3002" t="str">
        <f>MID(Tabla1[[#This Row],[Des.Proyecto]],16,50)</f>
        <v>ATENCIÓN, PREVENCIÓN Y PROTECCIÓN DE VIO</v>
      </c>
      <c r="J3002" t="s">
        <v>853</v>
      </c>
      <c r="K3002" t="s">
        <v>854</v>
      </c>
      <c r="L3002" s="11" t="s">
        <v>939</v>
      </c>
      <c r="M3002" t="s">
        <v>855</v>
      </c>
      <c r="N3002" t="s">
        <v>194</v>
      </c>
      <c r="O3002" s="19">
        <v>9500</v>
      </c>
      <c r="P3002" s="19">
        <v>0</v>
      </c>
      <c r="Q3002" s="19">
        <v>0</v>
      </c>
      <c r="R3002" s="19">
        <v>9500</v>
      </c>
      <c r="S3002" s="19">
        <v>0</v>
      </c>
      <c r="T3002" s="19">
        <v>3252</v>
      </c>
      <c r="U3002" s="18">
        <f>Tabla1[[#This Row],[Comprometido]]/Tabla1[[#Totals],[Comprometido]]</f>
        <v>1.5525128002102405E-4</v>
      </c>
      <c r="V3002" s="19">
        <v>3252</v>
      </c>
      <c r="W3002" s="20">
        <f>Tabla1[[#This Row],[Devengado]]/Tabla1[[#Totals],[Devengado]]</f>
        <v>3.7976345552663158E-4</v>
      </c>
      <c r="X3002" s="19">
        <v>6248</v>
      </c>
      <c r="Y3002" s="19">
        <v>6248</v>
      </c>
      <c r="Z3002" s="19">
        <v>6248</v>
      </c>
    </row>
    <row r="3003" spans="1:26" hidden="1" x14ac:dyDescent="0.2">
      <c r="A3003" t="s">
        <v>62</v>
      </c>
      <c r="B3003" t="s">
        <v>63</v>
      </c>
      <c r="C3003" t="s">
        <v>99</v>
      </c>
      <c r="D3003" t="s">
        <v>100</v>
      </c>
      <c r="E3003" t="s">
        <v>638</v>
      </c>
      <c r="F3003" t="s">
        <v>639</v>
      </c>
      <c r="G3003" t="s">
        <v>644</v>
      </c>
      <c r="H3003" t="s">
        <v>645</v>
      </c>
      <c r="I3003" t="str">
        <f>MID(Tabla1[[#This Row],[Des.Proyecto]],16,50)</f>
        <v>ATENCIÓN, PREVENCIÓN Y PROTECCIÓN DE VIO</v>
      </c>
      <c r="J3003" t="s">
        <v>856</v>
      </c>
      <c r="K3003" t="s">
        <v>857</v>
      </c>
      <c r="L3003" s="11" t="s">
        <v>939</v>
      </c>
      <c r="M3003" t="s">
        <v>855</v>
      </c>
      <c r="N3003" t="s">
        <v>194</v>
      </c>
      <c r="O3003" s="19">
        <v>7000</v>
      </c>
      <c r="P3003" s="19">
        <v>0</v>
      </c>
      <c r="Q3003" s="19">
        <v>-7000</v>
      </c>
      <c r="R3003" s="19">
        <v>0</v>
      </c>
      <c r="S3003" s="19">
        <v>0</v>
      </c>
      <c r="T3003" s="19">
        <v>0</v>
      </c>
      <c r="U3003" s="18">
        <f>Tabla1[[#This Row],[Comprometido]]/Tabla1[[#Totals],[Comprometido]]</f>
        <v>0</v>
      </c>
      <c r="V3003" s="19">
        <v>0</v>
      </c>
      <c r="W3003" s="20">
        <f>Tabla1[[#This Row],[Devengado]]/Tabla1[[#Totals],[Devengado]]</f>
        <v>0</v>
      </c>
      <c r="X3003" s="19">
        <v>0</v>
      </c>
      <c r="Y3003" s="19">
        <v>0</v>
      </c>
      <c r="Z3003" s="19">
        <v>0</v>
      </c>
    </row>
    <row r="3004" spans="1:26" hidden="1" x14ac:dyDescent="0.2">
      <c r="A3004" t="s">
        <v>62</v>
      </c>
      <c r="B3004" t="s">
        <v>63</v>
      </c>
      <c r="C3004" t="s">
        <v>99</v>
      </c>
      <c r="D3004" t="s">
        <v>100</v>
      </c>
      <c r="E3004" t="s">
        <v>638</v>
      </c>
      <c r="F3004" t="s">
        <v>639</v>
      </c>
      <c r="G3004" t="s">
        <v>644</v>
      </c>
      <c r="H3004" t="s">
        <v>645</v>
      </c>
      <c r="I3004" t="str">
        <f>MID(Tabla1[[#This Row],[Des.Proyecto]],16,50)</f>
        <v>ATENCIÓN, PREVENCIÓN Y PROTECCIÓN DE VIO</v>
      </c>
      <c r="J3004" t="s">
        <v>862</v>
      </c>
      <c r="K3004" t="s">
        <v>863</v>
      </c>
      <c r="L3004" s="11" t="s">
        <v>939</v>
      </c>
      <c r="M3004" t="s">
        <v>855</v>
      </c>
      <c r="N3004" t="s">
        <v>194</v>
      </c>
      <c r="O3004" s="19">
        <v>61500</v>
      </c>
      <c r="P3004" s="19">
        <v>0</v>
      </c>
      <c r="Q3004" s="19">
        <v>-14000</v>
      </c>
      <c r="R3004" s="19">
        <v>47500</v>
      </c>
      <c r="S3004" s="19">
        <v>0</v>
      </c>
      <c r="T3004" s="19">
        <v>0</v>
      </c>
      <c r="U3004" s="18">
        <f>Tabla1[[#This Row],[Comprometido]]/Tabla1[[#Totals],[Comprometido]]</f>
        <v>0</v>
      </c>
      <c r="V3004" s="19">
        <v>0</v>
      </c>
      <c r="W3004" s="20">
        <f>Tabla1[[#This Row],[Devengado]]/Tabla1[[#Totals],[Devengado]]</f>
        <v>0</v>
      </c>
      <c r="X3004" s="19">
        <v>47500</v>
      </c>
      <c r="Y3004" s="19">
        <v>47500</v>
      </c>
      <c r="Z3004" s="19">
        <v>47500</v>
      </c>
    </row>
    <row r="3005" spans="1:26" hidden="1" x14ac:dyDescent="0.2">
      <c r="A3005" t="s">
        <v>23</v>
      </c>
      <c r="B3005" t="s">
        <v>49</v>
      </c>
      <c r="C3005" t="s">
        <v>50</v>
      </c>
      <c r="D3005" t="s">
        <v>51</v>
      </c>
      <c r="E3005" t="s">
        <v>648</v>
      </c>
      <c r="F3005" t="s">
        <v>649</v>
      </c>
      <c r="G3005" t="s">
        <v>650</v>
      </c>
      <c r="H3005" t="s">
        <v>651</v>
      </c>
      <c r="I3005" t="str">
        <f>MID(Tabla1[[#This Row],[Des.Proyecto]],16,50)</f>
        <v>MEJORAMIENTO DE LA CIRCULACIÓN DEL TRÁFI</v>
      </c>
      <c r="J3005" t="s">
        <v>856</v>
      </c>
      <c r="K3005" t="s">
        <v>857</v>
      </c>
      <c r="L3005" s="11" t="s">
        <v>939</v>
      </c>
      <c r="M3005" t="s">
        <v>855</v>
      </c>
      <c r="N3005" t="s">
        <v>194</v>
      </c>
      <c r="O3005" s="19">
        <v>251506</v>
      </c>
      <c r="P3005" s="19">
        <v>0</v>
      </c>
      <c r="Q3005" s="19">
        <v>0</v>
      </c>
      <c r="R3005" s="19">
        <v>251506</v>
      </c>
      <c r="S3005" s="19">
        <v>183600</v>
      </c>
      <c r="T3005" s="19">
        <v>0</v>
      </c>
      <c r="U3005" s="18">
        <f>Tabla1[[#This Row],[Comprometido]]/Tabla1[[#Totals],[Comprometido]]</f>
        <v>0</v>
      </c>
      <c r="V3005" s="19">
        <v>0</v>
      </c>
      <c r="W3005" s="20">
        <f>Tabla1[[#This Row],[Devengado]]/Tabla1[[#Totals],[Devengado]]</f>
        <v>0</v>
      </c>
      <c r="X3005" s="19">
        <v>251506</v>
      </c>
      <c r="Y3005" s="19">
        <v>251506</v>
      </c>
      <c r="Z3005" s="19">
        <v>67906</v>
      </c>
    </row>
    <row r="3006" spans="1:26" hidden="1" x14ac:dyDescent="0.2">
      <c r="A3006" t="s">
        <v>23</v>
      </c>
      <c r="B3006" t="s">
        <v>49</v>
      </c>
      <c r="C3006" t="s">
        <v>50</v>
      </c>
      <c r="D3006" t="s">
        <v>51</v>
      </c>
      <c r="E3006" t="s">
        <v>648</v>
      </c>
      <c r="F3006" t="s">
        <v>649</v>
      </c>
      <c r="G3006" t="s">
        <v>650</v>
      </c>
      <c r="H3006" t="s">
        <v>651</v>
      </c>
      <c r="I3006" t="str">
        <f>MID(Tabla1[[#This Row],[Des.Proyecto]],16,50)</f>
        <v>MEJORAMIENTO DE LA CIRCULACIÓN DEL TRÁFI</v>
      </c>
      <c r="J3006" t="s">
        <v>862</v>
      </c>
      <c r="K3006" t="s">
        <v>863</v>
      </c>
      <c r="L3006" s="11" t="s">
        <v>939</v>
      </c>
      <c r="M3006" t="s">
        <v>855</v>
      </c>
      <c r="N3006" t="s">
        <v>194</v>
      </c>
      <c r="O3006" s="19">
        <v>327084</v>
      </c>
      <c r="P3006" s="19">
        <v>0</v>
      </c>
      <c r="Q3006" s="19">
        <v>0</v>
      </c>
      <c r="R3006" s="19">
        <v>327084</v>
      </c>
      <c r="S3006" s="19">
        <v>0</v>
      </c>
      <c r="T3006" s="19">
        <v>0</v>
      </c>
      <c r="U3006" s="18">
        <f>Tabla1[[#This Row],[Comprometido]]/Tabla1[[#Totals],[Comprometido]]</f>
        <v>0</v>
      </c>
      <c r="V3006" s="19">
        <v>0</v>
      </c>
      <c r="W3006" s="20">
        <f>Tabla1[[#This Row],[Devengado]]/Tabla1[[#Totals],[Devengado]]</f>
        <v>0</v>
      </c>
      <c r="X3006" s="19">
        <v>327084</v>
      </c>
      <c r="Y3006" s="19">
        <v>327084</v>
      </c>
      <c r="Z3006" s="19">
        <v>327084</v>
      </c>
    </row>
    <row r="3007" spans="1:26" hidden="1" x14ac:dyDescent="0.2">
      <c r="A3007" t="s">
        <v>23</v>
      </c>
      <c r="B3007" t="s">
        <v>49</v>
      </c>
      <c r="C3007" t="s">
        <v>56</v>
      </c>
      <c r="D3007" t="s">
        <v>57</v>
      </c>
      <c r="E3007" t="s">
        <v>648</v>
      </c>
      <c r="F3007" t="s">
        <v>649</v>
      </c>
      <c r="G3007" t="s">
        <v>652</v>
      </c>
      <c r="H3007" t="s">
        <v>653</v>
      </c>
      <c r="I3007" t="str">
        <f>MID(Tabla1[[#This Row],[Des.Proyecto]],16,50)</f>
        <v>FOMENTO DE LA SEGURIDAD VIAL Y CONTROL D</v>
      </c>
      <c r="J3007" t="s">
        <v>853</v>
      </c>
      <c r="K3007" t="s">
        <v>854</v>
      </c>
      <c r="L3007" s="11" t="s">
        <v>939</v>
      </c>
      <c r="M3007" t="s">
        <v>855</v>
      </c>
      <c r="N3007" t="s">
        <v>194</v>
      </c>
      <c r="O3007" s="19">
        <v>0</v>
      </c>
      <c r="P3007" s="19">
        <v>0</v>
      </c>
      <c r="Q3007" s="19">
        <v>250</v>
      </c>
      <c r="R3007" s="19">
        <v>250</v>
      </c>
      <c r="S3007" s="19">
        <v>0</v>
      </c>
      <c r="T3007" s="19">
        <v>0</v>
      </c>
      <c r="U3007" s="18">
        <f>Tabla1[[#This Row],[Comprometido]]/Tabla1[[#Totals],[Comprometido]]</f>
        <v>0</v>
      </c>
      <c r="V3007" s="19">
        <v>0</v>
      </c>
      <c r="W3007" s="20">
        <f>Tabla1[[#This Row],[Devengado]]/Tabla1[[#Totals],[Devengado]]</f>
        <v>0</v>
      </c>
      <c r="X3007" s="19">
        <v>250</v>
      </c>
      <c r="Y3007" s="19">
        <v>250</v>
      </c>
      <c r="Z3007" s="19">
        <v>250</v>
      </c>
    </row>
    <row r="3008" spans="1:26" hidden="1" x14ac:dyDescent="0.2">
      <c r="A3008" t="s">
        <v>23</v>
      </c>
      <c r="B3008" t="s">
        <v>49</v>
      </c>
      <c r="C3008" t="s">
        <v>56</v>
      </c>
      <c r="D3008" t="s">
        <v>57</v>
      </c>
      <c r="E3008" t="s">
        <v>648</v>
      </c>
      <c r="F3008" t="s">
        <v>649</v>
      </c>
      <c r="G3008" t="s">
        <v>652</v>
      </c>
      <c r="H3008" t="s">
        <v>653</v>
      </c>
      <c r="I3008" t="str">
        <f>MID(Tabla1[[#This Row],[Des.Proyecto]],16,50)</f>
        <v>FOMENTO DE LA SEGURIDAD VIAL Y CONTROL D</v>
      </c>
      <c r="J3008" t="s">
        <v>856</v>
      </c>
      <c r="K3008" t="s">
        <v>857</v>
      </c>
      <c r="L3008" s="11" t="s">
        <v>939</v>
      </c>
      <c r="M3008" t="s">
        <v>855</v>
      </c>
      <c r="N3008" t="s">
        <v>194</v>
      </c>
      <c r="O3008" s="19">
        <v>676578.81</v>
      </c>
      <c r="P3008" s="19">
        <v>0</v>
      </c>
      <c r="Q3008" s="19">
        <v>-10887.3</v>
      </c>
      <c r="R3008" s="19">
        <v>665691.51</v>
      </c>
      <c r="S3008" s="19">
        <v>0</v>
      </c>
      <c r="T3008" s="19">
        <v>0</v>
      </c>
      <c r="U3008" s="18">
        <f>Tabla1[[#This Row],[Comprometido]]/Tabla1[[#Totals],[Comprometido]]</f>
        <v>0</v>
      </c>
      <c r="V3008" s="19">
        <v>0</v>
      </c>
      <c r="W3008" s="20">
        <f>Tabla1[[#This Row],[Devengado]]/Tabla1[[#Totals],[Devengado]]</f>
        <v>0</v>
      </c>
      <c r="X3008" s="19">
        <v>665691.51</v>
      </c>
      <c r="Y3008" s="19">
        <v>665691.51</v>
      </c>
      <c r="Z3008" s="19">
        <v>665691.51</v>
      </c>
    </row>
    <row r="3009" spans="1:26" hidden="1" x14ac:dyDescent="0.2">
      <c r="A3009" t="s">
        <v>23</v>
      </c>
      <c r="B3009" t="s">
        <v>49</v>
      </c>
      <c r="C3009" t="s">
        <v>56</v>
      </c>
      <c r="D3009" t="s">
        <v>57</v>
      </c>
      <c r="E3009" t="s">
        <v>648</v>
      </c>
      <c r="F3009" t="s">
        <v>649</v>
      </c>
      <c r="G3009" t="s">
        <v>652</v>
      </c>
      <c r="H3009" t="s">
        <v>653</v>
      </c>
      <c r="I3009" t="str">
        <f>MID(Tabla1[[#This Row],[Des.Proyecto]],16,50)</f>
        <v>FOMENTO DE LA SEGURIDAD VIAL Y CONTROL D</v>
      </c>
      <c r="J3009" t="s">
        <v>858</v>
      </c>
      <c r="K3009" t="s">
        <v>859</v>
      </c>
      <c r="L3009" s="11" t="s">
        <v>939</v>
      </c>
      <c r="M3009" t="s">
        <v>855</v>
      </c>
      <c r="N3009" t="s">
        <v>194</v>
      </c>
      <c r="O3009" s="19">
        <v>2499468.6</v>
      </c>
      <c r="P3009" s="19">
        <v>0</v>
      </c>
      <c r="Q3009" s="19">
        <v>-2210164.41</v>
      </c>
      <c r="R3009" s="19">
        <v>289304.19</v>
      </c>
      <c r="S3009" s="19">
        <v>0</v>
      </c>
      <c r="T3009" s="19">
        <v>0</v>
      </c>
      <c r="U3009" s="18">
        <f>Tabla1[[#This Row],[Comprometido]]/Tabla1[[#Totals],[Comprometido]]</f>
        <v>0</v>
      </c>
      <c r="V3009" s="19">
        <v>0</v>
      </c>
      <c r="W3009" s="20">
        <f>Tabla1[[#This Row],[Devengado]]/Tabla1[[#Totals],[Devengado]]</f>
        <v>0</v>
      </c>
      <c r="X3009" s="19">
        <v>289304.19</v>
      </c>
      <c r="Y3009" s="19">
        <v>289304.19</v>
      </c>
      <c r="Z3009" s="19">
        <v>289304.19</v>
      </c>
    </row>
    <row r="3010" spans="1:26" hidden="1" x14ac:dyDescent="0.2">
      <c r="A3010" t="s">
        <v>23</v>
      </c>
      <c r="B3010" t="s">
        <v>49</v>
      </c>
      <c r="C3010" t="s">
        <v>56</v>
      </c>
      <c r="D3010" t="s">
        <v>57</v>
      </c>
      <c r="E3010" t="s">
        <v>648</v>
      </c>
      <c r="F3010" t="s">
        <v>649</v>
      </c>
      <c r="G3010" t="s">
        <v>652</v>
      </c>
      <c r="H3010" t="s">
        <v>653</v>
      </c>
      <c r="I3010" t="str">
        <f>MID(Tabla1[[#This Row],[Des.Proyecto]],16,50)</f>
        <v>FOMENTO DE LA SEGURIDAD VIAL Y CONTROL D</v>
      </c>
      <c r="J3010" t="s">
        <v>860</v>
      </c>
      <c r="K3010" t="s">
        <v>861</v>
      </c>
      <c r="L3010" s="11" t="s">
        <v>939</v>
      </c>
      <c r="M3010" t="s">
        <v>855</v>
      </c>
      <c r="N3010" t="s">
        <v>194</v>
      </c>
      <c r="O3010" s="19">
        <v>1280</v>
      </c>
      <c r="P3010" s="19">
        <v>0</v>
      </c>
      <c r="Q3010" s="19">
        <v>-1280</v>
      </c>
      <c r="R3010" s="19">
        <v>0</v>
      </c>
      <c r="S3010" s="19">
        <v>0</v>
      </c>
      <c r="T3010" s="19">
        <v>0</v>
      </c>
      <c r="U3010" s="18">
        <f>Tabla1[[#This Row],[Comprometido]]/Tabla1[[#Totals],[Comprometido]]</f>
        <v>0</v>
      </c>
      <c r="V3010" s="19">
        <v>0</v>
      </c>
      <c r="W3010" s="20">
        <f>Tabla1[[#This Row],[Devengado]]/Tabla1[[#Totals],[Devengado]]</f>
        <v>0</v>
      </c>
      <c r="X3010" s="19">
        <v>0</v>
      </c>
      <c r="Y3010" s="19">
        <v>0</v>
      </c>
      <c r="Z3010" s="19">
        <v>0</v>
      </c>
    </row>
    <row r="3011" spans="1:26" hidden="1" x14ac:dyDescent="0.2">
      <c r="A3011" t="s">
        <v>23</v>
      </c>
      <c r="B3011" t="s">
        <v>49</v>
      </c>
      <c r="C3011" t="s">
        <v>56</v>
      </c>
      <c r="D3011" t="s">
        <v>57</v>
      </c>
      <c r="E3011" t="s">
        <v>648</v>
      </c>
      <c r="F3011" t="s">
        <v>649</v>
      </c>
      <c r="G3011" t="s">
        <v>652</v>
      </c>
      <c r="H3011" t="s">
        <v>653</v>
      </c>
      <c r="I3011" t="str">
        <f>MID(Tabla1[[#This Row],[Des.Proyecto]],16,50)</f>
        <v>FOMENTO DE LA SEGURIDAD VIAL Y CONTROL D</v>
      </c>
      <c r="J3011" t="s">
        <v>862</v>
      </c>
      <c r="K3011" t="s">
        <v>863</v>
      </c>
      <c r="L3011" s="11" t="s">
        <v>939</v>
      </c>
      <c r="M3011" t="s">
        <v>855</v>
      </c>
      <c r="N3011" t="s">
        <v>194</v>
      </c>
      <c r="O3011" s="19">
        <v>445226.01</v>
      </c>
      <c r="P3011" s="19">
        <v>0</v>
      </c>
      <c r="Q3011" s="19">
        <v>-4032.21</v>
      </c>
      <c r="R3011" s="19">
        <v>441193.8</v>
      </c>
      <c r="S3011" s="19">
        <v>208945.5</v>
      </c>
      <c r="T3011" s="19">
        <v>0</v>
      </c>
      <c r="U3011" s="18">
        <f>Tabla1[[#This Row],[Comprometido]]/Tabla1[[#Totals],[Comprometido]]</f>
        <v>0</v>
      </c>
      <c r="V3011" s="19">
        <v>0</v>
      </c>
      <c r="W3011" s="20">
        <f>Tabla1[[#This Row],[Devengado]]/Tabla1[[#Totals],[Devengado]]</f>
        <v>0</v>
      </c>
      <c r="X3011" s="19">
        <v>441193.8</v>
      </c>
      <c r="Y3011" s="19">
        <v>441193.8</v>
      </c>
      <c r="Z3011" s="19">
        <v>232248.3</v>
      </c>
    </row>
    <row r="3012" spans="1:26" hidden="1" x14ac:dyDescent="0.2">
      <c r="A3012" t="s">
        <v>23</v>
      </c>
      <c r="B3012" t="s">
        <v>49</v>
      </c>
      <c r="C3012" t="s">
        <v>50</v>
      </c>
      <c r="D3012" t="s">
        <v>51</v>
      </c>
      <c r="E3012" t="s">
        <v>664</v>
      </c>
      <c r="F3012" t="s">
        <v>665</v>
      </c>
      <c r="G3012" t="s">
        <v>666</v>
      </c>
      <c r="H3012" t="s">
        <v>667</v>
      </c>
      <c r="I3012" t="str">
        <f>MID(Tabla1[[#This Row],[Des.Proyecto]],16,50)</f>
        <v>MEJORAMIENTO DEL SERVICIO EN EL SISTEMA</v>
      </c>
      <c r="J3012" t="s">
        <v>858</v>
      </c>
      <c r="K3012" t="s">
        <v>859</v>
      </c>
      <c r="L3012" s="11" t="s">
        <v>939</v>
      </c>
      <c r="M3012" t="s">
        <v>855</v>
      </c>
      <c r="N3012" t="s">
        <v>194</v>
      </c>
      <c r="O3012" s="19">
        <v>0</v>
      </c>
      <c r="P3012" s="19">
        <v>0</v>
      </c>
      <c r="Q3012" s="19">
        <v>160000</v>
      </c>
      <c r="R3012" s="19">
        <v>160000</v>
      </c>
      <c r="S3012" s="19">
        <v>13.56</v>
      </c>
      <c r="T3012" s="19">
        <v>142840</v>
      </c>
      <c r="U3012" s="18">
        <f>Tabla1[[#This Row],[Comprometido]]/Tabla1[[#Totals],[Comprometido]]</f>
        <v>6.819216739914845E-3</v>
      </c>
      <c r="V3012" s="19">
        <v>142840</v>
      </c>
      <c r="W3012" s="20">
        <f>Tabla1[[#This Row],[Devengado]]/Tabla1[[#Totals],[Devengado]]</f>
        <v>1.6680630992442821E-2</v>
      </c>
      <c r="X3012" s="19">
        <v>17160</v>
      </c>
      <c r="Y3012" s="19">
        <v>17160</v>
      </c>
      <c r="Z3012" s="19">
        <v>17146.439999999999</v>
      </c>
    </row>
    <row r="3013" spans="1:26" hidden="1" x14ac:dyDescent="0.2">
      <c r="A3013" t="s">
        <v>23</v>
      </c>
      <c r="B3013" t="s">
        <v>49</v>
      </c>
      <c r="C3013" t="s">
        <v>50</v>
      </c>
      <c r="D3013" t="s">
        <v>51</v>
      </c>
      <c r="E3013" t="s">
        <v>664</v>
      </c>
      <c r="F3013" t="s">
        <v>665</v>
      </c>
      <c r="G3013" t="s">
        <v>666</v>
      </c>
      <c r="H3013" t="s">
        <v>667</v>
      </c>
      <c r="I3013" t="str">
        <f>MID(Tabla1[[#This Row],[Des.Proyecto]],16,50)</f>
        <v>MEJORAMIENTO DEL SERVICIO EN EL SISTEMA</v>
      </c>
      <c r="J3013" t="s">
        <v>862</v>
      </c>
      <c r="K3013" t="s">
        <v>863</v>
      </c>
      <c r="L3013" s="11" t="s">
        <v>939</v>
      </c>
      <c r="M3013" t="s">
        <v>855</v>
      </c>
      <c r="N3013" t="s">
        <v>194</v>
      </c>
      <c r="O3013" s="19">
        <v>5943606.3700000001</v>
      </c>
      <c r="P3013" s="19">
        <v>0</v>
      </c>
      <c r="Q3013" s="19">
        <v>0</v>
      </c>
      <c r="R3013" s="19">
        <v>5943606.3700000001</v>
      </c>
      <c r="S3013" s="19">
        <v>0</v>
      </c>
      <c r="T3013" s="19">
        <v>0</v>
      </c>
      <c r="U3013" s="18">
        <f>Tabla1[[#This Row],[Comprometido]]/Tabla1[[#Totals],[Comprometido]]</f>
        <v>0</v>
      </c>
      <c r="V3013" s="19">
        <v>0</v>
      </c>
      <c r="W3013" s="20">
        <f>Tabla1[[#This Row],[Devengado]]/Tabla1[[#Totals],[Devengado]]</f>
        <v>0</v>
      </c>
      <c r="X3013" s="19">
        <v>5943606.3700000001</v>
      </c>
      <c r="Y3013" s="19">
        <v>5943606.3700000001</v>
      </c>
      <c r="Z3013" s="19">
        <v>5943606.3700000001</v>
      </c>
    </row>
    <row r="3014" spans="1:26" hidden="1" x14ac:dyDescent="0.2">
      <c r="A3014" t="s">
        <v>23</v>
      </c>
      <c r="B3014" t="s">
        <v>49</v>
      </c>
      <c r="C3014" t="s">
        <v>50</v>
      </c>
      <c r="D3014" t="s">
        <v>51</v>
      </c>
      <c r="E3014" t="s">
        <v>664</v>
      </c>
      <c r="F3014" t="s">
        <v>665</v>
      </c>
      <c r="G3014" t="s">
        <v>668</v>
      </c>
      <c r="H3014" t="s">
        <v>669</v>
      </c>
      <c r="I3014" t="str">
        <f>MID(Tabla1[[#This Row],[Des.Proyecto]],16,50)</f>
        <v>PRIMERA LÍNEA DEL METRO DE QUITO</v>
      </c>
      <c r="J3014" t="s">
        <v>853</v>
      </c>
      <c r="K3014" t="s">
        <v>854</v>
      </c>
      <c r="L3014" s="11" t="s">
        <v>939</v>
      </c>
      <c r="M3014" t="s">
        <v>855</v>
      </c>
      <c r="N3014" t="s">
        <v>194</v>
      </c>
      <c r="O3014" s="19">
        <v>45043.1</v>
      </c>
      <c r="P3014" s="19">
        <v>0</v>
      </c>
      <c r="Q3014" s="19">
        <v>0</v>
      </c>
      <c r="R3014" s="19">
        <v>45043.1</v>
      </c>
      <c r="S3014" s="19">
        <v>45043.1</v>
      </c>
      <c r="T3014" s="19">
        <v>0</v>
      </c>
      <c r="U3014" s="18">
        <f>Tabla1[[#This Row],[Comprometido]]/Tabla1[[#Totals],[Comprometido]]</f>
        <v>0</v>
      </c>
      <c r="V3014" s="19">
        <v>0</v>
      </c>
      <c r="W3014" s="20">
        <f>Tabla1[[#This Row],[Devengado]]/Tabla1[[#Totals],[Devengado]]</f>
        <v>0</v>
      </c>
      <c r="X3014" s="19">
        <v>45043.1</v>
      </c>
      <c r="Y3014" s="19">
        <v>45043.1</v>
      </c>
      <c r="Z3014" s="19">
        <v>0</v>
      </c>
    </row>
    <row r="3015" spans="1:26" hidden="1" x14ac:dyDescent="0.2">
      <c r="A3015" t="s">
        <v>23</v>
      </c>
      <c r="B3015" t="s">
        <v>49</v>
      </c>
      <c r="C3015" t="s">
        <v>50</v>
      </c>
      <c r="D3015" t="s">
        <v>51</v>
      </c>
      <c r="E3015" t="s">
        <v>664</v>
      </c>
      <c r="F3015" t="s">
        <v>665</v>
      </c>
      <c r="G3015" t="s">
        <v>668</v>
      </c>
      <c r="H3015" t="s">
        <v>669</v>
      </c>
      <c r="I3015" t="str">
        <f>MID(Tabla1[[#This Row],[Des.Proyecto]],16,50)</f>
        <v>PRIMERA LÍNEA DEL METRO DE QUITO</v>
      </c>
      <c r="J3015" t="s">
        <v>853</v>
      </c>
      <c r="K3015" t="s">
        <v>854</v>
      </c>
      <c r="L3015" s="11" t="s">
        <v>939</v>
      </c>
      <c r="M3015" t="s">
        <v>855</v>
      </c>
      <c r="N3015" t="s">
        <v>11</v>
      </c>
      <c r="O3015" s="19">
        <v>230505</v>
      </c>
      <c r="P3015" s="19">
        <v>0</v>
      </c>
      <c r="Q3015" s="19">
        <v>0</v>
      </c>
      <c r="R3015" s="19">
        <v>230505</v>
      </c>
      <c r="S3015" s="19">
        <v>0</v>
      </c>
      <c r="T3015" s="19">
        <v>230505</v>
      </c>
      <c r="U3015" s="18">
        <f>Tabla1[[#This Row],[Comprometido]]/Tabla1[[#Totals],[Comprometido]]</f>
        <v>1.1004365406287252E-2</v>
      </c>
      <c r="V3015" s="19">
        <v>0</v>
      </c>
      <c r="W3015" s="20">
        <f>Tabla1[[#This Row],[Devengado]]/Tabla1[[#Totals],[Devengado]]</f>
        <v>0</v>
      </c>
      <c r="X3015" s="19">
        <v>0</v>
      </c>
      <c r="Y3015" s="19">
        <v>230505</v>
      </c>
      <c r="Z3015" s="19">
        <v>0</v>
      </c>
    </row>
    <row r="3016" spans="1:26" hidden="1" x14ac:dyDescent="0.2">
      <c r="A3016" t="s">
        <v>23</v>
      </c>
      <c r="B3016" t="s">
        <v>49</v>
      </c>
      <c r="C3016" t="s">
        <v>50</v>
      </c>
      <c r="D3016" t="s">
        <v>51</v>
      </c>
      <c r="E3016" t="s">
        <v>664</v>
      </c>
      <c r="F3016" t="s">
        <v>665</v>
      </c>
      <c r="G3016" t="s">
        <v>668</v>
      </c>
      <c r="H3016" t="s">
        <v>669</v>
      </c>
      <c r="I3016" t="str">
        <f>MID(Tabla1[[#This Row],[Des.Proyecto]],16,50)</f>
        <v>PRIMERA LÍNEA DEL METRO DE QUITO</v>
      </c>
      <c r="J3016" t="s">
        <v>856</v>
      </c>
      <c r="K3016" t="s">
        <v>857</v>
      </c>
      <c r="L3016" s="11" t="s">
        <v>939</v>
      </c>
      <c r="M3016" t="s">
        <v>855</v>
      </c>
      <c r="N3016" t="s">
        <v>11</v>
      </c>
      <c r="O3016" s="19">
        <v>1500585.58</v>
      </c>
      <c r="P3016" s="19">
        <v>0</v>
      </c>
      <c r="Q3016" s="19">
        <v>0</v>
      </c>
      <c r="R3016" s="19">
        <v>1500585.58</v>
      </c>
      <c r="S3016" s="19">
        <v>0</v>
      </c>
      <c r="T3016" s="19">
        <v>1500585.58</v>
      </c>
      <c r="U3016" s="18">
        <f>Tabla1[[#This Row],[Comprometido]]/Tabla1[[#Totals],[Comprometido]]</f>
        <v>7.1638324746645388E-2</v>
      </c>
      <c r="V3016" s="19">
        <v>0</v>
      </c>
      <c r="W3016" s="20">
        <f>Tabla1[[#This Row],[Devengado]]/Tabla1[[#Totals],[Devengado]]</f>
        <v>0</v>
      </c>
      <c r="X3016" s="19">
        <v>0</v>
      </c>
      <c r="Y3016" s="19">
        <v>1500585.58</v>
      </c>
      <c r="Z3016" s="19">
        <v>0</v>
      </c>
    </row>
    <row r="3017" spans="1:26" hidden="1" x14ac:dyDescent="0.2">
      <c r="A3017" t="s">
        <v>23</v>
      </c>
      <c r="B3017" t="s">
        <v>49</v>
      </c>
      <c r="C3017" t="s">
        <v>50</v>
      </c>
      <c r="D3017" t="s">
        <v>51</v>
      </c>
      <c r="E3017" t="s">
        <v>664</v>
      </c>
      <c r="F3017" t="s">
        <v>665</v>
      </c>
      <c r="G3017" t="s">
        <v>668</v>
      </c>
      <c r="H3017" t="s">
        <v>669</v>
      </c>
      <c r="I3017" t="str">
        <f>MID(Tabla1[[#This Row],[Des.Proyecto]],16,50)</f>
        <v>PRIMERA LÍNEA DEL METRO DE QUITO</v>
      </c>
      <c r="J3017" t="s">
        <v>856</v>
      </c>
      <c r="K3017" t="s">
        <v>857</v>
      </c>
      <c r="L3017" s="11" t="s">
        <v>939</v>
      </c>
      <c r="M3017" t="s">
        <v>855</v>
      </c>
      <c r="N3017" t="s">
        <v>194</v>
      </c>
      <c r="O3017" s="19">
        <v>4983520.51</v>
      </c>
      <c r="P3017" s="19">
        <v>0</v>
      </c>
      <c r="Q3017" s="19">
        <v>0</v>
      </c>
      <c r="R3017" s="19">
        <v>4983520.51</v>
      </c>
      <c r="S3017" s="19">
        <v>4983520.51</v>
      </c>
      <c r="T3017" s="19">
        <v>0</v>
      </c>
      <c r="U3017" s="18">
        <f>Tabla1[[#This Row],[Comprometido]]/Tabla1[[#Totals],[Comprometido]]</f>
        <v>0</v>
      </c>
      <c r="V3017" s="19">
        <v>0</v>
      </c>
      <c r="W3017" s="20">
        <f>Tabla1[[#This Row],[Devengado]]/Tabla1[[#Totals],[Devengado]]</f>
        <v>0</v>
      </c>
      <c r="X3017" s="19">
        <v>4983520.51</v>
      </c>
      <c r="Y3017" s="19">
        <v>4983520.51</v>
      </c>
      <c r="Z3017" s="19">
        <v>0</v>
      </c>
    </row>
    <row r="3018" spans="1:26" hidden="1" x14ac:dyDescent="0.2">
      <c r="A3018" t="s">
        <v>23</v>
      </c>
      <c r="B3018" t="s">
        <v>49</v>
      </c>
      <c r="C3018" t="s">
        <v>50</v>
      </c>
      <c r="D3018" t="s">
        <v>51</v>
      </c>
      <c r="E3018" t="s">
        <v>664</v>
      </c>
      <c r="F3018" t="s">
        <v>665</v>
      </c>
      <c r="G3018" t="s">
        <v>668</v>
      </c>
      <c r="H3018" t="s">
        <v>669</v>
      </c>
      <c r="I3018" t="str">
        <f>MID(Tabla1[[#This Row],[Des.Proyecto]],16,50)</f>
        <v>PRIMERA LÍNEA DEL METRO DE QUITO</v>
      </c>
      <c r="J3018" t="s">
        <v>858</v>
      </c>
      <c r="K3018" t="s">
        <v>859</v>
      </c>
      <c r="L3018" s="11" t="s">
        <v>939</v>
      </c>
      <c r="M3018" t="s">
        <v>855</v>
      </c>
      <c r="N3018" t="s">
        <v>670</v>
      </c>
      <c r="O3018" s="19">
        <v>19872276.300000001</v>
      </c>
      <c r="P3018" s="19">
        <v>0</v>
      </c>
      <c r="Q3018" s="19">
        <v>0</v>
      </c>
      <c r="R3018" s="19">
        <v>19872276.300000001</v>
      </c>
      <c r="S3018" s="19">
        <v>0</v>
      </c>
      <c r="T3018" s="19">
        <v>0</v>
      </c>
      <c r="U3018" s="18">
        <f>Tabla1[[#This Row],[Comprometido]]/Tabla1[[#Totals],[Comprometido]]</f>
        <v>0</v>
      </c>
      <c r="V3018" s="19">
        <v>0</v>
      </c>
      <c r="W3018" s="20">
        <f>Tabla1[[#This Row],[Devengado]]/Tabla1[[#Totals],[Devengado]]</f>
        <v>0</v>
      </c>
      <c r="X3018" s="19">
        <v>19872276.300000001</v>
      </c>
      <c r="Y3018" s="19">
        <v>19872276.300000001</v>
      </c>
      <c r="Z3018" s="19">
        <v>19872276.300000001</v>
      </c>
    </row>
    <row r="3019" spans="1:26" hidden="1" x14ac:dyDescent="0.2">
      <c r="A3019" t="s">
        <v>23</v>
      </c>
      <c r="B3019" t="s">
        <v>49</v>
      </c>
      <c r="C3019" t="s">
        <v>50</v>
      </c>
      <c r="D3019" t="s">
        <v>51</v>
      </c>
      <c r="E3019" t="s">
        <v>664</v>
      </c>
      <c r="F3019" t="s">
        <v>665</v>
      </c>
      <c r="G3019" t="s">
        <v>668</v>
      </c>
      <c r="H3019" t="s">
        <v>669</v>
      </c>
      <c r="I3019" t="str">
        <f>MID(Tabla1[[#This Row],[Des.Proyecto]],16,50)</f>
        <v>PRIMERA LÍNEA DEL METRO DE QUITO</v>
      </c>
      <c r="J3019" t="s">
        <v>862</v>
      </c>
      <c r="K3019" t="s">
        <v>863</v>
      </c>
      <c r="L3019" s="11" t="s">
        <v>939</v>
      </c>
      <c r="M3019" t="s">
        <v>855</v>
      </c>
      <c r="N3019" t="s">
        <v>194</v>
      </c>
      <c r="O3019" s="19">
        <v>3321577.7</v>
      </c>
      <c r="P3019" s="19">
        <v>0</v>
      </c>
      <c r="Q3019" s="19">
        <v>0</v>
      </c>
      <c r="R3019" s="19">
        <v>3321577.7</v>
      </c>
      <c r="S3019" s="19">
        <v>3321577.7</v>
      </c>
      <c r="T3019" s="19">
        <v>0</v>
      </c>
      <c r="U3019" s="18">
        <f>Tabla1[[#This Row],[Comprometido]]/Tabla1[[#Totals],[Comprometido]]</f>
        <v>0</v>
      </c>
      <c r="V3019" s="19">
        <v>0</v>
      </c>
      <c r="W3019" s="20">
        <f>Tabla1[[#This Row],[Devengado]]/Tabla1[[#Totals],[Devengado]]</f>
        <v>0</v>
      </c>
      <c r="X3019" s="19">
        <v>3321577.7</v>
      </c>
      <c r="Y3019" s="19">
        <v>3321577.7</v>
      </c>
      <c r="Z3019" s="19">
        <v>0</v>
      </c>
    </row>
    <row r="3020" spans="1:26" hidden="1" x14ac:dyDescent="0.2">
      <c r="A3020" t="s">
        <v>23</v>
      </c>
      <c r="B3020" t="s">
        <v>49</v>
      </c>
      <c r="C3020" t="s">
        <v>50</v>
      </c>
      <c r="D3020" t="s">
        <v>51</v>
      </c>
      <c r="E3020" t="s">
        <v>664</v>
      </c>
      <c r="F3020" t="s">
        <v>665</v>
      </c>
      <c r="G3020" t="s">
        <v>668</v>
      </c>
      <c r="H3020" t="s">
        <v>669</v>
      </c>
      <c r="I3020" t="str">
        <f>MID(Tabla1[[#This Row],[Des.Proyecto]],16,50)</f>
        <v>PRIMERA LÍNEA DEL METRO DE QUITO</v>
      </c>
      <c r="J3020" t="s">
        <v>862</v>
      </c>
      <c r="K3020" t="s">
        <v>863</v>
      </c>
      <c r="L3020" s="11" t="s">
        <v>939</v>
      </c>
      <c r="M3020" t="s">
        <v>855</v>
      </c>
      <c r="N3020" t="s">
        <v>11</v>
      </c>
      <c r="O3020" s="19">
        <v>10287385.65</v>
      </c>
      <c r="P3020" s="19">
        <v>0</v>
      </c>
      <c r="Q3020" s="19">
        <v>0</v>
      </c>
      <c r="R3020" s="19">
        <v>10287385.65</v>
      </c>
      <c r="S3020" s="19">
        <v>0</v>
      </c>
      <c r="T3020" s="19">
        <v>10287385.65</v>
      </c>
      <c r="U3020" s="18">
        <f>Tabla1[[#This Row],[Comprometido]]/Tabla1[[#Totals],[Comprometido]]</f>
        <v>0.49112232171968467</v>
      </c>
      <c r="V3020" s="19">
        <v>0</v>
      </c>
      <c r="W3020" s="20">
        <f>Tabla1[[#This Row],[Devengado]]/Tabla1[[#Totals],[Devengado]]</f>
        <v>0</v>
      </c>
      <c r="X3020" s="19">
        <v>0</v>
      </c>
      <c r="Y3020" s="19">
        <v>10287385.65</v>
      </c>
      <c r="Z3020" s="19">
        <v>0</v>
      </c>
    </row>
    <row r="3021" spans="1:26" hidden="1" x14ac:dyDescent="0.2">
      <c r="A3021" t="s">
        <v>23</v>
      </c>
      <c r="B3021" t="s">
        <v>49</v>
      </c>
      <c r="C3021" t="s">
        <v>50</v>
      </c>
      <c r="D3021" t="s">
        <v>51</v>
      </c>
      <c r="E3021" t="s">
        <v>664</v>
      </c>
      <c r="F3021" t="s">
        <v>665</v>
      </c>
      <c r="G3021" t="s">
        <v>668</v>
      </c>
      <c r="H3021" t="s">
        <v>669</v>
      </c>
      <c r="I3021" t="str">
        <f>MID(Tabla1[[#This Row],[Des.Proyecto]],16,50)</f>
        <v>PRIMERA LÍNEA DEL METRO DE QUITO</v>
      </c>
      <c r="J3021" t="s">
        <v>866</v>
      </c>
      <c r="K3021" t="s">
        <v>867</v>
      </c>
      <c r="L3021" s="11" t="s">
        <v>939</v>
      </c>
      <c r="M3021" t="s">
        <v>855</v>
      </c>
      <c r="N3021" t="s">
        <v>670</v>
      </c>
      <c r="O3021" s="19">
        <v>948216.62</v>
      </c>
      <c r="P3021" s="19">
        <v>0</v>
      </c>
      <c r="Q3021" s="19">
        <v>0</v>
      </c>
      <c r="R3021" s="19">
        <v>948216.62</v>
      </c>
      <c r="S3021" s="19">
        <v>0</v>
      </c>
      <c r="T3021" s="19">
        <v>0</v>
      </c>
      <c r="U3021" s="18">
        <f>Tabla1[[#This Row],[Comprometido]]/Tabla1[[#Totals],[Comprometido]]</f>
        <v>0</v>
      </c>
      <c r="V3021" s="19">
        <v>0</v>
      </c>
      <c r="W3021" s="20">
        <f>Tabla1[[#This Row],[Devengado]]/Tabla1[[#Totals],[Devengado]]</f>
        <v>0</v>
      </c>
      <c r="X3021" s="19">
        <v>948216.62</v>
      </c>
      <c r="Y3021" s="19">
        <v>948216.62</v>
      </c>
      <c r="Z3021" s="19">
        <v>948216.62</v>
      </c>
    </row>
    <row r="3022" spans="1:26" hidden="1" x14ac:dyDescent="0.2">
      <c r="A3022" t="s">
        <v>23</v>
      </c>
      <c r="B3022" t="s">
        <v>49</v>
      </c>
      <c r="C3022" t="s">
        <v>50</v>
      </c>
      <c r="D3022" t="s">
        <v>51</v>
      </c>
      <c r="E3022" t="s">
        <v>664</v>
      </c>
      <c r="F3022" t="s">
        <v>665</v>
      </c>
      <c r="G3022" t="s">
        <v>668</v>
      </c>
      <c r="H3022" t="s">
        <v>669</v>
      </c>
      <c r="I3022" t="str">
        <f>MID(Tabla1[[#This Row],[Des.Proyecto]],16,50)</f>
        <v>PRIMERA LÍNEA DEL METRO DE QUITO</v>
      </c>
      <c r="J3022" t="s">
        <v>874</v>
      </c>
      <c r="K3022" t="s">
        <v>875</v>
      </c>
      <c r="L3022" s="11" t="s">
        <v>939</v>
      </c>
      <c r="M3022" t="s">
        <v>855</v>
      </c>
      <c r="N3022" t="s">
        <v>11</v>
      </c>
      <c r="O3022" s="19">
        <v>200250</v>
      </c>
      <c r="P3022" s="19">
        <v>0</v>
      </c>
      <c r="Q3022" s="19">
        <v>0</v>
      </c>
      <c r="R3022" s="19">
        <v>200250</v>
      </c>
      <c r="S3022" s="19">
        <v>0</v>
      </c>
      <c r="T3022" s="19">
        <v>200250</v>
      </c>
      <c r="U3022" s="18">
        <f>Tabla1[[#This Row],[Comprometido]]/Tabla1[[#Totals],[Comprometido]]</f>
        <v>9.5599842632872276E-3</v>
      </c>
      <c r="V3022" s="19">
        <v>0</v>
      </c>
      <c r="W3022" s="20">
        <f>Tabla1[[#This Row],[Devengado]]/Tabla1[[#Totals],[Devengado]]</f>
        <v>0</v>
      </c>
      <c r="X3022" s="19">
        <v>0</v>
      </c>
      <c r="Y3022" s="19">
        <v>200250</v>
      </c>
      <c r="Z3022" s="19">
        <v>0</v>
      </c>
    </row>
    <row r="3023" spans="1:26" hidden="1" x14ac:dyDescent="0.2">
      <c r="A3023" t="s">
        <v>0</v>
      </c>
      <c r="B3023" t="s">
        <v>126</v>
      </c>
      <c r="C3023" t="s">
        <v>127</v>
      </c>
      <c r="D3023" t="s">
        <v>128</v>
      </c>
      <c r="E3023" t="s">
        <v>671</v>
      </c>
      <c r="F3023" t="s">
        <v>672</v>
      </c>
      <c r="G3023" t="s">
        <v>673</v>
      </c>
      <c r="H3023" t="s">
        <v>674</v>
      </c>
      <c r="I3023" t="str">
        <f>MID(Tabla1[[#This Row],[Des.Proyecto]],16,50)</f>
        <v>DIFUSIÓN DE LA GESTIÓN INSTITUCIONAL</v>
      </c>
      <c r="J3023" t="s">
        <v>856</v>
      </c>
      <c r="K3023" t="s">
        <v>857</v>
      </c>
      <c r="L3023" s="11" t="s">
        <v>939</v>
      </c>
      <c r="M3023" t="s">
        <v>855</v>
      </c>
      <c r="N3023" t="s">
        <v>11</v>
      </c>
      <c r="O3023" s="19">
        <v>150528.75</v>
      </c>
      <c r="P3023" s="19">
        <v>0</v>
      </c>
      <c r="Q3023" s="19">
        <v>0</v>
      </c>
      <c r="R3023" s="19">
        <v>150528.75</v>
      </c>
      <c r="S3023" s="19">
        <v>61678.34</v>
      </c>
      <c r="T3023" s="19">
        <v>0</v>
      </c>
      <c r="U3023" s="18">
        <f>Tabla1[[#This Row],[Comprometido]]/Tabla1[[#Totals],[Comprometido]]</f>
        <v>0</v>
      </c>
      <c r="V3023" s="19">
        <v>0</v>
      </c>
      <c r="W3023" s="20">
        <f>Tabla1[[#This Row],[Devengado]]/Tabla1[[#Totals],[Devengado]]</f>
        <v>0</v>
      </c>
      <c r="X3023" s="19">
        <v>150528.75</v>
      </c>
      <c r="Y3023" s="19">
        <v>150528.75</v>
      </c>
      <c r="Z3023" s="19">
        <v>88850.41</v>
      </c>
    </row>
    <row r="3024" spans="1:26" hidden="1" x14ac:dyDescent="0.2">
      <c r="A3024" t="s">
        <v>0</v>
      </c>
      <c r="B3024" t="s">
        <v>126</v>
      </c>
      <c r="C3024" t="s">
        <v>127</v>
      </c>
      <c r="D3024" t="s">
        <v>128</v>
      </c>
      <c r="E3024" t="s">
        <v>671</v>
      </c>
      <c r="F3024" t="s">
        <v>672</v>
      </c>
      <c r="G3024" t="s">
        <v>673</v>
      </c>
      <c r="H3024" t="s">
        <v>674</v>
      </c>
      <c r="I3024" t="str">
        <f>MID(Tabla1[[#This Row],[Des.Proyecto]],16,50)</f>
        <v>DIFUSIÓN DE LA GESTIÓN INSTITUCIONAL</v>
      </c>
      <c r="J3024" t="s">
        <v>856</v>
      </c>
      <c r="K3024" t="s">
        <v>857</v>
      </c>
      <c r="L3024" s="11" t="s">
        <v>939</v>
      </c>
      <c r="M3024" t="s">
        <v>855</v>
      </c>
      <c r="N3024" t="s">
        <v>194</v>
      </c>
      <c r="O3024" s="19">
        <v>49419.81</v>
      </c>
      <c r="P3024" s="19">
        <v>0</v>
      </c>
      <c r="Q3024" s="19">
        <v>0</v>
      </c>
      <c r="R3024" s="19">
        <v>49419.81</v>
      </c>
      <c r="S3024" s="19">
        <v>33743.800000000003</v>
      </c>
      <c r="T3024" s="19">
        <v>0</v>
      </c>
      <c r="U3024" s="18">
        <f>Tabla1[[#This Row],[Comprometido]]/Tabla1[[#Totals],[Comprometido]]</f>
        <v>0</v>
      </c>
      <c r="V3024" s="19">
        <v>0</v>
      </c>
      <c r="W3024" s="20">
        <f>Tabla1[[#This Row],[Devengado]]/Tabla1[[#Totals],[Devengado]]</f>
        <v>0</v>
      </c>
      <c r="X3024" s="19">
        <v>49419.81</v>
      </c>
      <c r="Y3024" s="19">
        <v>49419.81</v>
      </c>
      <c r="Z3024" s="19">
        <v>15676.01</v>
      </c>
    </row>
    <row r="3025" spans="1:26" hidden="1" x14ac:dyDescent="0.2">
      <c r="A3025" t="s">
        <v>0</v>
      </c>
      <c r="B3025" t="s">
        <v>126</v>
      </c>
      <c r="C3025" t="s">
        <v>127</v>
      </c>
      <c r="D3025" t="s">
        <v>128</v>
      </c>
      <c r="E3025" t="s">
        <v>671</v>
      </c>
      <c r="F3025" t="s">
        <v>672</v>
      </c>
      <c r="G3025" t="s">
        <v>673</v>
      </c>
      <c r="H3025" t="s">
        <v>674</v>
      </c>
      <c r="I3025" t="str">
        <f>MID(Tabla1[[#This Row],[Des.Proyecto]],16,50)</f>
        <v>DIFUSIÓN DE LA GESTIÓN INSTITUCIONAL</v>
      </c>
      <c r="J3025" t="s">
        <v>870</v>
      </c>
      <c r="K3025" t="s">
        <v>871</v>
      </c>
      <c r="L3025" s="11" t="s">
        <v>939</v>
      </c>
      <c r="M3025" t="s">
        <v>855</v>
      </c>
      <c r="N3025" t="s">
        <v>11</v>
      </c>
      <c r="O3025" s="19">
        <v>2694.2</v>
      </c>
      <c r="P3025" s="19">
        <v>0</v>
      </c>
      <c r="Q3025" s="19">
        <v>0</v>
      </c>
      <c r="R3025" s="19">
        <v>2694.2</v>
      </c>
      <c r="S3025" s="19">
        <v>0</v>
      </c>
      <c r="T3025" s="19">
        <v>0</v>
      </c>
      <c r="U3025" s="18">
        <f>Tabla1[[#This Row],[Comprometido]]/Tabla1[[#Totals],[Comprometido]]</f>
        <v>0</v>
      </c>
      <c r="V3025" s="19">
        <v>0</v>
      </c>
      <c r="W3025" s="20">
        <f>Tabla1[[#This Row],[Devengado]]/Tabla1[[#Totals],[Devengado]]</f>
        <v>0</v>
      </c>
      <c r="X3025" s="19">
        <v>2694.2</v>
      </c>
      <c r="Y3025" s="19">
        <v>2694.2</v>
      </c>
      <c r="Z3025" s="19">
        <v>2694.2</v>
      </c>
    </row>
    <row r="3026" spans="1:26" hidden="1" x14ac:dyDescent="0.2">
      <c r="A3026" t="s">
        <v>23</v>
      </c>
      <c r="B3026" t="s">
        <v>46</v>
      </c>
      <c r="C3026" t="s">
        <v>133</v>
      </c>
      <c r="D3026" t="s">
        <v>134</v>
      </c>
      <c r="E3026" t="s">
        <v>671</v>
      </c>
      <c r="F3026" t="s">
        <v>672</v>
      </c>
      <c r="G3026" t="s">
        <v>679</v>
      </c>
      <c r="H3026" t="s">
        <v>680</v>
      </c>
      <c r="I3026" t="str">
        <f>MID(Tabla1[[#This Row],[Des.Proyecto]],16,50)</f>
        <v>FORTALECIMIENTO DE LA GESTIÓN CATASTRAL</v>
      </c>
      <c r="J3026" t="s">
        <v>862</v>
      </c>
      <c r="K3026" t="s">
        <v>863</v>
      </c>
      <c r="L3026" s="11" t="s">
        <v>939</v>
      </c>
      <c r="M3026" t="s">
        <v>855</v>
      </c>
      <c r="N3026" t="s">
        <v>194</v>
      </c>
      <c r="O3026" s="19">
        <v>0</v>
      </c>
      <c r="P3026" s="19">
        <v>0</v>
      </c>
      <c r="Q3026" s="19">
        <v>134470</v>
      </c>
      <c r="R3026" s="19">
        <v>134470</v>
      </c>
      <c r="S3026" s="19">
        <v>2890</v>
      </c>
      <c r="T3026" s="19">
        <v>131580</v>
      </c>
      <c r="U3026" s="18">
        <f>Tabla1[[#This Row],[Comprometido]]/Tabla1[[#Totals],[Comprometido]]</f>
        <v>6.2816615698543495E-3</v>
      </c>
      <c r="V3026" s="19">
        <v>0</v>
      </c>
      <c r="W3026" s="20">
        <f>Tabla1[[#This Row],[Devengado]]/Tabla1[[#Totals],[Devengado]]</f>
        <v>0</v>
      </c>
      <c r="X3026" s="19">
        <v>2890</v>
      </c>
      <c r="Y3026" s="19">
        <v>134470</v>
      </c>
      <c r="Z3026" s="19">
        <v>0</v>
      </c>
    </row>
    <row r="3027" spans="1:26" hidden="1" x14ac:dyDescent="0.2">
      <c r="A3027" t="s">
        <v>0</v>
      </c>
      <c r="B3027" t="s">
        <v>1</v>
      </c>
      <c r="C3027" t="s">
        <v>203</v>
      </c>
      <c r="D3027" t="s">
        <v>204</v>
      </c>
      <c r="E3027" t="s">
        <v>671</v>
      </c>
      <c r="F3027" t="s">
        <v>672</v>
      </c>
      <c r="G3027" t="s">
        <v>683</v>
      </c>
      <c r="H3027" t="s">
        <v>684</v>
      </c>
      <c r="I3027" t="str">
        <f>MID(Tabla1[[#This Row],[Des.Proyecto]],16,50)</f>
        <v>MODERNIZACIÓN DE LA GESTIÓN DOCUMENTAL,</v>
      </c>
      <c r="J3027" t="s">
        <v>853</v>
      </c>
      <c r="K3027" t="s">
        <v>854</v>
      </c>
      <c r="L3027" s="11" t="s">
        <v>939</v>
      </c>
      <c r="M3027" t="s">
        <v>855</v>
      </c>
      <c r="N3027" t="s">
        <v>194</v>
      </c>
      <c r="O3027" s="19">
        <v>175000</v>
      </c>
      <c r="P3027" s="19">
        <v>0</v>
      </c>
      <c r="Q3027" s="19">
        <v>0</v>
      </c>
      <c r="R3027" s="19">
        <v>175000</v>
      </c>
      <c r="S3027" s="19">
        <v>0</v>
      </c>
      <c r="T3027" s="19">
        <v>164314.63</v>
      </c>
      <c r="U3027" s="18">
        <f>Tabla1[[#This Row],[Comprometido]]/Tabla1[[#Totals],[Comprometido]]</f>
        <v>7.8444208590654849E-3</v>
      </c>
      <c r="V3027" s="19">
        <v>164314.63</v>
      </c>
      <c r="W3027" s="20">
        <f>Tabla1[[#This Row],[Devengado]]/Tabla1[[#Totals],[Devengado]]</f>
        <v>1.9188404576377591E-2</v>
      </c>
      <c r="X3027" s="19">
        <v>10685.37</v>
      </c>
      <c r="Y3027" s="19">
        <v>10685.37</v>
      </c>
      <c r="Z3027" s="19">
        <v>10685.37</v>
      </c>
    </row>
    <row r="3028" spans="1:26" hidden="1" x14ac:dyDescent="0.2">
      <c r="A3028" t="s">
        <v>0</v>
      </c>
      <c r="B3028" t="s">
        <v>31</v>
      </c>
      <c r="C3028" t="s">
        <v>32</v>
      </c>
      <c r="D3028" t="s">
        <v>33</v>
      </c>
      <c r="E3028" t="s">
        <v>671</v>
      </c>
      <c r="F3028" t="s">
        <v>672</v>
      </c>
      <c r="G3028" t="s">
        <v>685</v>
      </c>
      <c r="H3028" t="s">
        <v>686</v>
      </c>
      <c r="I3028" t="str">
        <f>MID(Tabla1[[#This Row],[Des.Proyecto]],16,50)</f>
        <v>FORTALECIMIENTO DE LA INFRAESTRUCTURA TE</v>
      </c>
      <c r="J3028" t="s">
        <v>862</v>
      </c>
      <c r="K3028" t="s">
        <v>863</v>
      </c>
      <c r="L3028" s="11" t="s">
        <v>939</v>
      </c>
      <c r="M3028" t="s">
        <v>855</v>
      </c>
      <c r="N3028" t="s">
        <v>194</v>
      </c>
      <c r="O3028" s="19">
        <v>1501016.46</v>
      </c>
      <c r="P3028" s="19">
        <v>0</v>
      </c>
      <c r="Q3028" s="19">
        <v>185750</v>
      </c>
      <c r="R3028" s="19">
        <v>1686766.46</v>
      </c>
      <c r="S3028" s="19">
        <v>734055.24</v>
      </c>
      <c r="T3028" s="19">
        <v>722357.8</v>
      </c>
      <c r="U3028" s="18">
        <f>Tabla1[[#This Row],[Comprometido]]/Tabla1[[#Totals],[Comprometido]]</f>
        <v>3.4485539078465834E-2</v>
      </c>
      <c r="V3028" s="19">
        <v>0</v>
      </c>
      <c r="W3028" s="20">
        <f>Tabla1[[#This Row],[Devengado]]/Tabla1[[#Totals],[Devengado]]</f>
        <v>0</v>
      </c>
      <c r="X3028" s="19">
        <v>964408.66</v>
      </c>
      <c r="Y3028" s="19">
        <v>1686766.46</v>
      </c>
      <c r="Z3028" s="19">
        <v>230353.42</v>
      </c>
    </row>
    <row r="3029" spans="1:26" hidden="1" x14ac:dyDescent="0.2">
      <c r="A3029" t="s">
        <v>0</v>
      </c>
      <c r="B3029" t="s">
        <v>105</v>
      </c>
      <c r="C3029" t="s">
        <v>106</v>
      </c>
      <c r="D3029" t="s">
        <v>107</v>
      </c>
      <c r="E3029" t="s">
        <v>671</v>
      </c>
      <c r="F3029" t="s">
        <v>672</v>
      </c>
      <c r="G3029" t="s">
        <v>689</v>
      </c>
      <c r="H3029" t="s">
        <v>690</v>
      </c>
      <c r="I3029" t="str">
        <f>MID(Tabla1[[#This Row],[Des.Proyecto]],16,50)</f>
        <v xml:space="preserve"> AUTOMATIZACIÓN Y SISTEMATIZACIÓN DE LOS</v>
      </c>
      <c r="J3029" t="s">
        <v>862</v>
      </c>
      <c r="K3029" t="s">
        <v>863</v>
      </c>
      <c r="L3029" s="11" t="s">
        <v>939</v>
      </c>
      <c r="M3029" t="s">
        <v>855</v>
      </c>
      <c r="N3029" t="s">
        <v>194</v>
      </c>
      <c r="O3029" s="19">
        <v>110000</v>
      </c>
      <c r="P3029" s="19">
        <v>0</v>
      </c>
      <c r="Q3029" s="19">
        <v>0</v>
      </c>
      <c r="R3029" s="19">
        <v>110000</v>
      </c>
      <c r="S3029" s="19">
        <v>0</v>
      </c>
      <c r="T3029" s="19">
        <v>0</v>
      </c>
      <c r="U3029" s="18">
        <f>Tabla1[[#This Row],[Comprometido]]/Tabla1[[#Totals],[Comprometido]]</f>
        <v>0</v>
      </c>
      <c r="V3029" s="19">
        <v>0</v>
      </c>
      <c r="W3029" s="20">
        <f>Tabla1[[#This Row],[Devengado]]/Tabla1[[#Totals],[Devengado]]</f>
        <v>0</v>
      </c>
      <c r="X3029" s="19">
        <v>110000</v>
      </c>
      <c r="Y3029" s="19">
        <v>110000</v>
      </c>
      <c r="Z3029" s="19">
        <v>110000</v>
      </c>
    </row>
    <row r="3030" spans="1:26" hidden="1" x14ac:dyDescent="0.2">
      <c r="A3030" t="s">
        <v>0</v>
      </c>
      <c r="B3030" t="s">
        <v>105</v>
      </c>
      <c r="C3030" t="s">
        <v>106</v>
      </c>
      <c r="D3030" t="s">
        <v>107</v>
      </c>
      <c r="E3030" t="s">
        <v>671</v>
      </c>
      <c r="F3030" t="s">
        <v>672</v>
      </c>
      <c r="G3030" t="s">
        <v>693</v>
      </c>
      <c r="H3030" t="s">
        <v>694</v>
      </c>
      <c r="I3030" t="str">
        <f>MID(Tabla1[[#This Row],[Des.Proyecto]],16,50)</f>
        <v>CONTROL DEL CUMPLIMIENTO DE LA NORMATIVA</v>
      </c>
      <c r="J3030" t="s">
        <v>862</v>
      </c>
      <c r="K3030" t="s">
        <v>863</v>
      </c>
      <c r="L3030" s="11" t="s">
        <v>939</v>
      </c>
      <c r="M3030" t="s">
        <v>855</v>
      </c>
      <c r="N3030" t="s">
        <v>194</v>
      </c>
      <c r="O3030" s="19">
        <v>16000</v>
      </c>
      <c r="P3030" s="19">
        <v>0</v>
      </c>
      <c r="Q3030" s="19">
        <v>0</v>
      </c>
      <c r="R3030" s="19">
        <v>16000</v>
      </c>
      <c r="S3030" s="19">
        <v>0</v>
      </c>
      <c r="T3030" s="19">
        <v>0</v>
      </c>
      <c r="U3030" s="18">
        <f>Tabla1[[#This Row],[Comprometido]]/Tabla1[[#Totals],[Comprometido]]</f>
        <v>0</v>
      </c>
      <c r="V3030" s="19">
        <v>0</v>
      </c>
      <c r="W3030" s="20">
        <f>Tabla1[[#This Row],[Devengado]]/Tabla1[[#Totals],[Devengado]]</f>
        <v>0</v>
      </c>
      <c r="X3030" s="19">
        <v>16000</v>
      </c>
      <c r="Y3030" s="19">
        <v>16000</v>
      </c>
      <c r="Z3030" s="19">
        <v>16000</v>
      </c>
    </row>
    <row r="3031" spans="1:26" hidden="1" x14ac:dyDescent="0.2">
      <c r="A3031" t="s">
        <v>0</v>
      </c>
      <c r="B3031" t="s">
        <v>16</v>
      </c>
      <c r="C3031" t="s">
        <v>17</v>
      </c>
      <c r="D3031" t="s">
        <v>18</v>
      </c>
      <c r="E3031" t="s">
        <v>671</v>
      </c>
      <c r="F3031" t="s">
        <v>672</v>
      </c>
      <c r="G3031" t="s">
        <v>701</v>
      </c>
      <c r="H3031" t="s">
        <v>702</v>
      </c>
      <c r="I3031" t="str">
        <f>MID(Tabla1[[#This Row],[Des.Proyecto]],16,50)</f>
        <v>RELACIONES Y COOPERACIÓN INTERNACIONAL P</v>
      </c>
      <c r="J3031" t="s">
        <v>856</v>
      </c>
      <c r="K3031" t="s">
        <v>857</v>
      </c>
      <c r="L3031" s="11" t="s">
        <v>939</v>
      </c>
      <c r="M3031" t="s">
        <v>855</v>
      </c>
      <c r="N3031" t="s">
        <v>194</v>
      </c>
      <c r="O3031" s="19">
        <v>7000</v>
      </c>
      <c r="P3031" s="19">
        <v>0</v>
      </c>
      <c r="Q3031" s="19">
        <v>0</v>
      </c>
      <c r="R3031" s="19">
        <v>7000</v>
      </c>
      <c r="S3031" s="19">
        <v>0</v>
      </c>
      <c r="T3031" s="19">
        <v>0</v>
      </c>
      <c r="U3031" s="18">
        <f>Tabla1[[#This Row],[Comprometido]]/Tabla1[[#Totals],[Comprometido]]</f>
        <v>0</v>
      </c>
      <c r="V3031" s="19">
        <v>0</v>
      </c>
      <c r="W3031" s="20">
        <f>Tabla1[[#This Row],[Devengado]]/Tabla1[[#Totals],[Devengado]]</f>
        <v>0</v>
      </c>
      <c r="X3031" s="19">
        <v>7000</v>
      </c>
      <c r="Y3031" s="19">
        <v>7000</v>
      </c>
      <c r="Z3031" s="19">
        <v>7000</v>
      </c>
    </row>
    <row r="3032" spans="1:26" hidden="1" x14ac:dyDescent="0.2">
      <c r="A3032" t="s">
        <v>0</v>
      </c>
      <c r="B3032" t="s">
        <v>16</v>
      </c>
      <c r="C3032" t="s">
        <v>38</v>
      </c>
      <c r="D3032" t="s">
        <v>39</v>
      </c>
      <c r="E3032" t="s">
        <v>671</v>
      </c>
      <c r="F3032" t="s">
        <v>672</v>
      </c>
      <c r="G3032" t="s">
        <v>705</v>
      </c>
      <c r="H3032" t="s">
        <v>706</v>
      </c>
      <c r="I3032" t="str">
        <f>MID(Tabla1[[#This Row],[Des.Proyecto]],16,50)</f>
        <v>FORTALECIMIENTO DE LA PLANFICACIÓN TERRI</v>
      </c>
      <c r="J3032" t="s">
        <v>862</v>
      </c>
      <c r="K3032" t="s">
        <v>863</v>
      </c>
      <c r="L3032" s="11" t="s">
        <v>939</v>
      </c>
      <c r="M3032" t="s">
        <v>855</v>
      </c>
      <c r="N3032" t="s">
        <v>194</v>
      </c>
      <c r="O3032" s="19">
        <v>15120</v>
      </c>
      <c r="P3032" s="19">
        <v>0</v>
      </c>
      <c r="Q3032" s="19">
        <v>0</v>
      </c>
      <c r="R3032" s="19">
        <v>15120</v>
      </c>
      <c r="S3032" s="19">
        <v>0</v>
      </c>
      <c r="T3032" s="19">
        <v>0</v>
      </c>
      <c r="U3032" s="18">
        <f>Tabla1[[#This Row],[Comprometido]]/Tabla1[[#Totals],[Comprometido]]</f>
        <v>0</v>
      </c>
      <c r="V3032" s="19">
        <v>0</v>
      </c>
      <c r="W3032" s="20">
        <f>Tabla1[[#This Row],[Devengado]]/Tabla1[[#Totals],[Devengado]]</f>
        <v>0</v>
      </c>
      <c r="X3032" s="19">
        <v>15120</v>
      </c>
      <c r="Y3032" s="19">
        <v>15120</v>
      </c>
      <c r="Z3032" s="19">
        <v>15120</v>
      </c>
    </row>
    <row r="3033" spans="1:26" hidden="1" x14ac:dyDescent="0.2">
      <c r="A3033" t="s">
        <v>0</v>
      </c>
      <c r="B3033" t="s">
        <v>1</v>
      </c>
      <c r="C3033" t="s">
        <v>88</v>
      </c>
      <c r="D3033" t="s">
        <v>89</v>
      </c>
      <c r="E3033" t="s">
        <v>671</v>
      </c>
      <c r="F3033" t="s">
        <v>672</v>
      </c>
      <c r="G3033" t="s">
        <v>711</v>
      </c>
      <c r="H3033" t="s">
        <v>712</v>
      </c>
      <c r="I3033" t="str">
        <f>MID(Tabla1[[#This Row],[Des.Proyecto]],16,50)</f>
        <v>MODERNIZACIÓN INTEGRAL DEL REGISTRO DE L</v>
      </c>
      <c r="J3033" t="s">
        <v>862</v>
      </c>
      <c r="K3033" t="s">
        <v>863</v>
      </c>
      <c r="L3033" s="11" t="s">
        <v>939</v>
      </c>
      <c r="M3033" t="s">
        <v>855</v>
      </c>
      <c r="N3033" t="s">
        <v>11</v>
      </c>
      <c r="O3033" s="19">
        <v>1608300</v>
      </c>
      <c r="P3033" s="19">
        <v>0</v>
      </c>
      <c r="Q3033" s="19">
        <v>0</v>
      </c>
      <c r="R3033" s="19">
        <v>1608300</v>
      </c>
      <c r="S3033" s="19">
        <v>0</v>
      </c>
      <c r="T3033" s="19">
        <v>615696.92000000004</v>
      </c>
      <c r="U3033" s="18">
        <f>Tabla1[[#This Row],[Comprometido]]/Tabla1[[#Totals],[Comprometido]]</f>
        <v>2.9393522427737406E-2</v>
      </c>
      <c r="V3033" s="19">
        <v>615696.92000000004</v>
      </c>
      <c r="W3033" s="20">
        <f>Tabla1[[#This Row],[Devengado]]/Tabla1[[#Totals],[Devengado]]</f>
        <v>7.1900119894312442E-2</v>
      </c>
      <c r="X3033" s="19">
        <v>992603.08</v>
      </c>
      <c r="Y3033" s="19">
        <v>992603.08</v>
      </c>
      <c r="Z3033" s="19">
        <v>992603.08</v>
      </c>
    </row>
    <row r="3034" spans="1:26" hidden="1" x14ac:dyDescent="0.2">
      <c r="A3034" t="s">
        <v>0</v>
      </c>
      <c r="B3034" t="s">
        <v>1</v>
      </c>
      <c r="C3034" t="s">
        <v>88</v>
      </c>
      <c r="D3034" t="s">
        <v>89</v>
      </c>
      <c r="E3034" t="s">
        <v>671</v>
      </c>
      <c r="F3034" t="s">
        <v>672</v>
      </c>
      <c r="G3034" t="s">
        <v>711</v>
      </c>
      <c r="H3034" t="s">
        <v>712</v>
      </c>
      <c r="I3034" t="str">
        <f>MID(Tabla1[[#This Row],[Des.Proyecto]],16,50)</f>
        <v>MODERNIZACIÓN INTEGRAL DEL REGISTRO DE L</v>
      </c>
      <c r="J3034" t="s">
        <v>864</v>
      </c>
      <c r="K3034" t="s">
        <v>865</v>
      </c>
      <c r="L3034" s="11" t="s">
        <v>939</v>
      </c>
      <c r="M3034" t="s">
        <v>855</v>
      </c>
      <c r="N3034" t="s">
        <v>11</v>
      </c>
      <c r="O3034" s="19">
        <v>13700</v>
      </c>
      <c r="P3034" s="19">
        <v>0</v>
      </c>
      <c r="Q3034" s="19">
        <v>0</v>
      </c>
      <c r="R3034" s="19">
        <v>13700</v>
      </c>
      <c r="S3034" s="19">
        <v>0</v>
      </c>
      <c r="T3034" s="19">
        <v>0</v>
      </c>
      <c r="U3034" s="18">
        <f>Tabla1[[#This Row],[Comprometido]]/Tabla1[[#Totals],[Comprometido]]</f>
        <v>0</v>
      </c>
      <c r="V3034" s="19">
        <v>0</v>
      </c>
      <c r="W3034" s="20">
        <f>Tabla1[[#This Row],[Devengado]]/Tabla1[[#Totals],[Devengado]]</f>
        <v>0</v>
      </c>
      <c r="X3034" s="19">
        <v>13700</v>
      </c>
      <c r="Y3034" s="19">
        <v>13700</v>
      </c>
      <c r="Z3034" s="19">
        <v>13700</v>
      </c>
    </row>
    <row r="3035" spans="1:26" hidden="1" x14ac:dyDescent="0.2">
      <c r="A3035" t="s">
        <v>62</v>
      </c>
      <c r="B3035" t="s">
        <v>80</v>
      </c>
      <c r="C3035" t="s">
        <v>81</v>
      </c>
      <c r="D3035" t="s">
        <v>82</v>
      </c>
      <c r="E3035" t="s">
        <v>713</v>
      </c>
      <c r="F3035" t="s">
        <v>714</v>
      </c>
      <c r="G3035" t="s">
        <v>715</v>
      </c>
      <c r="H3035" t="s">
        <v>716</v>
      </c>
      <c r="I3035" t="str">
        <f>MID(Tabla1[[#This Row],[Des.Proyecto]],16,50)</f>
        <v>MANEJO DE FAUNA URBANA DMQ</v>
      </c>
      <c r="J3035" t="s">
        <v>853</v>
      </c>
      <c r="K3035" t="s">
        <v>854</v>
      </c>
      <c r="L3035" s="11" t="s">
        <v>939</v>
      </c>
      <c r="M3035" t="s">
        <v>855</v>
      </c>
      <c r="N3035" t="s">
        <v>194</v>
      </c>
      <c r="O3035" s="19">
        <v>41000</v>
      </c>
      <c r="P3035" s="19">
        <v>0</v>
      </c>
      <c r="Q3035" s="19">
        <v>-39160</v>
      </c>
      <c r="R3035" s="19">
        <v>1840</v>
      </c>
      <c r="S3035" s="19">
        <v>0</v>
      </c>
      <c r="T3035" s="19">
        <v>1840</v>
      </c>
      <c r="U3035" s="18">
        <f>Tabla1[[#This Row],[Comprometido]]/Tabla1[[#Totals],[Comprometido]]</f>
        <v>8.7842052656421965E-5</v>
      </c>
      <c r="V3035" s="19">
        <v>1840</v>
      </c>
      <c r="W3035" s="20">
        <f>Tabla1[[#This Row],[Devengado]]/Tabla1[[#Totals],[Devengado]]</f>
        <v>2.1487231186008673E-4</v>
      </c>
      <c r="X3035" s="19">
        <v>0</v>
      </c>
      <c r="Y3035" s="19">
        <v>0</v>
      </c>
      <c r="Z3035" s="19">
        <v>0</v>
      </c>
    </row>
    <row r="3036" spans="1:26" hidden="1" x14ac:dyDescent="0.2">
      <c r="A3036" t="s">
        <v>62</v>
      </c>
      <c r="B3036" t="s">
        <v>80</v>
      </c>
      <c r="C3036" t="s">
        <v>81</v>
      </c>
      <c r="D3036" t="s">
        <v>82</v>
      </c>
      <c r="E3036" t="s">
        <v>713</v>
      </c>
      <c r="F3036" t="s">
        <v>714</v>
      </c>
      <c r="G3036" t="s">
        <v>715</v>
      </c>
      <c r="H3036" t="s">
        <v>716</v>
      </c>
      <c r="I3036" t="str">
        <f>MID(Tabla1[[#This Row],[Des.Proyecto]],16,50)</f>
        <v>MANEJO DE FAUNA URBANA DMQ</v>
      </c>
      <c r="J3036" t="s">
        <v>856</v>
      </c>
      <c r="K3036" t="s">
        <v>857</v>
      </c>
      <c r="L3036" s="11" t="s">
        <v>939</v>
      </c>
      <c r="M3036" t="s">
        <v>855</v>
      </c>
      <c r="N3036" t="s">
        <v>194</v>
      </c>
      <c r="O3036" s="19">
        <v>31915.99</v>
      </c>
      <c r="P3036" s="19">
        <v>0</v>
      </c>
      <c r="Q3036" s="19">
        <v>-16615.990000000002</v>
      </c>
      <c r="R3036" s="19">
        <v>15300</v>
      </c>
      <c r="S3036" s="19">
        <v>949.98</v>
      </c>
      <c r="T3036" s="19">
        <v>0</v>
      </c>
      <c r="U3036" s="18">
        <f>Tabla1[[#This Row],[Comprometido]]/Tabla1[[#Totals],[Comprometido]]</f>
        <v>0</v>
      </c>
      <c r="V3036" s="19">
        <v>0</v>
      </c>
      <c r="W3036" s="20">
        <f>Tabla1[[#This Row],[Devengado]]/Tabla1[[#Totals],[Devengado]]</f>
        <v>0</v>
      </c>
      <c r="X3036" s="19">
        <v>15300</v>
      </c>
      <c r="Y3036" s="19">
        <v>15300</v>
      </c>
      <c r="Z3036" s="19">
        <v>14350.02</v>
      </c>
    </row>
    <row r="3037" spans="1:26" hidden="1" x14ac:dyDescent="0.2">
      <c r="A3037" t="s">
        <v>62</v>
      </c>
      <c r="B3037" t="s">
        <v>80</v>
      </c>
      <c r="C3037" t="s">
        <v>81</v>
      </c>
      <c r="D3037" t="s">
        <v>82</v>
      </c>
      <c r="E3037" t="s">
        <v>713</v>
      </c>
      <c r="F3037" t="s">
        <v>714</v>
      </c>
      <c r="G3037" t="s">
        <v>715</v>
      </c>
      <c r="H3037" t="s">
        <v>716</v>
      </c>
      <c r="I3037" t="str">
        <f>MID(Tabla1[[#This Row],[Des.Proyecto]],16,50)</f>
        <v>MANEJO DE FAUNA URBANA DMQ</v>
      </c>
      <c r="J3037" t="s">
        <v>858</v>
      </c>
      <c r="K3037" t="s">
        <v>859</v>
      </c>
      <c r="L3037" s="11" t="s">
        <v>939</v>
      </c>
      <c r="M3037" t="s">
        <v>855</v>
      </c>
      <c r="N3037" t="s">
        <v>194</v>
      </c>
      <c r="O3037" s="19">
        <v>355651.84000000003</v>
      </c>
      <c r="P3037" s="19">
        <v>0</v>
      </c>
      <c r="Q3037" s="19">
        <v>-15018.75</v>
      </c>
      <c r="R3037" s="19">
        <v>340633.09</v>
      </c>
      <c r="S3037" s="19">
        <v>239800</v>
      </c>
      <c r="T3037" s="19">
        <v>0</v>
      </c>
      <c r="U3037" s="18">
        <f>Tabla1[[#This Row],[Comprometido]]/Tabla1[[#Totals],[Comprometido]]</f>
        <v>0</v>
      </c>
      <c r="V3037" s="19">
        <v>0</v>
      </c>
      <c r="W3037" s="20">
        <f>Tabla1[[#This Row],[Devengado]]/Tabla1[[#Totals],[Devengado]]</f>
        <v>0</v>
      </c>
      <c r="X3037" s="19">
        <v>340633.09</v>
      </c>
      <c r="Y3037" s="19">
        <v>340633.09</v>
      </c>
      <c r="Z3037" s="19">
        <v>100833.09</v>
      </c>
    </row>
    <row r="3038" spans="1:26" hidden="1" x14ac:dyDescent="0.2">
      <c r="A3038" t="s">
        <v>62</v>
      </c>
      <c r="B3038" t="s">
        <v>80</v>
      </c>
      <c r="C3038" t="s">
        <v>81</v>
      </c>
      <c r="D3038" t="s">
        <v>82</v>
      </c>
      <c r="E3038" t="s">
        <v>713</v>
      </c>
      <c r="F3038" t="s">
        <v>714</v>
      </c>
      <c r="G3038" t="s">
        <v>715</v>
      </c>
      <c r="H3038" t="s">
        <v>716</v>
      </c>
      <c r="I3038" t="str">
        <f>MID(Tabla1[[#This Row],[Des.Proyecto]],16,50)</f>
        <v>MANEJO DE FAUNA URBANA DMQ</v>
      </c>
      <c r="J3038" t="s">
        <v>860</v>
      </c>
      <c r="K3038" t="s">
        <v>861</v>
      </c>
      <c r="L3038" s="11" t="s">
        <v>939</v>
      </c>
      <c r="M3038" t="s">
        <v>855</v>
      </c>
      <c r="N3038" t="s">
        <v>194</v>
      </c>
      <c r="O3038" s="19">
        <v>3781.01</v>
      </c>
      <c r="P3038" s="19">
        <v>0</v>
      </c>
      <c r="Q3038" s="19">
        <v>0</v>
      </c>
      <c r="R3038" s="19">
        <v>3781.01</v>
      </c>
      <c r="S3038" s="19">
        <v>0</v>
      </c>
      <c r="T3038" s="19">
        <v>3114</v>
      </c>
      <c r="U3038" s="18">
        <f>Tabla1[[#This Row],[Comprometido]]/Tabla1[[#Totals],[Comprometido]]</f>
        <v>1.4866312607179241E-4</v>
      </c>
      <c r="V3038" s="19">
        <v>3114</v>
      </c>
      <c r="W3038" s="20">
        <f>Tabla1[[#This Row],[Devengado]]/Tabla1[[#Totals],[Devengado]]</f>
        <v>3.6364803213712505E-4</v>
      </c>
      <c r="X3038" s="19">
        <v>667.01</v>
      </c>
      <c r="Y3038" s="19">
        <v>667.01</v>
      </c>
      <c r="Z3038" s="19">
        <v>667.01</v>
      </c>
    </row>
    <row r="3039" spans="1:26" hidden="1" x14ac:dyDescent="0.2">
      <c r="A3039" t="s">
        <v>62</v>
      </c>
      <c r="B3039" t="s">
        <v>80</v>
      </c>
      <c r="C3039" t="s">
        <v>81</v>
      </c>
      <c r="D3039" t="s">
        <v>82</v>
      </c>
      <c r="E3039" t="s">
        <v>713</v>
      </c>
      <c r="F3039" t="s">
        <v>714</v>
      </c>
      <c r="G3039" t="s">
        <v>715</v>
      </c>
      <c r="H3039" t="s">
        <v>716</v>
      </c>
      <c r="I3039" t="str">
        <f>MID(Tabla1[[#This Row],[Des.Proyecto]],16,50)</f>
        <v>MANEJO DE FAUNA URBANA DMQ</v>
      </c>
      <c r="J3039" t="s">
        <v>862</v>
      </c>
      <c r="K3039" t="s">
        <v>863</v>
      </c>
      <c r="L3039" s="11" t="s">
        <v>939</v>
      </c>
      <c r="M3039" t="s">
        <v>855</v>
      </c>
      <c r="N3039" t="s">
        <v>194</v>
      </c>
      <c r="O3039" s="19">
        <v>165400</v>
      </c>
      <c r="P3039" s="19">
        <v>0</v>
      </c>
      <c r="Q3039" s="19">
        <v>-69592.87</v>
      </c>
      <c r="R3039" s="19">
        <v>95807.13</v>
      </c>
      <c r="S3039" s="19">
        <v>10770</v>
      </c>
      <c r="T3039" s="19">
        <v>53730</v>
      </c>
      <c r="U3039" s="18">
        <f>Tabla1[[#This Row],[Comprometido]]/Tabla1[[#Totals],[Comprometido]]</f>
        <v>2.5650834180595394E-3</v>
      </c>
      <c r="V3039" s="19">
        <v>53730</v>
      </c>
      <c r="W3039" s="20">
        <f>Tabla1[[#This Row],[Devengado]]/Tabla1[[#Totals],[Devengado]]</f>
        <v>6.2745050631752503E-3</v>
      </c>
      <c r="X3039" s="19">
        <v>42077.13</v>
      </c>
      <c r="Y3039" s="19">
        <v>42077.13</v>
      </c>
      <c r="Z3039" s="19">
        <v>31307.13</v>
      </c>
    </row>
    <row r="3040" spans="1:26" hidden="1" x14ac:dyDescent="0.2">
      <c r="A3040" t="s">
        <v>62</v>
      </c>
      <c r="B3040" t="s">
        <v>80</v>
      </c>
      <c r="C3040" t="s">
        <v>81</v>
      </c>
      <c r="D3040" t="s">
        <v>82</v>
      </c>
      <c r="E3040" t="s">
        <v>713</v>
      </c>
      <c r="F3040" t="s">
        <v>714</v>
      </c>
      <c r="G3040" t="s">
        <v>715</v>
      </c>
      <c r="H3040" t="s">
        <v>716</v>
      </c>
      <c r="I3040" t="str">
        <f>MID(Tabla1[[#This Row],[Des.Proyecto]],16,50)</f>
        <v>MANEJO DE FAUNA URBANA DMQ</v>
      </c>
      <c r="J3040" t="s">
        <v>872</v>
      </c>
      <c r="K3040" t="s">
        <v>873</v>
      </c>
      <c r="L3040" s="11" t="s">
        <v>939</v>
      </c>
      <c r="M3040" t="s">
        <v>855</v>
      </c>
      <c r="N3040" t="s">
        <v>194</v>
      </c>
      <c r="O3040" s="19">
        <v>175774.24</v>
      </c>
      <c r="P3040" s="19">
        <v>0</v>
      </c>
      <c r="Q3040" s="19">
        <v>59079.62</v>
      </c>
      <c r="R3040" s="19">
        <v>234853.86</v>
      </c>
      <c r="S3040" s="19">
        <v>0</v>
      </c>
      <c r="T3040" s="19">
        <v>0</v>
      </c>
      <c r="U3040" s="18">
        <f>Tabla1[[#This Row],[Comprometido]]/Tabla1[[#Totals],[Comprometido]]</f>
        <v>0</v>
      </c>
      <c r="V3040" s="19">
        <v>0</v>
      </c>
      <c r="W3040" s="20">
        <f>Tabla1[[#This Row],[Devengado]]/Tabla1[[#Totals],[Devengado]]</f>
        <v>0</v>
      </c>
      <c r="X3040" s="19">
        <v>234853.86</v>
      </c>
      <c r="Y3040" s="19">
        <v>234853.86</v>
      </c>
      <c r="Z3040" s="19">
        <v>234853.86</v>
      </c>
    </row>
    <row r="3041" spans="1:26" hidden="1" x14ac:dyDescent="0.2">
      <c r="A3041" t="s">
        <v>23</v>
      </c>
      <c r="B3041" t="s">
        <v>24</v>
      </c>
      <c r="C3041" t="s">
        <v>44</v>
      </c>
      <c r="D3041" t="s">
        <v>45</v>
      </c>
      <c r="E3041" t="s">
        <v>380</v>
      </c>
      <c r="F3041" t="s">
        <v>381</v>
      </c>
      <c r="G3041" t="s">
        <v>717</v>
      </c>
      <c r="H3041" t="s">
        <v>718</v>
      </c>
      <c r="I3041" t="str">
        <f>MID(Tabla1[[#This Row],[Des.Proyecto]],16,50)</f>
        <v>SEGURIDAD ALIMENTARIA Y NUTRICIÓN</v>
      </c>
      <c r="J3041" t="s">
        <v>853</v>
      </c>
      <c r="K3041" t="s">
        <v>854</v>
      </c>
      <c r="L3041" s="11" t="s">
        <v>939</v>
      </c>
      <c r="M3041" t="s">
        <v>855</v>
      </c>
      <c r="N3041" t="s">
        <v>194</v>
      </c>
      <c r="O3041" s="19">
        <v>750</v>
      </c>
      <c r="P3041" s="19">
        <v>0</v>
      </c>
      <c r="Q3041" s="19">
        <v>-750</v>
      </c>
      <c r="R3041" s="19">
        <v>0</v>
      </c>
      <c r="S3041" s="19">
        <v>0</v>
      </c>
      <c r="T3041" s="19">
        <v>0</v>
      </c>
      <c r="U3041" s="18">
        <f>Tabla1[[#This Row],[Comprometido]]/Tabla1[[#Totals],[Comprometido]]</f>
        <v>0</v>
      </c>
      <c r="V3041" s="19">
        <v>0</v>
      </c>
      <c r="W3041" s="20">
        <f>Tabla1[[#This Row],[Devengado]]/Tabla1[[#Totals],[Devengado]]</f>
        <v>0</v>
      </c>
      <c r="X3041" s="19">
        <v>0</v>
      </c>
      <c r="Y3041" s="19">
        <v>0</v>
      </c>
      <c r="Z3041" s="19">
        <v>0</v>
      </c>
    </row>
    <row r="3042" spans="1:26" hidden="1" x14ac:dyDescent="0.2">
      <c r="A3042" t="s">
        <v>23</v>
      </c>
      <c r="B3042" t="s">
        <v>24</v>
      </c>
      <c r="C3042" t="s">
        <v>86</v>
      </c>
      <c r="D3042" t="s">
        <v>87</v>
      </c>
      <c r="E3042" t="s">
        <v>380</v>
      </c>
      <c r="F3042" t="s">
        <v>381</v>
      </c>
      <c r="G3042" t="s">
        <v>717</v>
      </c>
      <c r="H3042" t="s">
        <v>718</v>
      </c>
      <c r="I3042" t="str">
        <f>MID(Tabla1[[#This Row],[Des.Proyecto]],16,50)</f>
        <v>SEGURIDAD ALIMENTARIA Y NUTRICIÓN</v>
      </c>
      <c r="J3042" t="s">
        <v>856</v>
      </c>
      <c r="K3042" t="s">
        <v>857</v>
      </c>
      <c r="L3042" s="11" t="s">
        <v>939</v>
      </c>
      <c r="M3042" t="s">
        <v>855</v>
      </c>
      <c r="N3042" t="s">
        <v>194</v>
      </c>
      <c r="O3042" s="19">
        <v>800</v>
      </c>
      <c r="P3042" s="19">
        <v>0</v>
      </c>
      <c r="Q3042" s="19">
        <v>0</v>
      </c>
      <c r="R3042" s="19">
        <v>800</v>
      </c>
      <c r="S3042" s="19">
        <v>0</v>
      </c>
      <c r="T3042" s="19">
        <v>0</v>
      </c>
      <c r="U3042" s="18">
        <f>Tabla1[[#This Row],[Comprometido]]/Tabla1[[#Totals],[Comprometido]]</f>
        <v>0</v>
      </c>
      <c r="V3042" s="19">
        <v>0</v>
      </c>
      <c r="W3042" s="20">
        <f>Tabla1[[#This Row],[Devengado]]/Tabla1[[#Totals],[Devengado]]</f>
        <v>0</v>
      </c>
      <c r="X3042" s="19">
        <v>800</v>
      </c>
      <c r="Y3042" s="19">
        <v>800</v>
      </c>
      <c r="Z3042" s="19">
        <v>800</v>
      </c>
    </row>
    <row r="3043" spans="1:26" hidden="1" x14ac:dyDescent="0.2">
      <c r="A3043" t="s">
        <v>23</v>
      </c>
      <c r="B3043" t="s">
        <v>24</v>
      </c>
      <c r="C3043" t="s">
        <v>29</v>
      </c>
      <c r="D3043" t="s">
        <v>30</v>
      </c>
      <c r="E3043" t="s">
        <v>380</v>
      </c>
      <c r="F3043" t="s">
        <v>381</v>
      </c>
      <c r="G3043" t="s">
        <v>717</v>
      </c>
      <c r="H3043" t="s">
        <v>718</v>
      </c>
      <c r="I3043" t="str">
        <f>MID(Tabla1[[#This Row],[Des.Proyecto]],16,50)</f>
        <v>SEGURIDAD ALIMENTARIA Y NUTRICIÓN</v>
      </c>
      <c r="J3043" t="s">
        <v>856</v>
      </c>
      <c r="K3043" t="s">
        <v>857</v>
      </c>
      <c r="L3043" s="11" t="s">
        <v>939</v>
      </c>
      <c r="M3043" t="s">
        <v>855</v>
      </c>
      <c r="N3043" t="s">
        <v>194</v>
      </c>
      <c r="O3043" s="19">
        <v>6400</v>
      </c>
      <c r="P3043" s="19">
        <v>0</v>
      </c>
      <c r="Q3043" s="19">
        <v>-6400</v>
      </c>
      <c r="R3043" s="19">
        <v>0</v>
      </c>
      <c r="S3043" s="19">
        <v>0</v>
      </c>
      <c r="T3043" s="19">
        <v>0</v>
      </c>
      <c r="U3043" s="18">
        <f>Tabla1[[#This Row],[Comprometido]]/Tabla1[[#Totals],[Comprometido]]</f>
        <v>0</v>
      </c>
      <c r="V3043" s="19">
        <v>0</v>
      </c>
      <c r="W3043" s="20">
        <f>Tabla1[[#This Row],[Devengado]]/Tabla1[[#Totals],[Devengado]]</f>
        <v>0</v>
      </c>
      <c r="X3043" s="19">
        <v>0</v>
      </c>
      <c r="Y3043" s="19">
        <v>0</v>
      </c>
      <c r="Z3043" s="19">
        <v>0</v>
      </c>
    </row>
    <row r="3044" spans="1:26" hidden="1" x14ac:dyDescent="0.2">
      <c r="A3044" t="s">
        <v>23</v>
      </c>
      <c r="B3044" t="s">
        <v>24</v>
      </c>
      <c r="C3044" t="s">
        <v>101</v>
      </c>
      <c r="D3044" t="s">
        <v>102</v>
      </c>
      <c r="E3044" t="s">
        <v>380</v>
      </c>
      <c r="F3044" t="s">
        <v>381</v>
      </c>
      <c r="G3044" t="s">
        <v>717</v>
      </c>
      <c r="H3044" t="s">
        <v>718</v>
      </c>
      <c r="I3044" t="str">
        <f>MID(Tabla1[[#This Row],[Des.Proyecto]],16,50)</f>
        <v>SEGURIDAD ALIMENTARIA Y NUTRICIÓN</v>
      </c>
      <c r="J3044" t="s">
        <v>856</v>
      </c>
      <c r="K3044" t="s">
        <v>857</v>
      </c>
      <c r="L3044" s="11" t="s">
        <v>939</v>
      </c>
      <c r="M3044" t="s">
        <v>855</v>
      </c>
      <c r="N3044" t="s">
        <v>194</v>
      </c>
      <c r="O3044" s="19">
        <v>2640</v>
      </c>
      <c r="P3044" s="19">
        <v>0</v>
      </c>
      <c r="Q3044" s="19">
        <v>-2640</v>
      </c>
      <c r="R3044" s="19">
        <v>0</v>
      </c>
      <c r="S3044" s="19">
        <v>0</v>
      </c>
      <c r="T3044" s="19">
        <v>0</v>
      </c>
      <c r="U3044" s="18">
        <f>Tabla1[[#This Row],[Comprometido]]/Tabla1[[#Totals],[Comprometido]]</f>
        <v>0</v>
      </c>
      <c r="V3044" s="19">
        <v>0</v>
      </c>
      <c r="W3044" s="20">
        <f>Tabla1[[#This Row],[Devengado]]/Tabla1[[#Totals],[Devengado]]</f>
        <v>0</v>
      </c>
      <c r="X3044" s="19">
        <v>0</v>
      </c>
      <c r="Y3044" s="19">
        <v>0</v>
      </c>
      <c r="Z3044" s="19">
        <v>0</v>
      </c>
    </row>
    <row r="3045" spans="1:26" hidden="1" x14ac:dyDescent="0.2">
      <c r="A3045" t="s">
        <v>23</v>
      </c>
      <c r="B3045" t="s">
        <v>24</v>
      </c>
      <c r="C3045" t="s">
        <v>25</v>
      </c>
      <c r="D3045" t="s">
        <v>26</v>
      </c>
      <c r="E3045" t="s">
        <v>380</v>
      </c>
      <c r="F3045" t="s">
        <v>381</v>
      </c>
      <c r="G3045" t="s">
        <v>717</v>
      </c>
      <c r="H3045" t="s">
        <v>718</v>
      </c>
      <c r="I3045" t="str">
        <f>MID(Tabla1[[#This Row],[Des.Proyecto]],16,50)</f>
        <v>SEGURIDAD ALIMENTARIA Y NUTRICIÓN</v>
      </c>
      <c r="J3045" t="s">
        <v>856</v>
      </c>
      <c r="K3045" t="s">
        <v>857</v>
      </c>
      <c r="L3045" s="11" t="s">
        <v>939</v>
      </c>
      <c r="M3045" t="s">
        <v>855</v>
      </c>
      <c r="N3045" t="s">
        <v>194</v>
      </c>
      <c r="O3045" s="19">
        <v>900.88</v>
      </c>
      <c r="P3045" s="19">
        <v>0</v>
      </c>
      <c r="Q3045" s="19">
        <v>-900.88</v>
      </c>
      <c r="R3045" s="19">
        <v>0</v>
      </c>
      <c r="S3045" s="19">
        <v>0</v>
      </c>
      <c r="T3045" s="19">
        <v>0</v>
      </c>
      <c r="U3045" s="18">
        <f>Tabla1[[#This Row],[Comprometido]]/Tabla1[[#Totals],[Comprometido]]</f>
        <v>0</v>
      </c>
      <c r="V3045" s="19">
        <v>0</v>
      </c>
      <c r="W3045" s="20">
        <f>Tabla1[[#This Row],[Devengado]]/Tabla1[[#Totals],[Devengado]]</f>
        <v>0</v>
      </c>
      <c r="X3045" s="19">
        <v>0</v>
      </c>
      <c r="Y3045" s="19">
        <v>0</v>
      </c>
      <c r="Z3045" s="19">
        <v>0</v>
      </c>
    </row>
    <row r="3046" spans="1:26" hidden="1" x14ac:dyDescent="0.2">
      <c r="A3046" t="s">
        <v>23</v>
      </c>
      <c r="B3046" t="s">
        <v>24</v>
      </c>
      <c r="C3046" t="s">
        <v>29</v>
      </c>
      <c r="D3046" t="s">
        <v>30</v>
      </c>
      <c r="E3046" t="s">
        <v>380</v>
      </c>
      <c r="F3046" t="s">
        <v>381</v>
      </c>
      <c r="G3046" t="s">
        <v>717</v>
      </c>
      <c r="H3046" t="s">
        <v>718</v>
      </c>
      <c r="I3046" t="str">
        <f>MID(Tabla1[[#This Row],[Des.Proyecto]],16,50)</f>
        <v>SEGURIDAD ALIMENTARIA Y NUTRICIÓN</v>
      </c>
      <c r="J3046" t="s">
        <v>862</v>
      </c>
      <c r="K3046" t="s">
        <v>863</v>
      </c>
      <c r="L3046" s="11" t="s">
        <v>939</v>
      </c>
      <c r="M3046" t="s">
        <v>855</v>
      </c>
      <c r="N3046" t="s">
        <v>194</v>
      </c>
      <c r="O3046" s="19">
        <v>4160</v>
      </c>
      <c r="P3046" s="19">
        <v>0</v>
      </c>
      <c r="Q3046" s="19">
        <v>-4160</v>
      </c>
      <c r="R3046" s="19">
        <v>0</v>
      </c>
      <c r="S3046" s="19">
        <v>0</v>
      </c>
      <c r="T3046" s="19">
        <v>0</v>
      </c>
      <c r="U3046" s="18">
        <f>Tabla1[[#This Row],[Comprometido]]/Tabla1[[#Totals],[Comprometido]]</f>
        <v>0</v>
      </c>
      <c r="V3046" s="19">
        <v>0</v>
      </c>
      <c r="W3046" s="20">
        <f>Tabla1[[#This Row],[Devengado]]/Tabla1[[#Totals],[Devengado]]</f>
        <v>0</v>
      </c>
      <c r="X3046" s="19">
        <v>0</v>
      </c>
      <c r="Y3046" s="19">
        <v>0</v>
      </c>
      <c r="Z3046" s="19">
        <v>0</v>
      </c>
    </row>
    <row r="3047" spans="1:26" hidden="1" x14ac:dyDescent="0.2">
      <c r="A3047" t="s">
        <v>62</v>
      </c>
      <c r="B3047" t="s">
        <v>80</v>
      </c>
      <c r="C3047" t="s">
        <v>122</v>
      </c>
      <c r="D3047" t="s">
        <v>123</v>
      </c>
      <c r="E3047" t="s">
        <v>380</v>
      </c>
      <c r="F3047" t="s">
        <v>381</v>
      </c>
      <c r="G3047" t="s">
        <v>717</v>
      </c>
      <c r="H3047" t="s">
        <v>718</v>
      </c>
      <c r="I3047" t="str">
        <f>MID(Tabla1[[#This Row],[Des.Proyecto]],16,50)</f>
        <v>SEGURIDAD ALIMENTARIA Y NUTRICIÓN</v>
      </c>
      <c r="J3047" t="s">
        <v>872</v>
      </c>
      <c r="K3047" t="s">
        <v>873</v>
      </c>
      <c r="L3047" s="11" t="s">
        <v>939</v>
      </c>
      <c r="M3047" t="s">
        <v>855</v>
      </c>
      <c r="N3047" t="s">
        <v>194</v>
      </c>
      <c r="O3047" s="19">
        <v>95000</v>
      </c>
      <c r="P3047" s="19">
        <v>0</v>
      </c>
      <c r="Q3047" s="19">
        <v>-39102.85</v>
      </c>
      <c r="R3047" s="19">
        <v>55897.15</v>
      </c>
      <c r="S3047" s="19">
        <v>0</v>
      </c>
      <c r="T3047" s="19">
        <v>0</v>
      </c>
      <c r="U3047" s="18">
        <f>Tabla1[[#This Row],[Comprometido]]/Tabla1[[#Totals],[Comprometido]]</f>
        <v>0</v>
      </c>
      <c r="V3047" s="19">
        <v>0</v>
      </c>
      <c r="W3047" s="20">
        <f>Tabla1[[#This Row],[Devengado]]/Tabla1[[#Totals],[Devengado]]</f>
        <v>0</v>
      </c>
      <c r="X3047" s="19">
        <v>55897.15</v>
      </c>
      <c r="Y3047" s="19">
        <v>55897.15</v>
      </c>
      <c r="Z3047" s="19">
        <v>55897.15</v>
      </c>
    </row>
    <row r="3048" spans="1:26" hidden="1" x14ac:dyDescent="0.2">
      <c r="A3048" t="s">
        <v>23</v>
      </c>
      <c r="B3048" t="s">
        <v>24</v>
      </c>
      <c r="C3048" t="s">
        <v>44</v>
      </c>
      <c r="D3048" t="s">
        <v>45</v>
      </c>
      <c r="E3048" t="s">
        <v>380</v>
      </c>
      <c r="F3048" t="s">
        <v>381</v>
      </c>
      <c r="G3048" t="s">
        <v>721</v>
      </c>
      <c r="H3048" t="s">
        <v>722</v>
      </c>
      <c r="I3048" t="str">
        <f>MID(Tabla1[[#This Row],[Des.Proyecto]],16,50)</f>
        <v>SISTEMA INTEGRAL DE PROMOCIÓN DE LA SALU</v>
      </c>
      <c r="J3048" t="s">
        <v>853</v>
      </c>
      <c r="K3048" t="s">
        <v>854</v>
      </c>
      <c r="L3048" s="11" t="s">
        <v>939</v>
      </c>
      <c r="M3048" t="s">
        <v>855</v>
      </c>
      <c r="N3048" t="s">
        <v>194</v>
      </c>
      <c r="O3048" s="19">
        <v>750</v>
      </c>
      <c r="P3048" s="19">
        <v>0</v>
      </c>
      <c r="Q3048" s="19">
        <v>-750</v>
      </c>
      <c r="R3048" s="19">
        <v>0</v>
      </c>
      <c r="S3048" s="19">
        <v>0</v>
      </c>
      <c r="T3048" s="19">
        <v>0</v>
      </c>
      <c r="U3048" s="18">
        <f>Tabla1[[#This Row],[Comprometido]]/Tabla1[[#Totals],[Comprometido]]</f>
        <v>0</v>
      </c>
      <c r="V3048" s="19">
        <v>0</v>
      </c>
      <c r="W3048" s="20">
        <f>Tabla1[[#This Row],[Devengado]]/Tabla1[[#Totals],[Devengado]]</f>
        <v>0</v>
      </c>
      <c r="X3048" s="19">
        <v>0</v>
      </c>
      <c r="Y3048" s="19">
        <v>0</v>
      </c>
      <c r="Z3048" s="19">
        <v>0</v>
      </c>
    </row>
    <row r="3049" spans="1:26" hidden="1" x14ac:dyDescent="0.2">
      <c r="A3049" t="s">
        <v>23</v>
      </c>
      <c r="B3049" t="s">
        <v>24</v>
      </c>
      <c r="C3049" t="s">
        <v>86</v>
      </c>
      <c r="D3049" t="s">
        <v>87</v>
      </c>
      <c r="E3049" t="s">
        <v>380</v>
      </c>
      <c r="F3049" t="s">
        <v>381</v>
      </c>
      <c r="G3049" t="s">
        <v>721</v>
      </c>
      <c r="H3049" t="s">
        <v>722</v>
      </c>
      <c r="I3049" t="str">
        <f>MID(Tabla1[[#This Row],[Des.Proyecto]],16,50)</f>
        <v>SISTEMA INTEGRAL DE PROMOCIÓN DE LA SALU</v>
      </c>
      <c r="J3049" t="s">
        <v>856</v>
      </c>
      <c r="K3049" t="s">
        <v>857</v>
      </c>
      <c r="L3049" s="11" t="s">
        <v>939</v>
      </c>
      <c r="M3049" t="s">
        <v>855</v>
      </c>
      <c r="N3049" t="s">
        <v>194</v>
      </c>
      <c r="O3049" s="19">
        <v>300</v>
      </c>
      <c r="P3049" s="19">
        <v>0</v>
      </c>
      <c r="Q3049" s="19">
        <v>0</v>
      </c>
      <c r="R3049" s="19">
        <v>300</v>
      </c>
      <c r="S3049" s="19">
        <v>0</v>
      </c>
      <c r="T3049" s="19">
        <v>0</v>
      </c>
      <c r="U3049" s="18">
        <f>Tabla1[[#This Row],[Comprometido]]/Tabla1[[#Totals],[Comprometido]]</f>
        <v>0</v>
      </c>
      <c r="V3049" s="19">
        <v>0</v>
      </c>
      <c r="W3049" s="20">
        <f>Tabla1[[#This Row],[Devengado]]/Tabla1[[#Totals],[Devengado]]</f>
        <v>0</v>
      </c>
      <c r="X3049" s="19">
        <v>300</v>
      </c>
      <c r="Y3049" s="19">
        <v>300</v>
      </c>
      <c r="Z3049" s="19">
        <v>300</v>
      </c>
    </row>
    <row r="3050" spans="1:26" hidden="1" x14ac:dyDescent="0.2">
      <c r="A3050" t="s">
        <v>62</v>
      </c>
      <c r="B3050" t="s">
        <v>80</v>
      </c>
      <c r="C3050" t="s">
        <v>122</v>
      </c>
      <c r="D3050" t="s">
        <v>123</v>
      </c>
      <c r="E3050" t="s">
        <v>380</v>
      </c>
      <c r="F3050" t="s">
        <v>381</v>
      </c>
      <c r="G3050" t="s">
        <v>721</v>
      </c>
      <c r="H3050" t="s">
        <v>722</v>
      </c>
      <c r="I3050" t="str">
        <f>MID(Tabla1[[#This Row],[Des.Proyecto]],16,50)</f>
        <v>SISTEMA INTEGRAL DE PROMOCIÓN DE LA SALU</v>
      </c>
      <c r="J3050" t="s">
        <v>856</v>
      </c>
      <c r="K3050" t="s">
        <v>857</v>
      </c>
      <c r="L3050" s="11" t="s">
        <v>939</v>
      </c>
      <c r="M3050" t="s">
        <v>855</v>
      </c>
      <c r="N3050" t="s">
        <v>194</v>
      </c>
      <c r="O3050" s="19">
        <v>8175</v>
      </c>
      <c r="P3050" s="19">
        <v>0</v>
      </c>
      <c r="Q3050" s="19">
        <v>0</v>
      </c>
      <c r="R3050" s="19">
        <v>8175</v>
      </c>
      <c r="S3050" s="19">
        <v>0</v>
      </c>
      <c r="T3050" s="19">
        <v>0</v>
      </c>
      <c r="U3050" s="18">
        <f>Tabla1[[#This Row],[Comprometido]]/Tabla1[[#Totals],[Comprometido]]</f>
        <v>0</v>
      </c>
      <c r="V3050" s="19">
        <v>0</v>
      </c>
      <c r="W3050" s="20">
        <f>Tabla1[[#This Row],[Devengado]]/Tabla1[[#Totals],[Devengado]]</f>
        <v>0</v>
      </c>
      <c r="X3050" s="19">
        <v>8175</v>
      </c>
      <c r="Y3050" s="19">
        <v>8175</v>
      </c>
      <c r="Z3050" s="19">
        <v>8175</v>
      </c>
    </row>
    <row r="3051" spans="1:26" hidden="1" x14ac:dyDescent="0.2">
      <c r="A3051" t="s">
        <v>23</v>
      </c>
      <c r="B3051" t="s">
        <v>24</v>
      </c>
      <c r="C3051" t="s">
        <v>44</v>
      </c>
      <c r="D3051" t="s">
        <v>45</v>
      </c>
      <c r="E3051" t="s">
        <v>380</v>
      </c>
      <c r="F3051" t="s">
        <v>381</v>
      </c>
      <c r="G3051" t="s">
        <v>721</v>
      </c>
      <c r="H3051" t="s">
        <v>722</v>
      </c>
      <c r="I3051" t="str">
        <f>MID(Tabla1[[#This Row],[Des.Proyecto]],16,50)</f>
        <v>SISTEMA INTEGRAL DE PROMOCIÓN DE LA SALU</v>
      </c>
      <c r="J3051" t="s">
        <v>856</v>
      </c>
      <c r="K3051" t="s">
        <v>857</v>
      </c>
      <c r="L3051" s="11" t="s">
        <v>939</v>
      </c>
      <c r="M3051" t="s">
        <v>855</v>
      </c>
      <c r="N3051" t="s">
        <v>194</v>
      </c>
      <c r="O3051" s="19">
        <v>200</v>
      </c>
      <c r="P3051" s="19">
        <v>0</v>
      </c>
      <c r="Q3051" s="19">
        <v>-200</v>
      </c>
      <c r="R3051" s="19">
        <v>0</v>
      </c>
      <c r="S3051" s="19">
        <v>0</v>
      </c>
      <c r="T3051" s="19">
        <v>0</v>
      </c>
      <c r="U3051" s="18">
        <f>Tabla1[[#This Row],[Comprometido]]/Tabla1[[#Totals],[Comprometido]]</f>
        <v>0</v>
      </c>
      <c r="V3051" s="19">
        <v>0</v>
      </c>
      <c r="W3051" s="20">
        <f>Tabla1[[#This Row],[Devengado]]/Tabla1[[#Totals],[Devengado]]</f>
        <v>0</v>
      </c>
      <c r="X3051" s="19">
        <v>0</v>
      </c>
      <c r="Y3051" s="19">
        <v>0</v>
      </c>
      <c r="Z3051" s="19">
        <v>0</v>
      </c>
    </row>
    <row r="3052" spans="1:26" hidden="1" x14ac:dyDescent="0.2">
      <c r="A3052" t="s">
        <v>62</v>
      </c>
      <c r="B3052" t="s">
        <v>80</v>
      </c>
      <c r="C3052" t="s">
        <v>122</v>
      </c>
      <c r="D3052" t="s">
        <v>123</v>
      </c>
      <c r="E3052" t="s">
        <v>380</v>
      </c>
      <c r="F3052" t="s">
        <v>381</v>
      </c>
      <c r="G3052" t="s">
        <v>721</v>
      </c>
      <c r="H3052" t="s">
        <v>722</v>
      </c>
      <c r="I3052" t="str">
        <f>MID(Tabla1[[#This Row],[Des.Proyecto]],16,50)</f>
        <v>SISTEMA INTEGRAL DE PROMOCIÓN DE LA SALU</v>
      </c>
      <c r="J3052" t="s">
        <v>862</v>
      </c>
      <c r="K3052" t="s">
        <v>863</v>
      </c>
      <c r="L3052" s="11" t="s">
        <v>939</v>
      </c>
      <c r="M3052" t="s">
        <v>855</v>
      </c>
      <c r="N3052" t="s">
        <v>194</v>
      </c>
      <c r="O3052" s="19">
        <v>9941.93</v>
      </c>
      <c r="P3052" s="19">
        <v>0</v>
      </c>
      <c r="Q3052" s="19">
        <v>-9941.93</v>
      </c>
      <c r="R3052" s="19">
        <v>0</v>
      </c>
      <c r="S3052" s="19">
        <v>0</v>
      </c>
      <c r="T3052" s="19">
        <v>0</v>
      </c>
      <c r="U3052" s="18">
        <f>Tabla1[[#This Row],[Comprometido]]/Tabla1[[#Totals],[Comprometido]]</f>
        <v>0</v>
      </c>
      <c r="V3052" s="19">
        <v>0</v>
      </c>
      <c r="W3052" s="20">
        <f>Tabla1[[#This Row],[Devengado]]/Tabla1[[#Totals],[Devengado]]</f>
        <v>0</v>
      </c>
      <c r="X3052" s="19">
        <v>0</v>
      </c>
      <c r="Y3052" s="19">
        <v>0</v>
      </c>
      <c r="Z3052" s="19">
        <v>0</v>
      </c>
    </row>
    <row r="3053" spans="1:26" hidden="1" x14ac:dyDescent="0.2">
      <c r="A3053" t="s">
        <v>23</v>
      </c>
      <c r="B3053" t="s">
        <v>24</v>
      </c>
      <c r="C3053" t="s">
        <v>86</v>
      </c>
      <c r="D3053" t="s">
        <v>87</v>
      </c>
      <c r="E3053" t="s">
        <v>380</v>
      </c>
      <c r="F3053" t="s">
        <v>381</v>
      </c>
      <c r="G3053" t="s">
        <v>721</v>
      </c>
      <c r="H3053" t="s">
        <v>722</v>
      </c>
      <c r="I3053" t="str">
        <f>MID(Tabla1[[#This Row],[Des.Proyecto]],16,50)</f>
        <v>SISTEMA INTEGRAL DE PROMOCIÓN DE LA SALU</v>
      </c>
      <c r="J3053" t="s">
        <v>862</v>
      </c>
      <c r="K3053" t="s">
        <v>863</v>
      </c>
      <c r="L3053" s="11" t="s">
        <v>939</v>
      </c>
      <c r="M3053" t="s">
        <v>855</v>
      </c>
      <c r="N3053" t="s">
        <v>194</v>
      </c>
      <c r="O3053" s="19">
        <v>2500</v>
      </c>
      <c r="P3053" s="19">
        <v>0</v>
      </c>
      <c r="Q3053" s="19">
        <v>0</v>
      </c>
      <c r="R3053" s="19">
        <v>2500</v>
      </c>
      <c r="S3053" s="19">
        <v>0</v>
      </c>
      <c r="T3053" s="19">
        <v>0</v>
      </c>
      <c r="U3053" s="18">
        <f>Tabla1[[#This Row],[Comprometido]]/Tabla1[[#Totals],[Comprometido]]</f>
        <v>0</v>
      </c>
      <c r="V3053" s="19">
        <v>0</v>
      </c>
      <c r="W3053" s="20">
        <f>Tabla1[[#This Row],[Devengado]]/Tabla1[[#Totals],[Devengado]]</f>
        <v>0</v>
      </c>
      <c r="X3053" s="19">
        <v>2500</v>
      </c>
      <c r="Y3053" s="19">
        <v>2500</v>
      </c>
      <c r="Z3053" s="19">
        <v>2500</v>
      </c>
    </row>
    <row r="3054" spans="1:26" hidden="1" x14ac:dyDescent="0.2">
      <c r="A3054" t="s">
        <v>23</v>
      </c>
      <c r="B3054" t="s">
        <v>24</v>
      </c>
      <c r="C3054" t="s">
        <v>72</v>
      </c>
      <c r="D3054" t="s">
        <v>73</v>
      </c>
      <c r="E3054" t="s">
        <v>380</v>
      </c>
      <c r="F3054" t="s">
        <v>381</v>
      </c>
      <c r="G3054" t="s">
        <v>721</v>
      </c>
      <c r="H3054" t="s">
        <v>722</v>
      </c>
      <c r="I3054" t="str">
        <f>MID(Tabla1[[#This Row],[Des.Proyecto]],16,50)</f>
        <v>SISTEMA INTEGRAL DE PROMOCIÓN DE LA SALU</v>
      </c>
      <c r="J3054" t="s">
        <v>862</v>
      </c>
      <c r="K3054" t="s">
        <v>863</v>
      </c>
      <c r="L3054" s="11" t="s">
        <v>939</v>
      </c>
      <c r="M3054" t="s">
        <v>855</v>
      </c>
      <c r="N3054" t="s">
        <v>194</v>
      </c>
      <c r="O3054" s="19">
        <v>1330</v>
      </c>
      <c r="P3054" s="19">
        <v>0</v>
      </c>
      <c r="Q3054" s="19">
        <v>-1330</v>
      </c>
      <c r="R3054" s="19">
        <v>0</v>
      </c>
      <c r="S3054" s="19">
        <v>0</v>
      </c>
      <c r="T3054" s="19">
        <v>0</v>
      </c>
      <c r="U3054" s="18">
        <f>Tabla1[[#This Row],[Comprometido]]/Tabla1[[#Totals],[Comprometido]]</f>
        <v>0</v>
      </c>
      <c r="V3054" s="19">
        <v>0</v>
      </c>
      <c r="W3054" s="20">
        <f>Tabla1[[#This Row],[Devengado]]/Tabla1[[#Totals],[Devengado]]</f>
        <v>0</v>
      </c>
      <c r="X3054" s="19">
        <v>0</v>
      </c>
      <c r="Y3054" s="19">
        <v>0</v>
      </c>
      <c r="Z3054" s="19">
        <v>0</v>
      </c>
    </row>
    <row r="3055" spans="1:26" hidden="1" x14ac:dyDescent="0.2">
      <c r="A3055" t="s">
        <v>23</v>
      </c>
      <c r="B3055" t="s">
        <v>24</v>
      </c>
      <c r="C3055" t="s">
        <v>42</v>
      </c>
      <c r="D3055" t="s">
        <v>43</v>
      </c>
      <c r="E3055" t="s">
        <v>380</v>
      </c>
      <c r="F3055" t="s">
        <v>381</v>
      </c>
      <c r="G3055" t="s">
        <v>721</v>
      </c>
      <c r="H3055" t="s">
        <v>722</v>
      </c>
      <c r="I3055" t="str">
        <f>MID(Tabla1[[#This Row],[Des.Proyecto]],16,50)</f>
        <v>SISTEMA INTEGRAL DE PROMOCIÓN DE LA SALU</v>
      </c>
      <c r="J3055" t="s">
        <v>862</v>
      </c>
      <c r="K3055" t="s">
        <v>863</v>
      </c>
      <c r="L3055" s="11" t="s">
        <v>939</v>
      </c>
      <c r="M3055" t="s">
        <v>855</v>
      </c>
      <c r="N3055" t="s">
        <v>194</v>
      </c>
      <c r="O3055" s="19">
        <v>3581.28</v>
      </c>
      <c r="P3055" s="19">
        <v>0</v>
      </c>
      <c r="Q3055" s="19">
        <v>-3581.28</v>
      </c>
      <c r="R3055" s="19">
        <v>0</v>
      </c>
      <c r="S3055" s="19">
        <v>0</v>
      </c>
      <c r="T3055" s="19">
        <v>0</v>
      </c>
      <c r="U3055" s="18">
        <f>Tabla1[[#This Row],[Comprometido]]/Tabla1[[#Totals],[Comprometido]]</f>
        <v>0</v>
      </c>
      <c r="V3055" s="19">
        <v>0</v>
      </c>
      <c r="W3055" s="20">
        <f>Tabla1[[#This Row],[Devengado]]/Tabla1[[#Totals],[Devengado]]</f>
        <v>0</v>
      </c>
      <c r="X3055" s="19">
        <v>0</v>
      </c>
      <c r="Y3055" s="19">
        <v>0</v>
      </c>
      <c r="Z3055" s="19">
        <v>0</v>
      </c>
    </row>
    <row r="3056" spans="1:26" hidden="1" x14ac:dyDescent="0.2">
      <c r="A3056" t="s">
        <v>62</v>
      </c>
      <c r="B3056" t="s">
        <v>80</v>
      </c>
      <c r="C3056" t="s">
        <v>122</v>
      </c>
      <c r="D3056" t="s">
        <v>123</v>
      </c>
      <c r="E3056" t="s">
        <v>380</v>
      </c>
      <c r="F3056" t="s">
        <v>381</v>
      </c>
      <c r="G3056" t="s">
        <v>723</v>
      </c>
      <c r="H3056" t="s">
        <v>724</v>
      </c>
      <c r="I3056" t="str">
        <f>MID(Tabla1[[#This Row],[Des.Proyecto]],16,50)</f>
        <v>POLITICAS PÚBLICAS DE SALUD EN EL DMQ</v>
      </c>
      <c r="J3056" t="s">
        <v>856</v>
      </c>
      <c r="K3056" t="s">
        <v>857</v>
      </c>
      <c r="L3056" s="11" t="s">
        <v>939</v>
      </c>
      <c r="M3056" t="s">
        <v>855</v>
      </c>
      <c r="N3056" t="s">
        <v>194</v>
      </c>
      <c r="O3056" s="19">
        <v>1772</v>
      </c>
      <c r="P3056" s="19">
        <v>0</v>
      </c>
      <c r="Q3056" s="19">
        <v>-1772</v>
      </c>
      <c r="R3056" s="19">
        <v>0</v>
      </c>
      <c r="S3056" s="19">
        <v>0</v>
      </c>
      <c r="T3056" s="19">
        <v>0</v>
      </c>
      <c r="U3056" s="18">
        <f>Tabla1[[#This Row],[Comprometido]]/Tabla1[[#Totals],[Comprometido]]</f>
        <v>0</v>
      </c>
      <c r="V3056" s="19">
        <v>0</v>
      </c>
      <c r="W3056" s="20">
        <f>Tabla1[[#This Row],[Devengado]]/Tabla1[[#Totals],[Devengado]]</f>
        <v>0</v>
      </c>
      <c r="X3056" s="19">
        <v>0</v>
      </c>
      <c r="Y3056" s="19">
        <v>0</v>
      </c>
      <c r="Z3056" s="19">
        <v>0</v>
      </c>
    </row>
    <row r="3057" spans="1:26" hidden="1" x14ac:dyDescent="0.2">
      <c r="A3057" t="s">
        <v>62</v>
      </c>
      <c r="B3057" t="s">
        <v>80</v>
      </c>
      <c r="C3057" t="s">
        <v>122</v>
      </c>
      <c r="D3057" t="s">
        <v>123</v>
      </c>
      <c r="E3057" t="s">
        <v>380</v>
      </c>
      <c r="F3057" t="s">
        <v>381</v>
      </c>
      <c r="G3057" t="s">
        <v>723</v>
      </c>
      <c r="H3057" t="s">
        <v>724</v>
      </c>
      <c r="I3057" t="str">
        <f>MID(Tabla1[[#This Row],[Des.Proyecto]],16,50)</f>
        <v>POLITICAS PÚBLICAS DE SALUD EN EL DMQ</v>
      </c>
      <c r="J3057" t="s">
        <v>862</v>
      </c>
      <c r="K3057" t="s">
        <v>863</v>
      </c>
      <c r="L3057" s="11" t="s">
        <v>939</v>
      </c>
      <c r="M3057" t="s">
        <v>855</v>
      </c>
      <c r="N3057" t="s">
        <v>194</v>
      </c>
      <c r="O3057" s="19">
        <v>6328</v>
      </c>
      <c r="P3057" s="19">
        <v>0</v>
      </c>
      <c r="Q3057" s="19">
        <v>-6328</v>
      </c>
      <c r="R3057" s="19">
        <v>0</v>
      </c>
      <c r="S3057" s="19">
        <v>0</v>
      </c>
      <c r="T3057" s="19">
        <v>0</v>
      </c>
      <c r="U3057" s="18">
        <f>Tabla1[[#This Row],[Comprometido]]/Tabla1[[#Totals],[Comprometido]]</f>
        <v>0</v>
      </c>
      <c r="V3057" s="19">
        <v>0</v>
      </c>
      <c r="W3057" s="20">
        <f>Tabla1[[#This Row],[Devengado]]/Tabla1[[#Totals],[Devengado]]</f>
        <v>0</v>
      </c>
      <c r="X3057" s="19">
        <v>0</v>
      </c>
      <c r="Y3057" s="19">
        <v>0</v>
      </c>
      <c r="Z3057" s="19">
        <v>0</v>
      </c>
    </row>
    <row r="3058" spans="1:26" hidden="1" x14ac:dyDescent="0.2">
      <c r="A3058" t="s">
        <v>62</v>
      </c>
      <c r="B3058" t="s">
        <v>80</v>
      </c>
      <c r="C3058" t="s">
        <v>122</v>
      </c>
      <c r="D3058" t="s">
        <v>123</v>
      </c>
      <c r="E3058" t="s">
        <v>380</v>
      </c>
      <c r="F3058" t="s">
        <v>381</v>
      </c>
      <c r="G3058" t="s">
        <v>725</v>
      </c>
      <c r="H3058" t="s">
        <v>726</v>
      </c>
      <c r="I3058" t="str">
        <f>MID(Tabla1[[#This Row],[Des.Proyecto]],16,50)</f>
        <v>FORTALECIMIENTO DE LA GESTIÓN INTEGRAL D</v>
      </c>
      <c r="J3058" t="s">
        <v>862</v>
      </c>
      <c r="K3058" t="s">
        <v>863</v>
      </c>
      <c r="L3058" s="11" t="s">
        <v>939</v>
      </c>
      <c r="M3058" t="s">
        <v>855</v>
      </c>
      <c r="N3058" t="s">
        <v>194</v>
      </c>
      <c r="O3058" s="19">
        <v>111.1</v>
      </c>
      <c r="P3058" s="19">
        <v>0</v>
      </c>
      <c r="Q3058" s="19">
        <v>0</v>
      </c>
      <c r="R3058" s="19">
        <v>111.1</v>
      </c>
      <c r="S3058" s="19">
        <v>0</v>
      </c>
      <c r="T3058" s="19">
        <v>0</v>
      </c>
      <c r="U3058" s="18">
        <f>Tabla1[[#This Row],[Comprometido]]/Tabla1[[#Totals],[Comprometido]]</f>
        <v>0</v>
      </c>
      <c r="V3058" s="19">
        <v>0</v>
      </c>
      <c r="W3058" s="20">
        <f>Tabla1[[#This Row],[Devengado]]/Tabla1[[#Totals],[Devengado]]</f>
        <v>0</v>
      </c>
      <c r="X3058" s="19">
        <v>111.1</v>
      </c>
      <c r="Y3058" s="19">
        <v>111.1</v>
      </c>
      <c r="Z3058" s="19">
        <v>111.1</v>
      </c>
    </row>
    <row r="3059" spans="1:26" hidden="1" x14ac:dyDescent="0.2">
      <c r="A3059" t="s">
        <v>62</v>
      </c>
      <c r="B3059" t="s">
        <v>80</v>
      </c>
      <c r="C3059" t="s">
        <v>90</v>
      </c>
      <c r="D3059" t="s">
        <v>91</v>
      </c>
      <c r="E3059" t="s">
        <v>380</v>
      </c>
      <c r="F3059" t="s">
        <v>381</v>
      </c>
      <c r="G3059" t="s">
        <v>382</v>
      </c>
      <c r="H3059" t="s">
        <v>383</v>
      </c>
      <c r="I3059" t="str">
        <f>MID(Tabla1[[#This Row],[Des.Proyecto]],16,50)</f>
        <v>ATENCIÓN INTEGRAL DE SALUD</v>
      </c>
      <c r="J3059" t="s">
        <v>853</v>
      </c>
      <c r="K3059" t="s">
        <v>854</v>
      </c>
      <c r="L3059" s="11" t="s">
        <v>939</v>
      </c>
      <c r="M3059" t="s">
        <v>855</v>
      </c>
      <c r="N3059" t="s">
        <v>194</v>
      </c>
      <c r="O3059" s="19">
        <v>3166.28</v>
      </c>
      <c r="P3059" s="19">
        <v>0</v>
      </c>
      <c r="Q3059" s="19">
        <v>0</v>
      </c>
      <c r="R3059" s="19">
        <v>3166.28</v>
      </c>
      <c r="S3059" s="19">
        <v>0</v>
      </c>
      <c r="T3059" s="19">
        <v>3025.15</v>
      </c>
      <c r="U3059" s="18">
        <f>Tabla1[[#This Row],[Comprometido]]/Tabla1[[#Totals],[Comprometido]]</f>
        <v>1.4442140521389943E-4</v>
      </c>
      <c r="V3059" s="19">
        <v>3025.15</v>
      </c>
      <c r="W3059" s="20">
        <f>Tabla1[[#This Row],[Devengado]]/Tabla1[[#Totals],[Devengado]]</f>
        <v>3.5327226859975075E-4</v>
      </c>
      <c r="X3059" s="19">
        <v>141.13</v>
      </c>
      <c r="Y3059" s="19">
        <v>141.13</v>
      </c>
      <c r="Z3059" s="19">
        <v>141.13</v>
      </c>
    </row>
    <row r="3060" spans="1:26" hidden="1" x14ac:dyDescent="0.2">
      <c r="A3060" t="s">
        <v>62</v>
      </c>
      <c r="B3060" t="s">
        <v>80</v>
      </c>
      <c r="C3060" t="s">
        <v>94</v>
      </c>
      <c r="D3060" t="s">
        <v>95</v>
      </c>
      <c r="E3060" t="s">
        <v>380</v>
      </c>
      <c r="F3060" t="s">
        <v>381</v>
      </c>
      <c r="G3060" t="s">
        <v>382</v>
      </c>
      <c r="H3060" t="s">
        <v>383</v>
      </c>
      <c r="I3060" t="str">
        <f>MID(Tabla1[[#This Row],[Des.Proyecto]],16,50)</f>
        <v>ATENCIÓN INTEGRAL DE SALUD</v>
      </c>
      <c r="J3060" t="s">
        <v>853</v>
      </c>
      <c r="K3060" t="s">
        <v>854</v>
      </c>
      <c r="L3060" s="11" t="s">
        <v>939</v>
      </c>
      <c r="M3060" t="s">
        <v>855</v>
      </c>
      <c r="N3060" t="s">
        <v>194</v>
      </c>
      <c r="O3060" s="19">
        <v>11062.3</v>
      </c>
      <c r="P3060" s="19">
        <v>0</v>
      </c>
      <c r="Q3060" s="19">
        <v>28835.59</v>
      </c>
      <c r="R3060" s="19">
        <v>39897.89</v>
      </c>
      <c r="S3060" s="19">
        <v>0</v>
      </c>
      <c r="T3060" s="19">
        <v>0</v>
      </c>
      <c r="U3060" s="18">
        <f>Tabla1[[#This Row],[Comprometido]]/Tabla1[[#Totals],[Comprometido]]</f>
        <v>0</v>
      </c>
      <c r="V3060" s="19">
        <v>0</v>
      </c>
      <c r="W3060" s="20">
        <f>Tabla1[[#This Row],[Devengado]]/Tabla1[[#Totals],[Devengado]]</f>
        <v>0</v>
      </c>
      <c r="X3060" s="19">
        <v>39897.89</v>
      </c>
      <c r="Y3060" s="19">
        <v>39897.89</v>
      </c>
      <c r="Z3060" s="19">
        <v>39897.89</v>
      </c>
    </row>
    <row r="3061" spans="1:26" hidden="1" x14ac:dyDescent="0.2">
      <c r="A3061" t="s">
        <v>62</v>
      </c>
      <c r="B3061" t="s">
        <v>80</v>
      </c>
      <c r="C3061" t="s">
        <v>92</v>
      </c>
      <c r="D3061" t="s">
        <v>93</v>
      </c>
      <c r="E3061" t="s">
        <v>380</v>
      </c>
      <c r="F3061" t="s">
        <v>381</v>
      </c>
      <c r="G3061" t="s">
        <v>382</v>
      </c>
      <c r="H3061" t="s">
        <v>383</v>
      </c>
      <c r="I3061" t="str">
        <f>MID(Tabla1[[#This Row],[Des.Proyecto]],16,50)</f>
        <v>ATENCIÓN INTEGRAL DE SALUD</v>
      </c>
      <c r="J3061" t="s">
        <v>853</v>
      </c>
      <c r="K3061" t="s">
        <v>854</v>
      </c>
      <c r="L3061" s="11" t="s">
        <v>939</v>
      </c>
      <c r="M3061" t="s">
        <v>855</v>
      </c>
      <c r="N3061" t="s">
        <v>194</v>
      </c>
      <c r="O3061" s="19">
        <v>12525</v>
      </c>
      <c r="P3061" s="19">
        <v>0</v>
      </c>
      <c r="Q3061" s="19">
        <v>9133.5499999999993</v>
      </c>
      <c r="R3061" s="19">
        <v>21658.55</v>
      </c>
      <c r="S3061" s="19">
        <v>0.12</v>
      </c>
      <c r="T3061" s="19">
        <v>5877.72</v>
      </c>
      <c r="U3061" s="18">
        <f>Tabla1[[#This Row],[Comprometido]]/Tabla1[[#Totals],[Comprometido]]</f>
        <v>2.8060379877157854E-4</v>
      </c>
      <c r="V3061" s="19">
        <v>5148.54</v>
      </c>
      <c r="W3061" s="20">
        <f>Tabla1[[#This Row],[Devengado]]/Tabla1[[#Totals],[Devengado]]</f>
        <v>6.0123841983920163E-4</v>
      </c>
      <c r="X3061" s="19">
        <v>15780.83</v>
      </c>
      <c r="Y3061" s="19">
        <v>16510.009999999998</v>
      </c>
      <c r="Z3061" s="19">
        <v>15780.71</v>
      </c>
    </row>
    <row r="3062" spans="1:26" hidden="1" x14ac:dyDescent="0.2">
      <c r="A3062" t="s">
        <v>62</v>
      </c>
      <c r="B3062" t="s">
        <v>80</v>
      </c>
      <c r="C3062" t="s">
        <v>90</v>
      </c>
      <c r="D3062" t="s">
        <v>91</v>
      </c>
      <c r="E3062" t="s">
        <v>380</v>
      </c>
      <c r="F3062" t="s">
        <v>381</v>
      </c>
      <c r="G3062" t="s">
        <v>382</v>
      </c>
      <c r="H3062" t="s">
        <v>383</v>
      </c>
      <c r="I3062" t="str">
        <f>MID(Tabla1[[#This Row],[Des.Proyecto]],16,50)</f>
        <v>ATENCIÓN INTEGRAL DE SALUD</v>
      </c>
      <c r="J3062" t="s">
        <v>856</v>
      </c>
      <c r="K3062" t="s">
        <v>857</v>
      </c>
      <c r="L3062" s="11" t="s">
        <v>939</v>
      </c>
      <c r="M3062" t="s">
        <v>855</v>
      </c>
      <c r="N3062" t="s">
        <v>194</v>
      </c>
      <c r="O3062" s="19">
        <v>26128.36</v>
      </c>
      <c r="P3062" s="19">
        <v>0</v>
      </c>
      <c r="Q3062" s="19">
        <v>18600</v>
      </c>
      <c r="R3062" s="19">
        <v>44728.36</v>
      </c>
      <c r="S3062" s="19">
        <v>0</v>
      </c>
      <c r="T3062" s="19">
        <v>4969.6400000000003</v>
      </c>
      <c r="U3062" s="18">
        <f>Tabla1[[#This Row],[Comprometido]]/Tabla1[[#Totals],[Comprometido]]</f>
        <v>2.3725183617579398E-4</v>
      </c>
      <c r="V3062" s="19">
        <v>4969.6400000000003</v>
      </c>
      <c r="W3062" s="20">
        <f>Tabla1[[#This Row],[Devengado]]/Tabla1[[#Totals],[Devengado]]</f>
        <v>5.8034675864802258E-4</v>
      </c>
      <c r="X3062" s="19">
        <v>39758.720000000001</v>
      </c>
      <c r="Y3062" s="19">
        <v>39758.720000000001</v>
      </c>
      <c r="Z3062" s="19">
        <v>39758.720000000001</v>
      </c>
    </row>
    <row r="3063" spans="1:26" hidden="1" x14ac:dyDescent="0.2">
      <c r="A3063" t="s">
        <v>62</v>
      </c>
      <c r="B3063" t="s">
        <v>80</v>
      </c>
      <c r="C3063" t="s">
        <v>94</v>
      </c>
      <c r="D3063" t="s">
        <v>95</v>
      </c>
      <c r="E3063" t="s">
        <v>380</v>
      </c>
      <c r="F3063" t="s">
        <v>381</v>
      </c>
      <c r="G3063" t="s">
        <v>382</v>
      </c>
      <c r="H3063" t="s">
        <v>383</v>
      </c>
      <c r="I3063" t="str">
        <f>MID(Tabla1[[#This Row],[Des.Proyecto]],16,50)</f>
        <v>ATENCIÓN INTEGRAL DE SALUD</v>
      </c>
      <c r="J3063" t="s">
        <v>856</v>
      </c>
      <c r="K3063" t="s">
        <v>857</v>
      </c>
      <c r="L3063" s="11" t="s">
        <v>939</v>
      </c>
      <c r="M3063" t="s">
        <v>855</v>
      </c>
      <c r="N3063" t="s">
        <v>194</v>
      </c>
      <c r="O3063" s="19">
        <v>352289.7</v>
      </c>
      <c r="P3063" s="19">
        <v>0</v>
      </c>
      <c r="Q3063" s="19">
        <v>0</v>
      </c>
      <c r="R3063" s="19">
        <v>352289.7</v>
      </c>
      <c r="S3063" s="19">
        <v>4689.82</v>
      </c>
      <c r="T3063" s="19">
        <v>168092</v>
      </c>
      <c r="U3063" s="18">
        <f>Tabla1[[#This Row],[Comprometido]]/Tabla1[[#Totals],[Comprometido]]</f>
        <v>8.024753432132218E-3</v>
      </c>
      <c r="V3063" s="19">
        <v>168092</v>
      </c>
      <c r="W3063" s="20">
        <f>Tabla1[[#This Row],[Devengado]]/Tabla1[[#Totals],[Devengado]]</f>
        <v>1.9629519915861794E-2</v>
      </c>
      <c r="X3063" s="19">
        <v>184197.7</v>
      </c>
      <c r="Y3063" s="19">
        <v>184197.7</v>
      </c>
      <c r="Z3063" s="19">
        <v>179507.88</v>
      </c>
    </row>
    <row r="3064" spans="1:26" hidden="1" x14ac:dyDescent="0.2">
      <c r="A3064" t="s">
        <v>62</v>
      </c>
      <c r="B3064" t="s">
        <v>80</v>
      </c>
      <c r="C3064" t="s">
        <v>92</v>
      </c>
      <c r="D3064" t="s">
        <v>93</v>
      </c>
      <c r="E3064" t="s">
        <v>380</v>
      </c>
      <c r="F3064" t="s">
        <v>381</v>
      </c>
      <c r="G3064" t="s">
        <v>382</v>
      </c>
      <c r="H3064" t="s">
        <v>383</v>
      </c>
      <c r="I3064" t="str">
        <f>MID(Tabla1[[#This Row],[Des.Proyecto]],16,50)</f>
        <v>ATENCIÓN INTEGRAL DE SALUD</v>
      </c>
      <c r="J3064" t="s">
        <v>856</v>
      </c>
      <c r="K3064" t="s">
        <v>857</v>
      </c>
      <c r="L3064" s="11" t="s">
        <v>939</v>
      </c>
      <c r="M3064" t="s">
        <v>855</v>
      </c>
      <c r="N3064" t="s">
        <v>194</v>
      </c>
      <c r="O3064" s="19">
        <v>44916</v>
      </c>
      <c r="P3064" s="19">
        <v>0</v>
      </c>
      <c r="Q3064" s="19">
        <v>-27275.38</v>
      </c>
      <c r="R3064" s="19">
        <v>17640.62</v>
      </c>
      <c r="S3064" s="19">
        <v>0</v>
      </c>
      <c r="T3064" s="19">
        <v>0</v>
      </c>
      <c r="U3064" s="18">
        <f>Tabla1[[#This Row],[Comprometido]]/Tabla1[[#Totals],[Comprometido]]</f>
        <v>0</v>
      </c>
      <c r="V3064" s="19">
        <v>0</v>
      </c>
      <c r="W3064" s="20">
        <f>Tabla1[[#This Row],[Devengado]]/Tabla1[[#Totals],[Devengado]]</f>
        <v>0</v>
      </c>
      <c r="X3064" s="19">
        <v>17640.62</v>
      </c>
      <c r="Y3064" s="19">
        <v>17640.62</v>
      </c>
      <c r="Z3064" s="19">
        <v>17640.62</v>
      </c>
    </row>
    <row r="3065" spans="1:26" hidden="1" x14ac:dyDescent="0.2">
      <c r="A3065" t="s">
        <v>62</v>
      </c>
      <c r="B3065" t="s">
        <v>80</v>
      </c>
      <c r="C3065" t="s">
        <v>92</v>
      </c>
      <c r="D3065" t="s">
        <v>93</v>
      </c>
      <c r="E3065" t="s">
        <v>380</v>
      </c>
      <c r="F3065" t="s">
        <v>381</v>
      </c>
      <c r="G3065" t="s">
        <v>382</v>
      </c>
      <c r="H3065" t="s">
        <v>383</v>
      </c>
      <c r="I3065" t="str">
        <f>MID(Tabla1[[#This Row],[Des.Proyecto]],16,50)</f>
        <v>ATENCIÓN INTEGRAL DE SALUD</v>
      </c>
      <c r="J3065" t="s">
        <v>858</v>
      </c>
      <c r="K3065" t="s">
        <v>859</v>
      </c>
      <c r="L3065" s="11" t="s">
        <v>939</v>
      </c>
      <c r="M3065" t="s">
        <v>855</v>
      </c>
      <c r="N3065" t="s">
        <v>194</v>
      </c>
      <c r="O3065" s="19">
        <v>60106.16</v>
      </c>
      <c r="P3065" s="19">
        <v>0</v>
      </c>
      <c r="Q3065" s="19">
        <v>-294.66000000000003</v>
      </c>
      <c r="R3065" s="19">
        <v>59811.5</v>
      </c>
      <c r="S3065" s="19">
        <v>0</v>
      </c>
      <c r="T3065" s="19">
        <v>0</v>
      </c>
      <c r="U3065" s="18">
        <f>Tabla1[[#This Row],[Comprometido]]/Tabla1[[#Totals],[Comprometido]]</f>
        <v>0</v>
      </c>
      <c r="V3065" s="19">
        <v>0</v>
      </c>
      <c r="W3065" s="20">
        <f>Tabla1[[#This Row],[Devengado]]/Tabla1[[#Totals],[Devengado]]</f>
        <v>0</v>
      </c>
      <c r="X3065" s="19">
        <v>59811.5</v>
      </c>
      <c r="Y3065" s="19">
        <v>59811.5</v>
      </c>
      <c r="Z3065" s="19">
        <v>59811.5</v>
      </c>
    </row>
    <row r="3066" spans="1:26" hidden="1" x14ac:dyDescent="0.2">
      <c r="A3066" t="s">
        <v>62</v>
      </c>
      <c r="B3066" t="s">
        <v>80</v>
      </c>
      <c r="C3066" t="s">
        <v>94</v>
      </c>
      <c r="D3066" t="s">
        <v>95</v>
      </c>
      <c r="E3066" t="s">
        <v>380</v>
      </c>
      <c r="F3066" t="s">
        <v>381</v>
      </c>
      <c r="G3066" t="s">
        <v>382</v>
      </c>
      <c r="H3066" t="s">
        <v>383</v>
      </c>
      <c r="I3066" t="str">
        <f>MID(Tabla1[[#This Row],[Des.Proyecto]],16,50)</f>
        <v>ATENCIÓN INTEGRAL DE SALUD</v>
      </c>
      <c r="J3066" t="s">
        <v>858</v>
      </c>
      <c r="K3066" t="s">
        <v>859</v>
      </c>
      <c r="L3066" s="11" t="s">
        <v>939</v>
      </c>
      <c r="M3066" t="s">
        <v>855</v>
      </c>
      <c r="N3066" t="s">
        <v>194</v>
      </c>
      <c r="O3066" s="19">
        <v>1926592.69</v>
      </c>
      <c r="P3066" s="19">
        <v>0</v>
      </c>
      <c r="Q3066" s="19">
        <v>-50946.26</v>
      </c>
      <c r="R3066" s="19">
        <v>1875646.43</v>
      </c>
      <c r="S3066" s="19">
        <v>0</v>
      </c>
      <c r="T3066" s="19">
        <v>0</v>
      </c>
      <c r="U3066" s="18">
        <f>Tabla1[[#This Row],[Comprometido]]/Tabla1[[#Totals],[Comprometido]]</f>
        <v>0</v>
      </c>
      <c r="V3066" s="19">
        <v>0</v>
      </c>
      <c r="W3066" s="20">
        <f>Tabla1[[#This Row],[Devengado]]/Tabla1[[#Totals],[Devengado]]</f>
        <v>0</v>
      </c>
      <c r="X3066" s="19">
        <v>1875646.43</v>
      </c>
      <c r="Y3066" s="19">
        <v>1875646.43</v>
      </c>
      <c r="Z3066" s="19">
        <v>1875646.43</v>
      </c>
    </row>
    <row r="3067" spans="1:26" hidden="1" x14ac:dyDescent="0.2">
      <c r="A3067" t="s">
        <v>62</v>
      </c>
      <c r="B3067" t="s">
        <v>80</v>
      </c>
      <c r="C3067" t="s">
        <v>90</v>
      </c>
      <c r="D3067" t="s">
        <v>91</v>
      </c>
      <c r="E3067" t="s">
        <v>380</v>
      </c>
      <c r="F3067" t="s">
        <v>381</v>
      </c>
      <c r="G3067" t="s">
        <v>382</v>
      </c>
      <c r="H3067" t="s">
        <v>383</v>
      </c>
      <c r="I3067" t="str">
        <f>MID(Tabla1[[#This Row],[Des.Proyecto]],16,50)</f>
        <v>ATENCIÓN INTEGRAL DE SALUD</v>
      </c>
      <c r="J3067" t="s">
        <v>858</v>
      </c>
      <c r="K3067" t="s">
        <v>859</v>
      </c>
      <c r="L3067" s="11" t="s">
        <v>939</v>
      </c>
      <c r="M3067" t="s">
        <v>855</v>
      </c>
      <c r="N3067" t="s">
        <v>194</v>
      </c>
      <c r="O3067" s="19">
        <v>150000</v>
      </c>
      <c r="P3067" s="19">
        <v>0</v>
      </c>
      <c r="Q3067" s="19">
        <v>-150000</v>
      </c>
      <c r="R3067" s="19">
        <v>0</v>
      </c>
      <c r="S3067" s="19">
        <v>0</v>
      </c>
      <c r="T3067" s="19">
        <v>0</v>
      </c>
      <c r="U3067" s="18">
        <f>Tabla1[[#This Row],[Comprometido]]/Tabla1[[#Totals],[Comprometido]]</f>
        <v>0</v>
      </c>
      <c r="V3067" s="19">
        <v>0</v>
      </c>
      <c r="W3067" s="20">
        <f>Tabla1[[#This Row],[Devengado]]/Tabla1[[#Totals],[Devengado]]</f>
        <v>0</v>
      </c>
      <c r="X3067" s="19">
        <v>0</v>
      </c>
      <c r="Y3067" s="19">
        <v>0</v>
      </c>
      <c r="Z3067" s="19">
        <v>0</v>
      </c>
    </row>
    <row r="3068" spans="1:26" hidden="1" x14ac:dyDescent="0.2">
      <c r="A3068" t="s">
        <v>62</v>
      </c>
      <c r="B3068" t="s">
        <v>80</v>
      </c>
      <c r="C3068" t="s">
        <v>90</v>
      </c>
      <c r="D3068" t="s">
        <v>91</v>
      </c>
      <c r="E3068" t="s">
        <v>380</v>
      </c>
      <c r="F3068" t="s">
        <v>381</v>
      </c>
      <c r="G3068" t="s">
        <v>382</v>
      </c>
      <c r="H3068" t="s">
        <v>383</v>
      </c>
      <c r="I3068" t="str">
        <f>MID(Tabla1[[#This Row],[Des.Proyecto]],16,50)</f>
        <v>ATENCIÓN INTEGRAL DE SALUD</v>
      </c>
      <c r="J3068" t="s">
        <v>862</v>
      </c>
      <c r="K3068" t="s">
        <v>863</v>
      </c>
      <c r="L3068" s="11" t="s">
        <v>939</v>
      </c>
      <c r="M3068" t="s">
        <v>855</v>
      </c>
      <c r="N3068" t="s">
        <v>194</v>
      </c>
      <c r="O3068" s="19">
        <v>60000</v>
      </c>
      <c r="P3068" s="19">
        <v>0</v>
      </c>
      <c r="Q3068" s="19">
        <v>-10394</v>
      </c>
      <c r="R3068" s="19">
        <v>49606</v>
      </c>
      <c r="S3068" s="19">
        <v>15652.5</v>
      </c>
      <c r="T3068" s="19">
        <v>33302.449999999997</v>
      </c>
      <c r="U3068" s="18">
        <f>Tabla1[[#This Row],[Comprometido]]/Tabla1[[#Totals],[Comprometido]]</f>
        <v>1.5898671556999237E-3</v>
      </c>
      <c r="V3068" s="19">
        <v>33302.449999999997</v>
      </c>
      <c r="W3068" s="20">
        <f>Tabla1[[#This Row],[Devengado]]/Tabla1[[#Totals],[Devengado]]</f>
        <v>3.8890078381005133E-3</v>
      </c>
      <c r="X3068" s="19">
        <v>16303.55</v>
      </c>
      <c r="Y3068" s="19">
        <v>16303.55</v>
      </c>
      <c r="Z3068" s="19">
        <v>651.04999999999995</v>
      </c>
    </row>
    <row r="3069" spans="1:26" hidden="1" x14ac:dyDescent="0.2">
      <c r="A3069" t="s">
        <v>62</v>
      </c>
      <c r="B3069" t="s">
        <v>80</v>
      </c>
      <c r="C3069" t="s">
        <v>92</v>
      </c>
      <c r="D3069" t="s">
        <v>93</v>
      </c>
      <c r="E3069" t="s">
        <v>380</v>
      </c>
      <c r="F3069" t="s">
        <v>381</v>
      </c>
      <c r="G3069" t="s">
        <v>382</v>
      </c>
      <c r="H3069" t="s">
        <v>383</v>
      </c>
      <c r="I3069" t="str">
        <f>MID(Tabla1[[#This Row],[Des.Proyecto]],16,50)</f>
        <v>ATENCIÓN INTEGRAL DE SALUD</v>
      </c>
      <c r="J3069" t="s">
        <v>862</v>
      </c>
      <c r="K3069" t="s">
        <v>863</v>
      </c>
      <c r="L3069" s="11" t="s">
        <v>939</v>
      </c>
      <c r="M3069" t="s">
        <v>855</v>
      </c>
      <c r="N3069" t="s">
        <v>194</v>
      </c>
      <c r="O3069" s="19">
        <v>222243</v>
      </c>
      <c r="P3069" s="19">
        <v>0</v>
      </c>
      <c r="Q3069" s="19">
        <v>-194836.5</v>
      </c>
      <c r="R3069" s="19">
        <v>27406.5</v>
      </c>
      <c r="S3069" s="19">
        <v>0</v>
      </c>
      <c r="T3069" s="19">
        <v>24006.5</v>
      </c>
      <c r="U3069" s="18">
        <f>Tabla1[[#This Row],[Comprometido]]/Tabla1[[#Totals],[Comprometido]]</f>
        <v>1.1460762158132577E-3</v>
      </c>
      <c r="V3069" s="19">
        <v>24006.5</v>
      </c>
      <c r="W3069" s="20">
        <f>Tabla1[[#This Row],[Devengado]]/Tabla1[[#Totals],[Devengado]]</f>
        <v>2.8034413884071587E-3</v>
      </c>
      <c r="X3069" s="19">
        <v>3400</v>
      </c>
      <c r="Y3069" s="19">
        <v>3400</v>
      </c>
      <c r="Z3069" s="19">
        <v>3400</v>
      </c>
    </row>
    <row r="3070" spans="1:26" hidden="1" x14ac:dyDescent="0.2">
      <c r="A3070" t="s">
        <v>62</v>
      </c>
      <c r="B3070" t="s">
        <v>80</v>
      </c>
      <c r="C3070" t="s">
        <v>94</v>
      </c>
      <c r="D3070" t="s">
        <v>95</v>
      </c>
      <c r="E3070" t="s">
        <v>380</v>
      </c>
      <c r="F3070" t="s">
        <v>381</v>
      </c>
      <c r="G3070" t="s">
        <v>382</v>
      </c>
      <c r="H3070" t="s">
        <v>383</v>
      </c>
      <c r="I3070" t="str">
        <f>MID(Tabla1[[#This Row],[Des.Proyecto]],16,50)</f>
        <v>ATENCIÓN INTEGRAL DE SALUD</v>
      </c>
      <c r="J3070" t="s">
        <v>862</v>
      </c>
      <c r="K3070" t="s">
        <v>863</v>
      </c>
      <c r="L3070" s="11" t="s">
        <v>939</v>
      </c>
      <c r="M3070" t="s">
        <v>855</v>
      </c>
      <c r="N3070" t="s">
        <v>194</v>
      </c>
      <c r="O3070" s="19">
        <v>55820.94</v>
      </c>
      <c r="P3070" s="19">
        <v>0</v>
      </c>
      <c r="Q3070" s="19">
        <v>0</v>
      </c>
      <c r="R3070" s="19">
        <v>55820.94</v>
      </c>
      <c r="S3070" s="19">
        <v>0</v>
      </c>
      <c r="T3070" s="19">
        <v>43904</v>
      </c>
      <c r="U3070" s="18">
        <f>Tabla1[[#This Row],[Comprometido]]/Tabla1[[#Totals],[Comprometido]]</f>
        <v>2.0959877607758426E-3</v>
      </c>
      <c r="V3070" s="19">
        <v>43904</v>
      </c>
      <c r="W3070" s="20">
        <f>Tabla1[[#This Row],[Devengado]]/Tabla1[[#Totals],[Devengado]]</f>
        <v>5.1270402064702439E-3</v>
      </c>
      <c r="X3070" s="19">
        <v>11916.94</v>
      </c>
      <c r="Y3070" s="19">
        <v>11916.94</v>
      </c>
      <c r="Z3070" s="19">
        <v>11916.94</v>
      </c>
    </row>
    <row r="3071" spans="1:26" hidden="1" x14ac:dyDescent="0.2">
      <c r="A3071" t="s">
        <v>62</v>
      </c>
      <c r="B3071" t="s">
        <v>80</v>
      </c>
      <c r="C3071" t="s">
        <v>92</v>
      </c>
      <c r="D3071" t="s">
        <v>93</v>
      </c>
      <c r="E3071" t="s">
        <v>380</v>
      </c>
      <c r="F3071" t="s">
        <v>381</v>
      </c>
      <c r="G3071" t="s">
        <v>382</v>
      </c>
      <c r="H3071" t="s">
        <v>383</v>
      </c>
      <c r="I3071" t="str">
        <f>MID(Tabla1[[#This Row],[Des.Proyecto]],16,50)</f>
        <v>ATENCIÓN INTEGRAL DE SALUD</v>
      </c>
      <c r="J3071" t="s">
        <v>864</v>
      </c>
      <c r="K3071" t="s">
        <v>865</v>
      </c>
      <c r="L3071" s="11" t="s">
        <v>939</v>
      </c>
      <c r="M3071" t="s">
        <v>855</v>
      </c>
      <c r="N3071" t="s">
        <v>194</v>
      </c>
      <c r="O3071" s="19">
        <v>31000</v>
      </c>
      <c r="P3071" s="19">
        <v>0</v>
      </c>
      <c r="Q3071" s="19">
        <v>2282.2600000000002</v>
      </c>
      <c r="R3071" s="19">
        <v>33282.26</v>
      </c>
      <c r="S3071" s="19">
        <v>0</v>
      </c>
      <c r="T3071" s="19">
        <v>0</v>
      </c>
      <c r="U3071" s="18">
        <f>Tabla1[[#This Row],[Comprometido]]/Tabla1[[#Totals],[Comprometido]]</f>
        <v>0</v>
      </c>
      <c r="V3071" s="19">
        <v>0</v>
      </c>
      <c r="W3071" s="20">
        <f>Tabla1[[#This Row],[Devengado]]/Tabla1[[#Totals],[Devengado]]</f>
        <v>0</v>
      </c>
      <c r="X3071" s="19">
        <v>33282.26</v>
      </c>
      <c r="Y3071" s="19">
        <v>33282.26</v>
      </c>
      <c r="Z3071" s="19">
        <v>33282.26</v>
      </c>
    </row>
    <row r="3072" spans="1:26" hidden="1" x14ac:dyDescent="0.2">
      <c r="A3072" t="s">
        <v>62</v>
      </c>
      <c r="B3072" t="s">
        <v>80</v>
      </c>
      <c r="C3072" t="s">
        <v>92</v>
      </c>
      <c r="D3072" t="s">
        <v>93</v>
      </c>
      <c r="E3072" t="s">
        <v>380</v>
      </c>
      <c r="F3072" t="s">
        <v>381</v>
      </c>
      <c r="G3072" t="s">
        <v>382</v>
      </c>
      <c r="H3072" t="s">
        <v>383</v>
      </c>
      <c r="I3072" t="str">
        <f>MID(Tabla1[[#This Row],[Des.Proyecto]],16,50)</f>
        <v>ATENCIÓN INTEGRAL DE SALUD</v>
      </c>
      <c r="J3072" t="s">
        <v>872</v>
      </c>
      <c r="K3072" t="s">
        <v>873</v>
      </c>
      <c r="L3072" s="11" t="s">
        <v>939</v>
      </c>
      <c r="M3072" t="s">
        <v>855</v>
      </c>
      <c r="N3072" t="s">
        <v>194</v>
      </c>
      <c r="O3072" s="19">
        <v>344436.84</v>
      </c>
      <c r="P3072" s="19">
        <v>0</v>
      </c>
      <c r="Q3072" s="19">
        <v>-136235.16</v>
      </c>
      <c r="R3072" s="19">
        <v>208201.68</v>
      </c>
      <c r="S3072" s="19">
        <v>0</v>
      </c>
      <c r="T3072" s="19">
        <v>89300</v>
      </c>
      <c r="U3072" s="18">
        <f>Tabla1[[#This Row],[Comprometido]]/Tabla1[[#Totals],[Comprometido]]</f>
        <v>4.2632039685970013E-3</v>
      </c>
      <c r="V3072" s="19">
        <v>89300</v>
      </c>
      <c r="W3072" s="20">
        <f>Tabla1[[#This Row],[Devengado]]/Tabla1[[#Totals],[Devengado]]</f>
        <v>1.0428313831035731E-2</v>
      </c>
      <c r="X3072" s="19">
        <v>118901.68</v>
      </c>
      <c r="Y3072" s="19">
        <v>118901.68</v>
      </c>
      <c r="Z3072" s="19">
        <v>118901.68</v>
      </c>
    </row>
    <row r="3073" spans="1:26" hidden="1" x14ac:dyDescent="0.2">
      <c r="A3073" t="s">
        <v>62</v>
      </c>
      <c r="B3073" t="s">
        <v>80</v>
      </c>
      <c r="C3073" t="s">
        <v>94</v>
      </c>
      <c r="D3073" t="s">
        <v>95</v>
      </c>
      <c r="E3073" t="s">
        <v>380</v>
      </c>
      <c r="F3073" t="s">
        <v>381</v>
      </c>
      <c r="G3073" t="s">
        <v>382</v>
      </c>
      <c r="H3073" t="s">
        <v>383</v>
      </c>
      <c r="I3073" t="str">
        <f>MID(Tabla1[[#This Row],[Des.Proyecto]],16,50)</f>
        <v>ATENCIÓN INTEGRAL DE SALUD</v>
      </c>
      <c r="J3073" t="s">
        <v>872</v>
      </c>
      <c r="K3073" t="s">
        <v>873</v>
      </c>
      <c r="L3073" s="11" t="s">
        <v>939</v>
      </c>
      <c r="M3073" t="s">
        <v>855</v>
      </c>
      <c r="N3073" t="s">
        <v>194</v>
      </c>
      <c r="O3073" s="19">
        <v>96023.03</v>
      </c>
      <c r="P3073" s="19">
        <v>0</v>
      </c>
      <c r="Q3073" s="19">
        <v>0</v>
      </c>
      <c r="R3073" s="19">
        <v>96023.03</v>
      </c>
      <c r="S3073" s="19">
        <v>0</v>
      </c>
      <c r="T3073" s="19">
        <v>0</v>
      </c>
      <c r="U3073" s="18">
        <f>Tabla1[[#This Row],[Comprometido]]/Tabla1[[#Totals],[Comprometido]]</f>
        <v>0</v>
      </c>
      <c r="V3073" s="19">
        <v>0</v>
      </c>
      <c r="W3073" s="20">
        <f>Tabla1[[#This Row],[Devengado]]/Tabla1[[#Totals],[Devengado]]</f>
        <v>0</v>
      </c>
      <c r="X3073" s="19">
        <v>96023.03</v>
      </c>
      <c r="Y3073" s="19">
        <v>96023.03</v>
      </c>
      <c r="Z3073" s="19">
        <v>96023.03</v>
      </c>
    </row>
    <row r="3074" spans="1:26" hidden="1" x14ac:dyDescent="0.2">
      <c r="A3074" t="s">
        <v>62</v>
      </c>
      <c r="B3074" t="s">
        <v>80</v>
      </c>
      <c r="C3074" t="s">
        <v>90</v>
      </c>
      <c r="D3074" t="s">
        <v>91</v>
      </c>
      <c r="E3074" t="s">
        <v>380</v>
      </c>
      <c r="F3074" t="s">
        <v>381</v>
      </c>
      <c r="G3074" t="s">
        <v>382</v>
      </c>
      <c r="H3074" t="s">
        <v>383</v>
      </c>
      <c r="I3074" t="str">
        <f>MID(Tabla1[[#This Row],[Des.Proyecto]],16,50)</f>
        <v>ATENCIÓN INTEGRAL DE SALUD</v>
      </c>
      <c r="J3074" t="s">
        <v>872</v>
      </c>
      <c r="K3074" t="s">
        <v>873</v>
      </c>
      <c r="L3074" s="11" t="s">
        <v>939</v>
      </c>
      <c r="M3074" t="s">
        <v>855</v>
      </c>
      <c r="N3074" t="s">
        <v>194</v>
      </c>
      <c r="O3074" s="19">
        <v>138607.97</v>
      </c>
      <c r="P3074" s="19">
        <v>0</v>
      </c>
      <c r="Q3074" s="19">
        <v>-29607.1</v>
      </c>
      <c r="R3074" s="19">
        <v>109000.87</v>
      </c>
      <c r="S3074" s="19">
        <v>0</v>
      </c>
      <c r="T3074" s="19">
        <v>0</v>
      </c>
      <c r="U3074" s="18">
        <f>Tabla1[[#This Row],[Comprometido]]/Tabla1[[#Totals],[Comprometido]]</f>
        <v>0</v>
      </c>
      <c r="V3074" s="19">
        <v>0</v>
      </c>
      <c r="W3074" s="20">
        <f>Tabla1[[#This Row],[Devengado]]/Tabla1[[#Totals],[Devengado]]</f>
        <v>0</v>
      </c>
      <c r="X3074" s="19">
        <v>109000.87</v>
      </c>
      <c r="Y3074" s="19">
        <v>109000.87</v>
      </c>
      <c r="Z3074" s="19">
        <v>109000.87</v>
      </c>
    </row>
    <row r="3075" spans="1:26" hidden="1" x14ac:dyDescent="0.2">
      <c r="A3075" t="s">
        <v>62</v>
      </c>
      <c r="B3075" t="s">
        <v>80</v>
      </c>
      <c r="C3075" t="s">
        <v>94</v>
      </c>
      <c r="D3075" t="s">
        <v>95</v>
      </c>
      <c r="E3075" t="s">
        <v>380</v>
      </c>
      <c r="F3075" t="s">
        <v>381</v>
      </c>
      <c r="G3075" t="s">
        <v>382</v>
      </c>
      <c r="H3075" t="s">
        <v>383</v>
      </c>
      <c r="I3075" t="str">
        <f>MID(Tabla1[[#This Row],[Des.Proyecto]],16,50)</f>
        <v>ATENCIÓN INTEGRAL DE SALUD</v>
      </c>
      <c r="J3075" t="s">
        <v>876</v>
      </c>
      <c r="K3075" t="s">
        <v>877</v>
      </c>
      <c r="L3075" s="11" t="s">
        <v>939</v>
      </c>
      <c r="M3075" t="s">
        <v>855</v>
      </c>
      <c r="N3075" t="s">
        <v>194</v>
      </c>
      <c r="O3075" s="19">
        <v>8234.2000000000007</v>
      </c>
      <c r="P3075" s="19">
        <v>0</v>
      </c>
      <c r="Q3075" s="19">
        <v>16955.8</v>
      </c>
      <c r="R3075" s="19">
        <v>25190</v>
      </c>
      <c r="S3075" s="19">
        <v>25190</v>
      </c>
      <c r="T3075" s="19">
        <v>0</v>
      </c>
      <c r="U3075" s="18">
        <f>Tabla1[[#This Row],[Comprometido]]/Tabla1[[#Totals],[Comprometido]]</f>
        <v>0</v>
      </c>
      <c r="V3075" s="19">
        <v>0</v>
      </c>
      <c r="W3075" s="20">
        <f>Tabla1[[#This Row],[Devengado]]/Tabla1[[#Totals],[Devengado]]</f>
        <v>0</v>
      </c>
      <c r="X3075" s="19">
        <v>25190</v>
      </c>
      <c r="Y3075" s="19">
        <v>25190</v>
      </c>
      <c r="Z3075" s="19">
        <v>0</v>
      </c>
    </row>
    <row r="3076" spans="1:26" hidden="1" x14ac:dyDescent="0.2">
      <c r="A3076" t="s">
        <v>62</v>
      </c>
      <c r="B3076" t="s">
        <v>80</v>
      </c>
      <c r="C3076" t="s">
        <v>90</v>
      </c>
      <c r="D3076" t="s">
        <v>91</v>
      </c>
      <c r="E3076" t="s">
        <v>380</v>
      </c>
      <c r="F3076" t="s">
        <v>381</v>
      </c>
      <c r="G3076" t="s">
        <v>382</v>
      </c>
      <c r="H3076" t="s">
        <v>383</v>
      </c>
      <c r="I3076" t="str">
        <f>MID(Tabla1[[#This Row],[Des.Proyecto]],16,50)</f>
        <v>ATENCIÓN INTEGRAL DE SALUD</v>
      </c>
      <c r="J3076" t="s">
        <v>876</v>
      </c>
      <c r="K3076" t="s">
        <v>877</v>
      </c>
      <c r="L3076" s="11" t="s">
        <v>939</v>
      </c>
      <c r="M3076" t="s">
        <v>855</v>
      </c>
      <c r="N3076" t="s">
        <v>194</v>
      </c>
      <c r="O3076" s="19">
        <v>2697</v>
      </c>
      <c r="P3076" s="19">
        <v>0</v>
      </c>
      <c r="Q3076" s="19">
        <v>12303</v>
      </c>
      <c r="R3076" s="19">
        <v>15000</v>
      </c>
      <c r="S3076" s="19">
        <v>0</v>
      </c>
      <c r="T3076" s="19">
        <v>0</v>
      </c>
      <c r="U3076" s="18">
        <f>Tabla1[[#This Row],[Comprometido]]/Tabla1[[#Totals],[Comprometido]]</f>
        <v>0</v>
      </c>
      <c r="V3076" s="19">
        <v>0</v>
      </c>
      <c r="W3076" s="20">
        <f>Tabla1[[#This Row],[Devengado]]/Tabla1[[#Totals],[Devengado]]</f>
        <v>0</v>
      </c>
      <c r="X3076" s="19">
        <v>15000</v>
      </c>
      <c r="Y3076" s="19">
        <v>15000</v>
      </c>
      <c r="Z3076" s="19">
        <v>15000</v>
      </c>
    </row>
    <row r="3077" spans="1:26" hidden="1" x14ac:dyDescent="0.2">
      <c r="A3077" t="s">
        <v>62</v>
      </c>
      <c r="B3077" t="s">
        <v>80</v>
      </c>
      <c r="C3077" t="s">
        <v>92</v>
      </c>
      <c r="D3077" t="s">
        <v>93</v>
      </c>
      <c r="E3077" t="s">
        <v>380</v>
      </c>
      <c r="F3077" t="s">
        <v>381</v>
      </c>
      <c r="G3077" t="s">
        <v>382</v>
      </c>
      <c r="H3077" t="s">
        <v>383</v>
      </c>
      <c r="I3077" t="str">
        <f>MID(Tabla1[[#This Row],[Des.Proyecto]],16,50)</f>
        <v>ATENCIÓN INTEGRAL DE SALUD</v>
      </c>
      <c r="J3077" t="s">
        <v>876</v>
      </c>
      <c r="K3077" t="s">
        <v>877</v>
      </c>
      <c r="L3077" s="11" t="s">
        <v>939</v>
      </c>
      <c r="M3077" t="s">
        <v>855</v>
      </c>
      <c r="N3077" t="s">
        <v>194</v>
      </c>
      <c r="O3077" s="19">
        <v>37151.160000000003</v>
      </c>
      <c r="P3077" s="19">
        <v>0</v>
      </c>
      <c r="Q3077" s="19">
        <v>0</v>
      </c>
      <c r="R3077" s="19">
        <v>37151.160000000003</v>
      </c>
      <c r="S3077" s="19">
        <v>0</v>
      </c>
      <c r="T3077" s="19">
        <v>0</v>
      </c>
      <c r="U3077" s="18">
        <f>Tabla1[[#This Row],[Comprometido]]/Tabla1[[#Totals],[Comprometido]]</f>
        <v>0</v>
      </c>
      <c r="V3077" s="19">
        <v>0</v>
      </c>
      <c r="W3077" s="20">
        <f>Tabla1[[#This Row],[Devengado]]/Tabla1[[#Totals],[Devengado]]</f>
        <v>0</v>
      </c>
      <c r="X3077" s="19">
        <v>37151.160000000003</v>
      </c>
      <c r="Y3077" s="19">
        <v>37151.160000000003</v>
      </c>
      <c r="Z3077" s="19">
        <v>37151.160000000003</v>
      </c>
    </row>
    <row r="3078" spans="1:26" hidden="1" x14ac:dyDescent="0.2">
      <c r="A3078" t="s">
        <v>23</v>
      </c>
      <c r="B3078" t="s">
        <v>69</v>
      </c>
      <c r="C3078" t="s">
        <v>131</v>
      </c>
      <c r="D3078" t="s">
        <v>132</v>
      </c>
      <c r="E3078" t="s">
        <v>739</v>
      </c>
      <c r="F3078" t="s">
        <v>740</v>
      </c>
      <c r="G3078" t="s">
        <v>741</v>
      </c>
      <c r="H3078" t="s">
        <v>742</v>
      </c>
      <c r="I3078" t="str">
        <f>MID(Tabla1[[#This Row],[Des.Proyecto]],16,50)</f>
        <v>ANÁLISIS DE RIESGOS NATURALES Y ANTRÓPIC</v>
      </c>
      <c r="J3078" t="s">
        <v>856</v>
      </c>
      <c r="K3078" t="s">
        <v>857</v>
      </c>
      <c r="L3078" s="11" t="s">
        <v>939</v>
      </c>
      <c r="M3078" t="s">
        <v>855</v>
      </c>
      <c r="N3078" t="s">
        <v>194</v>
      </c>
      <c r="O3078" s="19">
        <v>14638.4</v>
      </c>
      <c r="P3078" s="19">
        <v>0</v>
      </c>
      <c r="Q3078" s="19">
        <v>0</v>
      </c>
      <c r="R3078" s="19">
        <v>14638.4</v>
      </c>
      <c r="S3078" s="19">
        <v>0</v>
      </c>
      <c r="T3078" s="19">
        <v>0</v>
      </c>
      <c r="U3078" s="18">
        <f>Tabla1[[#This Row],[Comprometido]]/Tabla1[[#Totals],[Comprometido]]</f>
        <v>0</v>
      </c>
      <c r="V3078" s="19">
        <v>0</v>
      </c>
      <c r="W3078" s="20">
        <f>Tabla1[[#This Row],[Devengado]]/Tabla1[[#Totals],[Devengado]]</f>
        <v>0</v>
      </c>
      <c r="X3078" s="19">
        <v>14638.4</v>
      </c>
      <c r="Y3078" s="19">
        <v>14638.4</v>
      </c>
      <c r="Z3078" s="19">
        <v>14638.4</v>
      </c>
    </row>
    <row r="3079" spans="1:26" hidden="1" x14ac:dyDescent="0.2">
      <c r="A3079" t="s">
        <v>23</v>
      </c>
      <c r="B3079" t="s">
        <v>24</v>
      </c>
      <c r="C3079" t="s">
        <v>40</v>
      </c>
      <c r="D3079" t="s">
        <v>41</v>
      </c>
      <c r="E3079" t="s">
        <v>739</v>
      </c>
      <c r="F3079" t="s">
        <v>740</v>
      </c>
      <c r="G3079" t="s">
        <v>743</v>
      </c>
      <c r="H3079" t="s">
        <v>744</v>
      </c>
      <c r="I3079" t="str">
        <f>MID(Tabla1[[#This Row],[Des.Proyecto]],16,50)</f>
        <v>REDUCCIÓN DE RIESGOS DE DESASTRES EN EL</v>
      </c>
      <c r="J3079" t="s">
        <v>856</v>
      </c>
      <c r="K3079" t="s">
        <v>857</v>
      </c>
      <c r="L3079" s="11" t="s">
        <v>939</v>
      </c>
      <c r="M3079" t="s">
        <v>855</v>
      </c>
      <c r="N3079" t="s">
        <v>194</v>
      </c>
      <c r="O3079" s="19">
        <v>4748</v>
      </c>
      <c r="P3079" s="19">
        <v>0</v>
      </c>
      <c r="Q3079" s="19">
        <v>-4748</v>
      </c>
      <c r="R3079" s="19">
        <v>0</v>
      </c>
      <c r="S3079" s="19">
        <v>0</v>
      </c>
      <c r="T3079" s="19">
        <v>0</v>
      </c>
      <c r="U3079" s="18">
        <f>Tabla1[[#This Row],[Comprometido]]/Tabla1[[#Totals],[Comprometido]]</f>
        <v>0</v>
      </c>
      <c r="V3079" s="19">
        <v>0</v>
      </c>
      <c r="W3079" s="20">
        <f>Tabla1[[#This Row],[Devengado]]/Tabla1[[#Totals],[Devengado]]</f>
        <v>0</v>
      </c>
      <c r="X3079" s="19">
        <v>0</v>
      </c>
      <c r="Y3079" s="19">
        <v>0</v>
      </c>
      <c r="Z3079" s="19">
        <v>0</v>
      </c>
    </row>
    <row r="3080" spans="1:26" hidden="1" x14ac:dyDescent="0.2">
      <c r="A3080" t="s">
        <v>23</v>
      </c>
      <c r="B3080" t="s">
        <v>24</v>
      </c>
      <c r="C3080" t="s">
        <v>101</v>
      </c>
      <c r="D3080" t="s">
        <v>102</v>
      </c>
      <c r="E3080" t="s">
        <v>739</v>
      </c>
      <c r="F3080" t="s">
        <v>740</v>
      </c>
      <c r="G3080" t="s">
        <v>743</v>
      </c>
      <c r="H3080" t="s">
        <v>744</v>
      </c>
      <c r="I3080" t="str">
        <f>MID(Tabla1[[#This Row],[Des.Proyecto]],16,50)</f>
        <v>REDUCCIÓN DE RIESGOS DE DESASTRES EN EL</v>
      </c>
      <c r="J3080" t="s">
        <v>856</v>
      </c>
      <c r="K3080" t="s">
        <v>857</v>
      </c>
      <c r="L3080" s="11" t="s">
        <v>939</v>
      </c>
      <c r="M3080" t="s">
        <v>855</v>
      </c>
      <c r="N3080" t="s">
        <v>194</v>
      </c>
      <c r="O3080" s="19">
        <v>3498.08</v>
      </c>
      <c r="P3080" s="19">
        <v>0</v>
      </c>
      <c r="Q3080" s="19">
        <v>0</v>
      </c>
      <c r="R3080" s="19">
        <v>3498.08</v>
      </c>
      <c r="S3080" s="19">
        <v>0</v>
      </c>
      <c r="T3080" s="19">
        <v>0</v>
      </c>
      <c r="U3080" s="18">
        <f>Tabla1[[#This Row],[Comprometido]]/Tabla1[[#Totals],[Comprometido]]</f>
        <v>0</v>
      </c>
      <c r="V3080" s="19">
        <v>0</v>
      </c>
      <c r="W3080" s="20">
        <f>Tabla1[[#This Row],[Devengado]]/Tabla1[[#Totals],[Devengado]]</f>
        <v>0</v>
      </c>
      <c r="X3080" s="19">
        <v>3498.08</v>
      </c>
      <c r="Y3080" s="19">
        <v>3498.08</v>
      </c>
      <c r="Z3080" s="19">
        <v>3498.08</v>
      </c>
    </row>
    <row r="3081" spans="1:26" hidden="1" x14ac:dyDescent="0.2">
      <c r="A3081" t="s">
        <v>23</v>
      </c>
      <c r="B3081" t="s">
        <v>24</v>
      </c>
      <c r="C3081" t="s">
        <v>86</v>
      </c>
      <c r="D3081" t="s">
        <v>87</v>
      </c>
      <c r="E3081" t="s">
        <v>739</v>
      </c>
      <c r="F3081" t="s">
        <v>740</v>
      </c>
      <c r="G3081" t="s">
        <v>743</v>
      </c>
      <c r="H3081" t="s">
        <v>744</v>
      </c>
      <c r="I3081" t="str">
        <f>MID(Tabla1[[#This Row],[Des.Proyecto]],16,50)</f>
        <v>REDUCCIÓN DE RIESGOS DE DESASTRES EN EL</v>
      </c>
      <c r="J3081" t="s">
        <v>856</v>
      </c>
      <c r="K3081" t="s">
        <v>857</v>
      </c>
      <c r="L3081" s="11" t="s">
        <v>939</v>
      </c>
      <c r="M3081" t="s">
        <v>855</v>
      </c>
      <c r="N3081" t="s">
        <v>194</v>
      </c>
      <c r="O3081" s="19">
        <v>0</v>
      </c>
      <c r="P3081" s="19">
        <v>0</v>
      </c>
      <c r="Q3081" s="19">
        <v>4500</v>
      </c>
      <c r="R3081" s="19">
        <v>4500</v>
      </c>
      <c r="S3081" s="19">
        <v>0</v>
      </c>
      <c r="T3081" s="19">
        <v>0</v>
      </c>
      <c r="U3081" s="18">
        <f>Tabla1[[#This Row],[Comprometido]]/Tabla1[[#Totals],[Comprometido]]</f>
        <v>0</v>
      </c>
      <c r="V3081" s="19">
        <v>0</v>
      </c>
      <c r="W3081" s="20">
        <f>Tabla1[[#This Row],[Devengado]]/Tabla1[[#Totals],[Devengado]]</f>
        <v>0</v>
      </c>
      <c r="X3081" s="19">
        <v>4500</v>
      </c>
      <c r="Y3081" s="19">
        <v>4500</v>
      </c>
      <c r="Z3081" s="19">
        <v>4500</v>
      </c>
    </row>
    <row r="3082" spans="1:26" hidden="1" x14ac:dyDescent="0.2">
      <c r="A3082" t="s">
        <v>23</v>
      </c>
      <c r="B3082" t="s">
        <v>24</v>
      </c>
      <c r="C3082" t="s">
        <v>25</v>
      </c>
      <c r="D3082" t="s">
        <v>26</v>
      </c>
      <c r="E3082" t="s">
        <v>739</v>
      </c>
      <c r="F3082" t="s">
        <v>740</v>
      </c>
      <c r="G3082" t="s">
        <v>743</v>
      </c>
      <c r="H3082" t="s">
        <v>744</v>
      </c>
      <c r="I3082" t="str">
        <f>MID(Tabla1[[#This Row],[Des.Proyecto]],16,50)</f>
        <v>REDUCCIÓN DE RIESGOS DE DESASTRES EN EL</v>
      </c>
      <c r="J3082" t="s">
        <v>856</v>
      </c>
      <c r="K3082" t="s">
        <v>857</v>
      </c>
      <c r="L3082" s="11" t="s">
        <v>939</v>
      </c>
      <c r="M3082" t="s">
        <v>855</v>
      </c>
      <c r="N3082" t="s">
        <v>194</v>
      </c>
      <c r="O3082" s="19">
        <v>1009.33</v>
      </c>
      <c r="P3082" s="19">
        <v>0</v>
      </c>
      <c r="Q3082" s="19">
        <v>0</v>
      </c>
      <c r="R3082" s="19">
        <v>1009.33</v>
      </c>
      <c r="S3082" s="19">
        <v>0</v>
      </c>
      <c r="T3082" s="19">
        <v>0</v>
      </c>
      <c r="U3082" s="18">
        <f>Tabla1[[#This Row],[Comprometido]]/Tabla1[[#Totals],[Comprometido]]</f>
        <v>0</v>
      </c>
      <c r="V3082" s="19">
        <v>0</v>
      </c>
      <c r="W3082" s="20">
        <f>Tabla1[[#This Row],[Devengado]]/Tabla1[[#Totals],[Devengado]]</f>
        <v>0</v>
      </c>
      <c r="X3082" s="19">
        <v>1009.33</v>
      </c>
      <c r="Y3082" s="19">
        <v>1009.33</v>
      </c>
      <c r="Z3082" s="19">
        <v>1009.33</v>
      </c>
    </row>
    <row r="3083" spans="1:26" hidden="1" x14ac:dyDescent="0.2">
      <c r="A3083" t="s">
        <v>23</v>
      </c>
      <c r="B3083" t="s">
        <v>24</v>
      </c>
      <c r="C3083" t="s">
        <v>86</v>
      </c>
      <c r="D3083" t="s">
        <v>87</v>
      </c>
      <c r="E3083" t="s">
        <v>739</v>
      </c>
      <c r="F3083" t="s">
        <v>740</v>
      </c>
      <c r="G3083" t="s">
        <v>743</v>
      </c>
      <c r="H3083" t="s">
        <v>744</v>
      </c>
      <c r="I3083" t="str">
        <f>MID(Tabla1[[#This Row],[Des.Proyecto]],16,50)</f>
        <v>REDUCCIÓN DE RIESGOS DE DESASTRES EN EL</v>
      </c>
      <c r="J3083" t="s">
        <v>862</v>
      </c>
      <c r="K3083" t="s">
        <v>863</v>
      </c>
      <c r="L3083" s="11" t="s">
        <v>939</v>
      </c>
      <c r="M3083" t="s">
        <v>855</v>
      </c>
      <c r="N3083" t="s">
        <v>194</v>
      </c>
      <c r="O3083" s="19">
        <v>4500</v>
      </c>
      <c r="P3083" s="19">
        <v>0</v>
      </c>
      <c r="Q3083" s="19">
        <v>-4500</v>
      </c>
      <c r="R3083" s="19">
        <v>0</v>
      </c>
      <c r="S3083" s="19">
        <v>0</v>
      </c>
      <c r="T3083" s="19">
        <v>0</v>
      </c>
      <c r="U3083" s="18">
        <f>Tabla1[[#This Row],[Comprometido]]/Tabla1[[#Totals],[Comprometido]]</f>
        <v>0</v>
      </c>
      <c r="V3083" s="19">
        <v>0</v>
      </c>
      <c r="W3083" s="20">
        <f>Tabla1[[#This Row],[Devengado]]/Tabla1[[#Totals],[Devengado]]</f>
        <v>0</v>
      </c>
      <c r="X3083" s="19">
        <v>0</v>
      </c>
      <c r="Y3083" s="19">
        <v>0</v>
      </c>
      <c r="Z3083" s="19">
        <v>0</v>
      </c>
    </row>
    <row r="3084" spans="1:26" hidden="1" x14ac:dyDescent="0.2">
      <c r="A3084" t="s">
        <v>23</v>
      </c>
      <c r="B3084" t="s">
        <v>24</v>
      </c>
      <c r="C3084" t="s">
        <v>34</v>
      </c>
      <c r="D3084" t="s">
        <v>35</v>
      </c>
      <c r="E3084" t="s">
        <v>739</v>
      </c>
      <c r="F3084" t="s">
        <v>740</v>
      </c>
      <c r="G3084" t="s">
        <v>743</v>
      </c>
      <c r="H3084" t="s">
        <v>744</v>
      </c>
      <c r="I3084" t="str">
        <f>MID(Tabla1[[#This Row],[Des.Proyecto]],16,50)</f>
        <v>REDUCCIÓN DE RIESGOS DE DESASTRES EN EL</v>
      </c>
      <c r="J3084" t="s">
        <v>862</v>
      </c>
      <c r="K3084" t="s">
        <v>863</v>
      </c>
      <c r="L3084" s="11" t="s">
        <v>939</v>
      </c>
      <c r="M3084" t="s">
        <v>855</v>
      </c>
      <c r="N3084" t="s">
        <v>194</v>
      </c>
      <c r="O3084" s="19">
        <v>3128</v>
      </c>
      <c r="P3084" s="19">
        <v>0</v>
      </c>
      <c r="Q3084" s="19">
        <v>0</v>
      </c>
      <c r="R3084" s="19">
        <v>3128</v>
      </c>
      <c r="S3084" s="19">
        <v>0</v>
      </c>
      <c r="T3084" s="19">
        <v>0</v>
      </c>
      <c r="U3084" s="18">
        <f>Tabla1[[#This Row],[Comprometido]]/Tabla1[[#Totals],[Comprometido]]</f>
        <v>0</v>
      </c>
      <c r="V3084" s="19">
        <v>0</v>
      </c>
      <c r="W3084" s="20">
        <f>Tabla1[[#This Row],[Devengado]]/Tabla1[[#Totals],[Devengado]]</f>
        <v>0</v>
      </c>
      <c r="X3084" s="19">
        <v>3128</v>
      </c>
      <c r="Y3084" s="19">
        <v>3128</v>
      </c>
      <c r="Z3084" s="19">
        <v>3128</v>
      </c>
    </row>
    <row r="3085" spans="1:26" hidden="1" x14ac:dyDescent="0.2">
      <c r="A3085" t="s">
        <v>23</v>
      </c>
      <c r="B3085" t="s">
        <v>69</v>
      </c>
      <c r="C3085" t="s">
        <v>131</v>
      </c>
      <c r="D3085" t="s">
        <v>132</v>
      </c>
      <c r="E3085" t="s">
        <v>739</v>
      </c>
      <c r="F3085" t="s">
        <v>740</v>
      </c>
      <c r="G3085" t="s">
        <v>743</v>
      </c>
      <c r="H3085" t="s">
        <v>744</v>
      </c>
      <c r="I3085" t="str">
        <f>MID(Tabla1[[#This Row],[Des.Proyecto]],16,50)</f>
        <v>REDUCCIÓN DE RIESGOS DE DESASTRES EN EL</v>
      </c>
      <c r="J3085" t="s">
        <v>878</v>
      </c>
      <c r="K3085" t="s">
        <v>879</v>
      </c>
      <c r="L3085" s="11" t="s">
        <v>939</v>
      </c>
      <c r="M3085" t="s">
        <v>855</v>
      </c>
      <c r="N3085" t="s">
        <v>194</v>
      </c>
      <c r="O3085" s="19">
        <v>32804.69</v>
      </c>
      <c r="P3085" s="19">
        <v>0</v>
      </c>
      <c r="Q3085" s="19">
        <v>0</v>
      </c>
      <c r="R3085" s="19">
        <v>32804.69</v>
      </c>
      <c r="S3085" s="19">
        <v>19193.349999999999</v>
      </c>
      <c r="T3085" s="19">
        <v>0</v>
      </c>
      <c r="U3085" s="18">
        <f>Tabla1[[#This Row],[Comprometido]]/Tabla1[[#Totals],[Comprometido]]</f>
        <v>0</v>
      </c>
      <c r="V3085" s="19">
        <v>0</v>
      </c>
      <c r="W3085" s="20">
        <f>Tabla1[[#This Row],[Devengado]]/Tabla1[[#Totals],[Devengado]]</f>
        <v>0</v>
      </c>
      <c r="X3085" s="19">
        <v>32804.69</v>
      </c>
      <c r="Y3085" s="19">
        <v>32804.69</v>
      </c>
      <c r="Z3085" s="19">
        <v>13611.34</v>
      </c>
    </row>
    <row r="3086" spans="1:26" hidden="1" x14ac:dyDescent="0.2">
      <c r="A3086" t="s">
        <v>23</v>
      </c>
      <c r="B3086" t="s">
        <v>24</v>
      </c>
      <c r="C3086" t="s">
        <v>44</v>
      </c>
      <c r="D3086" t="s">
        <v>45</v>
      </c>
      <c r="E3086" t="s">
        <v>747</v>
      </c>
      <c r="F3086" t="s">
        <v>748</v>
      </c>
      <c r="G3086" t="s">
        <v>749</v>
      </c>
      <c r="H3086" t="s">
        <v>750</v>
      </c>
      <c r="I3086" t="str">
        <f>MID(Tabla1[[#This Row],[Des.Proyecto]],16,50)</f>
        <v>PREVENCIÓN SITUACIONAL Y CONVIVENCIA PAC</v>
      </c>
      <c r="J3086" t="s">
        <v>853</v>
      </c>
      <c r="K3086" t="s">
        <v>854</v>
      </c>
      <c r="L3086" s="11" t="s">
        <v>939</v>
      </c>
      <c r="M3086" t="s">
        <v>855</v>
      </c>
      <c r="N3086" t="s">
        <v>194</v>
      </c>
      <c r="O3086" s="19">
        <v>2000</v>
      </c>
      <c r="P3086" s="19">
        <v>0</v>
      </c>
      <c r="Q3086" s="19">
        <v>-2000</v>
      </c>
      <c r="R3086" s="19">
        <v>0</v>
      </c>
      <c r="S3086" s="19">
        <v>0</v>
      </c>
      <c r="T3086" s="19">
        <v>0</v>
      </c>
      <c r="U3086" s="18">
        <f>Tabla1[[#This Row],[Comprometido]]/Tabla1[[#Totals],[Comprometido]]</f>
        <v>0</v>
      </c>
      <c r="V3086" s="19">
        <v>0</v>
      </c>
      <c r="W3086" s="20">
        <f>Tabla1[[#This Row],[Devengado]]/Tabla1[[#Totals],[Devengado]]</f>
        <v>0</v>
      </c>
      <c r="X3086" s="19">
        <v>0</v>
      </c>
      <c r="Y3086" s="19">
        <v>0</v>
      </c>
      <c r="Z3086" s="19">
        <v>0</v>
      </c>
    </row>
    <row r="3087" spans="1:26" hidden="1" x14ac:dyDescent="0.2">
      <c r="A3087" t="s">
        <v>23</v>
      </c>
      <c r="B3087" t="s">
        <v>24</v>
      </c>
      <c r="C3087" t="s">
        <v>40</v>
      </c>
      <c r="D3087" t="s">
        <v>41</v>
      </c>
      <c r="E3087" t="s">
        <v>747</v>
      </c>
      <c r="F3087" t="s">
        <v>748</v>
      </c>
      <c r="G3087" t="s">
        <v>749</v>
      </c>
      <c r="H3087" t="s">
        <v>750</v>
      </c>
      <c r="I3087" t="str">
        <f>MID(Tabla1[[#This Row],[Des.Proyecto]],16,50)</f>
        <v>PREVENCIÓN SITUACIONAL Y CONVIVENCIA PAC</v>
      </c>
      <c r="J3087" t="s">
        <v>853</v>
      </c>
      <c r="K3087" t="s">
        <v>854</v>
      </c>
      <c r="L3087" s="11" t="s">
        <v>939</v>
      </c>
      <c r="M3087" t="s">
        <v>855</v>
      </c>
      <c r="N3087" t="s">
        <v>194</v>
      </c>
      <c r="O3087" s="19">
        <v>1385.94</v>
      </c>
      <c r="P3087" s="19">
        <v>0</v>
      </c>
      <c r="Q3087" s="19">
        <v>-1385.94</v>
      </c>
      <c r="R3087" s="19">
        <v>0</v>
      </c>
      <c r="S3087" s="19">
        <v>0</v>
      </c>
      <c r="T3087" s="19">
        <v>0</v>
      </c>
      <c r="U3087" s="18">
        <f>Tabla1[[#This Row],[Comprometido]]/Tabla1[[#Totals],[Comprometido]]</f>
        <v>0</v>
      </c>
      <c r="V3087" s="19">
        <v>0</v>
      </c>
      <c r="W3087" s="20">
        <f>Tabla1[[#This Row],[Devengado]]/Tabla1[[#Totals],[Devengado]]</f>
        <v>0</v>
      </c>
      <c r="X3087" s="19">
        <v>0</v>
      </c>
      <c r="Y3087" s="19">
        <v>0</v>
      </c>
      <c r="Z3087" s="19">
        <v>0</v>
      </c>
    </row>
    <row r="3088" spans="1:26" hidden="1" x14ac:dyDescent="0.2">
      <c r="A3088" t="s">
        <v>23</v>
      </c>
      <c r="B3088" t="s">
        <v>69</v>
      </c>
      <c r="C3088" t="s">
        <v>70</v>
      </c>
      <c r="D3088" t="s">
        <v>71</v>
      </c>
      <c r="E3088" t="s">
        <v>747</v>
      </c>
      <c r="F3088" t="s">
        <v>748</v>
      </c>
      <c r="G3088" t="s">
        <v>749</v>
      </c>
      <c r="H3088" t="s">
        <v>750</v>
      </c>
      <c r="I3088" t="str">
        <f>MID(Tabla1[[#This Row],[Des.Proyecto]],16,50)</f>
        <v>PREVENCIÓN SITUACIONAL Y CONVIVENCIA PAC</v>
      </c>
      <c r="J3088" t="s">
        <v>853</v>
      </c>
      <c r="K3088" t="s">
        <v>854</v>
      </c>
      <c r="L3088" s="11" t="s">
        <v>939</v>
      </c>
      <c r="M3088" t="s">
        <v>855</v>
      </c>
      <c r="N3088" t="s">
        <v>194</v>
      </c>
      <c r="O3088" s="19">
        <v>122989.47</v>
      </c>
      <c r="P3088" s="19">
        <v>0</v>
      </c>
      <c r="Q3088" s="19">
        <v>-69161.36</v>
      </c>
      <c r="R3088" s="19">
        <v>53828.11</v>
      </c>
      <c r="S3088" s="19">
        <v>0</v>
      </c>
      <c r="T3088" s="19">
        <v>0</v>
      </c>
      <c r="U3088" s="18">
        <f>Tabla1[[#This Row],[Comprometido]]/Tabla1[[#Totals],[Comprometido]]</f>
        <v>0</v>
      </c>
      <c r="V3088" s="19">
        <v>0</v>
      </c>
      <c r="W3088" s="20">
        <f>Tabla1[[#This Row],[Devengado]]/Tabla1[[#Totals],[Devengado]]</f>
        <v>0</v>
      </c>
      <c r="X3088" s="19">
        <v>53828.11</v>
      </c>
      <c r="Y3088" s="19">
        <v>53828.11</v>
      </c>
      <c r="Z3088" s="19">
        <v>53828.11</v>
      </c>
    </row>
    <row r="3089" spans="1:26" hidden="1" x14ac:dyDescent="0.2">
      <c r="A3089" t="s">
        <v>23</v>
      </c>
      <c r="B3089" t="s">
        <v>69</v>
      </c>
      <c r="C3089" t="s">
        <v>131</v>
      </c>
      <c r="D3089" t="s">
        <v>132</v>
      </c>
      <c r="E3089" t="s">
        <v>747</v>
      </c>
      <c r="F3089" t="s">
        <v>748</v>
      </c>
      <c r="G3089" t="s">
        <v>749</v>
      </c>
      <c r="H3089" t="s">
        <v>750</v>
      </c>
      <c r="I3089" t="str">
        <f>MID(Tabla1[[#This Row],[Des.Proyecto]],16,50)</f>
        <v>PREVENCIÓN SITUACIONAL Y CONVIVENCIA PAC</v>
      </c>
      <c r="J3089" t="s">
        <v>856</v>
      </c>
      <c r="K3089" t="s">
        <v>857</v>
      </c>
      <c r="L3089" s="11" t="s">
        <v>939</v>
      </c>
      <c r="M3089" t="s">
        <v>855</v>
      </c>
      <c r="N3089" t="s">
        <v>194</v>
      </c>
      <c r="O3089" s="19">
        <v>8682.14</v>
      </c>
      <c r="P3089" s="19">
        <v>0</v>
      </c>
      <c r="Q3089" s="19">
        <v>0</v>
      </c>
      <c r="R3089" s="19">
        <v>8682.14</v>
      </c>
      <c r="S3089" s="19">
        <v>0</v>
      </c>
      <c r="T3089" s="19">
        <v>0</v>
      </c>
      <c r="U3089" s="18">
        <f>Tabla1[[#This Row],[Comprometido]]/Tabla1[[#Totals],[Comprometido]]</f>
        <v>0</v>
      </c>
      <c r="V3089" s="19">
        <v>0</v>
      </c>
      <c r="W3089" s="20">
        <f>Tabla1[[#This Row],[Devengado]]/Tabla1[[#Totals],[Devengado]]</f>
        <v>0</v>
      </c>
      <c r="X3089" s="19">
        <v>8682.14</v>
      </c>
      <c r="Y3089" s="19">
        <v>8682.14</v>
      </c>
      <c r="Z3089" s="19">
        <v>8682.14</v>
      </c>
    </row>
    <row r="3090" spans="1:26" hidden="1" x14ac:dyDescent="0.2">
      <c r="A3090" t="s">
        <v>23</v>
      </c>
      <c r="B3090" t="s">
        <v>24</v>
      </c>
      <c r="C3090" t="s">
        <v>101</v>
      </c>
      <c r="D3090" t="s">
        <v>102</v>
      </c>
      <c r="E3090" t="s">
        <v>747</v>
      </c>
      <c r="F3090" t="s">
        <v>748</v>
      </c>
      <c r="G3090" t="s">
        <v>749</v>
      </c>
      <c r="H3090" t="s">
        <v>750</v>
      </c>
      <c r="I3090" t="str">
        <f>MID(Tabla1[[#This Row],[Des.Proyecto]],16,50)</f>
        <v>PREVENCIÓN SITUACIONAL Y CONVIVENCIA PAC</v>
      </c>
      <c r="J3090" t="s">
        <v>856</v>
      </c>
      <c r="K3090" t="s">
        <v>857</v>
      </c>
      <c r="L3090" s="11" t="s">
        <v>939</v>
      </c>
      <c r="M3090" t="s">
        <v>855</v>
      </c>
      <c r="N3090" t="s">
        <v>194</v>
      </c>
      <c r="O3090" s="19">
        <v>867.62</v>
      </c>
      <c r="P3090" s="19">
        <v>0</v>
      </c>
      <c r="Q3090" s="19">
        <v>0</v>
      </c>
      <c r="R3090" s="19">
        <v>867.62</v>
      </c>
      <c r="S3090" s="19">
        <v>0</v>
      </c>
      <c r="T3090" s="19">
        <v>0</v>
      </c>
      <c r="U3090" s="18">
        <f>Tabla1[[#This Row],[Comprometido]]/Tabla1[[#Totals],[Comprometido]]</f>
        <v>0</v>
      </c>
      <c r="V3090" s="19">
        <v>0</v>
      </c>
      <c r="W3090" s="20">
        <f>Tabla1[[#This Row],[Devengado]]/Tabla1[[#Totals],[Devengado]]</f>
        <v>0</v>
      </c>
      <c r="X3090" s="19">
        <v>867.62</v>
      </c>
      <c r="Y3090" s="19">
        <v>867.62</v>
      </c>
      <c r="Z3090" s="19">
        <v>867.62</v>
      </c>
    </row>
    <row r="3091" spans="1:26" hidden="1" x14ac:dyDescent="0.2">
      <c r="A3091" t="s">
        <v>23</v>
      </c>
      <c r="B3091" t="s">
        <v>69</v>
      </c>
      <c r="C3091" t="s">
        <v>70</v>
      </c>
      <c r="D3091" t="s">
        <v>71</v>
      </c>
      <c r="E3091" t="s">
        <v>747</v>
      </c>
      <c r="F3091" t="s">
        <v>748</v>
      </c>
      <c r="G3091" t="s">
        <v>749</v>
      </c>
      <c r="H3091" t="s">
        <v>750</v>
      </c>
      <c r="I3091" t="str">
        <f>MID(Tabla1[[#This Row],[Des.Proyecto]],16,50)</f>
        <v>PREVENCIÓN SITUACIONAL Y CONVIVENCIA PAC</v>
      </c>
      <c r="J3091" t="s">
        <v>856</v>
      </c>
      <c r="K3091" t="s">
        <v>857</v>
      </c>
      <c r="L3091" s="11" t="s">
        <v>939</v>
      </c>
      <c r="M3091" t="s">
        <v>855</v>
      </c>
      <c r="N3091" t="s">
        <v>194</v>
      </c>
      <c r="O3091" s="19">
        <v>450165.26</v>
      </c>
      <c r="P3091" s="19">
        <v>0</v>
      </c>
      <c r="Q3091" s="19">
        <v>6482.88</v>
      </c>
      <c r="R3091" s="19">
        <v>456648.14</v>
      </c>
      <c r="S3091" s="19">
        <v>0</v>
      </c>
      <c r="T3091" s="19">
        <v>1088.5999999999999</v>
      </c>
      <c r="U3091" s="18">
        <f>Tabla1[[#This Row],[Comprometido]]/Tabla1[[#Totals],[Comprometido]]</f>
        <v>5.1970031805315731E-5</v>
      </c>
      <c r="V3091" s="19">
        <v>1088.5999999999999</v>
      </c>
      <c r="W3091" s="20">
        <f>Tabla1[[#This Row],[Devengado]]/Tabla1[[#Totals],[Devengado]]</f>
        <v>1.2712499928852738E-4</v>
      </c>
      <c r="X3091" s="19">
        <v>455559.54</v>
      </c>
      <c r="Y3091" s="19">
        <v>455559.54</v>
      </c>
      <c r="Z3091" s="19">
        <v>455559.54</v>
      </c>
    </row>
    <row r="3092" spans="1:26" hidden="1" x14ac:dyDescent="0.2">
      <c r="A3092" t="s">
        <v>23</v>
      </c>
      <c r="B3092" t="s">
        <v>24</v>
      </c>
      <c r="C3092" t="s">
        <v>44</v>
      </c>
      <c r="D3092" t="s">
        <v>45</v>
      </c>
      <c r="E3092" t="s">
        <v>747</v>
      </c>
      <c r="F3092" t="s">
        <v>748</v>
      </c>
      <c r="G3092" t="s">
        <v>749</v>
      </c>
      <c r="H3092" t="s">
        <v>750</v>
      </c>
      <c r="I3092" t="str">
        <f>MID(Tabla1[[#This Row],[Des.Proyecto]],16,50)</f>
        <v>PREVENCIÓN SITUACIONAL Y CONVIVENCIA PAC</v>
      </c>
      <c r="J3092" t="s">
        <v>856</v>
      </c>
      <c r="K3092" t="s">
        <v>857</v>
      </c>
      <c r="L3092" s="11" t="s">
        <v>939</v>
      </c>
      <c r="M3092" t="s">
        <v>855</v>
      </c>
      <c r="N3092" t="s">
        <v>194</v>
      </c>
      <c r="O3092" s="19">
        <v>0</v>
      </c>
      <c r="P3092" s="19">
        <v>0</v>
      </c>
      <c r="Q3092" s="19">
        <v>3000</v>
      </c>
      <c r="R3092" s="19">
        <v>3000</v>
      </c>
      <c r="S3092" s="19">
        <v>0</v>
      </c>
      <c r="T3092" s="19">
        <v>0</v>
      </c>
      <c r="U3092" s="18">
        <f>Tabla1[[#This Row],[Comprometido]]/Tabla1[[#Totals],[Comprometido]]</f>
        <v>0</v>
      </c>
      <c r="V3092" s="19">
        <v>0</v>
      </c>
      <c r="W3092" s="20">
        <f>Tabla1[[#This Row],[Devengado]]/Tabla1[[#Totals],[Devengado]]</f>
        <v>0</v>
      </c>
      <c r="X3092" s="19">
        <v>3000</v>
      </c>
      <c r="Y3092" s="19">
        <v>3000</v>
      </c>
      <c r="Z3092" s="19">
        <v>3000</v>
      </c>
    </row>
    <row r="3093" spans="1:26" hidden="1" x14ac:dyDescent="0.2">
      <c r="A3093" t="s">
        <v>23</v>
      </c>
      <c r="B3093" t="s">
        <v>69</v>
      </c>
      <c r="C3093" t="s">
        <v>70</v>
      </c>
      <c r="D3093" t="s">
        <v>71</v>
      </c>
      <c r="E3093" t="s">
        <v>747</v>
      </c>
      <c r="F3093" t="s">
        <v>748</v>
      </c>
      <c r="G3093" t="s">
        <v>749</v>
      </c>
      <c r="H3093" t="s">
        <v>750</v>
      </c>
      <c r="I3093" t="str">
        <f>MID(Tabla1[[#This Row],[Des.Proyecto]],16,50)</f>
        <v>PREVENCIÓN SITUACIONAL Y CONVIVENCIA PAC</v>
      </c>
      <c r="J3093" t="s">
        <v>858</v>
      </c>
      <c r="K3093" t="s">
        <v>859</v>
      </c>
      <c r="L3093" s="11" t="s">
        <v>939</v>
      </c>
      <c r="M3093" t="s">
        <v>855</v>
      </c>
      <c r="N3093" t="s">
        <v>194</v>
      </c>
      <c r="O3093" s="19">
        <v>6000</v>
      </c>
      <c r="P3093" s="19">
        <v>0</v>
      </c>
      <c r="Q3093" s="19">
        <v>304607.15999999997</v>
      </c>
      <c r="R3093" s="19">
        <v>310607.15999999997</v>
      </c>
      <c r="S3093" s="19">
        <v>0</v>
      </c>
      <c r="T3093" s="19">
        <v>0</v>
      </c>
      <c r="U3093" s="18">
        <f>Tabla1[[#This Row],[Comprometido]]/Tabla1[[#Totals],[Comprometido]]</f>
        <v>0</v>
      </c>
      <c r="V3093" s="19">
        <v>0</v>
      </c>
      <c r="W3093" s="20">
        <f>Tabla1[[#This Row],[Devengado]]/Tabla1[[#Totals],[Devengado]]</f>
        <v>0</v>
      </c>
      <c r="X3093" s="19">
        <v>310607.15999999997</v>
      </c>
      <c r="Y3093" s="19">
        <v>310607.15999999997</v>
      </c>
      <c r="Z3093" s="19">
        <v>310607.15999999997</v>
      </c>
    </row>
    <row r="3094" spans="1:26" hidden="1" x14ac:dyDescent="0.2">
      <c r="A3094" t="s">
        <v>23</v>
      </c>
      <c r="B3094" t="s">
        <v>24</v>
      </c>
      <c r="C3094" t="s">
        <v>44</v>
      </c>
      <c r="D3094" t="s">
        <v>45</v>
      </c>
      <c r="E3094" t="s">
        <v>747</v>
      </c>
      <c r="F3094" t="s">
        <v>748</v>
      </c>
      <c r="G3094" t="s">
        <v>749</v>
      </c>
      <c r="H3094" t="s">
        <v>750</v>
      </c>
      <c r="I3094" t="str">
        <f>MID(Tabla1[[#This Row],[Des.Proyecto]],16,50)</f>
        <v>PREVENCIÓN SITUACIONAL Y CONVIVENCIA PAC</v>
      </c>
      <c r="J3094" t="s">
        <v>860</v>
      </c>
      <c r="K3094" t="s">
        <v>861</v>
      </c>
      <c r="L3094" s="11" t="s">
        <v>939</v>
      </c>
      <c r="M3094" t="s">
        <v>855</v>
      </c>
      <c r="N3094" t="s">
        <v>194</v>
      </c>
      <c r="O3094" s="19">
        <v>3000</v>
      </c>
      <c r="P3094" s="19">
        <v>0</v>
      </c>
      <c r="Q3094" s="19">
        <v>-3000</v>
      </c>
      <c r="R3094" s="19">
        <v>0</v>
      </c>
      <c r="S3094" s="19">
        <v>0</v>
      </c>
      <c r="T3094" s="19">
        <v>0</v>
      </c>
      <c r="U3094" s="18">
        <f>Tabla1[[#This Row],[Comprometido]]/Tabla1[[#Totals],[Comprometido]]</f>
        <v>0</v>
      </c>
      <c r="V3094" s="19">
        <v>0</v>
      </c>
      <c r="W3094" s="20">
        <f>Tabla1[[#This Row],[Devengado]]/Tabla1[[#Totals],[Devengado]]</f>
        <v>0</v>
      </c>
      <c r="X3094" s="19">
        <v>0</v>
      </c>
      <c r="Y3094" s="19">
        <v>0</v>
      </c>
      <c r="Z3094" s="19">
        <v>0</v>
      </c>
    </row>
    <row r="3095" spans="1:26" hidden="1" x14ac:dyDescent="0.2">
      <c r="A3095" t="s">
        <v>23</v>
      </c>
      <c r="B3095" t="s">
        <v>24</v>
      </c>
      <c r="C3095" t="s">
        <v>40</v>
      </c>
      <c r="D3095" t="s">
        <v>41</v>
      </c>
      <c r="E3095" t="s">
        <v>747</v>
      </c>
      <c r="F3095" t="s">
        <v>748</v>
      </c>
      <c r="G3095" t="s">
        <v>749</v>
      </c>
      <c r="H3095" t="s">
        <v>750</v>
      </c>
      <c r="I3095" t="str">
        <f>MID(Tabla1[[#This Row],[Des.Proyecto]],16,50)</f>
        <v>PREVENCIÓN SITUACIONAL Y CONVIVENCIA PAC</v>
      </c>
      <c r="J3095" t="s">
        <v>860</v>
      </c>
      <c r="K3095" t="s">
        <v>861</v>
      </c>
      <c r="L3095" s="11" t="s">
        <v>939</v>
      </c>
      <c r="M3095" t="s">
        <v>855</v>
      </c>
      <c r="N3095" t="s">
        <v>194</v>
      </c>
      <c r="O3095" s="19">
        <v>0</v>
      </c>
      <c r="P3095" s="19">
        <v>0</v>
      </c>
      <c r="Q3095" s="19">
        <v>1000</v>
      </c>
      <c r="R3095" s="19">
        <v>1000</v>
      </c>
      <c r="S3095" s="19">
        <v>0</v>
      </c>
      <c r="T3095" s="19">
        <v>0</v>
      </c>
      <c r="U3095" s="18">
        <f>Tabla1[[#This Row],[Comprometido]]/Tabla1[[#Totals],[Comprometido]]</f>
        <v>0</v>
      </c>
      <c r="V3095" s="19">
        <v>0</v>
      </c>
      <c r="W3095" s="20">
        <f>Tabla1[[#This Row],[Devengado]]/Tabla1[[#Totals],[Devengado]]</f>
        <v>0</v>
      </c>
      <c r="X3095" s="19">
        <v>1000</v>
      </c>
      <c r="Y3095" s="19">
        <v>1000</v>
      </c>
      <c r="Z3095" s="19">
        <v>1000</v>
      </c>
    </row>
    <row r="3096" spans="1:26" hidden="1" x14ac:dyDescent="0.2">
      <c r="A3096" t="s">
        <v>23</v>
      </c>
      <c r="B3096" t="s">
        <v>69</v>
      </c>
      <c r="C3096" t="s">
        <v>70</v>
      </c>
      <c r="D3096" t="s">
        <v>71</v>
      </c>
      <c r="E3096" t="s">
        <v>747</v>
      </c>
      <c r="F3096" t="s">
        <v>748</v>
      </c>
      <c r="G3096" t="s">
        <v>749</v>
      </c>
      <c r="H3096" t="s">
        <v>750</v>
      </c>
      <c r="I3096" t="str">
        <f>MID(Tabla1[[#This Row],[Des.Proyecto]],16,50)</f>
        <v>PREVENCIÓN SITUACIONAL Y CONVIVENCIA PAC</v>
      </c>
      <c r="J3096" t="s">
        <v>860</v>
      </c>
      <c r="K3096" t="s">
        <v>861</v>
      </c>
      <c r="L3096" s="11" t="s">
        <v>939</v>
      </c>
      <c r="M3096" t="s">
        <v>855</v>
      </c>
      <c r="N3096" t="s">
        <v>194</v>
      </c>
      <c r="O3096" s="19">
        <v>0</v>
      </c>
      <c r="P3096" s="19">
        <v>0</v>
      </c>
      <c r="Q3096" s="19">
        <v>2500</v>
      </c>
      <c r="R3096" s="19">
        <v>2500</v>
      </c>
      <c r="S3096" s="19">
        <v>0</v>
      </c>
      <c r="T3096" s="19">
        <v>0</v>
      </c>
      <c r="U3096" s="18">
        <f>Tabla1[[#This Row],[Comprometido]]/Tabla1[[#Totals],[Comprometido]]</f>
        <v>0</v>
      </c>
      <c r="V3096" s="19">
        <v>0</v>
      </c>
      <c r="W3096" s="20">
        <f>Tabla1[[#This Row],[Devengado]]/Tabla1[[#Totals],[Devengado]]</f>
        <v>0</v>
      </c>
      <c r="X3096" s="19">
        <v>2500</v>
      </c>
      <c r="Y3096" s="19">
        <v>2500</v>
      </c>
      <c r="Z3096" s="19">
        <v>2500</v>
      </c>
    </row>
    <row r="3097" spans="1:26" hidden="1" x14ac:dyDescent="0.2">
      <c r="A3097" t="s">
        <v>23</v>
      </c>
      <c r="B3097" t="s">
        <v>69</v>
      </c>
      <c r="C3097" t="s">
        <v>70</v>
      </c>
      <c r="D3097" t="s">
        <v>71</v>
      </c>
      <c r="E3097" t="s">
        <v>747</v>
      </c>
      <c r="F3097" t="s">
        <v>748</v>
      </c>
      <c r="G3097" t="s">
        <v>749</v>
      </c>
      <c r="H3097" t="s">
        <v>750</v>
      </c>
      <c r="I3097" t="str">
        <f>MID(Tabla1[[#This Row],[Des.Proyecto]],16,50)</f>
        <v>PREVENCIÓN SITUACIONAL Y CONVIVENCIA PAC</v>
      </c>
      <c r="J3097" t="s">
        <v>862</v>
      </c>
      <c r="K3097" t="s">
        <v>863</v>
      </c>
      <c r="L3097" s="11" t="s">
        <v>939</v>
      </c>
      <c r="M3097" t="s">
        <v>855</v>
      </c>
      <c r="N3097" t="s">
        <v>194</v>
      </c>
      <c r="O3097" s="19">
        <v>410498.48</v>
      </c>
      <c r="P3097" s="19">
        <v>0</v>
      </c>
      <c r="Q3097" s="19">
        <v>-209159.22</v>
      </c>
      <c r="R3097" s="19">
        <v>201339.26</v>
      </c>
      <c r="S3097" s="19">
        <v>0</v>
      </c>
      <c r="T3097" s="19">
        <v>108870</v>
      </c>
      <c r="U3097" s="18">
        <f>Tabla1[[#This Row],[Comprometido]]/Tabla1[[#Totals],[Comprometido]]</f>
        <v>5.1974805829916627E-3</v>
      </c>
      <c r="V3097" s="19">
        <v>108870</v>
      </c>
      <c r="W3097" s="20">
        <f>Tabla1[[#This Row],[Devengado]]/Tabla1[[#Totals],[Devengado]]</f>
        <v>1.2713667713156327E-2</v>
      </c>
      <c r="X3097" s="19">
        <v>92469.26</v>
      </c>
      <c r="Y3097" s="19">
        <v>92469.26</v>
      </c>
      <c r="Z3097" s="19">
        <v>92469.26</v>
      </c>
    </row>
    <row r="3098" spans="1:26" hidden="1" x14ac:dyDescent="0.2">
      <c r="A3098" t="s">
        <v>23</v>
      </c>
      <c r="B3098" t="s">
        <v>69</v>
      </c>
      <c r="C3098" t="s">
        <v>70</v>
      </c>
      <c r="D3098" t="s">
        <v>71</v>
      </c>
      <c r="E3098" t="s">
        <v>747</v>
      </c>
      <c r="F3098" t="s">
        <v>748</v>
      </c>
      <c r="G3098" t="s">
        <v>749</v>
      </c>
      <c r="H3098" t="s">
        <v>750</v>
      </c>
      <c r="I3098" t="str">
        <f>MID(Tabla1[[#This Row],[Des.Proyecto]],16,50)</f>
        <v>PREVENCIÓN SITUACIONAL Y CONVIVENCIA PAC</v>
      </c>
      <c r="J3098" t="s">
        <v>876</v>
      </c>
      <c r="K3098" t="s">
        <v>877</v>
      </c>
      <c r="L3098" s="11" t="s">
        <v>939</v>
      </c>
      <c r="M3098" t="s">
        <v>855</v>
      </c>
      <c r="N3098" t="s">
        <v>194</v>
      </c>
      <c r="O3098" s="19">
        <v>6000</v>
      </c>
      <c r="P3098" s="19">
        <v>0</v>
      </c>
      <c r="Q3098" s="19">
        <v>-5726.23</v>
      </c>
      <c r="R3098" s="19">
        <v>273.77</v>
      </c>
      <c r="S3098" s="19">
        <v>0</v>
      </c>
      <c r="T3098" s="19">
        <v>0</v>
      </c>
      <c r="U3098" s="18">
        <f>Tabla1[[#This Row],[Comprometido]]/Tabla1[[#Totals],[Comprometido]]</f>
        <v>0</v>
      </c>
      <c r="V3098" s="19">
        <v>0</v>
      </c>
      <c r="W3098" s="20">
        <f>Tabla1[[#This Row],[Devengado]]/Tabla1[[#Totals],[Devengado]]</f>
        <v>0</v>
      </c>
      <c r="X3098" s="19">
        <v>273.77</v>
      </c>
      <c r="Y3098" s="19">
        <v>273.77</v>
      </c>
      <c r="Z3098" s="19">
        <v>273.77</v>
      </c>
    </row>
    <row r="3099" spans="1:26" hidden="1" x14ac:dyDescent="0.2">
      <c r="A3099" t="s">
        <v>23</v>
      </c>
      <c r="B3099" t="s">
        <v>69</v>
      </c>
      <c r="C3099" t="s">
        <v>70</v>
      </c>
      <c r="D3099" t="s">
        <v>71</v>
      </c>
      <c r="E3099" t="s">
        <v>747</v>
      </c>
      <c r="F3099" t="s">
        <v>748</v>
      </c>
      <c r="G3099" t="s">
        <v>749</v>
      </c>
      <c r="H3099" t="s">
        <v>750</v>
      </c>
      <c r="I3099" t="str">
        <f>MID(Tabla1[[#This Row],[Des.Proyecto]],16,50)</f>
        <v>PREVENCIÓN SITUACIONAL Y CONVIVENCIA PAC</v>
      </c>
      <c r="J3099" t="s">
        <v>880</v>
      </c>
      <c r="K3099" t="s">
        <v>881</v>
      </c>
      <c r="L3099" s="11" t="s">
        <v>939</v>
      </c>
      <c r="M3099" t="s">
        <v>855</v>
      </c>
      <c r="N3099" t="s">
        <v>194</v>
      </c>
      <c r="O3099" s="19">
        <v>110050</v>
      </c>
      <c r="P3099" s="19">
        <v>0</v>
      </c>
      <c r="Q3099" s="19">
        <v>-66120</v>
      </c>
      <c r="R3099" s="19">
        <v>43930</v>
      </c>
      <c r="S3099" s="19">
        <v>0</v>
      </c>
      <c r="T3099" s="19">
        <v>0</v>
      </c>
      <c r="U3099" s="18">
        <f>Tabla1[[#This Row],[Comprometido]]/Tabla1[[#Totals],[Comprometido]]</f>
        <v>0</v>
      </c>
      <c r="V3099" s="19">
        <v>0</v>
      </c>
      <c r="W3099" s="20">
        <f>Tabla1[[#This Row],[Devengado]]/Tabla1[[#Totals],[Devengado]]</f>
        <v>0</v>
      </c>
      <c r="X3099" s="19">
        <v>43930</v>
      </c>
      <c r="Y3099" s="19">
        <v>43930</v>
      </c>
      <c r="Z3099" s="19">
        <v>43930</v>
      </c>
    </row>
    <row r="3100" spans="1:26" hidden="1" x14ac:dyDescent="0.2">
      <c r="A3100" t="s">
        <v>23</v>
      </c>
      <c r="B3100" t="s">
        <v>46</v>
      </c>
      <c r="C3100" t="s">
        <v>47</v>
      </c>
      <c r="D3100" t="s">
        <v>48</v>
      </c>
      <c r="E3100" t="s">
        <v>753</v>
      </c>
      <c r="F3100" t="s">
        <v>754</v>
      </c>
      <c r="G3100" t="s">
        <v>761</v>
      </c>
      <c r="H3100" t="s">
        <v>762</v>
      </c>
      <c r="I3100" t="str">
        <f>MID(Tabla1[[#This Row],[Des.Proyecto]],16,50)</f>
        <v>INTERVENCIÓN Y CONSERVACIÓN DEL PATRIMON</v>
      </c>
      <c r="J3100" t="s">
        <v>853</v>
      </c>
      <c r="K3100" t="s">
        <v>854</v>
      </c>
      <c r="L3100" s="11" t="s">
        <v>939</v>
      </c>
      <c r="M3100" t="s">
        <v>855</v>
      </c>
      <c r="N3100" t="s">
        <v>194</v>
      </c>
      <c r="O3100" s="19">
        <v>64538.43</v>
      </c>
      <c r="P3100" s="19">
        <v>0</v>
      </c>
      <c r="Q3100" s="19">
        <v>0</v>
      </c>
      <c r="R3100" s="19">
        <v>64538.43</v>
      </c>
      <c r="S3100" s="19">
        <v>0</v>
      </c>
      <c r="T3100" s="19">
        <v>60504.99</v>
      </c>
      <c r="U3100" s="18">
        <f>Tabla1[[#This Row],[Comprometido]]/Tabla1[[#Totals],[Comprometido]]</f>
        <v>2.8885231073675459E-3</v>
      </c>
      <c r="V3100" s="19">
        <v>60504.99</v>
      </c>
      <c r="W3100" s="20">
        <f>Tabla1[[#This Row],[Devengado]]/Tabla1[[#Totals],[Devengado]]</f>
        <v>7.0656777610714292E-3</v>
      </c>
      <c r="X3100" s="19">
        <v>4033.44</v>
      </c>
      <c r="Y3100" s="19">
        <v>4033.44</v>
      </c>
      <c r="Z3100" s="19">
        <v>4033.44</v>
      </c>
    </row>
    <row r="3101" spans="1:26" hidden="1" x14ac:dyDescent="0.2">
      <c r="A3101" t="s">
        <v>23</v>
      </c>
      <c r="B3101" t="s">
        <v>46</v>
      </c>
      <c r="C3101" t="s">
        <v>47</v>
      </c>
      <c r="D3101" t="s">
        <v>48</v>
      </c>
      <c r="E3101" t="s">
        <v>753</v>
      </c>
      <c r="F3101" t="s">
        <v>754</v>
      </c>
      <c r="G3101" t="s">
        <v>761</v>
      </c>
      <c r="H3101" t="s">
        <v>762</v>
      </c>
      <c r="I3101" t="str">
        <f>MID(Tabla1[[#This Row],[Des.Proyecto]],16,50)</f>
        <v>INTERVENCIÓN Y CONSERVACIÓN DEL PATRIMON</v>
      </c>
      <c r="J3101" t="s">
        <v>856</v>
      </c>
      <c r="K3101" t="s">
        <v>857</v>
      </c>
      <c r="L3101" s="11" t="s">
        <v>939</v>
      </c>
      <c r="M3101" t="s">
        <v>855</v>
      </c>
      <c r="N3101" t="s">
        <v>194</v>
      </c>
      <c r="O3101" s="19">
        <v>31392.720000000001</v>
      </c>
      <c r="P3101" s="19">
        <v>0</v>
      </c>
      <c r="Q3101" s="19">
        <v>0</v>
      </c>
      <c r="R3101" s="19">
        <v>31392.720000000001</v>
      </c>
      <c r="S3101" s="19">
        <v>0</v>
      </c>
      <c r="T3101" s="19">
        <v>0</v>
      </c>
      <c r="U3101" s="18">
        <f>Tabla1[[#This Row],[Comprometido]]/Tabla1[[#Totals],[Comprometido]]</f>
        <v>0</v>
      </c>
      <c r="V3101" s="19">
        <v>0</v>
      </c>
      <c r="W3101" s="20">
        <f>Tabla1[[#This Row],[Devengado]]/Tabla1[[#Totals],[Devengado]]</f>
        <v>0</v>
      </c>
      <c r="X3101" s="19">
        <v>31392.720000000001</v>
      </c>
      <c r="Y3101" s="19">
        <v>31392.720000000001</v>
      </c>
      <c r="Z3101" s="19">
        <v>31392.720000000001</v>
      </c>
    </row>
    <row r="3102" spans="1:26" hidden="1" x14ac:dyDescent="0.2">
      <c r="A3102" t="s">
        <v>23</v>
      </c>
      <c r="B3102" t="s">
        <v>46</v>
      </c>
      <c r="C3102" t="s">
        <v>133</v>
      </c>
      <c r="D3102" t="s">
        <v>134</v>
      </c>
      <c r="E3102" t="s">
        <v>765</v>
      </c>
      <c r="F3102" t="s">
        <v>766</v>
      </c>
      <c r="G3102" t="s">
        <v>767</v>
      </c>
      <c r="H3102" t="s">
        <v>768</v>
      </c>
      <c r="I3102" t="str">
        <f>MID(Tabla1[[#This Row],[Des.Proyecto]],16,50)</f>
        <v>PLANIFICACIÓN Y REGULACIÓN DEL USO Y GES</v>
      </c>
      <c r="J3102" t="s">
        <v>862</v>
      </c>
      <c r="K3102" t="s">
        <v>863</v>
      </c>
      <c r="L3102" s="11" t="s">
        <v>939</v>
      </c>
      <c r="M3102" t="s">
        <v>855</v>
      </c>
      <c r="N3102" t="s">
        <v>194</v>
      </c>
      <c r="O3102" s="19">
        <v>58148</v>
      </c>
      <c r="P3102" s="19">
        <v>0</v>
      </c>
      <c r="Q3102" s="19">
        <v>-21138.39</v>
      </c>
      <c r="R3102" s="19">
        <v>37009.61</v>
      </c>
      <c r="S3102" s="19">
        <v>0</v>
      </c>
      <c r="T3102" s="19">
        <v>0</v>
      </c>
      <c r="U3102" s="18">
        <f>Tabla1[[#This Row],[Comprometido]]/Tabla1[[#Totals],[Comprometido]]</f>
        <v>0</v>
      </c>
      <c r="V3102" s="19">
        <v>0</v>
      </c>
      <c r="W3102" s="20">
        <f>Tabla1[[#This Row],[Devengado]]/Tabla1[[#Totals],[Devengado]]</f>
        <v>0</v>
      </c>
      <c r="X3102" s="19">
        <v>37009.61</v>
      </c>
      <c r="Y3102" s="19">
        <v>37009.61</v>
      </c>
      <c r="Z3102" s="19">
        <v>37009.61</v>
      </c>
    </row>
    <row r="3103" spans="1:26" hidden="1" x14ac:dyDescent="0.2">
      <c r="A3103" t="s">
        <v>23</v>
      </c>
      <c r="B3103" t="s">
        <v>24</v>
      </c>
      <c r="C3103" t="s">
        <v>60</v>
      </c>
      <c r="D3103" t="s">
        <v>61</v>
      </c>
      <c r="E3103" t="s">
        <v>765</v>
      </c>
      <c r="F3103" t="s">
        <v>766</v>
      </c>
      <c r="G3103" t="s">
        <v>769</v>
      </c>
      <c r="H3103" t="s">
        <v>770</v>
      </c>
      <c r="I3103" t="str">
        <f>MID(Tabla1[[#This Row],[Des.Proyecto]],16,50)</f>
        <v>REGULA TU BARRIO</v>
      </c>
      <c r="J3103" t="s">
        <v>853</v>
      </c>
      <c r="K3103" t="s">
        <v>854</v>
      </c>
      <c r="L3103" s="11" t="s">
        <v>939</v>
      </c>
      <c r="M3103" t="s">
        <v>855</v>
      </c>
      <c r="N3103" t="s">
        <v>194</v>
      </c>
      <c r="O3103" s="19">
        <v>6000</v>
      </c>
      <c r="P3103" s="19">
        <v>0</v>
      </c>
      <c r="Q3103" s="19">
        <v>-6000</v>
      </c>
      <c r="R3103" s="19">
        <v>0</v>
      </c>
      <c r="S3103" s="19">
        <v>0</v>
      </c>
      <c r="T3103" s="19">
        <v>0</v>
      </c>
      <c r="U3103" s="18">
        <f>Tabla1[[#This Row],[Comprometido]]/Tabla1[[#Totals],[Comprometido]]</f>
        <v>0</v>
      </c>
      <c r="V3103" s="19">
        <v>0</v>
      </c>
      <c r="W3103" s="20">
        <f>Tabla1[[#This Row],[Devengado]]/Tabla1[[#Totals],[Devengado]]</f>
        <v>0</v>
      </c>
      <c r="X3103" s="19">
        <v>0</v>
      </c>
      <c r="Y3103" s="19">
        <v>0</v>
      </c>
      <c r="Z3103" s="19">
        <v>0</v>
      </c>
    </row>
    <row r="3104" spans="1:26" hidden="1" x14ac:dyDescent="0.2">
      <c r="A3104" t="s">
        <v>23</v>
      </c>
      <c r="B3104" t="s">
        <v>24</v>
      </c>
      <c r="C3104" t="s">
        <v>60</v>
      </c>
      <c r="D3104" t="s">
        <v>61</v>
      </c>
      <c r="E3104" t="s">
        <v>765</v>
      </c>
      <c r="F3104" t="s">
        <v>766</v>
      </c>
      <c r="G3104" t="s">
        <v>769</v>
      </c>
      <c r="H3104" t="s">
        <v>770</v>
      </c>
      <c r="I3104" t="str">
        <f>MID(Tabla1[[#This Row],[Des.Proyecto]],16,50)</f>
        <v>REGULA TU BARRIO</v>
      </c>
      <c r="J3104" t="s">
        <v>856</v>
      </c>
      <c r="K3104" t="s">
        <v>857</v>
      </c>
      <c r="L3104" s="11" t="s">
        <v>939</v>
      </c>
      <c r="M3104" t="s">
        <v>855</v>
      </c>
      <c r="N3104" t="s">
        <v>194</v>
      </c>
      <c r="O3104" s="19">
        <v>0</v>
      </c>
      <c r="P3104" s="19">
        <v>0</v>
      </c>
      <c r="Q3104" s="19">
        <v>19606.43</v>
      </c>
      <c r="R3104" s="19">
        <v>19606.43</v>
      </c>
      <c r="S3104" s="19">
        <v>0</v>
      </c>
      <c r="T3104" s="19">
        <v>0</v>
      </c>
      <c r="U3104" s="18">
        <f>Tabla1[[#This Row],[Comprometido]]/Tabla1[[#Totals],[Comprometido]]</f>
        <v>0</v>
      </c>
      <c r="V3104" s="19">
        <v>0</v>
      </c>
      <c r="W3104" s="20">
        <f>Tabla1[[#This Row],[Devengado]]/Tabla1[[#Totals],[Devengado]]</f>
        <v>0</v>
      </c>
      <c r="X3104" s="19">
        <v>19606.43</v>
      </c>
      <c r="Y3104" s="19">
        <v>19606.43</v>
      </c>
      <c r="Z3104" s="19">
        <v>19606.43</v>
      </c>
    </row>
    <row r="3105" spans="1:26" hidden="1" x14ac:dyDescent="0.2">
      <c r="A3105" t="s">
        <v>23</v>
      </c>
      <c r="B3105" t="s">
        <v>24</v>
      </c>
      <c r="C3105" t="s">
        <v>60</v>
      </c>
      <c r="D3105" t="s">
        <v>61</v>
      </c>
      <c r="E3105" t="s">
        <v>765</v>
      </c>
      <c r="F3105" t="s">
        <v>766</v>
      </c>
      <c r="G3105" t="s">
        <v>769</v>
      </c>
      <c r="H3105" t="s">
        <v>770</v>
      </c>
      <c r="I3105" t="str">
        <f>MID(Tabla1[[#This Row],[Des.Proyecto]],16,50)</f>
        <v>REGULA TU BARRIO</v>
      </c>
      <c r="J3105" t="s">
        <v>862</v>
      </c>
      <c r="K3105" t="s">
        <v>863</v>
      </c>
      <c r="L3105" s="11" t="s">
        <v>939</v>
      </c>
      <c r="M3105" t="s">
        <v>855</v>
      </c>
      <c r="N3105" t="s">
        <v>194</v>
      </c>
      <c r="O3105" s="19">
        <v>20000</v>
      </c>
      <c r="P3105" s="19">
        <v>0</v>
      </c>
      <c r="Q3105" s="19">
        <v>-11000</v>
      </c>
      <c r="R3105" s="19">
        <v>9000</v>
      </c>
      <c r="S3105" s="19">
        <v>0</v>
      </c>
      <c r="T3105" s="19">
        <v>0</v>
      </c>
      <c r="U3105" s="18">
        <f>Tabla1[[#This Row],[Comprometido]]/Tabla1[[#Totals],[Comprometido]]</f>
        <v>0</v>
      </c>
      <c r="V3105" s="19">
        <v>0</v>
      </c>
      <c r="W3105" s="20">
        <f>Tabla1[[#This Row],[Devengado]]/Tabla1[[#Totals],[Devengado]]</f>
        <v>0</v>
      </c>
      <c r="X3105" s="19">
        <v>9000</v>
      </c>
      <c r="Y3105" s="19">
        <v>9000</v>
      </c>
      <c r="Z3105" s="19">
        <v>9000</v>
      </c>
    </row>
    <row r="3106" spans="1:26" hidden="1" x14ac:dyDescent="0.2">
      <c r="A3106" t="s">
        <v>0</v>
      </c>
      <c r="B3106" t="s">
        <v>1</v>
      </c>
      <c r="C3106" t="s">
        <v>192</v>
      </c>
      <c r="D3106" t="s">
        <v>193</v>
      </c>
      <c r="E3106" t="s">
        <v>671</v>
      </c>
      <c r="F3106" t="s">
        <v>672</v>
      </c>
      <c r="G3106" t="s">
        <v>882</v>
      </c>
      <c r="H3106" t="s">
        <v>883</v>
      </c>
      <c r="I3106" t="str">
        <f>MID(Tabla1[[#This Row],[Des.Proyecto]],16,50)</f>
        <v>ADMINISTRACIÓN FINANCIERA</v>
      </c>
      <c r="J3106" t="s">
        <v>884</v>
      </c>
      <c r="K3106" t="s">
        <v>885</v>
      </c>
      <c r="L3106" s="11" t="s">
        <v>939</v>
      </c>
      <c r="M3106" t="s">
        <v>886</v>
      </c>
      <c r="N3106" t="s">
        <v>11</v>
      </c>
      <c r="O3106" s="19">
        <v>2783369.89</v>
      </c>
      <c r="P3106" s="19">
        <v>0</v>
      </c>
      <c r="Q3106" s="19">
        <v>0</v>
      </c>
      <c r="R3106" s="19">
        <v>2783369.89</v>
      </c>
      <c r="S3106" s="19">
        <v>0</v>
      </c>
      <c r="T3106" s="19">
        <v>0</v>
      </c>
      <c r="U3106" s="18">
        <f>Tabla1[[#This Row],[Comprometido]]/Tabla1[[#Totals],[Comprometido]]</f>
        <v>0</v>
      </c>
      <c r="V3106" s="19">
        <v>0</v>
      </c>
      <c r="W3106" s="20">
        <f>Tabla1[[#This Row],[Devengado]]/Tabla1[[#Totals],[Devengado]]</f>
        <v>0</v>
      </c>
      <c r="X3106" s="19">
        <v>2783369.89</v>
      </c>
      <c r="Y3106" s="19">
        <v>2783369.89</v>
      </c>
      <c r="Z3106" s="19">
        <v>2783369.89</v>
      </c>
    </row>
    <row r="3107" spans="1:26" hidden="1" x14ac:dyDescent="0.2">
      <c r="A3107" t="s">
        <v>0</v>
      </c>
      <c r="B3107" t="s">
        <v>1</v>
      </c>
      <c r="C3107" t="s">
        <v>192</v>
      </c>
      <c r="D3107" t="s">
        <v>193</v>
      </c>
      <c r="E3107" t="s">
        <v>671</v>
      </c>
      <c r="F3107" t="s">
        <v>672</v>
      </c>
      <c r="G3107" t="s">
        <v>882</v>
      </c>
      <c r="H3107" t="s">
        <v>883</v>
      </c>
      <c r="I3107" t="str">
        <f>MID(Tabla1[[#This Row],[Des.Proyecto]],16,50)</f>
        <v>ADMINISTRACIÓN FINANCIERA</v>
      </c>
      <c r="J3107" t="s">
        <v>887</v>
      </c>
      <c r="K3107" t="s">
        <v>888</v>
      </c>
      <c r="L3107" s="11" t="s">
        <v>939</v>
      </c>
      <c r="M3107" t="s">
        <v>886</v>
      </c>
      <c r="N3107" t="s">
        <v>11</v>
      </c>
      <c r="O3107" s="19">
        <v>34898967.420000002</v>
      </c>
      <c r="P3107" s="19">
        <v>0</v>
      </c>
      <c r="Q3107" s="19">
        <v>0</v>
      </c>
      <c r="R3107" s="19">
        <v>34898967.420000002</v>
      </c>
      <c r="S3107" s="19">
        <v>0</v>
      </c>
      <c r="T3107" s="19">
        <v>17822170.219999999</v>
      </c>
      <c r="U3107" s="18">
        <f>Tabla1[[#This Row],[Comprometido]]/Tabla1[[#Totals],[Comprometido]]</f>
        <v>0.85083479071573664</v>
      </c>
      <c r="V3107" s="19">
        <v>17822170.219999999</v>
      </c>
      <c r="W3107" s="20">
        <f>Tabla1[[#This Row],[Devengado]]/Tabla1[[#Totals],[Devengado]]</f>
        <v>2.0812450638779296</v>
      </c>
      <c r="X3107" s="19">
        <v>17076797.199999999</v>
      </c>
      <c r="Y3107" s="19">
        <v>17076797.199999999</v>
      </c>
      <c r="Z3107" s="19">
        <v>17076797.199999999</v>
      </c>
    </row>
    <row r="3108" spans="1:26" hidden="1" x14ac:dyDescent="0.2">
      <c r="A3108" t="s">
        <v>0</v>
      </c>
      <c r="B3108" t="s">
        <v>1</v>
      </c>
      <c r="C3108" t="s">
        <v>192</v>
      </c>
      <c r="D3108" t="s">
        <v>193</v>
      </c>
      <c r="E3108" t="s">
        <v>671</v>
      </c>
      <c r="F3108" t="s">
        <v>672</v>
      </c>
      <c r="G3108" t="s">
        <v>882</v>
      </c>
      <c r="H3108" t="s">
        <v>883</v>
      </c>
      <c r="I3108" t="str">
        <f>MID(Tabla1[[#This Row],[Des.Proyecto]],16,50)</f>
        <v>ADMINISTRACIÓN FINANCIERA</v>
      </c>
      <c r="J3108" t="s">
        <v>889</v>
      </c>
      <c r="K3108" t="s">
        <v>890</v>
      </c>
      <c r="L3108" s="11" t="s">
        <v>939</v>
      </c>
      <c r="M3108" t="s">
        <v>886</v>
      </c>
      <c r="N3108" t="s">
        <v>11</v>
      </c>
      <c r="O3108" s="19">
        <v>5310720</v>
      </c>
      <c r="P3108" s="19">
        <v>0</v>
      </c>
      <c r="Q3108" s="19">
        <v>0</v>
      </c>
      <c r="R3108" s="19">
        <v>5310720</v>
      </c>
      <c r="S3108" s="19">
        <v>0</v>
      </c>
      <c r="T3108" s="19">
        <v>2655360</v>
      </c>
      <c r="U3108" s="18">
        <f>Tabla1[[#This Row],[Comprometido]]/Tabla1[[#Totals],[Comprometido]]</f>
        <v>0.12676753964225904</v>
      </c>
      <c r="V3108" s="19">
        <v>2655360</v>
      </c>
      <c r="W3108" s="20">
        <f>Tabla1[[#This Row],[Devengado]]/Tabla1[[#Totals],[Devengado]]</f>
        <v>0.31008877283739128</v>
      </c>
      <c r="X3108" s="19">
        <v>2655360</v>
      </c>
      <c r="Y3108" s="19">
        <v>2655360</v>
      </c>
      <c r="Z3108" s="19">
        <v>2655360</v>
      </c>
    </row>
    <row r="3109" spans="1:26" hidden="1" x14ac:dyDescent="0.2">
      <c r="A3109" t="s">
        <v>62</v>
      </c>
      <c r="B3109" t="s">
        <v>80</v>
      </c>
      <c r="C3109" t="s">
        <v>81</v>
      </c>
      <c r="D3109" t="s">
        <v>82</v>
      </c>
      <c r="E3109" t="s">
        <v>4</v>
      </c>
      <c r="F3109" t="s">
        <v>5</v>
      </c>
      <c r="G3109" t="s">
        <v>19</v>
      </c>
      <c r="H3109" t="s">
        <v>20</v>
      </c>
      <c r="I3109" t="str">
        <f>MID(Tabla1[[#This Row],[Des.Proyecto]],16,50)</f>
        <v>REMUNERACION PERSONAL</v>
      </c>
      <c r="J3109" t="s">
        <v>891</v>
      </c>
      <c r="K3109" t="s">
        <v>892</v>
      </c>
      <c r="L3109" s="11" t="s">
        <v>938</v>
      </c>
      <c r="M3109" t="s">
        <v>893</v>
      </c>
      <c r="N3109" t="s">
        <v>11</v>
      </c>
      <c r="O3109" s="19">
        <v>0</v>
      </c>
      <c r="P3109" s="19">
        <v>0</v>
      </c>
      <c r="Q3109" s="19">
        <v>17428.77</v>
      </c>
      <c r="R3109" s="19">
        <v>17428.77</v>
      </c>
      <c r="S3109" s="19">
        <v>0</v>
      </c>
      <c r="T3109" s="19">
        <v>17415.79</v>
      </c>
      <c r="U3109" s="18">
        <f>Tabla1[[#This Row],[Comprometido]]/Tabla1[[#Totals],[Comprometido]]</f>
        <v>8.3143409903977566E-4</v>
      </c>
      <c r="V3109" s="19">
        <v>12705.9</v>
      </c>
      <c r="W3109" s="20">
        <f>Tabla1[[#This Row],[Devengado]]/Tabla1[[#Totals],[Devengado]]</f>
        <v>1.4837750582951501E-3</v>
      </c>
      <c r="X3109" s="19">
        <v>12.98</v>
      </c>
      <c r="Y3109" s="19">
        <v>4722.87</v>
      </c>
      <c r="Z3109" s="19">
        <v>12.98</v>
      </c>
    </row>
    <row r="3110" spans="1:26" hidden="1" x14ac:dyDescent="0.2">
      <c r="A3110" t="s">
        <v>62</v>
      </c>
      <c r="B3110" t="s">
        <v>63</v>
      </c>
      <c r="C3110" t="s">
        <v>64</v>
      </c>
      <c r="D3110" t="s">
        <v>65</v>
      </c>
      <c r="E3110" t="s">
        <v>4</v>
      </c>
      <c r="F3110" t="s">
        <v>5</v>
      </c>
      <c r="G3110" t="s">
        <v>19</v>
      </c>
      <c r="H3110" t="s">
        <v>20</v>
      </c>
      <c r="I3110" t="str">
        <f>MID(Tabla1[[#This Row],[Des.Proyecto]],16,50)</f>
        <v>REMUNERACION PERSONAL</v>
      </c>
      <c r="J3110" t="s">
        <v>891</v>
      </c>
      <c r="K3110" t="s">
        <v>892</v>
      </c>
      <c r="L3110" s="11" t="s">
        <v>938</v>
      </c>
      <c r="M3110" t="s">
        <v>893</v>
      </c>
      <c r="N3110" t="s">
        <v>11</v>
      </c>
      <c r="O3110" s="19">
        <v>74047.399999999994</v>
      </c>
      <c r="P3110" s="19">
        <v>0</v>
      </c>
      <c r="Q3110" s="19">
        <v>0</v>
      </c>
      <c r="R3110" s="19">
        <v>74047.399999999994</v>
      </c>
      <c r="S3110" s="19">
        <v>0</v>
      </c>
      <c r="T3110" s="19">
        <v>44396.79</v>
      </c>
      <c r="U3110" s="18">
        <f>Tabla1[[#This Row],[Comprometido]]/Tabla1[[#Totals],[Comprometido]]</f>
        <v>2.1195136766065806E-3</v>
      </c>
      <c r="V3110" s="19">
        <v>43790.23</v>
      </c>
      <c r="W3110" s="20">
        <f>Tabla1[[#This Row],[Devengado]]/Tabla1[[#Totals],[Devengado]]</f>
        <v>5.1137543244483301E-3</v>
      </c>
      <c r="X3110" s="19">
        <v>29650.61</v>
      </c>
      <c r="Y3110" s="19">
        <v>30257.17</v>
      </c>
      <c r="Z3110" s="19">
        <v>29650.61</v>
      </c>
    </row>
    <row r="3111" spans="1:26" hidden="1" x14ac:dyDescent="0.2">
      <c r="A3111" t="s">
        <v>23</v>
      </c>
      <c r="B3111" t="s">
        <v>49</v>
      </c>
      <c r="C3111" t="s">
        <v>56</v>
      </c>
      <c r="D3111" t="s">
        <v>57</v>
      </c>
      <c r="E3111" t="s">
        <v>4</v>
      </c>
      <c r="F3111" t="s">
        <v>5</v>
      </c>
      <c r="G3111" t="s">
        <v>19</v>
      </c>
      <c r="H3111" t="s">
        <v>20</v>
      </c>
      <c r="I3111" t="str">
        <f>MID(Tabla1[[#This Row],[Des.Proyecto]],16,50)</f>
        <v>REMUNERACION PERSONAL</v>
      </c>
      <c r="J3111" t="s">
        <v>891</v>
      </c>
      <c r="K3111" t="s">
        <v>892</v>
      </c>
      <c r="L3111" s="11" t="s">
        <v>938</v>
      </c>
      <c r="M3111" t="s">
        <v>893</v>
      </c>
      <c r="N3111" t="s">
        <v>11</v>
      </c>
      <c r="O3111" s="19">
        <v>150000</v>
      </c>
      <c r="P3111" s="19">
        <v>0</v>
      </c>
      <c r="Q3111" s="19">
        <v>0</v>
      </c>
      <c r="R3111" s="19">
        <v>150000</v>
      </c>
      <c r="S3111" s="19">
        <v>0</v>
      </c>
      <c r="T3111" s="19">
        <v>31571</v>
      </c>
      <c r="U3111" s="18">
        <f>Tabla1[[#This Row],[Comprometido]]/Tabla1[[#Totals],[Comprometido]]</f>
        <v>1.5072073067477706E-3</v>
      </c>
      <c r="V3111" s="19">
        <v>31571</v>
      </c>
      <c r="W3111" s="20">
        <f>Tabla1[[#This Row],[Devengado]]/Tabla1[[#Totals],[Devengado]]</f>
        <v>3.6868118248558688E-3</v>
      </c>
      <c r="X3111" s="19">
        <v>118429</v>
      </c>
      <c r="Y3111" s="19">
        <v>118429</v>
      </c>
      <c r="Z3111" s="19">
        <v>118429</v>
      </c>
    </row>
    <row r="3112" spans="1:26" hidden="1" x14ac:dyDescent="0.2">
      <c r="A3112" t="s">
        <v>0</v>
      </c>
      <c r="B3112" t="s">
        <v>31</v>
      </c>
      <c r="C3112" t="s">
        <v>32</v>
      </c>
      <c r="D3112" t="s">
        <v>33</v>
      </c>
      <c r="E3112" t="s">
        <v>4</v>
      </c>
      <c r="F3112" t="s">
        <v>5</v>
      </c>
      <c r="G3112" t="s">
        <v>19</v>
      </c>
      <c r="H3112" t="s">
        <v>20</v>
      </c>
      <c r="I3112" t="str">
        <f>MID(Tabla1[[#This Row],[Des.Proyecto]],16,50)</f>
        <v>REMUNERACION PERSONAL</v>
      </c>
      <c r="J3112" t="s">
        <v>891</v>
      </c>
      <c r="K3112" t="s">
        <v>892</v>
      </c>
      <c r="L3112" s="11" t="s">
        <v>938</v>
      </c>
      <c r="M3112" t="s">
        <v>893</v>
      </c>
      <c r="N3112" t="s">
        <v>11</v>
      </c>
      <c r="O3112" s="19">
        <v>2000</v>
      </c>
      <c r="P3112" s="19">
        <v>0</v>
      </c>
      <c r="Q3112" s="19">
        <v>0</v>
      </c>
      <c r="R3112" s="19">
        <v>2000</v>
      </c>
      <c r="S3112" s="19">
        <v>0</v>
      </c>
      <c r="T3112" s="19">
        <v>0</v>
      </c>
      <c r="U3112" s="18">
        <f>Tabla1[[#This Row],[Comprometido]]/Tabla1[[#Totals],[Comprometido]]</f>
        <v>0</v>
      </c>
      <c r="V3112" s="19">
        <v>0</v>
      </c>
      <c r="W3112" s="20">
        <f>Tabla1[[#This Row],[Devengado]]/Tabla1[[#Totals],[Devengado]]</f>
        <v>0</v>
      </c>
      <c r="X3112" s="19">
        <v>2000</v>
      </c>
      <c r="Y3112" s="19">
        <v>2000</v>
      </c>
      <c r="Z3112" s="19">
        <v>2000</v>
      </c>
    </row>
    <row r="3113" spans="1:26" x14ac:dyDescent="0.2">
      <c r="A3113" t="s">
        <v>52</v>
      </c>
      <c r="B3113" t="s">
        <v>53</v>
      </c>
      <c r="C3113" t="s">
        <v>54</v>
      </c>
      <c r="D3113" t="s">
        <v>55</v>
      </c>
      <c r="E3113" t="s">
        <v>4</v>
      </c>
      <c r="F3113" t="s">
        <v>5</v>
      </c>
      <c r="G3113" t="s">
        <v>19</v>
      </c>
      <c r="H3113" t="s">
        <v>20</v>
      </c>
      <c r="I3113" t="str">
        <f>MID(Tabla1[[#This Row],[Des.Proyecto]],16,50)</f>
        <v>REMUNERACION PERSONAL</v>
      </c>
      <c r="J3113" t="s">
        <v>891</v>
      </c>
      <c r="K3113" t="s">
        <v>892</v>
      </c>
      <c r="L3113" s="11" t="s">
        <v>938</v>
      </c>
      <c r="M3113" t="s">
        <v>893</v>
      </c>
      <c r="N3113" t="s">
        <v>11</v>
      </c>
      <c r="O3113" s="19">
        <v>20287.12</v>
      </c>
      <c r="P3113" s="19">
        <v>0</v>
      </c>
      <c r="Q3113" s="19">
        <v>0</v>
      </c>
      <c r="R3113" s="19">
        <v>20287.12</v>
      </c>
      <c r="S3113" s="19">
        <v>0</v>
      </c>
      <c r="T3113" s="19">
        <v>0</v>
      </c>
      <c r="U3113" s="18">
        <f>Tabla1[[#This Row],[Comprometido]]/Tabla1[[#Totals],[Comprometido]]</f>
        <v>0</v>
      </c>
      <c r="V3113" s="19">
        <v>0</v>
      </c>
      <c r="W3113" s="20">
        <f>Tabla1[[#This Row],[Devengado]]/Tabla1[[#Totals],[Devengado]]</f>
        <v>0</v>
      </c>
      <c r="X3113" s="19">
        <v>20287.12</v>
      </c>
      <c r="Y3113" s="19">
        <v>20287.12</v>
      </c>
      <c r="Z3113" s="19">
        <v>20287.12</v>
      </c>
    </row>
    <row r="3114" spans="1:26" hidden="1" x14ac:dyDescent="0.2">
      <c r="A3114" t="s">
        <v>62</v>
      </c>
      <c r="B3114" t="s">
        <v>66</v>
      </c>
      <c r="C3114" t="s">
        <v>76</v>
      </c>
      <c r="D3114" t="s">
        <v>77</v>
      </c>
      <c r="E3114" t="s">
        <v>4</v>
      </c>
      <c r="F3114" t="s">
        <v>5</v>
      </c>
      <c r="G3114" t="s">
        <v>19</v>
      </c>
      <c r="H3114" t="s">
        <v>20</v>
      </c>
      <c r="I3114" t="str">
        <f>MID(Tabla1[[#This Row],[Des.Proyecto]],16,50)</f>
        <v>REMUNERACION PERSONAL</v>
      </c>
      <c r="J3114" t="s">
        <v>891</v>
      </c>
      <c r="K3114" t="s">
        <v>892</v>
      </c>
      <c r="L3114" s="11" t="s">
        <v>938</v>
      </c>
      <c r="M3114" t="s">
        <v>893</v>
      </c>
      <c r="N3114" t="s">
        <v>11</v>
      </c>
      <c r="O3114" s="19">
        <v>998.75</v>
      </c>
      <c r="P3114" s="19">
        <v>0</v>
      </c>
      <c r="Q3114" s="19">
        <v>0</v>
      </c>
      <c r="R3114" s="19">
        <v>998.75</v>
      </c>
      <c r="S3114" s="19">
        <v>0</v>
      </c>
      <c r="T3114" s="19">
        <v>33.4</v>
      </c>
      <c r="U3114" s="18">
        <f>Tabla1[[#This Row],[Comprometido]]/Tabla1[[#Totals],[Comprometido]]</f>
        <v>1.5945242166980944E-6</v>
      </c>
      <c r="V3114" s="19">
        <v>33.4</v>
      </c>
      <c r="W3114" s="20">
        <f>Tabla1[[#This Row],[Devengado]]/Tabla1[[#Totals],[Devengado]]</f>
        <v>3.9003995739820093E-6</v>
      </c>
      <c r="X3114" s="19">
        <v>965.35</v>
      </c>
      <c r="Y3114" s="19">
        <v>965.35</v>
      </c>
      <c r="Z3114" s="19">
        <v>965.35</v>
      </c>
    </row>
    <row r="3115" spans="1:26" hidden="1" x14ac:dyDescent="0.2">
      <c r="A3115" t="s">
        <v>23</v>
      </c>
      <c r="B3115" t="s">
        <v>96</v>
      </c>
      <c r="C3115" t="s">
        <v>97</v>
      </c>
      <c r="D3115" t="s">
        <v>98</v>
      </c>
      <c r="E3115" t="s">
        <v>4</v>
      </c>
      <c r="F3115" t="s">
        <v>5</v>
      </c>
      <c r="G3115" t="s">
        <v>19</v>
      </c>
      <c r="H3115" t="s">
        <v>20</v>
      </c>
      <c r="I3115" t="str">
        <f>MID(Tabla1[[#This Row],[Des.Proyecto]],16,50)</f>
        <v>REMUNERACION PERSONAL</v>
      </c>
      <c r="J3115" t="s">
        <v>891</v>
      </c>
      <c r="K3115" t="s">
        <v>892</v>
      </c>
      <c r="L3115" s="11" t="s">
        <v>938</v>
      </c>
      <c r="M3115" t="s">
        <v>893</v>
      </c>
      <c r="N3115" t="s">
        <v>11</v>
      </c>
      <c r="O3115" s="19">
        <v>29507.17</v>
      </c>
      <c r="P3115" s="19">
        <v>0</v>
      </c>
      <c r="Q3115" s="19">
        <v>0</v>
      </c>
      <c r="R3115" s="19">
        <v>29507.17</v>
      </c>
      <c r="S3115" s="19">
        <v>0</v>
      </c>
      <c r="T3115" s="19">
        <v>0</v>
      </c>
      <c r="U3115" s="18">
        <f>Tabla1[[#This Row],[Comprometido]]/Tabla1[[#Totals],[Comprometido]]</f>
        <v>0</v>
      </c>
      <c r="V3115" s="19">
        <v>0</v>
      </c>
      <c r="W3115" s="20">
        <f>Tabla1[[#This Row],[Devengado]]/Tabla1[[#Totals],[Devengado]]</f>
        <v>0</v>
      </c>
      <c r="X3115" s="19">
        <v>29507.17</v>
      </c>
      <c r="Y3115" s="19">
        <v>29507.17</v>
      </c>
      <c r="Z3115" s="19">
        <v>29507.17</v>
      </c>
    </row>
    <row r="3116" spans="1:26" hidden="1" x14ac:dyDescent="0.2">
      <c r="A3116" t="s">
        <v>0</v>
      </c>
      <c r="B3116" t="s">
        <v>16</v>
      </c>
      <c r="C3116" t="s">
        <v>38</v>
      </c>
      <c r="D3116" t="s">
        <v>39</v>
      </c>
      <c r="E3116" t="s">
        <v>4</v>
      </c>
      <c r="F3116" t="s">
        <v>5</v>
      </c>
      <c r="G3116" t="s">
        <v>19</v>
      </c>
      <c r="H3116" t="s">
        <v>20</v>
      </c>
      <c r="I3116" t="str">
        <f>MID(Tabla1[[#This Row],[Des.Proyecto]],16,50)</f>
        <v>REMUNERACION PERSONAL</v>
      </c>
      <c r="J3116" t="s">
        <v>891</v>
      </c>
      <c r="K3116" t="s">
        <v>892</v>
      </c>
      <c r="L3116" s="11" t="s">
        <v>938</v>
      </c>
      <c r="M3116" t="s">
        <v>893</v>
      </c>
      <c r="N3116" t="s">
        <v>11</v>
      </c>
      <c r="O3116" s="19">
        <v>16152.98</v>
      </c>
      <c r="P3116" s="19">
        <v>0</v>
      </c>
      <c r="Q3116" s="19">
        <v>0</v>
      </c>
      <c r="R3116" s="19">
        <v>16152.98</v>
      </c>
      <c r="S3116" s="19">
        <v>0</v>
      </c>
      <c r="T3116" s="19">
        <v>1190</v>
      </c>
      <c r="U3116" s="18">
        <f>Tabla1[[#This Row],[Comprometido]]/Tabla1[[#Totals],[Comprometido]]</f>
        <v>5.681089275062073E-5</v>
      </c>
      <c r="V3116" s="19">
        <v>1190</v>
      </c>
      <c r="W3116" s="20">
        <f>Tabla1[[#This Row],[Devengado]]/Tabla1[[#Totals],[Devengado]]</f>
        <v>1.3896633212690391E-4</v>
      </c>
      <c r="X3116" s="19">
        <v>14962.98</v>
      </c>
      <c r="Y3116" s="19">
        <v>14962.98</v>
      </c>
      <c r="Z3116" s="19">
        <v>14962.98</v>
      </c>
    </row>
    <row r="3117" spans="1:26" hidden="1" x14ac:dyDescent="0.2">
      <c r="A3117" t="s">
        <v>23</v>
      </c>
      <c r="B3117" t="s">
        <v>24</v>
      </c>
      <c r="C3117" t="s">
        <v>72</v>
      </c>
      <c r="D3117" t="s">
        <v>73</v>
      </c>
      <c r="E3117" t="s">
        <v>4</v>
      </c>
      <c r="F3117" t="s">
        <v>5</v>
      </c>
      <c r="G3117" t="s">
        <v>19</v>
      </c>
      <c r="H3117" t="s">
        <v>20</v>
      </c>
      <c r="I3117" t="str">
        <f>MID(Tabla1[[#This Row],[Des.Proyecto]],16,50)</f>
        <v>REMUNERACION PERSONAL</v>
      </c>
      <c r="J3117" t="s">
        <v>891</v>
      </c>
      <c r="K3117" t="s">
        <v>892</v>
      </c>
      <c r="L3117" s="11" t="s">
        <v>938</v>
      </c>
      <c r="M3117" t="s">
        <v>893</v>
      </c>
      <c r="N3117" t="s">
        <v>11</v>
      </c>
      <c r="O3117" s="19">
        <v>39455.040000000001</v>
      </c>
      <c r="P3117" s="19">
        <v>0</v>
      </c>
      <c r="Q3117" s="19">
        <v>0</v>
      </c>
      <c r="R3117" s="19">
        <v>39455.040000000001</v>
      </c>
      <c r="S3117" s="19">
        <v>0</v>
      </c>
      <c r="T3117" s="19">
        <v>2215.5300000000002</v>
      </c>
      <c r="U3117" s="18">
        <f>Tabla1[[#This Row],[Comprometido]]/Tabla1[[#Totals],[Comprometido]]</f>
        <v>1.0576994724015358E-4</v>
      </c>
      <c r="V3117" s="19">
        <v>2215.5300000000002</v>
      </c>
      <c r="W3117" s="20">
        <f>Tabla1[[#This Row],[Devengado]]/Tabla1[[#Totals],[Devengado]]</f>
        <v>2.5872611581270543E-4</v>
      </c>
      <c r="X3117" s="19">
        <v>37239.51</v>
      </c>
      <c r="Y3117" s="19">
        <v>37239.51</v>
      </c>
      <c r="Z3117" s="19">
        <v>37239.51</v>
      </c>
    </row>
    <row r="3118" spans="1:26" hidden="1" x14ac:dyDescent="0.2">
      <c r="A3118" t="s">
        <v>62</v>
      </c>
      <c r="B3118" t="s">
        <v>110</v>
      </c>
      <c r="C3118" t="s">
        <v>111</v>
      </c>
      <c r="D3118" t="s">
        <v>112</v>
      </c>
      <c r="E3118" t="s">
        <v>4</v>
      </c>
      <c r="F3118" t="s">
        <v>5</v>
      </c>
      <c r="G3118" t="s">
        <v>19</v>
      </c>
      <c r="H3118" t="s">
        <v>20</v>
      </c>
      <c r="I3118" t="str">
        <f>MID(Tabla1[[#This Row],[Des.Proyecto]],16,50)</f>
        <v>REMUNERACION PERSONAL</v>
      </c>
      <c r="J3118" t="s">
        <v>891</v>
      </c>
      <c r="K3118" t="s">
        <v>892</v>
      </c>
      <c r="L3118" s="11" t="s">
        <v>938</v>
      </c>
      <c r="M3118" t="s">
        <v>893</v>
      </c>
      <c r="N3118" t="s">
        <v>11</v>
      </c>
      <c r="O3118" s="19">
        <v>57398.06</v>
      </c>
      <c r="P3118" s="19">
        <v>0</v>
      </c>
      <c r="Q3118" s="19">
        <v>0</v>
      </c>
      <c r="R3118" s="19">
        <v>57398.06</v>
      </c>
      <c r="S3118" s="19">
        <v>0</v>
      </c>
      <c r="T3118" s="19">
        <v>20050.07</v>
      </c>
      <c r="U3118" s="18">
        <f>Tabla1[[#This Row],[Comprometido]]/Tabla1[[#Totals],[Comprometido]]</f>
        <v>9.571952742961665E-4</v>
      </c>
      <c r="V3118" s="19">
        <v>20050.07</v>
      </c>
      <c r="W3118" s="20">
        <f>Tabla1[[#This Row],[Devengado]]/Tabla1[[#Totals],[Devengado]]</f>
        <v>2.341415703182918E-3</v>
      </c>
      <c r="X3118" s="19">
        <v>37347.99</v>
      </c>
      <c r="Y3118" s="19">
        <v>37347.99</v>
      </c>
      <c r="Z3118" s="19">
        <v>37347.99</v>
      </c>
    </row>
    <row r="3119" spans="1:26" hidden="1" x14ac:dyDescent="0.2">
      <c r="A3119" t="s">
        <v>62</v>
      </c>
      <c r="B3119" t="s">
        <v>80</v>
      </c>
      <c r="C3119" t="s">
        <v>92</v>
      </c>
      <c r="D3119" t="s">
        <v>93</v>
      </c>
      <c r="E3119" t="s">
        <v>4</v>
      </c>
      <c r="F3119" t="s">
        <v>5</v>
      </c>
      <c r="G3119" t="s">
        <v>19</v>
      </c>
      <c r="H3119" t="s">
        <v>20</v>
      </c>
      <c r="I3119" t="str">
        <f>MID(Tabla1[[#This Row],[Des.Proyecto]],16,50)</f>
        <v>REMUNERACION PERSONAL</v>
      </c>
      <c r="J3119" t="s">
        <v>891</v>
      </c>
      <c r="K3119" t="s">
        <v>892</v>
      </c>
      <c r="L3119" s="11" t="s">
        <v>938</v>
      </c>
      <c r="M3119" t="s">
        <v>893</v>
      </c>
      <c r="N3119" t="s">
        <v>11</v>
      </c>
      <c r="O3119" s="19">
        <v>90327.63</v>
      </c>
      <c r="P3119" s="19">
        <v>0</v>
      </c>
      <c r="Q3119" s="19">
        <v>0</v>
      </c>
      <c r="R3119" s="19">
        <v>90327.63</v>
      </c>
      <c r="S3119" s="19">
        <v>0</v>
      </c>
      <c r="T3119" s="19">
        <v>35160.519999999997</v>
      </c>
      <c r="U3119" s="18">
        <f>Tabla1[[#This Row],[Comprometido]]/Tabla1[[#Totals],[Comprometido]]</f>
        <v>1.678571874601727E-3</v>
      </c>
      <c r="V3119" s="19">
        <v>32999.370000000003</v>
      </c>
      <c r="W3119" s="20">
        <f>Tabla1[[#This Row],[Devengado]]/Tabla1[[#Totals],[Devengado]]</f>
        <v>3.8536146314273865E-3</v>
      </c>
      <c r="X3119" s="19">
        <v>55167.11</v>
      </c>
      <c r="Y3119" s="19">
        <v>57328.26</v>
      </c>
      <c r="Z3119" s="19">
        <v>55167.11</v>
      </c>
    </row>
    <row r="3120" spans="1:26" hidden="1" x14ac:dyDescent="0.2">
      <c r="A3120" t="s">
        <v>62</v>
      </c>
      <c r="B3120" t="s">
        <v>80</v>
      </c>
      <c r="C3120" t="s">
        <v>122</v>
      </c>
      <c r="D3120" t="s">
        <v>123</v>
      </c>
      <c r="E3120" t="s">
        <v>4</v>
      </c>
      <c r="F3120" t="s">
        <v>5</v>
      </c>
      <c r="G3120" t="s">
        <v>19</v>
      </c>
      <c r="H3120" t="s">
        <v>20</v>
      </c>
      <c r="I3120" t="str">
        <f>MID(Tabla1[[#This Row],[Des.Proyecto]],16,50)</f>
        <v>REMUNERACION PERSONAL</v>
      </c>
      <c r="J3120" t="s">
        <v>891</v>
      </c>
      <c r="K3120" t="s">
        <v>892</v>
      </c>
      <c r="L3120" s="11" t="s">
        <v>938</v>
      </c>
      <c r="M3120" t="s">
        <v>893</v>
      </c>
      <c r="N3120" t="s">
        <v>11</v>
      </c>
      <c r="O3120" s="19">
        <v>61196.35</v>
      </c>
      <c r="P3120" s="19">
        <v>0</v>
      </c>
      <c r="Q3120" s="19">
        <v>0</v>
      </c>
      <c r="R3120" s="19">
        <v>61196.35</v>
      </c>
      <c r="S3120" s="19">
        <v>0</v>
      </c>
      <c r="T3120" s="19">
        <v>14436.01</v>
      </c>
      <c r="U3120" s="18">
        <f>Tabla1[[#This Row],[Comprometido]]/Tabla1[[#Totals],[Comprometido]]</f>
        <v>6.8917866878730118E-4</v>
      </c>
      <c r="V3120" s="19">
        <v>12725.4</v>
      </c>
      <c r="W3120" s="20">
        <f>Tabla1[[#This Row],[Devengado]]/Tabla1[[#Totals],[Devengado]]</f>
        <v>1.4860522376871454E-3</v>
      </c>
      <c r="X3120" s="19">
        <v>46760.34</v>
      </c>
      <c r="Y3120" s="19">
        <v>48470.95</v>
      </c>
      <c r="Z3120" s="19">
        <v>46760.34</v>
      </c>
    </row>
    <row r="3121" spans="1:26" hidden="1" x14ac:dyDescent="0.2">
      <c r="A3121" t="s">
        <v>23</v>
      </c>
      <c r="B3121" t="s">
        <v>24</v>
      </c>
      <c r="C3121" t="s">
        <v>103</v>
      </c>
      <c r="D3121" t="s">
        <v>104</v>
      </c>
      <c r="E3121" t="s">
        <v>4</v>
      </c>
      <c r="F3121" t="s">
        <v>5</v>
      </c>
      <c r="G3121" t="s">
        <v>19</v>
      </c>
      <c r="H3121" t="s">
        <v>20</v>
      </c>
      <c r="I3121" t="str">
        <f>MID(Tabla1[[#This Row],[Des.Proyecto]],16,50)</f>
        <v>REMUNERACION PERSONAL</v>
      </c>
      <c r="J3121" t="s">
        <v>891</v>
      </c>
      <c r="K3121" t="s">
        <v>892</v>
      </c>
      <c r="L3121" s="11" t="s">
        <v>938</v>
      </c>
      <c r="M3121" t="s">
        <v>893</v>
      </c>
      <c r="N3121" t="s">
        <v>11</v>
      </c>
      <c r="O3121" s="19">
        <v>30791.21</v>
      </c>
      <c r="P3121" s="19">
        <v>0</v>
      </c>
      <c r="Q3121" s="19">
        <v>0</v>
      </c>
      <c r="R3121" s="19">
        <v>30791.21</v>
      </c>
      <c r="S3121" s="19">
        <v>0</v>
      </c>
      <c r="T3121" s="19">
        <v>5217.57</v>
      </c>
      <c r="U3121" s="18">
        <f>Tabla1[[#This Row],[Comprometido]]/Tabla1[[#Totals],[Comprometido]]</f>
        <v>2.4908807536878669E-4</v>
      </c>
      <c r="V3121" s="19">
        <v>5217.57</v>
      </c>
      <c r="W3121" s="20">
        <f>Tabla1[[#This Row],[Devengado]]/Tabla1[[#Totals],[Devengado]]</f>
        <v>6.0929963488686562E-4</v>
      </c>
      <c r="X3121" s="19">
        <v>25573.64</v>
      </c>
      <c r="Y3121" s="19">
        <v>25573.64</v>
      </c>
      <c r="Z3121" s="19">
        <v>25573.64</v>
      </c>
    </row>
    <row r="3122" spans="1:26" hidden="1" x14ac:dyDescent="0.2">
      <c r="A3122" t="s">
        <v>62</v>
      </c>
      <c r="B3122" t="s">
        <v>66</v>
      </c>
      <c r="C3122" t="s">
        <v>113</v>
      </c>
      <c r="D3122" t="s">
        <v>114</v>
      </c>
      <c r="E3122" t="s">
        <v>4</v>
      </c>
      <c r="F3122" t="s">
        <v>5</v>
      </c>
      <c r="G3122" t="s">
        <v>19</v>
      </c>
      <c r="H3122" t="s">
        <v>20</v>
      </c>
      <c r="I3122" t="str">
        <f>MID(Tabla1[[#This Row],[Des.Proyecto]],16,50)</f>
        <v>REMUNERACION PERSONAL</v>
      </c>
      <c r="J3122" t="s">
        <v>891</v>
      </c>
      <c r="K3122" t="s">
        <v>892</v>
      </c>
      <c r="L3122" s="11" t="s">
        <v>938</v>
      </c>
      <c r="M3122" t="s">
        <v>893</v>
      </c>
      <c r="N3122" t="s">
        <v>11</v>
      </c>
      <c r="O3122" s="19">
        <v>114157.68</v>
      </c>
      <c r="P3122" s="19">
        <v>0</v>
      </c>
      <c r="Q3122" s="19">
        <v>0</v>
      </c>
      <c r="R3122" s="19">
        <v>114157.68</v>
      </c>
      <c r="S3122" s="19">
        <v>0</v>
      </c>
      <c r="T3122" s="19">
        <v>20757.060000000001</v>
      </c>
      <c r="U3122" s="18">
        <f>Tabla1[[#This Row],[Comprometido]]/Tabla1[[#Totals],[Comprometido]]</f>
        <v>9.9094715082201639E-4</v>
      </c>
      <c r="V3122" s="19">
        <v>20757.060000000001</v>
      </c>
      <c r="W3122" s="20">
        <f>Tabla1[[#This Row],[Devengado]]/Tabla1[[#Totals],[Devengado]]</f>
        <v>2.4239768856622458E-3</v>
      </c>
      <c r="X3122" s="19">
        <v>93400.62</v>
      </c>
      <c r="Y3122" s="19">
        <v>93400.62</v>
      </c>
      <c r="Z3122" s="19">
        <v>93400.62</v>
      </c>
    </row>
    <row r="3123" spans="1:26" hidden="1" x14ac:dyDescent="0.2">
      <c r="A3123" t="s">
        <v>0</v>
      </c>
      <c r="B3123" t="s">
        <v>16</v>
      </c>
      <c r="C3123" t="s">
        <v>27</v>
      </c>
      <c r="D3123" t="s">
        <v>28</v>
      </c>
      <c r="E3123" t="s">
        <v>4</v>
      </c>
      <c r="F3123" t="s">
        <v>5</v>
      </c>
      <c r="G3123" t="s">
        <v>19</v>
      </c>
      <c r="H3123" t="s">
        <v>20</v>
      </c>
      <c r="I3123" t="str">
        <f>MID(Tabla1[[#This Row],[Des.Proyecto]],16,50)</f>
        <v>REMUNERACION PERSONAL</v>
      </c>
      <c r="J3123" t="s">
        <v>891</v>
      </c>
      <c r="K3123" t="s">
        <v>892</v>
      </c>
      <c r="L3123" s="11" t="s">
        <v>938</v>
      </c>
      <c r="M3123" t="s">
        <v>893</v>
      </c>
      <c r="N3123" t="s">
        <v>11</v>
      </c>
      <c r="O3123" s="19">
        <v>86843.36</v>
      </c>
      <c r="P3123" s="19">
        <v>0</v>
      </c>
      <c r="Q3123" s="19">
        <v>0</v>
      </c>
      <c r="R3123" s="19">
        <v>86843.36</v>
      </c>
      <c r="S3123" s="19">
        <v>0</v>
      </c>
      <c r="T3123" s="19">
        <v>27096.92</v>
      </c>
      <c r="U3123" s="18">
        <f>Tabla1[[#This Row],[Comprometido]]/Tabla1[[#Totals],[Comprometido]]</f>
        <v>1.2936136268841595E-3</v>
      </c>
      <c r="V3123" s="19">
        <v>27096.92</v>
      </c>
      <c r="W3123" s="20">
        <f>Tabla1[[#This Row],[Devengado]]/Tabla1[[#Totals],[Devengado]]</f>
        <v>3.1643357851564246E-3</v>
      </c>
      <c r="X3123" s="19">
        <v>59746.44</v>
      </c>
      <c r="Y3123" s="19">
        <v>59746.44</v>
      </c>
      <c r="Z3123" s="19">
        <v>59746.44</v>
      </c>
    </row>
    <row r="3124" spans="1:26" hidden="1" x14ac:dyDescent="0.2">
      <c r="A3124" t="s">
        <v>23</v>
      </c>
      <c r="B3124" t="s">
        <v>46</v>
      </c>
      <c r="C3124" t="s">
        <v>133</v>
      </c>
      <c r="D3124" t="s">
        <v>134</v>
      </c>
      <c r="E3124" t="s">
        <v>4</v>
      </c>
      <c r="F3124" t="s">
        <v>5</v>
      </c>
      <c r="G3124" t="s">
        <v>19</v>
      </c>
      <c r="H3124" t="s">
        <v>20</v>
      </c>
      <c r="I3124" t="str">
        <f>MID(Tabla1[[#This Row],[Des.Proyecto]],16,50)</f>
        <v>REMUNERACION PERSONAL</v>
      </c>
      <c r="J3124" t="s">
        <v>891</v>
      </c>
      <c r="K3124" t="s">
        <v>892</v>
      </c>
      <c r="L3124" s="11" t="s">
        <v>938</v>
      </c>
      <c r="M3124" t="s">
        <v>893</v>
      </c>
      <c r="N3124" t="s">
        <v>11</v>
      </c>
      <c r="O3124" s="19">
        <v>72708.87</v>
      </c>
      <c r="P3124" s="19">
        <v>0</v>
      </c>
      <c r="Q3124" s="19">
        <v>-15000</v>
      </c>
      <c r="R3124" s="19">
        <v>57708.87</v>
      </c>
      <c r="S3124" s="19">
        <v>0</v>
      </c>
      <c r="T3124" s="19">
        <v>14483.27</v>
      </c>
      <c r="U3124" s="18">
        <f>Tabla1[[#This Row],[Comprometido]]/Tabla1[[#Totals],[Comprometido]]</f>
        <v>6.9143487281368298E-4</v>
      </c>
      <c r="V3124" s="19">
        <v>14483.27</v>
      </c>
      <c r="W3124" s="20">
        <f>Tabla1[[#This Row],[Devengado]]/Tabla1[[#Totals],[Devengado]]</f>
        <v>1.6913335370618687E-3</v>
      </c>
      <c r="X3124" s="19">
        <v>43225.599999999999</v>
      </c>
      <c r="Y3124" s="19">
        <v>43225.599999999999</v>
      </c>
      <c r="Z3124" s="19">
        <v>43225.599999999999</v>
      </c>
    </row>
    <row r="3125" spans="1:26" hidden="1" x14ac:dyDescent="0.2">
      <c r="A3125" t="s">
        <v>62</v>
      </c>
      <c r="B3125" t="s">
        <v>63</v>
      </c>
      <c r="C3125" t="s">
        <v>99</v>
      </c>
      <c r="D3125" t="s">
        <v>100</v>
      </c>
      <c r="E3125" t="s">
        <v>4</v>
      </c>
      <c r="F3125" t="s">
        <v>5</v>
      </c>
      <c r="G3125" t="s">
        <v>19</v>
      </c>
      <c r="H3125" t="s">
        <v>20</v>
      </c>
      <c r="I3125" t="str">
        <f>MID(Tabla1[[#This Row],[Des.Proyecto]],16,50)</f>
        <v>REMUNERACION PERSONAL</v>
      </c>
      <c r="J3125" t="s">
        <v>891</v>
      </c>
      <c r="K3125" t="s">
        <v>892</v>
      </c>
      <c r="L3125" s="11" t="s">
        <v>938</v>
      </c>
      <c r="M3125" t="s">
        <v>893</v>
      </c>
      <c r="N3125" t="s">
        <v>11</v>
      </c>
      <c r="O3125" s="19">
        <v>44597.57</v>
      </c>
      <c r="P3125" s="19">
        <v>0</v>
      </c>
      <c r="Q3125" s="19">
        <v>0</v>
      </c>
      <c r="R3125" s="19">
        <v>44597.57</v>
      </c>
      <c r="S3125" s="19">
        <v>0</v>
      </c>
      <c r="T3125" s="19">
        <v>8009.16</v>
      </c>
      <c r="U3125" s="18">
        <f>Tabla1[[#This Row],[Comprometido]]/Tabla1[[#Totals],[Comprometido]]</f>
        <v>3.8235926872484162E-4</v>
      </c>
      <c r="V3125" s="19">
        <v>8009.16</v>
      </c>
      <c r="W3125" s="20">
        <f>Tabla1[[#This Row],[Devengado]]/Tabla1[[#Totals],[Devengado]]</f>
        <v>9.3529713329202843E-4</v>
      </c>
      <c r="X3125" s="19">
        <v>36588.410000000003</v>
      </c>
      <c r="Y3125" s="19">
        <v>36588.410000000003</v>
      </c>
      <c r="Z3125" s="19">
        <v>36588.410000000003</v>
      </c>
    </row>
    <row r="3126" spans="1:26" hidden="1" x14ac:dyDescent="0.2">
      <c r="A3126" t="s">
        <v>0</v>
      </c>
      <c r="B3126" t="s">
        <v>115</v>
      </c>
      <c r="C3126" t="s">
        <v>116</v>
      </c>
      <c r="D3126" t="s">
        <v>117</v>
      </c>
      <c r="E3126" t="s">
        <v>4</v>
      </c>
      <c r="F3126" t="s">
        <v>5</v>
      </c>
      <c r="G3126" t="s">
        <v>19</v>
      </c>
      <c r="H3126" t="s">
        <v>20</v>
      </c>
      <c r="I3126" t="str">
        <f>MID(Tabla1[[#This Row],[Des.Proyecto]],16,50)</f>
        <v>REMUNERACION PERSONAL</v>
      </c>
      <c r="J3126" t="s">
        <v>891</v>
      </c>
      <c r="K3126" t="s">
        <v>892</v>
      </c>
      <c r="L3126" s="11" t="s">
        <v>938</v>
      </c>
      <c r="M3126" t="s">
        <v>893</v>
      </c>
      <c r="N3126" t="s">
        <v>11</v>
      </c>
      <c r="O3126" s="19">
        <v>52206.8</v>
      </c>
      <c r="P3126" s="19">
        <v>0</v>
      </c>
      <c r="Q3126" s="19">
        <v>0</v>
      </c>
      <c r="R3126" s="19">
        <v>52206.8</v>
      </c>
      <c r="S3126" s="19">
        <v>0</v>
      </c>
      <c r="T3126" s="19">
        <v>6380.25</v>
      </c>
      <c r="U3126" s="18">
        <f>Tabla1[[#This Row],[Comprometido]]/Tabla1[[#Totals],[Comprometido]]</f>
        <v>3.045947045984436E-4</v>
      </c>
      <c r="V3126" s="19">
        <v>6380.24</v>
      </c>
      <c r="W3126" s="20">
        <f>Tabla1[[#This Row],[Devengado]]/Tabla1[[#Totals],[Devengado]]</f>
        <v>7.4507441251206506E-4</v>
      </c>
      <c r="X3126" s="19">
        <v>45826.55</v>
      </c>
      <c r="Y3126" s="19">
        <v>45826.559999999998</v>
      </c>
      <c r="Z3126" s="19">
        <v>45826.55</v>
      </c>
    </row>
    <row r="3127" spans="1:26" hidden="1" x14ac:dyDescent="0.2">
      <c r="A3127" t="s">
        <v>0</v>
      </c>
      <c r="B3127" t="s">
        <v>126</v>
      </c>
      <c r="C3127" t="s">
        <v>127</v>
      </c>
      <c r="D3127" t="s">
        <v>128</v>
      </c>
      <c r="E3127" t="s">
        <v>4</v>
      </c>
      <c r="F3127" t="s">
        <v>5</v>
      </c>
      <c r="G3127" t="s">
        <v>19</v>
      </c>
      <c r="H3127" t="s">
        <v>20</v>
      </c>
      <c r="I3127" t="str">
        <f>MID(Tabla1[[#This Row],[Des.Proyecto]],16,50)</f>
        <v>REMUNERACION PERSONAL</v>
      </c>
      <c r="J3127" t="s">
        <v>891</v>
      </c>
      <c r="K3127" t="s">
        <v>892</v>
      </c>
      <c r="L3127" s="11" t="s">
        <v>938</v>
      </c>
      <c r="M3127" t="s">
        <v>893</v>
      </c>
      <c r="N3127" t="s">
        <v>11</v>
      </c>
      <c r="O3127" s="19">
        <v>29995.1</v>
      </c>
      <c r="P3127" s="19">
        <v>0</v>
      </c>
      <c r="Q3127" s="19">
        <v>0</v>
      </c>
      <c r="R3127" s="19">
        <v>29995.1</v>
      </c>
      <c r="S3127" s="19">
        <v>0</v>
      </c>
      <c r="T3127" s="19">
        <v>6943.01</v>
      </c>
      <c r="U3127" s="18">
        <f>Tabla1[[#This Row],[Comprometido]]/Tabla1[[#Totals],[Comprometido]]</f>
        <v>3.3146100544242626E-4</v>
      </c>
      <c r="V3127" s="19">
        <v>6943.01</v>
      </c>
      <c r="W3127" s="20">
        <f>Tabla1[[#This Row],[Devengado]]/Tabla1[[#Totals],[Devengado]]</f>
        <v>8.1079380976505479E-4</v>
      </c>
      <c r="X3127" s="19">
        <v>23052.09</v>
      </c>
      <c r="Y3127" s="19">
        <v>23052.09</v>
      </c>
      <c r="Z3127" s="19">
        <v>23052.09</v>
      </c>
    </row>
    <row r="3128" spans="1:26" hidden="1" x14ac:dyDescent="0.2">
      <c r="A3128" t="s">
        <v>0</v>
      </c>
      <c r="B3128" t="s">
        <v>16</v>
      </c>
      <c r="C3128" t="s">
        <v>36</v>
      </c>
      <c r="D3128" t="s">
        <v>37</v>
      </c>
      <c r="E3128" t="s">
        <v>4</v>
      </c>
      <c r="F3128" t="s">
        <v>5</v>
      </c>
      <c r="G3128" t="s">
        <v>19</v>
      </c>
      <c r="H3128" t="s">
        <v>20</v>
      </c>
      <c r="I3128" t="str">
        <f>MID(Tabla1[[#This Row],[Des.Proyecto]],16,50)</f>
        <v>REMUNERACION PERSONAL</v>
      </c>
      <c r="J3128" t="s">
        <v>891</v>
      </c>
      <c r="K3128" t="s">
        <v>892</v>
      </c>
      <c r="L3128" s="11" t="s">
        <v>938</v>
      </c>
      <c r="M3128" t="s">
        <v>893</v>
      </c>
      <c r="N3128" t="s">
        <v>11</v>
      </c>
      <c r="O3128" s="19">
        <v>90021.21</v>
      </c>
      <c r="P3128" s="19">
        <v>0</v>
      </c>
      <c r="Q3128" s="19">
        <v>0</v>
      </c>
      <c r="R3128" s="19">
        <v>90021.21</v>
      </c>
      <c r="S3128" s="19">
        <v>0</v>
      </c>
      <c r="T3128" s="19">
        <v>35290.82</v>
      </c>
      <c r="U3128" s="18">
        <f>Tabla1[[#This Row],[Comprometido]]/Tabla1[[#Totals],[Comprometido]]</f>
        <v>1.6847924286566901E-3</v>
      </c>
      <c r="V3128" s="19">
        <v>35290.82</v>
      </c>
      <c r="W3128" s="20">
        <f>Tabla1[[#This Row],[Devengado]]/Tabla1[[#Totals],[Devengado]]</f>
        <v>4.1212065656729274E-3</v>
      </c>
      <c r="X3128" s="19">
        <v>54730.39</v>
      </c>
      <c r="Y3128" s="19">
        <v>54730.39</v>
      </c>
      <c r="Z3128" s="19">
        <v>54730.39</v>
      </c>
    </row>
    <row r="3129" spans="1:26" hidden="1" x14ac:dyDescent="0.2">
      <c r="A3129" t="s">
        <v>23</v>
      </c>
      <c r="B3129" t="s">
        <v>69</v>
      </c>
      <c r="C3129" t="s">
        <v>131</v>
      </c>
      <c r="D3129" t="s">
        <v>132</v>
      </c>
      <c r="E3129" t="s">
        <v>4</v>
      </c>
      <c r="F3129" t="s">
        <v>5</v>
      </c>
      <c r="G3129" t="s">
        <v>19</v>
      </c>
      <c r="H3129" t="s">
        <v>20</v>
      </c>
      <c r="I3129" t="str">
        <f>MID(Tabla1[[#This Row],[Des.Proyecto]],16,50)</f>
        <v>REMUNERACION PERSONAL</v>
      </c>
      <c r="J3129" t="s">
        <v>891</v>
      </c>
      <c r="K3129" t="s">
        <v>892</v>
      </c>
      <c r="L3129" s="11" t="s">
        <v>938</v>
      </c>
      <c r="M3129" t="s">
        <v>893</v>
      </c>
      <c r="N3129" t="s">
        <v>11</v>
      </c>
      <c r="O3129" s="19">
        <v>43277.2</v>
      </c>
      <c r="P3129" s="19">
        <v>0</v>
      </c>
      <c r="Q3129" s="19">
        <v>0</v>
      </c>
      <c r="R3129" s="19">
        <v>43277.2</v>
      </c>
      <c r="S3129" s="19">
        <v>0</v>
      </c>
      <c r="T3129" s="19">
        <v>8020.86</v>
      </c>
      <c r="U3129" s="18">
        <f>Tabla1[[#This Row],[Comprometido]]/Tabla1[[#Totals],[Comprometido]]</f>
        <v>3.8291782960314603E-4</v>
      </c>
      <c r="V3129" s="19">
        <v>8020.86</v>
      </c>
      <c r="W3129" s="20">
        <f>Tabla1[[#This Row],[Devengado]]/Tabla1[[#Totals],[Devengado]]</f>
        <v>9.3666344092722563E-4</v>
      </c>
      <c r="X3129" s="19">
        <v>35256.339999999997</v>
      </c>
      <c r="Y3129" s="19">
        <v>35256.339999999997</v>
      </c>
      <c r="Z3129" s="19">
        <v>35256.339999999997</v>
      </c>
    </row>
    <row r="3130" spans="1:26" hidden="1" x14ac:dyDescent="0.2">
      <c r="A3130" t="s">
        <v>23</v>
      </c>
      <c r="B3130" t="s">
        <v>49</v>
      </c>
      <c r="C3130" t="s">
        <v>50</v>
      </c>
      <c r="D3130" t="s">
        <v>51</v>
      </c>
      <c r="E3130" t="s">
        <v>4</v>
      </c>
      <c r="F3130" t="s">
        <v>5</v>
      </c>
      <c r="G3130" t="s">
        <v>19</v>
      </c>
      <c r="H3130" t="s">
        <v>20</v>
      </c>
      <c r="I3130" t="str">
        <f>MID(Tabla1[[#This Row],[Des.Proyecto]],16,50)</f>
        <v>REMUNERACION PERSONAL</v>
      </c>
      <c r="J3130" t="s">
        <v>891</v>
      </c>
      <c r="K3130" t="s">
        <v>892</v>
      </c>
      <c r="L3130" s="11" t="s">
        <v>938</v>
      </c>
      <c r="M3130" t="s">
        <v>893</v>
      </c>
      <c r="N3130" t="s">
        <v>11</v>
      </c>
      <c r="O3130" s="19">
        <v>64535.98</v>
      </c>
      <c r="P3130" s="19">
        <v>0</v>
      </c>
      <c r="Q3130" s="19">
        <v>0</v>
      </c>
      <c r="R3130" s="19">
        <v>64535.98</v>
      </c>
      <c r="S3130" s="19">
        <v>0</v>
      </c>
      <c r="T3130" s="19">
        <v>7209.27</v>
      </c>
      <c r="U3130" s="18">
        <f>Tabla1[[#This Row],[Comprometido]]/Tabla1[[#Totals],[Comprometido]]</f>
        <v>3.4417232334476265E-4</v>
      </c>
      <c r="V3130" s="19">
        <v>5237.67</v>
      </c>
      <c r="W3130" s="20">
        <f>Tabla1[[#This Row],[Devengado]]/Tabla1[[#Totals],[Devengado]]</f>
        <v>6.1164688133707632E-4</v>
      </c>
      <c r="X3130" s="19">
        <v>57326.71</v>
      </c>
      <c r="Y3130" s="19">
        <v>59298.31</v>
      </c>
      <c r="Z3130" s="19">
        <v>57326.71</v>
      </c>
    </row>
    <row r="3131" spans="1:26" hidden="1" x14ac:dyDescent="0.2">
      <c r="A3131" t="s">
        <v>0</v>
      </c>
      <c r="B3131" t="s">
        <v>16</v>
      </c>
      <c r="C3131" t="s">
        <v>17</v>
      </c>
      <c r="D3131" t="s">
        <v>18</v>
      </c>
      <c r="E3131" t="s">
        <v>4</v>
      </c>
      <c r="F3131" t="s">
        <v>5</v>
      </c>
      <c r="G3131" t="s">
        <v>19</v>
      </c>
      <c r="H3131" t="s">
        <v>20</v>
      </c>
      <c r="I3131" t="str">
        <f>MID(Tabla1[[#This Row],[Des.Proyecto]],16,50)</f>
        <v>REMUNERACION PERSONAL</v>
      </c>
      <c r="J3131" t="s">
        <v>891</v>
      </c>
      <c r="K3131" t="s">
        <v>892</v>
      </c>
      <c r="L3131" s="11" t="s">
        <v>938</v>
      </c>
      <c r="M3131" t="s">
        <v>893</v>
      </c>
      <c r="N3131" t="s">
        <v>11</v>
      </c>
      <c r="O3131" s="19">
        <v>2301.48</v>
      </c>
      <c r="P3131" s="19">
        <v>0</v>
      </c>
      <c r="Q3131" s="19">
        <v>0</v>
      </c>
      <c r="R3131" s="19">
        <v>2301.48</v>
      </c>
      <c r="S3131" s="19">
        <v>0</v>
      </c>
      <c r="T3131" s="19">
        <v>1014.68</v>
      </c>
      <c r="U3131" s="18">
        <f>Tabla1[[#This Row],[Comprometido]]/Tabla1[[#Totals],[Comprometido]]</f>
        <v>4.8441072820336003E-5</v>
      </c>
      <c r="V3131" s="19">
        <v>1014.68</v>
      </c>
      <c r="W3131" s="20">
        <f>Tabla1[[#This Row],[Devengado]]/Tabla1[[#Totals],[Devengado]]</f>
        <v>1.1849273771640914E-4</v>
      </c>
      <c r="X3131" s="19">
        <v>1286.8</v>
      </c>
      <c r="Y3131" s="19">
        <v>1286.8</v>
      </c>
      <c r="Z3131" s="19">
        <v>1286.8</v>
      </c>
    </row>
    <row r="3132" spans="1:26" hidden="1" x14ac:dyDescent="0.2">
      <c r="A3132" t="s">
        <v>0</v>
      </c>
      <c r="B3132" t="s">
        <v>1</v>
      </c>
      <c r="C3132" t="s">
        <v>88</v>
      </c>
      <c r="D3132" t="s">
        <v>89</v>
      </c>
      <c r="E3132" t="s">
        <v>4</v>
      </c>
      <c r="F3132" t="s">
        <v>5</v>
      </c>
      <c r="G3132" t="s">
        <v>19</v>
      </c>
      <c r="H3132" t="s">
        <v>20</v>
      </c>
      <c r="I3132" t="str">
        <f>MID(Tabla1[[#This Row],[Des.Proyecto]],16,50)</f>
        <v>REMUNERACION PERSONAL</v>
      </c>
      <c r="J3132" t="s">
        <v>891</v>
      </c>
      <c r="K3132" t="s">
        <v>892</v>
      </c>
      <c r="L3132" s="11" t="s">
        <v>938</v>
      </c>
      <c r="M3132" t="s">
        <v>893</v>
      </c>
      <c r="N3132" t="s">
        <v>11</v>
      </c>
      <c r="O3132" s="19">
        <v>0</v>
      </c>
      <c r="P3132" s="19">
        <v>0</v>
      </c>
      <c r="Q3132" s="19">
        <v>12000</v>
      </c>
      <c r="R3132" s="19">
        <v>12000</v>
      </c>
      <c r="S3132" s="19">
        <v>0</v>
      </c>
      <c r="T3132" s="19">
        <v>3776.12</v>
      </c>
      <c r="U3132" s="18">
        <f>Tabla1[[#This Row],[Comprometido]]/Tabla1[[#Totals],[Comprometido]]</f>
        <v>1.8027289775922179E-4</v>
      </c>
      <c r="V3132" s="19">
        <v>3776.12</v>
      </c>
      <c r="W3132" s="20">
        <f>Tabla1[[#This Row],[Devengado]]/Tabla1[[#Totals],[Devengado]]</f>
        <v>4.4096936644625581E-4</v>
      </c>
      <c r="X3132" s="19">
        <v>8223.8799999999992</v>
      </c>
      <c r="Y3132" s="19">
        <v>8223.8799999999992</v>
      </c>
      <c r="Z3132" s="19">
        <v>8223.8799999999992</v>
      </c>
    </row>
    <row r="3133" spans="1:26" hidden="1" x14ac:dyDescent="0.2">
      <c r="A3133" t="s">
        <v>23</v>
      </c>
      <c r="B3133" t="s">
        <v>24</v>
      </c>
      <c r="C3133" t="s">
        <v>86</v>
      </c>
      <c r="D3133" t="s">
        <v>87</v>
      </c>
      <c r="E3133" t="s">
        <v>4</v>
      </c>
      <c r="F3133" t="s">
        <v>5</v>
      </c>
      <c r="G3133" t="s">
        <v>19</v>
      </c>
      <c r="H3133" t="s">
        <v>20</v>
      </c>
      <c r="I3133" t="str">
        <f>MID(Tabla1[[#This Row],[Des.Proyecto]],16,50)</f>
        <v>REMUNERACION PERSONAL</v>
      </c>
      <c r="J3133" t="s">
        <v>891</v>
      </c>
      <c r="K3133" t="s">
        <v>892</v>
      </c>
      <c r="L3133" s="11" t="s">
        <v>938</v>
      </c>
      <c r="M3133" t="s">
        <v>893</v>
      </c>
      <c r="N3133" t="s">
        <v>11</v>
      </c>
      <c r="O3133" s="19">
        <v>39008.379999999997</v>
      </c>
      <c r="P3133" s="19">
        <v>0</v>
      </c>
      <c r="Q3133" s="19">
        <v>0</v>
      </c>
      <c r="R3133" s="19">
        <v>39008.379999999997</v>
      </c>
      <c r="S3133" s="19">
        <v>0</v>
      </c>
      <c r="T3133" s="19">
        <v>12577.58</v>
      </c>
      <c r="U3133" s="18">
        <f>Tabla1[[#This Row],[Comprometido]]/Tabla1[[#Totals],[Comprometido]]</f>
        <v>6.0045676339693472E-4</v>
      </c>
      <c r="V3133" s="19">
        <v>12577.58</v>
      </c>
      <c r="W3133" s="20">
        <f>Tabla1[[#This Row],[Devengado]]/Tabla1[[#Totals],[Devengado]]</f>
        <v>1.468790050111516E-3</v>
      </c>
      <c r="X3133" s="19">
        <v>26430.799999999999</v>
      </c>
      <c r="Y3133" s="19">
        <v>26430.799999999999</v>
      </c>
      <c r="Z3133" s="19">
        <v>26430.799999999999</v>
      </c>
    </row>
    <row r="3134" spans="1:26" hidden="1" x14ac:dyDescent="0.2">
      <c r="A3134" t="s">
        <v>0</v>
      </c>
      <c r="B3134" t="s">
        <v>105</v>
      </c>
      <c r="C3134" t="s">
        <v>106</v>
      </c>
      <c r="D3134" t="s">
        <v>107</v>
      </c>
      <c r="E3134" t="s">
        <v>4</v>
      </c>
      <c r="F3134" t="s">
        <v>5</v>
      </c>
      <c r="G3134" t="s">
        <v>19</v>
      </c>
      <c r="H3134" t="s">
        <v>20</v>
      </c>
      <c r="I3134" t="str">
        <f>MID(Tabla1[[#This Row],[Des.Proyecto]],16,50)</f>
        <v>REMUNERACION PERSONAL</v>
      </c>
      <c r="J3134" t="s">
        <v>891</v>
      </c>
      <c r="K3134" t="s">
        <v>892</v>
      </c>
      <c r="L3134" s="11" t="s">
        <v>938</v>
      </c>
      <c r="M3134" t="s">
        <v>893</v>
      </c>
      <c r="N3134" t="s">
        <v>11</v>
      </c>
      <c r="O3134" s="19">
        <v>197000</v>
      </c>
      <c r="P3134" s="19">
        <v>0</v>
      </c>
      <c r="Q3134" s="19">
        <v>0</v>
      </c>
      <c r="R3134" s="19">
        <v>197000</v>
      </c>
      <c r="S3134" s="19">
        <v>0</v>
      </c>
      <c r="T3134" s="19">
        <v>55059.040000000001</v>
      </c>
      <c r="U3134" s="18">
        <f>Tabla1[[#This Row],[Comprometido]]/Tabla1[[#Totals],[Comprometido]]</f>
        <v>2.6285321146152412E-3</v>
      </c>
      <c r="V3134" s="19">
        <v>37711.33</v>
      </c>
      <c r="W3134" s="20">
        <f>Tabla1[[#This Row],[Devengado]]/Tabla1[[#Totals],[Devengado]]</f>
        <v>4.4038699241405682E-3</v>
      </c>
      <c r="X3134" s="19">
        <v>141940.96</v>
      </c>
      <c r="Y3134" s="19">
        <v>159288.67000000001</v>
      </c>
      <c r="Z3134" s="19">
        <v>141940.96</v>
      </c>
    </row>
    <row r="3135" spans="1:26" hidden="1" x14ac:dyDescent="0.2">
      <c r="A3135" t="s">
        <v>62</v>
      </c>
      <c r="B3135" t="s">
        <v>80</v>
      </c>
      <c r="C3135" t="s">
        <v>90</v>
      </c>
      <c r="D3135" t="s">
        <v>91</v>
      </c>
      <c r="E3135" t="s">
        <v>4</v>
      </c>
      <c r="F3135" t="s">
        <v>5</v>
      </c>
      <c r="G3135" t="s">
        <v>19</v>
      </c>
      <c r="H3135" t="s">
        <v>20</v>
      </c>
      <c r="I3135" t="str">
        <f>MID(Tabla1[[#This Row],[Des.Proyecto]],16,50)</f>
        <v>REMUNERACION PERSONAL</v>
      </c>
      <c r="J3135" t="s">
        <v>891</v>
      </c>
      <c r="K3135" t="s">
        <v>892</v>
      </c>
      <c r="L3135" s="11" t="s">
        <v>938</v>
      </c>
      <c r="M3135" t="s">
        <v>893</v>
      </c>
      <c r="N3135" t="s">
        <v>11</v>
      </c>
      <c r="O3135" s="19">
        <v>21897</v>
      </c>
      <c r="P3135" s="19">
        <v>0</v>
      </c>
      <c r="Q3135" s="19">
        <v>0</v>
      </c>
      <c r="R3135" s="19">
        <v>21897</v>
      </c>
      <c r="S3135" s="19">
        <v>0</v>
      </c>
      <c r="T3135" s="19">
        <v>15414.28</v>
      </c>
      <c r="U3135" s="18">
        <f>Tabla1[[#This Row],[Comprometido]]/Tabla1[[#Totals],[Comprometido]]</f>
        <v>7.3588151925045218E-4</v>
      </c>
      <c r="V3135" s="19">
        <v>15414.28</v>
      </c>
      <c r="W3135" s="20">
        <f>Tabla1[[#This Row],[Devengado]]/Tabla1[[#Totals],[Devengado]]</f>
        <v>1.8000554235101619E-3</v>
      </c>
      <c r="X3135" s="19">
        <v>6482.72</v>
      </c>
      <c r="Y3135" s="19">
        <v>6482.72</v>
      </c>
      <c r="Z3135" s="19">
        <v>6482.72</v>
      </c>
    </row>
    <row r="3136" spans="1:26" hidden="1" x14ac:dyDescent="0.2">
      <c r="A3136" t="s">
        <v>0</v>
      </c>
      <c r="B3136" t="s">
        <v>1</v>
      </c>
      <c r="C3136" t="s">
        <v>58</v>
      </c>
      <c r="D3136" t="s">
        <v>59</v>
      </c>
      <c r="E3136" t="s">
        <v>4</v>
      </c>
      <c r="F3136" t="s">
        <v>5</v>
      </c>
      <c r="G3136" t="s">
        <v>19</v>
      </c>
      <c r="H3136" t="s">
        <v>20</v>
      </c>
      <c r="I3136" t="str">
        <f>MID(Tabla1[[#This Row],[Des.Proyecto]],16,50)</f>
        <v>REMUNERACION PERSONAL</v>
      </c>
      <c r="J3136" t="s">
        <v>891</v>
      </c>
      <c r="K3136" t="s">
        <v>892</v>
      </c>
      <c r="L3136" s="11" t="s">
        <v>938</v>
      </c>
      <c r="M3136" t="s">
        <v>893</v>
      </c>
      <c r="N3136" t="s">
        <v>11</v>
      </c>
      <c r="O3136" s="19">
        <v>154048.57</v>
      </c>
      <c r="P3136" s="19">
        <v>0</v>
      </c>
      <c r="Q3136" s="19">
        <v>0</v>
      </c>
      <c r="R3136" s="19">
        <v>154048.57</v>
      </c>
      <c r="S3136" s="19">
        <v>0</v>
      </c>
      <c r="T3136" s="19">
        <v>40222.589999999997</v>
      </c>
      <c r="U3136" s="18">
        <f>Tabla1[[#This Row],[Comprometido]]/Tabla1[[#Totals],[Comprometido]]</f>
        <v>1.9202363417161257E-3</v>
      </c>
      <c r="V3136" s="19">
        <v>40222.58</v>
      </c>
      <c r="W3136" s="20">
        <f>Tabla1[[#This Row],[Devengado]]/Tabla1[[#Totals],[Devengado]]</f>
        <v>4.6971297573789612E-3</v>
      </c>
      <c r="X3136" s="19">
        <v>113825.98</v>
      </c>
      <c r="Y3136" s="19">
        <v>113825.99</v>
      </c>
      <c r="Z3136" s="19">
        <v>113825.98</v>
      </c>
    </row>
    <row r="3137" spans="1:26" hidden="1" x14ac:dyDescent="0.2">
      <c r="A3137" t="s">
        <v>62</v>
      </c>
      <c r="B3137" t="s">
        <v>66</v>
      </c>
      <c r="C3137" t="s">
        <v>78</v>
      </c>
      <c r="D3137" t="s">
        <v>79</v>
      </c>
      <c r="E3137" t="s">
        <v>4</v>
      </c>
      <c r="F3137" t="s">
        <v>5</v>
      </c>
      <c r="G3137" t="s">
        <v>19</v>
      </c>
      <c r="H3137" t="s">
        <v>20</v>
      </c>
      <c r="I3137" t="str">
        <f>MID(Tabla1[[#This Row],[Des.Proyecto]],16,50)</f>
        <v>REMUNERACION PERSONAL</v>
      </c>
      <c r="J3137" t="s">
        <v>891</v>
      </c>
      <c r="K3137" t="s">
        <v>892</v>
      </c>
      <c r="L3137" s="11" t="s">
        <v>938</v>
      </c>
      <c r="M3137" t="s">
        <v>893</v>
      </c>
      <c r="N3137" t="s">
        <v>11</v>
      </c>
      <c r="O3137" s="19">
        <v>866.89</v>
      </c>
      <c r="P3137" s="19">
        <v>0</v>
      </c>
      <c r="Q3137" s="19">
        <v>0</v>
      </c>
      <c r="R3137" s="19">
        <v>866.89</v>
      </c>
      <c r="S3137" s="19">
        <v>0</v>
      </c>
      <c r="T3137" s="19">
        <v>0</v>
      </c>
      <c r="U3137" s="18">
        <f>Tabla1[[#This Row],[Comprometido]]/Tabla1[[#Totals],[Comprometido]]</f>
        <v>0</v>
      </c>
      <c r="V3137" s="19">
        <v>0</v>
      </c>
      <c r="W3137" s="20">
        <f>Tabla1[[#This Row],[Devengado]]/Tabla1[[#Totals],[Devengado]]</f>
        <v>0</v>
      </c>
      <c r="X3137" s="19">
        <v>866.89</v>
      </c>
      <c r="Y3137" s="19">
        <v>866.89</v>
      </c>
      <c r="Z3137" s="19">
        <v>866.89</v>
      </c>
    </row>
    <row r="3138" spans="1:26" hidden="1" x14ac:dyDescent="0.2">
      <c r="A3138" t="s">
        <v>23</v>
      </c>
      <c r="B3138" t="s">
        <v>24</v>
      </c>
      <c r="C3138" t="s">
        <v>60</v>
      </c>
      <c r="D3138" t="s">
        <v>61</v>
      </c>
      <c r="E3138" t="s">
        <v>4</v>
      </c>
      <c r="F3138" t="s">
        <v>5</v>
      </c>
      <c r="G3138" t="s">
        <v>19</v>
      </c>
      <c r="H3138" t="s">
        <v>20</v>
      </c>
      <c r="I3138" t="str">
        <f>MID(Tabla1[[#This Row],[Des.Proyecto]],16,50)</f>
        <v>REMUNERACION PERSONAL</v>
      </c>
      <c r="J3138" t="s">
        <v>891</v>
      </c>
      <c r="K3138" t="s">
        <v>892</v>
      </c>
      <c r="L3138" s="11" t="s">
        <v>938</v>
      </c>
      <c r="M3138" t="s">
        <v>893</v>
      </c>
      <c r="N3138" t="s">
        <v>11</v>
      </c>
      <c r="O3138" s="19">
        <v>9546.0300000000007</v>
      </c>
      <c r="P3138" s="19">
        <v>0</v>
      </c>
      <c r="Q3138" s="19">
        <v>0</v>
      </c>
      <c r="R3138" s="19">
        <v>9546.0300000000007</v>
      </c>
      <c r="S3138" s="19">
        <v>0</v>
      </c>
      <c r="T3138" s="19">
        <v>0</v>
      </c>
      <c r="U3138" s="18">
        <f>Tabla1[[#This Row],[Comprometido]]/Tabla1[[#Totals],[Comprometido]]</f>
        <v>0</v>
      </c>
      <c r="V3138" s="19">
        <v>0</v>
      </c>
      <c r="W3138" s="20">
        <f>Tabla1[[#This Row],[Devengado]]/Tabla1[[#Totals],[Devengado]]</f>
        <v>0</v>
      </c>
      <c r="X3138" s="19">
        <v>9546.0300000000007</v>
      </c>
      <c r="Y3138" s="19">
        <v>9546.0300000000007</v>
      </c>
      <c r="Z3138" s="19">
        <v>9546.0300000000007</v>
      </c>
    </row>
    <row r="3139" spans="1:26" hidden="1" x14ac:dyDescent="0.2">
      <c r="A3139" t="s">
        <v>23</v>
      </c>
      <c r="B3139" t="s">
        <v>24</v>
      </c>
      <c r="C3139" t="s">
        <v>34</v>
      </c>
      <c r="D3139" t="s">
        <v>35</v>
      </c>
      <c r="E3139" t="s">
        <v>4</v>
      </c>
      <c r="F3139" t="s">
        <v>5</v>
      </c>
      <c r="G3139" t="s">
        <v>19</v>
      </c>
      <c r="H3139" t="s">
        <v>20</v>
      </c>
      <c r="I3139" t="str">
        <f>MID(Tabla1[[#This Row],[Des.Proyecto]],16,50)</f>
        <v>REMUNERACION PERSONAL</v>
      </c>
      <c r="J3139" t="s">
        <v>891</v>
      </c>
      <c r="K3139" t="s">
        <v>892</v>
      </c>
      <c r="L3139" s="11" t="s">
        <v>938</v>
      </c>
      <c r="M3139" t="s">
        <v>893</v>
      </c>
      <c r="N3139" t="s">
        <v>11</v>
      </c>
      <c r="O3139" s="19">
        <v>28032.03</v>
      </c>
      <c r="P3139" s="19">
        <v>0</v>
      </c>
      <c r="Q3139" s="19">
        <v>0</v>
      </c>
      <c r="R3139" s="19">
        <v>28032.03</v>
      </c>
      <c r="S3139" s="19">
        <v>0</v>
      </c>
      <c r="T3139" s="19">
        <v>4297.82</v>
      </c>
      <c r="U3139" s="18">
        <f>Tabla1[[#This Row],[Comprometido]]/Tabla1[[#Totals],[Comprometido]]</f>
        <v>2.0517898410207796E-4</v>
      </c>
      <c r="V3139" s="19">
        <v>4297.82</v>
      </c>
      <c r="W3139" s="20">
        <f>Tabla1[[#This Row],[Devengado]]/Tabla1[[#Totals],[Devengado]]</f>
        <v>5.0189267356441191E-4</v>
      </c>
      <c r="X3139" s="19">
        <v>23734.21</v>
      </c>
      <c r="Y3139" s="19">
        <v>23734.21</v>
      </c>
      <c r="Z3139" s="19">
        <v>23734.21</v>
      </c>
    </row>
    <row r="3140" spans="1:26" x14ac:dyDescent="0.2">
      <c r="A3140" t="s">
        <v>52</v>
      </c>
      <c r="B3140" t="s">
        <v>83</v>
      </c>
      <c r="C3140" t="s">
        <v>84</v>
      </c>
      <c r="D3140" t="s">
        <v>85</v>
      </c>
      <c r="E3140" t="s">
        <v>4</v>
      </c>
      <c r="F3140" t="s">
        <v>5</v>
      </c>
      <c r="G3140" t="s">
        <v>19</v>
      </c>
      <c r="H3140" t="s">
        <v>20</v>
      </c>
      <c r="I3140" t="str">
        <f>MID(Tabla1[[#This Row],[Des.Proyecto]],16,50)</f>
        <v>REMUNERACION PERSONAL</v>
      </c>
      <c r="J3140" t="s">
        <v>891</v>
      </c>
      <c r="K3140" t="s">
        <v>892</v>
      </c>
      <c r="L3140" s="11" t="s">
        <v>938</v>
      </c>
      <c r="M3140" t="s">
        <v>893</v>
      </c>
      <c r="N3140" t="s">
        <v>11</v>
      </c>
      <c r="O3140" s="19">
        <v>30000</v>
      </c>
      <c r="P3140" s="19">
        <v>0</v>
      </c>
      <c r="Q3140" s="19">
        <v>0</v>
      </c>
      <c r="R3140" s="19">
        <v>30000</v>
      </c>
      <c r="S3140" s="19">
        <v>0</v>
      </c>
      <c r="T3140" s="19">
        <v>6425.39</v>
      </c>
      <c r="U3140" s="18">
        <f>Tabla1[[#This Row],[Comprometido]]/Tabla1[[#Totals],[Comprometido]]</f>
        <v>3.0674969930328649E-4</v>
      </c>
      <c r="V3140" s="19">
        <v>6425.39</v>
      </c>
      <c r="W3140" s="20">
        <f>Tabla1[[#This Row],[Devengado]]/Tabla1[[#Totals],[Devengado]]</f>
        <v>7.5034695864276244E-4</v>
      </c>
      <c r="X3140" s="19">
        <v>23574.61</v>
      </c>
      <c r="Y3140" s="19">
        <v>23574.61</v>
      </c>
      <c r="Z3140" s="19">
        <v>23574.61</v>
      </c>
    </row>
    <row r="3141" spans="1:26" hidden="1" x14ac:dyDescent="0.2">
      <c r="A3141" t="s">
        <v>62</v>
      </c>
      <c r="B3141" t="s">
        <v>66</v>
      </c>
      <c r="C3141" t="s">
        <v>129</v>
      </c>
      <c r="D3141" t="s">
        <v>130</v>
      </c>
      <c r="E3141" t="s">
        <v>4</v>
      </c>
      <c r="F3141" t="s">
        <v>5</v>
      </c>
      <c r="G3141" t="s">
        <v>19</v>
      </c>
      <c r="H3141" t="s">
        <v>20</v>
      </c>
      <c r="I3141" t="str">
        <f>MID(Tabla1[[#This Row],[Des.Proyecto]],16,50)</f>
        <v>REMUNERACION PERSONAL</v>
      </c>
      <c r="J3141" t="s">
        <v>891</v>
      </c>
      <c r="K3141" t="s">
        <v>892</v>
      </c>
      <c r="L3141" s="11" t="s">
        <v>938</v>
      </c>
      <c r="M3141" t="s">
        <v>893</v>
      </c>
      <c r="N3141" t="s">
        <v>11</v>
      </c>
      <c r="O3141" s="19">
        <v>0</v>
      </c>
      <c r="P3141" s="19">
        <v>0</v>
      </c>
      <c r="Q3141" s="19">
        <v>4758.96</v>
      </c>
      <c r="R3141" s="19">
        <v>4758.96</v>
      </c>
      <c r="S3141" s="19">
        <v>0</v>
      </c>
      <c r="T3141" s="19">
        <v>4699.96</v>
      </c>
      <c r="U3141" s="18">
        <f>Tabla1[[#This Row],[Comprometido]]/Tabla1[[#Totals],[Comprometido]]</f>
        <v>2.2437724663210707E-4</v>
      </c>
      <c r="V3141" s="19">
        <v>4699.96</v>
      </c>
      <c r="W3141" s="20">
        <f>Tabla1[[#This Row],[Devengado]]/Tabla1[[#Totals],[Devengado]]</f>
        <v>5.4885395154887677E-4</v>
      </c>
      <c r="X3141" s="19">
        <v>59</v>
      </c>
      <c r="Y3141" s="19">
        <v>59</v>
      </c>
      <c r="Z3141" s="19">
        <v>59</v>
      </c>
    </row>
    <row r="3142" spans="1:26" hidden="1" x14ac:dyDescent="0.2">
      <c r="A3142" t="s">
        <v>23</v>
      </c>
      <c r="B3142" t="s">
        <v>24</v>
      </c>
      <c r="C3142" t="s">
        <v>42</v>
      </c>
      <c r="D3142" t="s">
        <v>43</v>
      </c>
      <c r="E3142" t="s">
        <v>4</v>
      </c>
      <c r="F3142" t="s">
        <v>5</v>
      </c>
      <c r="G3142" t="s">
        <v>19</v>
      </c>
      <c r="H3142" t="s">
        <v>20</v>
      </c>
      <c r="I3142" t="str">
        <f>MID(Tabla1[[#This Row],[Des.Proyecto]],16,50)</f>
        <v>REMUNERACION PERSONAL</v>
      </c>
      <c r="J3142" t="s">
        <v>891</v>
      </c>
      <c r="K3142" t="s">
        <v>892</v>
      </c>
      <c r="L3142" s="11" t="s">
        <v>938</v>
      </c>
      <c r="M3142" t="s">
        <v>893</v>
      </c>
      <c r="N3142" t="s">
        <v>11</v>
      </c>
      <c r="O3142" s="19">
        <v>9719.92</v>
      </c>
      <c r="P3142" s="19">
        <v>0</v>
      </c>
      <c r="Q3142" s="19">
        <v>0</v>
      </c>
      <c r="R3142" s="19">
        <v>9719.92</v>
      </c>
      <c r="S3142" s="19">
        <v>0</v>
      </c>
      <c r="T3142" s="19">
        <v>0</v>
      </c>
      <c r="U3142" s="18">
        <f>Tabla1[[#This Row],[Comprometido]]/Tabla1[[#Totals],[Comprometido]]</f>
        <v>0</v>
      </c>
      <c r="V3142" s="19">
        <v>0</v>
      </c>
      <c r="W3142" s="20">
        <f>Tabla1[[#This Row],[Devengado]]/Tabla1[[#Totals],[Devengado]]</f>
        <v>0</v>
      </c>
      <c r="X3142" s="19">
        <v>9719.92</v>
      </c>
      <c r="Y3142" s="19">
        <v>9719.92</v>
      </c>
      <c r="Z3142" s="19">
        <v>9719.92</v>
      </c>
    </row>
    <row r="3143" spans="1:26" hidden="1" x14ac:dyDescent="0.2">
      <c r="A3143" t="s">
        <v>23</v>
      </c>
      <c r="B3143" t="s">
        <v>24</v>
      </c>
      <c r="C3143" t="s">
        <v>44</v>
      </c>
      <c r="D3143" t="s">
        <v>45</v>
      </c>
      <c r="E3143" t="s">
        <v>4</v>
      </c>
      <c r="F3143" t="s">
        <v>5</v>
      </c>
      <c r="G3143" t="s">
        <v>19</v>
      </c>
      <c r="H3143" t="s">
        <v>20</v>
      </c>
      <c r="I3143" t="str">
        <f>MID(Tabla1[[#This Row],[Des.Proyecto]],16,50)</f>
        <v>REMUNERACION PERSONAL</v>
      </c>
      <c r="J3143" t="s">
        <v>891</v>
      </c>
      <c r="K3143" t="s">
        <v>892</v>
      </c>
      <c r="L3143" s="11" t="s">
        <v>938</v>
      </c>
      <c r="M3143" t="s">
        <v>893</v>
      </c>
      <c r="N3143" t="s">
        <v>11</v>
      </c>
      <c r="O3143" s="19">
        <v>32413.360000000001</v>
      </c>
      <c r="P3143" s="19">
        <v>0</v>
      </c>
      <c r="Q3143" s="19">
        <v>0</v>
      </c>
      <c r="R3143" s="19">
        <v>32413.360000000001</v>
      </c>
      <c r="S3143" s="19">
        <v>0</v>
      </c>
      <c r="T3143" s="19">
        <v>0</v>
      </c>
      <c r="U3143" s="18">
        <f>Tabla1[[#This Row],[Comprometido]]/Tabla1[[#Totals],[Comprometido]]</f>
        <v>0</v>
      </c>
      <c r="V3143" s="19">
        <v>0</v>
      </c>
      <c r="W3143" s="20">
        <f>Tabla1[[#This Row],[Devengado]]/Tabla1[[#Totals],[Devengado]]</f>
        <v>0</v>
      </c>
      <c r="X3143" s="19">
        <v>32413.360000000001</v>
      </c>
      <c r="Y3143" s="19">
        <v>32413.360000000001</v>
      </c>
      <c r="Z3143" s="19">
        <v>32413.360000000001</v>
      </c>
    </row>
    <row r="3144" spans="1:26" hidden="1" x14ac:dyDescent="0.2">
      <c r="A3144" t="s">
        <v>62</v>
      </c>
      <c r="B3144" t="s">
        <v>80</v>
      </c>
      <c r="C3144" t="s">
        <v>94</v>
      </c>
      <c r="D3144" t="s">
        <v>95</v>
      </c>
      <c r="E3144" t="s">
        <v>4</v>
      </c>
      <c r="F3144" t="s">
        <v>5</v>
      </c>
      <c r="G3144" t="s">
        <v>19</v>
      </c>
      <c r="H3144" t="s">
        <v>20</v>
      </c>
      <c r="I3144" t="str">
        <f>MID(Tabla1[[#This Row],[Des.Proyecto]],16,50)</f>
        <v>REMUNERACION PERSONAL</v>
      </c>
      <c r="J3144" t="s">
        <v>891</v>
      </c>
      <c r="K3144" t="s">
        <v>892</v>
      </c>
      <c r="L3144" s="11" t="s">
        <v>938</v>
      </c>
      <c r="M3144" t="s">
        <v>893</v>
      </c>
      <c r="N3144" t="s">
        <v>11</v>
      </c>
      <c r="O3144" s="19">
        <v>265000</v>
      </c>
      <c r="P3144" s="19">
        <v>0</v>
      </c>
      <c r="Q3144" s="19">
        <v>-200000</v>
      </c>
      <c r="R3144" s="19">
        <v>65000</v>
      </c>
      <c r="S3144" s="19">
        <v>0</v>
      </c>
      <c r="T3144" s="19">
        <v>40528.17</v>
      </c>
      <c r="U3144" s="18">
        <f>Tabla1[[#This Row],[Comprometido]]/Tabla1[[#Totals],[Comprometido]]</f>
        <v>1.9348248060915331E-3</v>
      </c>
      <c r="V3144" s="19">
        <v>40528.17</v>
      </c>
      <c r="W3144" s="20">
        <f>Tabla1[[#This Row],[Devengado]]/Tabla1[[#Totals],[Devengado]]</f>
        <v>4.7328160779122885E-3</v>
      </c>
      <c r="X3144" s="19">
        <v>24471.83</v>
      </c>
      <c r="Y3144" s="19">
        <v>24471.83</v>
      </c>
      <c r="Z3144" s="19">
        <v>24471.83</v>
      </c>
    </row>
    <row r="3145" spans="1:26" hidden="1" x14ac:dyDescent="0.2">
      <c r="A3145" t="s">
        <v>23</v>
      </c>
      <c r="B3145" t="s">
        <v>24</v>
      </c>
      <c r="C3145" t="s">
        <v>29</v>
      </c>
      <c r="D3145" t="s">
        <v>30</v>
      </c>
      <c r="E3145" t="s">
        <v>4</v>
      </c>
      <c r="F3145" t="s">
        <v>5</v>
      </c>
      <c r="G3145" t="s">
        <v>19</v>
      </c>
      <c r="H3145" t="s">
        <v>20</v>
      </c>
      <c r="I3145" t="str">
        <f>MID(Tabla1[[#This Row],[Des.Proyecto]],16,50)</f>
        <v>REMUNERACION PERSONAL</v>
      </c>
      <c r="J3145" t="s">
        <v>891</v>
      </c>
      <c r="K3145" t="s">
        <v>892</v>
      </c>
      <c r="L3145" s="11" t="s">
        <v>938</v>
      </c>
      <c r="M3145" t="s">
        <v>893</v>
      </c>
      <c r="N3145" t="s">
        <v>11</v>
      </c>
      <c r="O3145" s="19">
        <v>18612.150000000001</v>
      </c>
      <c r="P3145" s="19">
        <v>0</v>
      </c>
      <c r="Q3145" s="19">
        <v>0</v>
      </c>
      <c r="R3145" s="19">
        <v>18612.150000000001</v>
      </c>
      <c r="S3145" s="19">
        <v>0</v>
      </c>
      <c r="T3145" s="19">
        <v>5256.61</v>
      </c>
      <c r="U3145" s="18">
        <f>Tabla1[[#This Row],[Comprometido]]/Tabla1[[#Totals],[Comprometido]]</f>
        <v>2.5095185457297512E-4</v>
      </c>
      <c r="V3145" s="19">
        <v>5256.61</v>
      </c>
      <c r="W3145" s="20">
        <f>Tabla1[[#This Row],[Devengado]]/Tabla1[[#Totals],[Devengado]]</f>
        <v>6.138586648080709E-4</v>
      </c>
      <c r="X3145" s="19">
        <v>13355.54</v>
      </c>
      <c r="Y3145" s="19">
        <v>13355.54</v>
      </c>
      <c r="Z3145" s="19">
        <v>13355.54</v>
      </c>
    </row>
    <row r="3146" spans="1:26" hidden="1" x14ac:dyDescent="0.2">
      <c r="A3146" t="s">
        <v>23</v>
      </c>
      <c r="B3146" t="s">
        <v>24</v>
      </c>
      <c r="C3146" t="s">
        <v>101</v>
      </c>
      <c r="D3146" t="s">
        <v>102</v>
      </c>
      <c r="E3146" t="s">
        <v>4</v>
      </c>
      <c r="F3146" t="s">
        <v>5</v>
      </c>
      <c r="G3146" t="s">
        <v>19</v>
      </c>
      <c r="H3146" t="s">
        <v>20</v>
      </c>
      <c r="I3146" t="str">
        <f>MID(Tabla1[[#This Row],[Des.Proyecto]],16,50)</f>
        <v>REMUNERACION PERSONAL</v>
      </c>
      <c r="J3146" t="s">
        <v>891</v>
      </c>
      <c r="K3146" t="s">
        <v>892</v>
      </c>
      <c r="L3146" s="11" t="s">
        <v>938</v>
      </c>
      <c r="M3146" t="s">
        <v>893</v>
      </c>
      <c r="N3146" t="s">
        <v>11</v>
      </c>
      <c r="O3146" s="19">
        <v>15290.21</v>
      </c>
      <c r="P3146" s="19">
        <v>0</v>
      </c>
      <c r="Q3146" s="19">
        <v>0</v>
      </c>
      <c r="R3146" s="19">
        <v>15290.21</v>
      </c>
      <c r="S3146" s="19">
        <v>0</v>
      </c>
      <c r="T3146" s="19">
        <v>15043.8</v>
      </c>
      <c r="U3146" s="18">
        <f>Tabla1[[#This Row],[Comprometido]]/Tabla1[[#Totals],[Comprometido]]</f>
        <v>7.1819471290906567E-4</v>
      </c>
      <c r="V3146" s="19">
        <v>15043.8</v>
      </c>
      <c r="W3146" s="20">
        <f>Tabla1[[#This Row],[Devengado]]/Tabla1[[#Totals],[Devengado]]</f>
        <v>1.7567913506308548E-3</v>
      </c>
      <c r="X3146" s="19">
        <v>246.41</v>
      </c>
      <c r="Y3146" s="19">
        <v>246.41</v>
      </c>
      <c r="Z3146" s="19">
        <v>246.41</v>
      </c>
    </row>
    <row r="3147" spans="1:26" hidden="1" x14ac:dyDescent="0.2">
      <c r="A3147" t="s">
        <v>23</v>
      </c>
      <c r="B3147" t="s">
        <v>24</v>
      </c>
      <c r="C3147" t="s">
        <v>25</v>
      </c>
      <c r="D3147" t="s">
        <v>26</v>
      </c>
      <c r="E3147" t="s">
        <v>4</v>
      </c>
      <c r="F3147" t="s">
        <v>5</v>
      </c>
      <c r="G3147" t="s">
        <v>19</v>
      </c>
      <c r="H3147" t="s">
        <v>20</v>
      </c>
      <c r="I3147" t="str">
        <f>MID(Tabla1[[#This Row],[Des.Proyecto]],16,50)</f>
        <v>REMUNERACION PERSONAL</v>
      </c>
      <c r="J3147" t="s">
        <v>891</v>
      </c>
      <c r="K3147" t="s">
        <v>892</v>
      </c>
      <c r="L3147" s="11" t="s">
        <v>938</v>
      </c>
      <c r="M3147" t="s">
        <v>893</v>
      </c>
      <c r="N3147" t="s">
        <v>11</v>
      </c>
      <c r="O3147" s="19">
        <v>25051.72</v>
      </c>
      <c r="P3147" s="19">
        <v>0</v>
      </c>
      <c r="Q3147" s="19">
        <v>0</v>
      </c>
      <c r="R3147" s="19">
        <v>25051.72</v>
      </c>
      <c r="S3147" s="19">
        <v>0</v>
      </c>
      <c r="T3147" s="19">
        <v>1102.8900000000001</v>
      </c>
      <c r="U3147" s="18">
        <f>Tabla1[[#This Row],[Comprometido]]/Tabla1[[#Totals],[Comprometido]]</f>
        <v>5.2652239920783276E-5</v>
      </c>
      <c r="V3147" s="19">
        <v>1102.8900000000001</v>
      </c>
      <c r="W3147" s="20">
        <f>Tabla1[[#This Row],[Devengado]]/Tabla1[[#Totals],[Devengado]]</f>
        <v>1.2879376305835385E-4</v>
      </c>
      <c r="X3147" s="19">
        <v>23948.83</v>
      </c>
      <c r="Y3147" s="19">
        <v>23948.83</v>
      </c>
      <c r="Z3147" s="19">
        <v>23948.83</v>
      </c>
    </row>
    <row r="3148" spans="1:26" hidden="1" x14ac:dyDescent="0.2">
      <c r="A3148" t="s">
        <v>23</v>
      </c>
      <c r="B3148" t="s">
        <v>24</v>
      </c>
      <c r="C3148" t="s">
        <v>40</v>
      </c>
      <c r="D3148" t="s">
        <v>41</v>
      </c>
      <c r="E3148" t="s">
        <v>4</v>
      </c>
      <c r="F3148" t="s">
        <v>5</v>
      </c>
      <c r="G3148" t="s">
        <v>19</v>
      </c>
      <c r="H3148" t="s">
        <v>20</v>
      </c>
      <c r="I3148" t="str">
        <f>MID(Tabla1[[#This Row],[Des.Proyecto]],16,50)</f>
        <v>REMUNERACION PERSONAL</v>
      </c>
      <c r="J3148" t="s">
        <v>891</v>
      </c>
      <c r="K3148" t="s">
        <v>892</v>
      </c>
      <c r="L3148" s="11" t="s">
        <v>938</v>
      </c>
      <c r="M3148" t="s">
        <v>893</v>
      </c>
      <c r="N3148" t="s">
        <v>11</v>
      </c>
      <c r="O3148" s="19">
        <v>45143.24</v>
      </c>
      <c r="P3148" s="19">
        <v>0</v>
      </c>
      <c r="Q3148" s="19">
        <v>-7000</v>
      </c>
      <c r="R3148" s="19">
        <v>38143.24</v>
      </c>
      <c r="S3148" s="19">
        <v>0</v>
      </c>
      <c r="T3148" s="19">
        <v>18506.12</v>
      </c>
      <c r="U3148" s="18">
        <f>Tabla1[[#This Row],[Comprometido]]/Tabla1[[#Totals],[Comprometido]]</f>
        <v>8.8348672147068675E-4</v>
      </c>
      <c r="V3148" s="19">
        <v>18506.12</v>
      </c>
      <c r="W3148" s="20">
        <f>Tabla1[[#This Row],[Devengado]]/Tabla1[[#Totals],[Devengado]]</f>
        <v>2.1611156456305372E-3</v>
      </c>
      <c r="X3148" s="19">
        <v>19637.12</v>
      </c>
      <c r="Y3148" s="19">
        <v>19637.12</v>
      </c>
      <c r="Z3148" s="19">
        <v>19637.12</v>
      </c>
    </row>
    <row r="3149" spans="1:26" hidden="1" x14ac:dyDescent="0.2">
      <c r="A3149" t="s">
        <v>62</v>
      </c>
      <c r="B3149" t="s">
        <v>80</v>
      </c>
      <c r="C3149" t="s">
        <v>122</v>
      </c>
      <c r="D3149" t="s">
        <v>123</v>
      </c>
      <c r="E3149" t="s">
        <v>380</v>
      </c>
      <c r="F3149" t="s">
        <v>381</v>
      </c>
      <c r="G3149" t="s">
        <v>725</v>
      </c>
      <c r="H3149" t="s">
        <v>726</v>
      </c>
      <c r="I3149" t="str">
        <f>MID(Tabla1[[#This Row],[Des.Proyecto]],16,50)</f>
        <v>FORTALECIMIENTO DE LA GESTIÓN INTEGRAL D</v>
      </c>
      <c r="J3149" t="s">
        <v>894</v>
      </c>
      <c r="K3149" t="s">
        <v>895</v>
      </c>
      <c r="L3149" s="11" t="s">
        <v>939</v>
      </c>
      <c r="M3149" t="s">
        <v>893</v>
      </c>
      <c r="N3149" t="s">
        <v>194</v>
      </c>
      <c r="O3149" s="19">
        <v>3774000</v>
      </c>
      <c r="P3149" s="19">
        <v>0</v>
      </c>
      <c r="Q3149" s="19">
        <v>0</v>
      </c>
      <c r="R3149" s="19">
        <v>3774000</v>
      </c>
      <c r="S3149" s="19">
        <v>0</v>
      </c>
      <c r="T3149" s="19">
        <v>3774000</v>
      </c>
      <c r="U3149" s="18">
        <f>Tabla1[[#This Row],[Comprometido]]/Tabla1[[#Totals],[Comprometido]]</f>
        <v>0.18017168843768289</v>
      </c>
      <c r="V3149" s="19">
        <v>0</v>
      </c>
      <c r="W3149" s="20">
        <f>Tabla1[[#This Row],[Devengado]]/Tabla1[[#Totals],[Devengado]]</f>
        <v>0</v>
      </c>
      <c r="X3149" s="19">
        <v>0</v>
      </c>
      <c r="Y3149" s="19">
        <v>3774000</v>
      </c>
      <c r="Z3149" s="19">
        <v>0</v>
      </c>
    </row>
    <row r="3150" spans="1:26" x14ac:dyDescent="0.2">
      <c r="O3150" s="19">
        <f>SUBTOTAL(109,Tabla1[Asignación inicial])</f>
        <v>25801948.060000002</v>
      </c>
      <c r="P3150" s="19">
        <f>SUBTOTAL(109,Tabla1[Reformas])</f>
        <v>0</v>
      </c>
      <c r="Q3150" s="19">
        <f>SUBTOTAL(109,Tabla1[Traspasos])</f>
        <v>-5824.5400000000445</v>
      </c>
      <c r="R3150" s="19">
        <f>SUBTOTAL(109,Tabla1[Codificado])</f>
        <v>25796123.520000003</v>
      </c>
      <c r="S3150" s="19">
        <f>SUBTOTAL(109,Tabla1[Certificado])</f>
        <v>1502120.0900000003</v>
      </c>
      <c r="T3150" s="19">
        <f>SUBTOTAL(109,Tabla1[Comprometido])</f>
        <v>20946687.199999999</v>
      </c>
      <c r="U3150" s="28">
        <f>SUBTOTAL(109,Tabla1[%Compr])</f>
        <v>1</v>
      </c>
      <c r="V3150" s="19">
        <f>SUBTOTAL(109,Tabla1[Devengado])</f>
        <v>8563225.2200000007</v>
      </c>
      <c r="W3150" s="28">
        <f>SUBTOTAL(109,Tabla1[%Deven])</f>
        <v>0.99999999999999978</v>
      </c>
      <c r="X3150" s="19">
        <f>SUBTOTAL(109,Tabla1[Saldo por Comprometer])</f>
        <v>4849436.3200000022</v>
      </c>
      <c r="Y3150" s="19">
        <f>SUBTOTAL(109,Tabla1[Saldo por Devengar])</f>
        <v>17232898.300000004</v>
      </c>
      <c r="Z3150" s="19">
        <f>SUBTOTAL(109,Tabla1[Disponible])</f>
        <v>3347316.2299999995</v>
      </c>
    </row>
    <row r="3151" spans="1:26" x14ac:dyDescent="0.2"/>
  </sheetData>
  <mergeCells count="2">
    <mergeCell ref="A1:V1"/>
    <mergeCell ref="A2:V2"/>
  </mergeCells>
  <phoneticPr fontId="0" type="noConversion"/>
  <pageMargins left="0.75" right="0.75" top="1" bottom="1" header="0.5" footer="0.5"/>
  <pageSetup orientation="portrait" r:id="rId1"/>
  <headerFooter alignWithMargins="0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6"/>
  <sheetViews>
    <sheetView showGridLines="0" zoomScale="90" zoomScaleNormal="90" workbookViewId="0">
      <selection activeCell="F5" sqref="F5"/>
    </sheetView>
  </sheetViews>
  <sheetFormatPr baseColWidth="10" defaultColWidth="0" defaultRowHeight="12.75" zeroHeight="1" x14ac:dyDescent="0.2"/>
  <cols>
    <col min="1" max="1" width="18.28515625" bestFit="1" customWidth="1"/>
    <col min="2" max="5" width="14.85546875" bestFit="1" customWidth="1"/>
    <col min="6" max="6" width="14.85546875" customWidth="1"/>
    <col min="7" max="7" width="6.7109375" customWidth="1"/>
    <col min="8" max="16383" width="11.5703125" hidden="1"/>
    <col min="16384" max="16384" width="4.5703125" hidden="1" customWidth="1"/>
  </cols>
  <sheetData>
    <row r="1" spans="1:6" x14ac:dyDescent="0.2"/>
    <row r="2" spans="1:6" ht="15.75" x14ac:dyDescent="0.25">
      <c r="A2" s="32" t="s">
        <v>942</v>
      </c>
      <c r="B2" s="32"/>
      <c r="C2" s="32"/>
      <c r="D2" s="32"/>
      <c r="E2" s="32"/>
      <c r="F2" s="32"/>
    </row>
    <row r="3" spans="1:6" x14ac:dyDescent="0.2">
      <c r="A3" s="21"/>
      <c r="B3" s="22" t="s">
        <v>943</v>
      </c>
      <c r="C3" s="22" t="s">
        <v>944</v>
      </c>
      <c r="D3" s="22" t="s">
        <v>945</v>
      </c>
      <c r="E3" s="22" t="s">
        <v>946</v>
      </c>
      <c r="F3" s="22" t="s">
        <v>947</v>
      </c>
    </row>
    <row r="4" spans="1:6" x14ac:dyDescent="0.2">
      <c r="A4" s="23" t="s">
        <v>948</v>
      </c>
      <c r="B4" s="24">
        <v>309828241.26000017</v>
      </c>
      <c r="C4" s="24">
        <v>414079504.28000039</v>
      </c>
      <c r="D4" s="24">
        <v>465698372.66999942</v>
      </c>
      <c r="E4" s="24">
        <v>503176063.84999949</v>
      </c>
      <c r="F4" s="24">
        <v>543736537.80999982</v>
      </c>
    </row>
    <row r="5" spans="1:6" x14ac:dyDescent="0.2">
      <c r="A5" s="23" t="s">
        <v>949</v>
      </c>
      <c r="B5" s="24">
        <v>21038537.979999974</v>
      </c>
      <c r="C5" s="24">
        <v>67669543.949999988</v>
      </c>
      <c r="D5" s="24">
        <v>139356027.06999999</v>
      </c>
      <c r="E5" s="24">
        <v>196072686.82999972</v>
      </c>
      <c r="F5" s="24">
        <v>256937805.68999994</v>
      </c>
    </row>
    <row r="6" spans="1:6" x14ac:dyDescent="0.2"/>
    <row r="7" spans="1:6" x14ac:dyDescent="0.2"/>
    <row r="8" spans="1:6" x14ac:dyDescent="0.2"/>
    <row r="9" spans="1:6" x14ac:dyDescent="0.2"/>
    <row r="10" spans="1:6" x14ac:dyDescent="0.2"/>
    <row r="11" spans="1:6" x14ac:dyDescent="0.2"/>
    <row r="12" spans="1:6" x14ac:dyDescent="0.2"/>
    <row r="13" spans="1:6" x14ac:dyDescent="0.2"/>
    <row r="14" spans="1:6" x14ac:dyDescent="0.2"/>
    <row r="15" spans="1:6" x14ac:dyDescent="0.2"/>
    <row r="16" spans="1:6" x14ac:dyDescent="0.2"/>
    <row r="17" spans="1:6" x14ac:dyDescent="0.2"/>
    <row r="18" spans="1:6" x14ac:dyDescent="0.2"/>
    <row r="19" spans="1:6" x14ac:dyDescent="0.2"/>
    <row r="20" spans="1:6" x14ac:dyDescent="0.2"/>
    <row r="21" spans="1:6" ht="71.45" customHeight="1" x14ac:dyDescent="0.2"/>
    <row r="22" spans="1:6" ht="15.75" x14ac:dyDescent="0.25">
      <c r="A22" s="32" t="s">
        <v>950</v>
      </c>
      <c r="B22" s="32"/>
      <c r="C22" s="32"/>
      <c r="D22" s="32"/>
      <c r="E22" s="32"/>
      <c r="F22" s="32"/>
    </row>
    <row r="23" spans="1:6" x14ac:dyDescent="0.2">
      <c r="A23" s="21"/>
      <c r="B23" s="22" t="s">
        <v>943</v>
      </c>
      <c r="C23" s="22" t="s">
        <v>944</v>
      </c>
      <c r="D23" s="22" t="s">
        <v>945</v>
      </c>
      <c r="E23" s="22" t="s">
        <v>946</v>
      </c>
      <c r="F23" s="22" t="s">
        <v>947</v>
      </c>
    </row>
    <row r="24" spans="1:6" x14ac:dyDescent="0.2">
      <c r="A24" s="23" t="s">
        <v>948</v>
      </c>
      <c r="B24" s="24">
        <v>309828241.26000017</v>
      </c>
      <c r="C24" s="24">
        <v>104251263.02</v>
      </c>
      <c r="D24" s="24">
        <v>51618868.390000001</v>
      </c>
      <c r="E24" s="24">
        <v>37477691.18</v>
      </c>
      <c r="F24" s="24">
        <v>40560473.960000001</v>
      </c>
    </row>
    <row r="25" spans="1:6" x14ac:dyDescent="0.2">
      <c r="A25" s="23" t="s">
        <v>949</v>
      </c>
      <c r="B25" s="24">
        <v>21038537.979999974</v>
      </c>
      <c r="C25" s="24">
        <v>46631005.969999999</v>
      </c>
      <c r="D25" s="24">
        <v>71686483.120000005</v>
      </c>
      <c r="E25" s="24">
        <v>56716659.759999998</v>
      </c>
      <c r="F25" s="24">
        <v>60865118.859999999</v>
      </c>
    </row>
    <row r="26" spans="1:6" x14ac:dyDescent="0.2"/>
    <row r="27" spans="1:6" x14ac:dyDescent="0.2"/>
    <row r="28" spans="1:6" x14ac:dyDescent="0.2"/>
    <row r="29" spans="1:6" x14ac:dyDescent="0.2"/>
    <row r="30" spans="1:6" x14ac:dyDescent="0.2"/>
    <row r="31" spans="1:6" x14ac:dyDescent="0.2"/>
    <row r="32" spans="1:6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</sheetData>
  <mergeCells count="2">
    <mergeCell ref="A2:F2"/>
    <mergeCell ref="A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GRUPO DE GASTO CTE INV</vt:lpstr>
      <vt:lpstr>CENTRO GESTOR</vt:lpstr>
      <vt:lpstr>Gráfico grupos</vt:lpstr>
      <vt:lpstr>COMPLETO</vt:lpstr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Marcia Cecilia Telpis Llivichuzca</cp:lastModifiedBy>
  <cp:revision>1</cp:revision>
  <dcterms:created xsi:type="dcterms:W3CDTF">2023-06-07T21:11:43Z</dcterms:created>
  <dcterms:modified xsi:type="dcterms:W3CDTF">2023-06-20T16:29:28Z</dcterms:modified>
  <cp:category/>
</cp:coreProperties>
</file>