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DMOYA\Desktop\DMQ\CONTROL Y GESTIÓN\REMISIÓN\"/>
    </mc:Choice>
  </mc:AlternateContent>
  <bookViews>
    <workbookView xWindow="0" yWindow="0" windowWidth="20490" windowHeight="7500" tabRatio="990" firstSheet="3" activeTab="8"/>
  </bookViews>
  <sheets>
    <sheet name="Reporte de cartera vigente exig" sheetId="6" r:id="rId1"/>
    <sheet name="Reporte de cartera no tributari" sheetId="5" r:id="rId2"/>
    <sheet name="Reporte de cartera tributaria" sheetId="10" r:id="rId3"/>
    <sheet name="Exigibilidad de los tributos y " sheetId="13" r:id="rId4"/>
    <sheet name="Escenarios recuperación" sheetId="18" r:id="rId5"/>
    <sheet name="Cosras de recaudación" sheetId="15" r:id="rId6"/>
    <sheet name="Facilidades de pago" sheetId="16" r:id="rId7"/>
    <sheet name="Flujo proceso" sheetId="17" r:id="rId8"/>
    <sheet name="Reporte empresas" sheetId="19" r:id="rId9"/>
  </sheets>
  <definedNames>
    <definedName name="_xlnm._FilterDatabase" localSheetId="1" hidden="1">'Reporte de cartera no tributari'!$A$110:$F$166</definedName>
    <definedName name="_xlnm._FilterDatabase" localSheetId="2" hidden="1">'Reporte de cartera tributaria'!$E$3:$G$17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10" l="1"/>
  <c r="D14" i="18" l="1"/>
  <c r="D13" i="18"/>
  <c r="D12" i="18"/>
  <c r="D11" i="18"/>
  <c r="G59" i="16"/>
  <c r="C57" i="16"/>
  <c r="G58" i="16"/>
  <c r="C58" i="15"/>
  <c r="F57" i="15"/>
  <c r="C57" i="15"/>
  <c r="C56" i="15"/>
  <c r="E57" i="15"/>
  <c r="G57" i="16"/>
  <c r="D57" i="15"/>
  <c r="G121" i="10"/>
  <c r="G95" i="10"/>
  <c r="C103" i="10"/>
  <c r="C53" i="10"/>
  <c r="G73" i="10"/>
  <c r="G36" i="10"/>
  <c r="G17" i="10"/>
  <c r="C40" i="10"/>
  <c r="D160" i="5"/>
  <c r="C23" i="6"/>
  <c r="C12" i="6"/>
  <c r="C25" i="6"/>
  <c r="D23" i="6"/>
  <c r="D12" i="6"/>
  <c r="D25" i="6"/>
  <c r="E12" i="6"/>
  <c r="E23" i="6"/>
  <c r="H8" i="5"/>
  <c r="D19" i="5"/>
  <c r="H31" i="5"/>
  <c r="H15" i="5"/>
  <c r="H23" i="5"/>
</calcChain>
</file>

<file path=xl/sharedStrings.xml><?xml version="1.0" encoding="utf-8"?>
<sst xmlns="http://schemas.openxmlformats.org/spreadsheetml/2006/main" count="658" uniqueCount="405">
  <si>
    <t>SALDO</t>
  </si>
  <si>
    <t>OTROS RUBROS NO TRIBUTARIOS</t>
  </si>
  <si>
    <t>NO TRIBUTARIO</t>
  </si>
  <si>
    <t>INTERES POR MORA TRIBUTARIA</t>
  </si>
  <si>
    <t>COSTAS JUDICIALES</t>
  </si>
  <si>
    <t>REINTEGROS</t>
  </si>
  <si>
    <t>VENTA D LOTES DE TERRENOS</t>
  </si>
  <si>
    <t>CONCESIÓN ONEROSA</t>
  </si>
  <si>
    <t>MULTAS POR INCUMPLIMIENTO DE CONTRATO ACDC</t>
  </si>
  <si>
    <t>DIFERENCIAS LMU 10, CONTRIBUCIÓN ÁREA VERDE</t>
  </si>
  <si>
    <t>ARRENDAMIENTOS EDIFICIOS</t>
  </si>
  <si>
    <t>CONTRAVENCION DE ASEO ORD2</t>
  </si>
  <si>
    <t>MULTA POR CONTAMINACION</t>
  </si>
  <si>
    <t>ALCANCE DE CUENTAS</t>
  </si>
  <si>
    <t>INGRESOS NO TRIBUTARIOS VARIOS</t>
  </si>
  <si>
    <t>CAPTUR</t>
  </si>
  <si>
    <t>TASA LMU-10</t>
  </si>
  <si>
    <t>CONTRAVEN. PUBLICIDAD EXTE</t>
  </si>
  <si>
    <t>ESPECTACULOS PUBLICOS 10% 5%</t>
  </si>
  <si>
    <t>AREA COMUNAL</t>
  </si>
  <si>
    <t>INCUMPLIMIENTO DE CONTRATO</t>
  </si>
  <si>
    <t>REGALÍAS MINERAS</t>
  </si>
  <si>
    <t>APROBACIÓN DE PLANOS Y LINEAS DE FABRICA</t>
  </si>
  <si>
    <t>REGISTRO E INSCRIPCION</t>
  </si>
  <si>
    <t>PERMISOS PARA LA UTILIZACIÓN DE ESPACIOS PÚBLICOS</t>
  </si>
  <si>
    <t>CTA. X COBRAR UNIDS. D SAL</t>
  </si>
  <si>
    <t>VALORES DE CONSIGNACION</t>
  </si>
  <si>
    <t>FONDO SALV.PATR.CULT.HUMAN</t>
  </si>
  <si>
    <t>OCUPACIÓN VIA PUBLICA ACERAS</t>
  </si>
  <si>
    <t>ALCABALAS OTROS CANTONES</t>
  </si>
  <si>
    <t>REGALIAS</t>
  </si>
  <si>
    <t>PROYECTO ADOQUINADO</t>
  </si>
  <si>
    <t>VENTA LOCALES COMERCIALES ACDC</t>
  </si>
  <si>
    <t>MULTAS TRIBUTARIAS</t>
  </si>
  <si>
    <t>IMPUESTO VALOR AGREGADO</t>
  </si>
  <si>
    <t>SERVICIOS ADMINISTRATIVOS PROCURADURIA</t>
  </si>
  <si>
    <t>ORD.MTRO 106 INCRE.PISOS VIV</t>
  </si>
  <si>
    <t>DEPOSIT GARANTIA CONSTRUCC</t>
  </si>
  <si>
    <t>LICENCIA CONSTRUCCIÓN INFORMAL</t>
  </si>
  <si>
    <t>CERTIFICADOS DE SALUD Y PERMISOS SANITARIOS</t>
  </si>
  <si>
    <t>TASA LMU-20</t>
  </si>
  <si>
    <t>LMU-21 LICENCIA RECONOCIMIENTO EDIFICACIONES EXISTENTES</t>
  </si>
  <si>
    <t>RECARGOS ESPECTÁCULOS PÚBLICOS</t>
  </si>
  <si>
    <t>IMPSTO AL JUEGO CASINOS BI</t>
  </si>
  <si>
    <t>OTROS INGRE NO TRIBUTARIOS</t>
  </si>
  <si>
    <t>REGALIAS COMERCIANTES FIJOS Y SEMIFIJOS ACDC</t>
  </si>
  <si>
    <t>INSCRIPCION PARA REMATES</t>
  </si>
  <si>
    <t>TASA LMU 40-UTILIZACION ESPACIO PUBLICO</t>
  </si>
  <si>
    <t>ESPECTAC. PUBL (COM. FIESTAS)</t>
  </si>
  <si>
    <t>OCUPACIÓN DE PASAJES Y PORTALES PÚBLICOS</t>
  </si>
  <si>
    <t>COMPENSACION 100% ESTACIONAMIENTOS</t>
  </si>
  <si>
    <t>OTRAS TASAS NO ESPECIFICADASIFIC</t>
  </si>
  <si>
    <t>FONREVIV REHAB.VIV.CTRO.HI</t>
  </si>
  <si>
    <t>INSCRI.CANC.GRAV.DER.PERS INSCRI.CANC.GRAV.DER.PERS T3</t>
  </si>
  <si>
    <t>PERMISO SANITARIO</t>
  </si>
  <si>
    <t>COPIAS HOJAS CARTOGRÁFICAS</t>
  </si>
  <si>
    <t>TASA LMU-20 SIMPLIFICADA</t>
  </si>
  <si>
    <t>OTROS ARREDAMIENTOS(LAGUNA</t>
  </si>
  <si>
    <t>OTROS INGRESOS TIBUTAR VAR</t>
  </si>
  <si>
    <t>MULTA POR OBRAS</t>
  </si>
  <si>
    <t>VENTA INMUEBLES</t>
  </si>
  <si>
    <t>VENTA VEHIC,EQUIPOS,MAQUIN</t>
  </si>
  <si>
    <t>ESPECIES FISCALES DIRECCION DE EDUCACIÓN</t>
  </si>
  <si>
    <t>PATENTE ANUAL DE CONSERVACIÓN MINERA</t>
  </si>
  <si>
    <t>DONACIONES INTERNAS</t>
  </si>
  <si>
    <t>REGALIA COMERCIANTES TEMPORALES Y EVENTUALES ACDC</t>
  </si>
  <si>
    <t>COBROS X URB NO CUMPLIDA</t>
  </si>
  <si>
    <t>INSPECCIÓN CON VEHÍCULO MUNICIPAL</t>
  </si>
  <si>
    <t>INFRACCION ORDENANZAS MCPLS</t>
  </si>
  <si>
    <t>TASA PERMISO DESCARGA EMIS</t>
  </si>
  <si>
    <t>INSPECCIONES TECNICAS</t>
  </si>
  <si>
    <t>PRODUC FORM FOLLET TEXT Y</t>
  </si>
  <si>
    <t>PLOTEO CARTOGRAFíA</t>
  </si>
  <si>
    <t>MULTA MAL ESTACIONAMIENTO</t>
  </si>
  <si>
    <t>DEPOSIT GARANTIA ARRENDAMI</t>
  </si>
  <si>
    <t>INTERES EN INGRESOS N TR</t>
  </si>
  <si>
    <t>REINTEGRO DE VIATICOS</t>
  </si>
  <si>
    <t>MULTA MAL USO TUBO ESCAPE</t>
  </si>
  <si>
    <t>INCUMPLIMIENTO POR OBRAS</t>
  </si>
  <si>
    <t>MULTA POR RUIDO</t>
  </si>
  <si>
    <t>CERT.GRAVAMENES LIMT.DOM. T3</t>
  </si>
  <si>
    <t>UTILIZACIÓN DE EQUIPOS E INFORMES</t>
  </si>
  <si>
    <t>APER PAV CONS ENS D CALLES</t>
  </si>
  <si>
    <t>SUELDOS PAGADOS INDEBIDAME</t>
  </si>
  <si>
    <t>INSPECCIONES CON FOTOGRAFíA</t>
  </si>
  <si>
    <t>COPIAS PARCIALES HOJAS CATASTRALES</t>
  </si>
  <si>
    <t>COBROS Y PAGOS OBRAS PARTI</t>
  </si>
  <si>
    <t>TASA DE PRESTACION DE SERVICIOS</t>
  </si>
  <si>
    <t>ASFALTO DE CALLES</t>
  </si>
  <si>
    <t>SEGURO MORTUORIO TRABAJADORES MIES</t>
  </si>
  <si>
    <t>REINTEGRO PAGADORES SUELDO</t>
  </si>
  <si>
    <t>COPIAS</t>
  </si>
  <si>
    <t>COPIAS DE PLANOS</t>
  </si>
  <si>
    <t>REINTEGRO ANTICIPO SUELDOS</t>
  </si>
  <si>
    <t>RESTITUCIÓN FOTOGRAMÉTRICA DE BORDES DE QUEBRADA Y BARRANCOS</t>
  </si>
  <si>
    <t>SERVICIOS ADMINISTRATIVOS</t>
  </si>
  <si>
    <t>VENTA DE BASES DE LICITACI</t>
  </si>
  <si>
    <t>NIQUEL</t>
  </si>
  <si>
    <t>ELABORACIÓN DE PLIEGOS</t>
  </si>
  <si>
    <t>PRODUCTO REMATE ALMAC Y LO</t>
  </si>
  <si>
    <t>DECLAR. P.H TAB 2 REG. PROPI</t>
  </si>
  <si>
    <t>PROYECTO TURUBAMBA D MONJA</t>
  </si>
  <si>
    <t>EXCEDENTE</t>
  </si>
  <si>
    <t>OTRAS TASAS</t>
  </si>
  <si>
    <t>CERTIFICACIÓN</t>
  </si>
  <si>
    <t>VALOR RECIBID.INDEMNIZ.SEG</t>
  </si>
  <si>
    <t>VENTA DE EDIFICABILIDAD</t>
  </si>
  <si>
    <t>EJECUCION DE GARANTIAS</t>
  </si>
  <si>
    <t>COPIAS CERTIFICADAS PLANOS</t>
  </si>
  <si>
    <t>ESP.PUBL.DAMIFI DE AZUAY 7</t>
  </si>
  <si>
    <t>RESTITUCIÓN FOTOGRAMÉTRICA</t>
  </si>
  <si>
    <t>CAPACITAC. MANIPULAD. ALIM</t>
  </si>
  <si>
    <t>INSCRIP.POSESIONES EFC TAB3</t>
  </si>
  <si>
    <t>BOLETOS DE RECAUD. MERCADO</t>
  </si>
  <si>
    <t>OCUPACION BALNEARIO RUMILOMA</t>
  </si>
  <si>
    <t>TIMBRES MUNICIPALES</t>
  </si>
  <si>
    <t>APORT OTRAS ENTID PUBLIC</t>
  </si>
  <si>
    <t>TASA EMISION DUPLICADO LMU-20</t>
  </si>
  <si>
    <t>CONTRIBUCIÓN CONSTRUCCIÓN DE CERRAMIENTOS</t>
  </si>
  <si>
    <t>COPIAS FOTOSTÁTICAS DE DOCUMENTOS O EXPEDIENTE</t>
  </si>
  <si>
    <t>DERECH REGISTR DE INQUILIN</t>
  </si>
  <si>
    <t>SERV.IMPRESION Y VENTA GACETA MCPL</t>
  </si>
  <si>
    <t>LICORES EXTRANJEROS TIMBRE</t>
  </si>
  <si>
    <t>INTENDENCIA-MIN. INTERIOR</t>
  </si>
  <si>
    <t>PRODUCTO MULTAS ADMINIST</t>
  </si>
  <si>
    <t>ESPECIES FISCALES MEDIO AMBIENTE</t>
  </si>
  <si>
    <t>OCUPACION VIA PUBLICA EPOCA NAVIDAD</t>
  </si>
  <si>
    <t>TASA POR SERVICIOS ARTESANALES</t>
  </si>
  <si>
    <t>SERVICIO LABORATORIO MEDIO AMBIENTE</t>
  </si>
  <si>
    <t>1% SERV.ENTREGA PUERTA A PUERTA</t>
  </si>
  <si>
    <t>TASA SERVICIO ANALISIS</t>
  </si>
  <si>
    <t>CERTIF.INDICE PROPIEDADES T3</t>
  </si>
  <si>
    <t>I.RENTA PAGO RET.EN LA FUE</t>
  </si>
  <si>
    <t>ARRIENDO DE LOCALES COMERCIALES ACDC</t>
  </si>
  <si>
    <t>TASA EMISION DUPLICADO LMU-10</t>
  </si>
  <si>
    <t>FONDO PARA RECONSTRUCCION</t>
  </si>
  <si>
    <t>OCUPACION BALNEARIO CUNUYACU</t>
  </si>
  <si>
    <t>CASOS NO ESPECIFICADOS TAB 3</t>
  </si>
  <si>
    <t>OCUPACION BALNEARIO SAN ANTONIO DE PICHINCHA</t>
  </si>
  <si>
    <t>REAVALUO PREDIOS URBANOS</t>
  </si>
  <si>
    <t>ESP.PUBLIC.OBRAS EMERGE 30</t>
  </si>
  <si>
    <t>MULTAS A SERVIDORES PUBLIC</t>
  </si>
  <si>
    <t>INGR TRIBUT NO ESPECIFICAD</t>
  </si>
  <si>
    <t>REINTEGRO CONTRATIST. FONS</t>
  </si>
  <si>
    <t>CERTIF.MATRIC.INMOBILI TAB 3</t>
  </si>
  <si>
    <t>CIA DAEWOO</t>
  </si>
  <si>
    <t>SINDIC TRAB PARQUES Y JA</t>
  </si>
  <si>
    <t>PROVISIÓN DE INFORMACIÓN ESPECIALIZADA</t>
  </si>
  <si>
    <t>REINTEGRO CAJA CHICA</t>
  </si>
  <si>
    <t>LICORES EXTRANJEROS</t>
  </si>
  <si>
    <t>AFERICION, PESAS Y MEDIDAS</t>
  </si>
  <si>
    <t>ARREND ALMACENES DE MERCAD</t>
  </si>
  <si>
    <t>CIA SOINCO COLUMBIA ASF</t>
  </si>
  <si>
    <t>PRE COOP VISTA ALEGRE</t>
  </si>
  <si>
    <t>TIPO</t>
  </si>
  <si>
    <t>CONCEPTO</t>
  </si>
  <si>
    <t>MONTO</t>
  </si>
  <si>
    <t>% MONTO</t>
  </si>
  <si>
    <t>INFRACCIONES Y MULTAS</t>
  </si>
  <si>
    <t>REINTEGROS NO TRIBUTARIOS</t>
  </si>
  <si>
    <t>INFRACCIONES DE TRÁNSITO AMT</t>
  </si>
  <si>
    <t>CONTRAVENCIONES DE TRÁNSITO</t>
  </si>
  <si>
    <t>MULTAS DE TRÁNSITO</t>
  </si>
  <si>
    <t>INFRACCIONES ADMINISTRATIVAS PECUNIARIAS</t>
  </si>
  <si>
    <t>SUSPENSIÓN PERMISO DE OPERACIÓN</t>
  </si>
  <si>
    <t>MULTAS A INFRACTORES</t>
  </si>
  <si>
    <t>MULTA POR EL NO USO DE MASCARILLA COVID19</t>
  </si>
  <si>
    <t>SANCIONES POR INFRACCIONES A LA SUSPENSIÓN DE LUAE</t>
  </si>
  <si>
    <t>SANCIONES POR EL USO INDEBIDO DEL ESPACIO PUBLICO</t>
  </si>
  <si>
    <t>MULTA POR CITACIÓN</t>
  </si>
  <si>
    <t xml:space="preserve">REINTEGRO VALORES DE CONVENIOS </t>
  </si>
  <si>
    <t>DESCRIPCIÓN</t>
  </si>
  <si>
    <t>TRIBUTARIO</t>
  </si>
  <si>
    <t>PREDIAL</t>
  </si>
  <si>
    <t>CONTRIBUCIÓN ESPECIAL DE MEJORAS (CEM)</t>
  </si>
  <si>
    <t>TASAS</t>
  </si>
  <si>
    <t>OTROS RUBROS TRIBUTARIOS</t>
  </si>
  <si>
    <t>TRANSFERENCIA DE DOMINIO</t>
  </si>
  <si>
    <t>TASAS REVISION TÉCNICA VEHICULAR AMT</t>
  </si>
  <si>
    <t>DETERMINACIONES UTILIDAD</t>
  </si>
  <si>
    <t>NRO DE REGISTROS</t>
  </si>
  <si>
    <t>PATENTE Y 1.5 POR MIL</t>
  </si>
  <si>
    <t>TOTAL GENERAL</t>
  </si>
  <si>
    <t>TASA DE TURISMO</t>
  </si>
  <si>
    <t>TASA EMISION LMU-41 PUBLICIDAD EXTERIOR</t>
  </si>
  <si>
    <t>TASA PARA REVERTIR EL CATASTRO</t>
  </si>
  <si>
    <t>RUBRO</t>
  </si>
  <si>
    <t>Anexo 1 - Reporte de cartera vigente exigible</t>
  </si>
  <si>
    <t>SUBTOTAL NO TRIBUTARIO</t>
  </si>
  <si>
    <t>TASAS*</t>
  </si>
  <si>
    <t>OTROS RUBROS NO TRIBUTARIOS*</t>
  </si>
  <si>
    <t xml:space="preserve">*Corresponde a rubros tributarios y no tributarios actualizados </t>
  </si>
  <si>
    <t>Anexo 2 - Reporte de cartera no tributaria detalle por rubros</t>
  </si>
  <si>
    <t xml:space="preserve">SEGMENTACIÓN </t>
  </si>
  <si>
    <t>Subtotal infracciones y multas</t>
  </si>
  <si>
    <t>Subtotal Otros rubros no tributarios</t>
  </si>
  <si>
    <t>Subtotal reintegros no tributarios</t>
  </si>
  <si>
    <t>Subtotal alcance de cuentas</t>
  </si>
  <si>
    <t>Subtotal infracciones de tránsito</t>
  </si>
  <si>
    <t xml:space="preserve">Subtotal regalias </t>
  </si>
  <si>
    <t>Subtotal</t>
  </si>
  <si>
    <t>Anexo 4 - Exigibilidad de los tributos y años de remisión</t>
  </si>
  <si>
    <t>TRIBUTO</t>
  </si>
  <si>
    <t>EXIGIBILIDAD</t>
  </si>
  <si>
    <t>AÑOS REMISIÓN</t>
  </si>
  <si>
    <t>Impuesto predial y adicionales</t>
  </si>
  <si>
    <t>Tributo anual cuyo pago puede efectuarse hasta el 31 de diciembre de cada año, volviéndose exigible el 1ro de enero del año siguiente</t>
  </si>
  <si>
    <t>Año tributario 2022 hacia atrás</t>
  </si>
  <si>
    <t>CEM</t>
  </si>
  <si>
    <t>Impuesto a los inmuebles no edificados</t>
  </si>
  <si>
    <t>Año tributario 2023 hacia atrás (ejercicio económico 2022)</t>
  </si>
  <si>
    <t>Utilidad</t>
  </si>
  <si>
    <t>Exigible desde la fecha de inscripción en el Registro de la Propiedad</t>
  </si>
  <si>
    <t>Acorde a la fecha ingresada en el sistema, considerar hasta el 31/12/2023</t>
  </si>
  <si>
    <t>Alcabala</t>
  </si>
  <si>
    <t>Exigible desde la fecha de celebración del contrato</t>
  </si>
  <si>
    <t>Impuesto a los vehículos</t>
  </si>
  <si>
    <t>Anexo 5 - Escenarios de recuperación de cartera</t>
  </si>
  <si>
    <t>PORCENTAJE DE RECUPERACIÓN</t>
  </si>
  <si>
    <t>CAPITAL A RECAUDAR ($)</t>
  </si>
  <si>
    <t>Corte : 31 dic 2023</t>
  </si>
  <si>
    <t>Fuente : REPORTE DMI SAO /DMF</t>
  </si>
  <si>
    <t>Fuente : REPORTE DMI SAO/DMF</t>
  </si>
  <si>
    <t>IMPUESTO DE ALCABALAS</t>
  </si>
  <si>
    <t>FONDO AMBIENTAL</t>
  </si>
  <si>
    <t>UTILIDAD VENTA INMUEBLES(PLUSVALIA)</t>
  </si>
  <si>
    <t>IMPUESTO AL JUEGO</t>
  </si>
  <si>
    <t>RECARGO TRIBUTARIO</t>
  </si>
  <si>
    <t>TASA SERV. TRAM. ADM. REG. EXCEDENTES Y DIFERENCIAS DE SUPERFICIES</t>
  </si>
  <si>
    <t>TASA POR NOMENCLATURA</t>
  </si>
  <si>
    <t>TASA ASEO PUBLICO A COMERCIANTES</t>
  </si>
  <si>
    <t>Anexo 3 - Reporte de cartera tributaria por rubros</t>
  </si>
  <si>
    <t>IMPUESTO DE UTILIDAD VENTA DE INMUEBLES EN DETERMINACIÓN TRIBUTARIA</t>
  </si>
  <si>
    <t>DIFERENCIA POR IMPUESTO DE UTILIDAD</t>
  </si>
  <si>
    <t>OBRAS EN EL DISTRITO</t>
  </si>
  <si>
    <t>DIFERENCIA POR IMPUESTO DE ALCABALA</t>
  </si>
  <si>
    <t>SALDO DE OBRAS EN EL DISTRITO POR TRANSFERENCIA DE DOMINIO</t>
  </si>
  <si>
    <t>OBRAS LOCALES</t>
  </si>
  <si>
    <t>SALDO DE OBRAS LOCALES POR TRANSFERENCIA DE DOMINIO</t>
  </si>
  <si>
    <t>IMPUESTO DE ALCABALA EN DETERMINACIÓN TRIBUTARIA</t>
  </si>
  <si>
    <t>INTERÉS NO CAPITALIZABLE</t>
  </si>
  <si>
    <t>IMPUESTO A LOS VEHICULOS</t>
  </si>
  <si>
    <t>MULTA POR CONVOCATORIA</t>
  </si>
  <si>
    <t xml:space="preserve">RECARGO POR RETRASO EN PROCESO COMPLETO DE MATRICULACIÓN </t>
  </si>
  <si>
    <t>LIVIANOS PRIMERA REVISIÓN</t>
  </si>
  <si>
    <t>MULTA POR MAL PARQUEADO</t>
  </si>
  <si>
    <t>SERVICIO GARAJE PESADOS (DE MÁS DE 3.5 TONELADAS DIARIOS)</t>
  </si>
  <si>
    <t>STICKER REVISIÓN VEHICULAR</t>
  </si>
  <si>
    <t>MULTA POR CONDICIONAL</t>
  </si>
  <si>
    <t>MOTOS PRIMERA REVISIÓN</t>
  </si>
  <si>
    <t>MULTA POR PICO Y PLACA</t>
  </si>
  <si>
    <t>PESADOS PRIMERA REVISIÓN</t>
  </si>
  <si>
    <t>CERTIFICADO DE EXONERACION MDMQ</t>
  </si>
  <si>
    <t>MULTA SERT (ZONA AZUL)</t>
  </si>
  <si>
    <t>TAXIS PRIMERA REVISIÓN</t>
  </si>
  <si>
    <t>MULTA ILEGALES</t>
  </si>
  <si>
    <t>BUSES PRIMERA REVISIÓN</t>
  </si>
  <si>
    <t>MULTA POR NO PRESENTACIÓN</t>
  </si>
  <si>
    <t>BUSETAS PRIMERA REVISIÓN</t>
  </si>
  <si>
    <t>LIVIANOS TERCERA REVISIÓN</t>
  </si>
  <si>
    <t>SERVICIO GARAJE AUTOMOTOR EXTRA PESADO (MAS DE12TN DIARIOS</t>
  </si>
  <si>
    <t>MULTA POR RETENCIÓN POR INCUMPLIMIENTO A LA RTV</t>
  </si>
  <si>
    <t>SERVICIO DE REMOLQUE  KILOMETRO RECORRIDO FUERA DEL PERIMETRO URBANO</t>
  </si>
  <si>
    <t>LIVIANOS CUARTA REVISIÓN</t>
  </si>
  <si>
    <t>PESADOS REVISIÓN ADICIONAL</t>
  </si>
  <si>
    <t>BUSES TERCERA REVISIÓN</t>
  </si>
  <si>
    <t>MOTOS TERCERA REVISIÓN</t>
  </si>
  <si>
    <t>TAXIS TERCERA REVISIÓN</t>
  </si>
  <si>
    <t>RESOLUCIONES POR CAMBIO DE SOCIO</t>
  </si>
  <si>
    <t>BUSETAS TERCERA REVISIÓN</t>
  </si>
  <si>
    <t>DIFERENCIAS  INTERESES NO COBRADOS</t>
  </si>
  <si>
    <t>IMPUESTO PREDIAL URBANOS CIUDAD</t>
  </si>
  <si>
    <t>IMP. POR INMUEBLES NO EDIFICADOS</t>
  </si>
  <si>
    <t>IMP. A LOS PREDIOS RUSTICOS</t>
  </si>
  <si>
    <t xml:space="preserve">RECARGO PREDIAL </t>
  </si>
  <si>
    <t>CUERPO DE BOMBEROS QUITO</t>
  </si>
  <si>
    <t>RECARGO SOLARES NO EDIFICADOS</t>
  </si>
  <si>
    <t>TASA SEGURIDAD CIUDADANA</t>
  </si>
  <si>
    <t>IMP. A LOS PREDIOS URBANOS PARR</t>
  </si>
  <si>
    <t>BOMBEROS RUSTICOS</t>
  </si>
  <si>
    <t>RECALCULO DE OBLIGACIONES ART.146 COT 2012-2013</t>
  </si>
  <si>
    <t>EPMMOPQ CIUDAD</t>
  </si>
  <si>
    <t>CUERPO DE BOMBEROS PARROQUIAS</t>
  </si>
  <si>
    <t>EPMMOPQ PARROQUIAS</t>
  </si>
  <si>
    <t>ADICIONAL 6 X MIL PREDIOS URBANOS  AV&gt;8330</t>
  </si>
  <si>
    <t>ADICIONAL 2.5 POR MIL PAVIMENTACIÓN</t>
  </si>
  <si>
    <t>CONTRIBUCIÓN MEJORAS 2,3,4 POR MIL REDES</t>
  </si>
  <si>
    <t>RECALCULO DE OBLIGACIONES ART.146 COD TRIBUTARIO</t>
  </si>
  <si>
    <t>VIV. RURAL DE INTERES SOCI</t>
  </si>
  <si>
    <t>ADICIONAL 2 X MIL P. U. EDUC MU</t>
  </si>
  <si>
    <t>OTRAS CONTRIBUCIÓN MEJORAS DISTRITO</t>
  </si>
  <si>
    <t>CENTRO AGRICOLA QUITO</t>
  </si>
  <si>
    <t>CENTRO SALUD PECUARIA</t>
  </si>
  <si>
    <t>CONTRIBUCIÓN POR MEJORAS SEDE SOCIAL</t>
  </si>
  <si>
    <t>CONTRIBUCIÓN POR ADOQUINADO</t>
  </si>
  <si>
    <t>ADICIONAL 2 Y 3 POR MIL PREDIOS URBANOS</t>
  </si>
  <si>
    <t>CONTRIBUCIÓN ACERAS, BORDILLOS Y CERCAS</t>
  </si>
  <si>
    <t>CONTRIBUCIÓN PAVIMENTACION URBANA</t>
  </si>
  <si>
    <t>TASA ASEO PUBLICO</t>
  </si>
  <si>
    <t>RECALCULO DE OBLIGACIONES ART.146 COT 2014</t>
  </si>
  <si>
    <t>CONTRIBUCIÓN POR MEJORA ASFALTO EN FRIO</t>
  </si>
  <si>
    <t xml:space="preserve">CONTRIBUCIÓN VIAS PRINCIPALES QUITO </t>
  </si>
  <si>
    <t>CONTRIBUCION ESPECIAL DE MEJORAS</t>
  </si>
  <si>
    <t>CONTRIBUCIÓN CONSTRUCCIÓN BORDILLOS</t>
  </si>
  <si>
    <t>CONTRIBUCIÓN PAVIMENTACIÓN NORTE OCCCIDENTAL</t>
  </si>
  <si>
    <t>DERECHO DE PATENTE ANUAL</t>
  </si>
  <si>
    <t>IMPUESTO 1.5 POR MIL SOBRE ACTIVOS TOTALES</t>
  </si>
  <si>
    <t xml:space="preserve">MULTA POR PRESENTACIÓN TARDÍA </t>
  </si>
  <si>
    <t>CUERPO DE BOMBEROS PATENTE</t>
  </si>
  <si>
    <t>TASA AUTORIZACION DE FUNCIONAMIENTO</t>
  </si>
  <si>
    <t>1,5 POR MIL OTROS CANTONES</t>
  </si>
  <si>
    <t>PATENTE TRIMESTRAL COMERCI</t>
  </si>
  <si>
    <t>PATENTE  Y 1.5 POR MIL</t>
  </si>
  <si>
    <t>CONTRIBUCIÓN MEJORAS PARROQUIAS</t>
  </si>
  <si>
    <t>CONTRIBUCIÓN POR MUROS, CERRAMIENTOS Y GAVIONES MALLAS</t>
  </si>
  <si>
    <t>CONTRIBUCION DE MEJORAS A B.S.</t>
  </si>
  <si>
    <t>CONTRIBUCIÓN PAVIMENTOS ZONA INFLUENCIA</t>
  </si>
  <si>
    <t>CONTRIBUCION DE MEJORAS CANCHAS</t>
  </si>
  <si>
    <t>CONTRIBUCION DE MEJORAS</t>
  </si>
  <si>
    <t>PAV SUR ORIENT CEPA</t>
  </si>
  <si>
    <t>Patente municipal y 1,5 por mil sobre los activos</t>
  </si>
  <si>
    <t>INFORMACIÓN ADICIONAL</t>
  </si>
  <si>
    <t>Tributo anual cuyo pago puede efectuarse hasta el 31 de diciembre de cada año, volviéndose exigible el 1ro de enero del año siguiente.
Ejemplo: el impuesto predial 2022 se emitió el 31 de diciembre de 2021 e inició su cobro al 01 de enero de 2022 hasta el 31 de diciembre de 2022, volviéndose exigible el 01 de enero de 2023</t>
  </si>
  <si>
    <t>La remisión aplica a obligaciones vencidas al 31 de diciembre de 2023; por tanto, el impuesto predial 2023 no aplica pues este es exigible el 01 de enero de 2024</t>
  </si>
  <si>
    <t>Al día siguiente del vencimiento de la declaración, según tabla respectiva:
* personas naturales del 10 al 28 de mayo; 
* obligados del 10 al 28 de junio
Ejemplo: una persona cuyo último dígito de la cédula es 1, tiene que declarar su patente 2023, con base en la información de su actividad realizada en 2022, máximo hasta el 10 de mayo de 2023; por lo tanto, es exigible a partir del 11 de mayo de 2023.</t>
  </si>
  <si>
    <t>Incluso si el contribuyente no ha realizado la declaración (contribuyente omiso), la obligación ya se vuelve exigible al día siguiente de la fecha límite para declarar; por lo tanto, si dentro del tiempo de remisión, el contribuyente efectúa su declaración de esta obligación vencida, este rubro que se genere se acoge a la misma</t>
  </si>
  <si>
    <t>Anexo 6 - Costas de recaudación</t>
  </si>
  <si>
    <t>CAPITAL</t>
  </si>
  <si>
    <t>COSTAS</t>
  </si>
  <si>
    <t>INTERES</t>
  </si>
  <si>
    <t>MULTAS</t>
  </si>
  <si>
    <t>RECARGOS</t>
  </si>
  <si>
    <t>TOTAL</t>
  </si>
  <si>
    <t>PREDIAL URBANO</t>
  </si>
  <si>
    <t>PREDIAL RURAL</t>
  </si>
  <si>
    <t xml:space="preserve">TOTAL JUICIOS COACTIVOS TRIBUTARIOS </t>
  </si>
  <si>
    <t xml:space="preserve">% REMISIÓN </t>
  </si>
  <si>
    <t>% COSTAS / CARTERA VENCIDA</t>
  </si>
  <si>
    <t>% CARTERA TOTAL QUE REPRESENTA LA CARTERA VENCIDA</t>
  </si>
  <si>
    <t>TOTAL COSTAS DE RECAUDACIÓN (REMISIÓN)</t>
  </si>
  <si>
    <t xml:space="preserve">TOTAL VALOR CONDONADO POR REMISIÓN </t>
  </si>
  <si>
    <t xml:space="preserve">TOTAL VALOR COACTIVADO </t>
  </si>
  <si>
    <t>Anexo 7 - Facilidades de Pago</t>
  </si>
  <si>
    <t>DETALLE DE LOS RUBROS POR RESOLUCIÓN</t>
  </si>
  <si>
    <t>NRO RESOLUCIONES</t>
  </si>
  <si>
    <t>OBSERVACIÓN</t>
  </si>
  <si>
    <t>PREDIAL URBANO - PREDIAL RURAL Y CEM</t>
  </si>
  <si>
    <t>Resoluciones que tienen hasta 100 órdenes de pago</t>
  </si>
  <si>
    <t>PREDIAL URBANO Y CEM</t>
  </si>
  <si>
    <t>Resoluciones que tienen desde 101 hasta 6000 órdenes de pago</t>
  </si>
  <si>
    <t>PATENTE</t>
  </si>
  <si>
    <t>1,5 POR MIL</t>
  </si>
  <si>
    <t>PATENTE Y 1,5 POR MIL</t>
  </si>
  <si>
    <t>NRO. REGISTROS</t>
  </si>
  <si>
    <t>$ 1,438,650.03</t>
  </si>
  <si>
    <t>$ 326,045.45</t>
  </si>
  <si>
    <t>$ 0.00</t>
  </si>
  <si>
    <t>$ 183,948.00</t>
  </si>
  <si>
    <t>$ 1,948,643.48</t>
  </si>
  <si>
    <t>$ 22,390.16</t>
  </si>
  <si>
    <t>$ 4,380.53</t>
  </si>
  <si>
    <t>$ 1.31</t>
  </si>
  <si>
    <t>$ 26,772.00</t>
  </si>
  <si>
    <t>$ 3,960,992.45</t>
  </si>
  <si>
    <t>$ 565,864.92</t>
  </si>
  <si>
    <t>$ 691,138.42</t>
  </si>
  <si>
    <t>$ 57,580.75</t>
  </si>
  <si>
    <t>$ 5,275,576.54</t>
  </si>
  <si>
    <t>$ 323,062.22</t>
  </si>
  <si>
    <t>$ 63,352.04</t>
  </si>
  <si>
    <t>$ 7,140.23</t>
  </si>
  <si>
    <t>$ 393,554.49</t>
  </si>
  <si>
    <t>$ 5,745,094.86</t>
  </si>
  <si>
    <t>$ 959,642.94</t>
  </si>
  <si>
    <t>$ 248,670.29</t>
  </si>
  <si>
    <t>$ 7,644,546.51</t>
  </si>
  <si>
    <t>Total cartera Cápital</t>
  </si>
  <si>
    <t>Remisión (I+M+R)</t>
  </si>
  <si>
    <t>Remisión/Capital</t>
  </si>
  <si>
    <t>Valor total Remisión</t>
  </si>
  <si>
    <t>Remisión/Valor total Remisión</t>
  </si>
  <si>
    <t>Capital FP</t>
  </si>
  <si>
    <t>Capital FP/Total Cart Capital</t>
  </si>
  <si>
    <t>Anexo 8 - Flujo general proceso</t>
  </si>
  <si>
    <r>
      <t>·</t>
    </r>
    <r>
      <rPr>
        <sz val="7"/>
        <color theme="1"/>
        <rFont val="Times New Roman"/>
        <family val="1"/>
      </rPr>
      <t xml:space="preserve">         </t>
    </r>
    <r>
      <rPr>
        <sz val="11"/>
        <color theme="1"/>
        <rFont val="Calibri"/>
        <family val="2"/>
        <scheme val="minor"/>
      </rPr>
      <t>Dado que se logre recuperar el 40% de la cartera vencida joven, este valor representaría $68.962.428,33.</t>
    </r>
  </si>
  <si>
    <r>
      <t>·</t>
    </r>
    <r>
      <rPr>
        <sz val="7"/>
        <color theme="1"/>
        <rFont val="Times New Roman"/>
        <family val="1"/>
      </rPr>
      <t xml:space="preserve">         </t>
    </r>
    <r>
      <rPr>
        <sz val="11"/>
        <color theme="1"/>
        <rFont val="Calibri"/>
        <family val="2"/>
        <scheme val="minor"/>
      </rPr>
      <t>Si se logra recuperar el 30% de esta cartera, significa $51.721.821,25.</t>
    </r>
  </si>
  <si>
    <r>
      <t>·</t>
    </r>
    <r>
      <rPr>
        <sz val="7"/>
        <color theme="1"/>
        <rFont val="Times New Roman"/>
        <family val="1"/>
      </rPr>
      <t xml:space="preserve">         </t>
    </r>
    <r>
      <rPr>
        <sz val="11"/>
        <color theme="1"/>
        <rFont val="Calibri"/>
        <family val="2"/>
        <scheme val="minor"/>
      </rPr>
      <t>Suponiendo que únicamente se recupere el 20% de la cartera vencida no prescrita esto asciende a $34.481.214,17.</t>
    </r>
  </si>
  <si>
    <r>
      <t>·</t>
    </r>
    <r>
      <rPr>
        <sz val="7"/>
        <color theme="1"/>
        <rFont val="Times New Roman"/>
        <family val="1"/>
      </rPr>
      <t xml:space="preserve">         </t>
    </r>
    <r>
      <rPr>
        <sz val="11"/>
        <color theme="1"/>
        <rFont val="Calibri"/>
        <family val="2"/>
        <scheme val="minor"/>
      </rPr>
      <t>Finalmente, en el escenario menos optimista en el cual se recupera únicamente el 10% de la cartera, representa $17.240.607,08.</t>
    </r>
  </si>
  <si>
    <t>Los rubros más representativos de la cartera lo componen el impuesto predial, patente y CEM, que representan el 96,35% del total. De este monto se ha analizado la cartera joven (no prescrita); es decir, aquella de los últimos 5 años exigibles, siendo el valor del capital que representan estos rubros de $172.406.070,83, que en el escenario más optimista es lo que lograría recuperar.
Con base en lo anterior, a continuación, los escenarios de recuperación:</t>
  </si>
  <si>
    <t>SEGMENTACIÓN</t>
  </si>
  <si>
    <t>NRO.REGISTROS</t>
  </si>
  <si>
    <t>Total_Deuda</t>
  </si>
  <si>
    <t>CUERPO DE BOMBEROS DEL DISTRITO METROPOLITANO DE QUITO</t>
  </si>
  <si>
    <t>EMPRESA DE TRANSPORTE DE PASAJEROS</t>
  </si>
  <si>
    <t>EMPRESA METROPOLITANA DE ALCANTARILLADO Y AGUA POTABLE QUITO</t>
  </si>
  <si>
    <t>EMPRESA PUBLICA METROPOLITANA DE ASEO</t>
  </si>
  <si>
    <t>EMPRESA PÚBLICA METROPOLITANA DE DESARROLLO</t>
  </si>
  <si>
    <t>EMPRESA PUBLICA METROPOLITANA DE HABITAT Y VIVIENDA</t>
  </si>
  <si>
    <t>EMPRESA PUBLICA METROPOLITANA DE MOVILIDAD Y OBRAS PUBLICAS</t>
  </si>
  <si>
    <t>EMPRESA PUBLICA METROPOLITANA MERCADO MAYORISTA DE QUITO</t>
  </si>
  <si>
    <t>Patente Y 1.5XMIL</t>
  </si>
  <si>
    <t>FUNDACION TEATRO NACIONAL SUCRE </t>
  </si>
  <si>
    <t>Total general</t>
  </si>
  <si>
    <t>Anexo 9 - Reporte empresas</t>
  </si>
  <si>
    <t>SUBTOTAL TRIBUTARIO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</si>
</sst>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quot;$&quot;* #,##0.00_ ;_ &quot;$&quot;* \-#,##0.00_ ;_ &quot;$&quot;* &quot;-&quot;??_ ;_ @_ "/>
    <numFmt numFmtId="43" formatCode="_ * #,##0.00_ ;_ * \-#,##0.00_ ;_ * &quot;-&quot;??_ ;_ @_ "/>
    <numFmt numFmtId="164" formatCode="&quot;$&quot;\ #,##0.00"/>
    <numFmt numFmtId="165" formatCode="&quot;$&quot;#,##0.00"/>
  </numFmts>
  <fonts count="32">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0"/>
      <name val="Calibri"/>
      <family val="2"/>
      <charset val="1"/>
    </font>
    <font>
      <sz val="11"/>
      <color rgb="FFFF0000"/>
      <name val="Calibri"/>
      <family val="2"/>
      <scheme val="minor"/>
    </font>
    <font>
      <sz val="11"/>
      <name val="Calibri"/>
      <family val="2"/>
      <scheme val="minor"/>
    </font>
    <font>
      <b/>
      <sz val="12"/>
      <color rgb="FF002060"/>
      <name val="Calibri"/>
      <family val="2"/>
      <scheme val="minor"/>
    </font>
    <font>
      <b/>
      <sz val="12"/>
      <color theme="1"/>
      <name val="Calibri"/>
      <family val="2"/>
      <scheme val="minor"/>
    </font>
    <font>
      <b/>
      <sz val="12"/>
      <name val="Calibri"/>
      <family val="2"/>
      <charset val="1"/>
    </font>
    <font>
      <b/>
      <sz val="14"/>
      <color rgb="FF002060"/>
      <name val="Calibri"/>
      <family val="2"/>
      <scheme val="minor"/>
    </font>
    <font>
      <u/>
      <sz val="11"/>
      <color theme="10"/>
      <name val="Calibri"/>
      <family val="2"/>
      <scheme val="minor"/>
    </font>
    <font>
      <b/>
      <sz val="10"/>
      <name val="Calibri"/>
      <family val="2"/>
    </font>
    <font>
      <b/>
      <sz val="11"/>
      <color rgb="FFFFFFFF"/>
      <name val="Calibri"/>
      <family val="2"/>
      <scheme val="minor"/>
    </font>
    <font>
      <b/>
      <sz val="11"/>
      <color rgb="FF000000"/>
      <name val="Calibri"/>
      <family val="2"/>
      <scheme val="minor"/>
    </font>
    <font>
      <sz val="11"/>
      <color rgb="FF000000"/>
      <name val="Calibri"/>
      <family val="2"/>
      <scheme val="minor"/>
    </font>
    <font>
      <sz val="11"/>
      <color theme="1"/>
      <name val="Symbol"/>
      <family val="1"/>
      <charset val="2"/>
    </font>
    <font>
      <sz val="7"/>
      <color theme="1"/>
      <name val="Times New Roman"/>
      <family val="1"/>
    </font>
    <font>
      <b/>
      <sz val="8"/>
      <color rgb="FF002060"/>
      <name val="Calibri"/>
      <family val="2"/>
      <scheme val="minor"/>
    </font>
    <font>
      <sz val="8"/>
      <name val="Montserrat"/>
    </font>
    <font>
      <b/>
      <sz val="8"/>
      <name val="Montserrat"/>
    </font>
    <font>
      <sz val="8"/>
      <color theme="1"/>
      <name val="Calibri"/>
      <family val="2"/>
      <scheme val="minor"/>
    </font>
    <font>
      <b/>
      <sz val="10"/>
      <color rgb="FF002060"/>
      <name val="Montserrat Black"/>
    </font>
    <font>
      <sz val="10"/>
      <color rgb="FF002060"/>
      <name val="Montserrat"/>
    </font>
    <font>
      <b/>
      <sz val="10"/>
      <color rgb="FF002060"/>
      <name val="Montserrat"/>
    </font>
    <font>
      <b/>
      <sz val="9"/>
      <color rgb="FFFFFFFF"/>
      <name val="Montserrat Black"/>
    </font>
    <font>
      <b/>
      <sz val="9"/>
      <color rgb="FF28367F"/>
      <name val="Montserrat"/>
    </font>
    <font>
      <sz val="9"/>
      <color rgb="FF28367F"/>
      <name val="Montserrat"/>
    </font>
    <font>
      <b/>
      <sz val="9"/>
      <color rgb="FFFFFFFF"/>
      <name val="Montserrat"/>
    </font>
    <font>
      <b/>
      <sz val="9"/>
      <color theme="0"/>
      <name val="Montserrat"/>
    </font>
    <font>
      <sz val="11"/>
      <color rgb="FF00206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bgColor theme="0"/>
      </patternFill>
    </fill>
    <fill>
      <patternFill patternType="solid">
        <fgColor indexed="65"/>
        <bgColor theme="0"/>
      </patternFill>
    </fill>
    <fill>
      <patternFill patternType="solid">
        <fgColor rgb="FF4472C4"/>
        <bgColor indexed="64"/>
      </patternFill>
    </fill>
    <fill>
      <patternFill patternType="solid">
        <fgColor rgb="FFD9E2F3"/>
        <bgColor indexed="64"/>
      </patternFill>
    </fill>
    <fill>
      <patternFill patternType="solid">
        <fgColor rgb="FF4472C4"/>
        <bgColor theme="0"/>
      </patternFill>
    </fill>
    <fill>
      <patternFill patternType="solid">
        <fgColor rgb="FFD9E2F3"/>
        <bgColor theme="0"/>
      </patternFill>
    </fill>
    <fill>
      <patternFill patternType="solid">
        <fgColor rgb="FF29A4DC"/>
        <bgColor indexed="64"/>
      </patternFill>
    </fill>
    <fill>
      <patternFill patternType="solid">
        <fgColor rgb="FFFFFFFF"/>
        <bgColor indexed="64"/>
      </patternFill>
    </fill>
    <fill>
      <patternFill patternType="solid">
        <fgColor rgb="FFF5AA3B"/>
        <bgColor indexed="64"/>
      </patternFill>
    </fill>
    <fill>
      <patternFill patternType="solid">
        <fgColor rgb="FFEAE9E9"/>
        <bgColor indexed="64"/>
      </patternFill>
    </fill>
    <fill>
      <patternFill patternType="solid">
        <fgColor theme="4" tint="0.79998168889431442"/>
        <bgColor theme="0"/>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4472C4"/>
      </left>
      <right/>
      <top style="medium">
        <color rgb="FF4472C4"/>
      </top>
      <bottom style="medium">
        <color rgb="FF4472C4"/>
      </bottom>
      <diagonal/>
    </border>
    <border>
      <left/>
      <right/>
      <top style="medium">
        <color rgb="FF4472C4"/>
      </top>
      <bottom style="medium">
        <color rgb="FF4472C4"/>
      </bottom>
      <diagonal/>
    </border>
    <border>
      <left/>
      <right style="medium">
        <color rgb="FF4472C4"/>
      </right>
      <top style="medium">
        <color rgb="FF4472C4"/>
      </top>
      <bottom style="medium">
        <color rgb="FF4472C4"/>
      </bottom>
      <diagonal/>
    </border>
    <border>
      <left style="medium">
        <color rgb="FF8EAADB"/>
      </left>
      <right style="medium">
        <color rgb="FF8EAADB"/>
      </right>
      <top/>
      <bottom style="medium">
        <color rgb="FF8EAADB"/>
      </bottom>
      <diagonal/>
    </border>
    <border>
      <left/>
      <right style="medium">
        <color rgb="FF8EAADB"/>
      </right>
      <top/>
      <bottom style="medium">
        <color rgb="FF8EAADB"/>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s>
  <cellStyleXfs count="8">
    <xf numFmtId="0" fontId="0" fillId="0" borderId="0"/>
    <xf numFmtId="0" fontId="3" fillId="0" borderId="0"/>
    <xf numFmtId="44" fontId="3" fillId="0" borderId="0" applyFont="0" applyFill="0" applyBorder="0" applyAlignment="0" applyProtection="0"/>
    <xf numFmtId="0" fontId="1" fillId="0" borderId="0"/>
    <xf numFmtId="44" fontId="1" fillId="0" borderId="0" applyFont="0" applyFill="0" applyBorder="0" applyAlignment="0" applyProtection="0"/>
    <xf numFmtId="0" fontId="12"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0" fontId="4" fillId="2" borderId="1" xfId="0" applyFont="1" applyFill="1" applyBorder="1"/>
    <xf numFmtId="0" fontId="4" fillId="2" borderId="1" xfId="0" applyFont="1" applyFill="1" applyBorder="1" applyAlignment="1">
      <alignment horizontal="center"/>
    </xf>
    <xf numFmtId="0" fontId="0" fillId="0" borderId="1" xfId="0" applyBorder="1"/>
    <xf numFmtId="0" fontId="0" fillId="0" borderId="1" xfId="0" applyFill="1" applyBorder="1" applyAlignment="1">
      <alignment horizontal="left"/>
    </xf>
    <xf numFmtId="164" fontId="0" fillId="0" borderId="1" xfId="0" applyNumberFormat="1" applyFill="1" applyBorder="1"/>
    <xf numFmtId="164" fontId="4" fillId="0" borderId="1" xfId="0" applyNumberFormat="1" applyFont="1" applyBorder="1"/>
    <xf numFmtId="164" fontId="0" fillId="0" borderId="0" xfId="0" applyNumberFormat="1"/>
    <xf numFmtId="0" fontId="6" fillId="0" borderId="1" xfId="0" applyFont="1" applyBorder="1"/>
    <xf numFmtId="0" fontId="6" fillId="0" borderId="1" xfId="0" applyFont="1" applyFill="1" applyBorder="1" applyAlignment="1">
      <alignment horizontal="left"/>
    </xf>
    <xf numFmtId="164" fontId="6" fillId="0" borderId="1" xfId="0" applyNumberFormat="1" applyFont="1" applyFill="1" applyBorder="1"/>
    <xf numFmtId="0" fontId="0" fillId="0" borderId="1" xfId="0" applyFill="1" applyBorder="1"/>
    <xf numFmtId="10" fontId="0" fillId="0" borderId="1" xfId="0" applyNumberFormat="1" applyFill="1" applyBorder="1" applyAlignment="1">
      <alignment horizontal="center"/>
    </xf>
    <xf numFmtId="9" fontId="2" fillId="0" borderId="1" xfId="0" applyNumberFormat="1" applyFont="1" applyFill="1" applyBorder="1" applyAlignment="1">
      <alignment horizontal="center"/>
    </xf>
    <xf numFmtId="3" fontId="7" fillId="0" borderId="1" xfId="0" applyNumberFormat="1" applyFont="1" applyFill="1" applyBorder="1" applyAlignment="1">
      <alignment horizontal="center"/>
    </xf>
    <xf numFmtId="3" fontId="4" fillId="0" borderId="1" xfId="0" applyNumberFormat="1" applyFont="1" applyBorder="1" applyAlignment="1">
      <alignment horizontal="center"/>
    </xf>
    <xf numFmtId="0" fontId="0" fillId="0" borderId="1" xfId="0" applyFill="1" applyBorder="1" applyAlignment="1">
      <alignment horizontal="center"/>
    </xf>
    <xf numFmtId="3" fontId="0" fillId="0" borderId="1" xfId="0" applyNumberFormat="1" applyFill="1" applyBorder="1" applyAlignment="1">
      <alignment horizontal="center"/>
    </xf>
    <xf numFmtId="0" fontId="6" fillId="0" borderId="1" xfId="0" applyFont="1" applyFill="1" applyBorder="1"/>
    <xf numFmtId="3" fontId="6" fillId="0" borderId="1" xfId="0" applyNumberFormat="1" applyFont="1" applyFill="1" applyBorder="1" applyAlignment="1">
      <alignment horizontal="center"/>
    </xf>
    <xf numFmtId="10" fontId="6" fillId="0" borderId="1" xfId="0" applyNumberFormat="1" applyFont="1" applyFill="1" applyBorder="1" applyAlignment="1">
      <alignment horizontal="center"/>
    </xf>
    <xf numFmtId="3" fontId="6" fillId="0" borderId="0" xfId="0" applyNumberFormat="1" applyFont="1" applyAlignment="1">
      <alignment horizontal="center"/>
    </xf>
    <xf numFmtId="0" fontId="2" fillId="0" borderId="2" xfId="0" applyFont="1" applyBorder="1" applyAlignment="1">
      <alignment horizontal="center"/>
    </xf>
    <xf numFmtId="0" fontId="0" fillId="0" borderId="3" xfId="0" applyBorder="1"/>
    <xf numFmtId="0" fontId="0" fillId="0" borderId="5" xfId="0" applyBorder="1"/>
    <xf numFmtId="0" fontId="9" fillId="0" borderId="4" xfId="0" applyFont="1" applyBorder="1"/>
    <xf numFmtId="3" fontId="9" fillId="0" borderId="4" xfId="0" applyNumberFormat="1" applyFont="1" applyBorder="1" applyAlignment="1">
      <alignment horizontal="center"/>
    </xf>
    <xf numFmtId="164" fontId="9" fillId="0" borderId="4" xfId="0" applyNumberFormat="1" applyFont="1" applyBorder="1"/>
    <xf numFmtId="0" fontId="8" fillId="4" borderId="0" xfId="0" applyFont="1" applyFill="1" applyBorder="1" applyAlignment="1">
      <alignment horizontal="center"/>
    </xf>
    <xf numFmtId="0" fontId="3" fillId="5" borderId="0" xfId="1" applyFill="1"/>
    <xf numFmtId="0" fontId="5" fillId="5" borderId="0" xfId="1" applyFont="1" applyFill="1"/>
    <xf numFmtId="164" fontId="5" fillId="5" borderId="0" xfId="1" applyNumberFormat="1" applyFont="1" applyFill="1"/>
    <xf numFmtId="0" fontId="0" fillId="5" borderId="0" xfId="0" applyFill="1"/>
    <xf numFmtId="164" fontId="2" fillId="5" borderId="0" xfId="0" applyNumberFormat="1" applyFont="1" applyFill="1"/>
    <xf numFmtId="0" fontId="10" fillId="5" borderId="0" xfId="1" applyFont="1" applyFill="1" applyAlignment="1">
      <alignment horizontal="center" vertical="center"/>
    </xf>
    <xf numFmtId="164" fontId="10" fillId="5" borderId="0" xfId="1" applyNumberFormat="1" applyFont="1" applyFill="1" applyAlignment="1">
      <alignment horizontal="center" vertical="center"/>
    </xf>
    <xf numFmtId="164" fontId="12" fillId="0" borderId="1" xfId="5" applyNumberFormat="1" applyFill="1" applyBorder="1"/>
    <xf numFmtId="0" fontId="0" fillId="5" borderId="4" xfId="0" applyFill="1" applyBorder="1"/>
    <xf numFmtId="164" fontId="2" fillId="5" borderId="5" xfId="0" applyNumberFormat="1" applyFont="1" applyFill="1" applyBorder="1"/>
    <xf numFmtId="0" fontId="2" fillId="5" borderId="3" xfId="0" applyFont="1" applyFill="1" applyBorder="1"/>
    <xf numFmtId="0" fontId="11" fillId="4" borderId="2" xfId="0" applyFont="1" applyFill="1" applyBorder="1" applyAlignment="1">
      <alignment horizontal="center"/>
    </xf>
    <xf numFmtId="164" fontId="2" fillId="5" borderId="0" xfId="0" applyNumberFormat="1" applyFont="1" applyFill="1" applyBorder="1"/>
    <xf numFmtId="44" fontId="12" fillId="0" borderId="0" xfId="4" applyFont="1"/>
    <xf numFmtId="0" fontId="13" fillId="5" borderId="3" xfId="0" applyFont="1" applyFill="1" applyBorder="1"/>
    <xf numFmtId="0" fontId="0" fillId="0" borderId="0" xfId="0" applyAlignment="1">
      <alignment vertical="center"/>
    </xf>
    <xf numFmtId="0" fontId="0" fillId="0" borderId="0" xfId="0" applyFill="1" applyBorder="1"/>
    <xf numFmtId="0" fontId="0" fillId="0" borderId="0" xfId="0" applyFill="1"/>
    <xf numFmtId="0" fontId="10" fillId="5" borderId="12" xfId="1" applyFont="1" applyFill="1" applyBorder="1" applyAlignment="1">
      <alignment horizontal="center" vertical="center"/>
    </xf>
    <xf numFmtId="0" fontId="10" fillId="5" borderId="13" xfId="1" applyFont="1" applyFill="1" applyBorder="1" applyAlignment="1">
      <alignment horizontal="center" vertical="center"/>
    </xf>
    <xf numFmtId="164" fontId="10" fillId="5" borderId="14" xfId="1" applyNumberFormat="1" applyFont="1" applyFill="1" applyBorder="1" applyAlignment="1">
      <alignment horizontal="center" vertical="center"/>
    </xf>
    <xf numFmtId="0" fontId="5" fillId="5" borderId="0" xfId="1" applyFont="1" applyFill="1" applyBorder="1"/>
    <xf numFmtId="164" fontId="5" fillId="5" borderId="16" xfId="1" applyNumberFormat="1" applyFont="1" applyFill="1" applyBorder="1"/>
    <xf numFmtId="0" fontId="0" fillId="5" borderId="12" xfId="0" applyFill="1" applyBorder="1"/>
    <xf numFmtId="0" fontId="0" fillId="5" borderId="13" xfId="0" applyFill="1" applyBorder="1"/>
    <xf numFmtId="0" fontId="0" fillId="5" borderId="14" xfId="0" applyFill="1" applyBorder="1"/>
    <xf numFmtId="0" fontId="10" fillId="5" borderId="15" xfId="1" applyFont="1" applyFill="1" applyBorder="1" applyAlignment="1">
      <alignment horizontal="center" vertical="center"/>
    </xf>
    <xf numFmtId="0" fontId="10" fillId="5" borderId="0" xfId="1" applyFont="1" applyFill="1" applyBorder="1" applyAlignment="1">
      <alignment horizontal="center" vertical="center"/>
    </xf>
    <xf numFmtId="164" fontId="10" fillId="5" borderId="16" xfId="1" applyNumberFormat="1" applyFont="1" applyFill="1" applyBorder="1" applyAlignment="1">
      <alignment horizontal="center" vertical="center"/>
    </xf>
    <xf numFmtId="164" fontId="5" fillId="5" borderId="16" xfId="0" applyNumberFormat="1" applyFont="1" applyFill="1" applyBorder="1"/>
    <xf numFmtId="164" fontId="5" fillId="5" borderId="18" xfId="1" applyNumberFormat="1" applyFont="1" applyFill="1" applyBorder="1"/>
    <xf numFmtId="0" fontId="14" fillId="8" borderId="6" xfId="0" applyFont="1" applyFill="1" applyBorder="1" applyAlignment="1">
      <alignment horizontal="center" vertical="center"/>
    </xf>
    <xf numFmtId="0" fontId="14" fillId="8" borderId="7" xfId="0" applyFont="1" applyFill="1" applyBorder="1" applyAlignment="1">
      <alignment horizontal="center" vertical="center"/>
    </xf>
    <xf numFmtId="0" fontId="14" fillId="8" borderId="8" xfId="0" applyFont="1" applyFill="1" applyBorder="1" applyAlignment="1">
      <alignment horizontal="center" vertical="center"/>
    </xf>
    <xf numFmtId="0" fontId="14" fillId="8" borderId="8" xfId="0" applyFont="1" applyFill="1" applyBorder="1" applyAlignment="1">
      <alignment vertical="center"/>
    </xf>
    <xf numFmtId="0" fontId="15" fillId="9" borderId="9" xfId="0" applyFont="1" applyFill="1" applyBorder="1" applyAlignment="1">
      <alignment vertical="center"/>
    </xf>
    <xf numFmtId="0" fontId="16" fillId="9" borderId="10" xfId="0" applyFont="1" applyFill="1" applyBorder="1" applyAlignment="1">
      <alignment horizontal="justify" vertical="center"/>
    </xf>
    <xf numFmtId="0" fontId="15" fillId="5" borderId="9" xfId="0" applyFont="1" applyFill="1" applyBorder="1" applyAlignment="1">
      <alignment vertical="center"/>
    </xf>
    <xf numFmtId="0" fontId="16" fillId="5" borderId="10" xfId="0" applyFont="1" applyFill="1" applyBorder="1" applyAlignment="1">
      <alignment horizontal="justify" vertical="center" wrapText="1"/>
    </xf>
    <xf numFmtId="0" fontId="16" fillId="5" borderId="10" xfId="0" applyFont="1" applyFill="1" applyBorder="1" applyAlignment="1">
      <alignment horizontal="justify" vertical="center"/>
    </xf>
    <xf numFmtId="0" fontId="15" fillId="9" borderId="9" xfId="0" applyFont="1" applyFill="1" applyBorder="1" applyAlignment="1">
      <alignment vertical="center" wrapText="1"/>
    </xf>
    <xf numFmtId="0" fontId="16" fillId="9" borderId="10" xfId="0" applyFont="1" applyFill="1" applyBorder="1" applyAlignment="1">
      <alignment horizontal="justify" vertical="center" wrapText="1"/>
    </xf>
    <xf numFmtId="0" fontId="15" fillId="5" borderId="9" xfId="0" applyFont="1" applyFill="1" applyBorder="1" applyAlignment="1">
      <alignment vertical="center" wrapText="1"/>
    </xf>
    <xf numFmtId="3" fontId="19"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2" fontId="19" fillId="0" borderId="1" xfId="0" applyNumberFormat="1"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9" xfId="0" applyFont="1" applyFill="1" applyBorder="1" applyAlignment="1">
      <alignment horizontal="center" vertical="center"/>
    </xf>
    <xf numFmtId="0" fontId="20" fillId="0" borderId="21" xfId="0" applyFont="1" applyFill="1" applyBorder="1" applyAlignment="1">
      <alignment horizontal="left" vertical="center" wrapText="1" readingOrder="1"/>
    </xf>
    <xf numFmtId="43" fontId="20" fillId="0" borderId="21" xfId="6" applyFont="1" applyFill="1" applyBorder="1" applyAlignment="1">
      <alignment horizontal="center" vertical="center" wrapText="1" readingOrder="1"/>
    </xf>
    <xf numFmtId="0" fontId="21" fillId="10" borderId="21" xfId="0" applyFont="1" applyFill="1" applyBorder="1" applyAlignment="1">
      <alignment horizontal="left" vertical="center" wrapText="1" readingOrder="1"/>
    </xf>
    <xf numFmtId="43" fontId="21" fillId="10" borderId="21" xfId="6" applyFont="1" applyFill="1" applyBorder="1" applyAlignment="1">
      <alignment horizontal="center" vertical="center" wrapText="1" readingOrder="1"/>
    </xf>
    <xf numFmtId="0" fontId="22" fillId="0" borderId="0" xfId="0" applyFont="1"/>
    <xf numFmtId="0" fontId="19" fillId="0" borderId="1" xfId="0" applyFont="1" applyFill="1" applyBorder="1" applyAlignment="1">
      <alignment horizontal="center" vertical="center" wrapText="1"/>
    </xf>
    <xf numFmtId="0" fontId="22" fillId="0" borderId="0" xfId="0" applyFont="1" applyFill="1" applyBorder="1" applyAlignment="1">
      <alignment horizontal="center" vertical="center"/>
    </xf>
    <xf numFmtId="0" fontId="22" fillId="0" borderId="1" xfId="0" applyFont="1" applyBorder="1"/>
    <xf numFmtId="4" fontId="22" fillId="0" borderId="1" xfId="0" applyNumberFormat="1" applyFont="1" applyBorder="1" applyAlignment="1">
      <alignment horizontal="right"/>
    </xf>
    <xf numFmtId="0" fontId="22" fillId="0" borderId="0" xfId="0" applyFont="1" applyFill="1" applyBorder="1"/>
    <xf numFmtId="4" fontId="22" fillId="0" borderId="1" xfId="0" applyNumberFormat="1" applyFont="1" applyBorder="1"/>
    <xf numFmtId="2" fontId="22" fillId="0" borderId="1" xfId="0" applyNumberFormat="1" applyFont="1" applyBorder="1" applyAlignment="1">
      <alignment horizontal="center"/>
    </xf>
    <xf numFmtId="43" fontId="22" fillId="0" borderId="1" xfId="0" applyNumberFormat="1" applyFont="1" applyBorder="1"/>
    <xf numFmtId="0" fontId="23" fillId="11" borderId="1" xfId="0" applyFont="1" applyFill="1" applyBorder="1" applyAlignment="1">
      <alignment horizontal="center" vertical="center" wrapText="1" readingOrder="1"/>
    </xf>
    <xf numFmtId="0" fontId="24" fillId="0" borderId="1" xfId="0" applyFont="1" applyBorder="1" applyAlignment="1">
      <alignment horizontal="left" vertical="center" wrapText="1" readingOrder="1"/>
    </xf>
    <xf numFmtId="0" fontId="24" fillId="0" borderId="1" xfId="0" applyFont="1" applyBorder="1" applyAlignment="1">
      <alignment horizontal="center" vertical="center" wrapText="1" readingOrder="1"/>
    </xf>
    <xf numFmtId="3" fontId="24" fillId="0" borderId="1" xfId="0" applyNumberFormat="1" applyFont="1" applyBorder="1" applyAlignment="1">
      <alignment horizontal="center" vertical="center" wrapText="1" readingOrder="1"/>
    </xf>
    <xf numFmtId="3" fontId="25" fillId="0" borderId="1" xfId="0" applyNumberFormat="1" applyFont="1" applyBorder="1" applyAlignment="1">
      <alignment horizontal="center" vertical="center" wrapText="1" readingOrder="1"/>
    </xf>
    <xf numFmtId="0" fontId="25" fillId="0" borderId="1" xfId="0" applyFont="1" applyBorder="1" applyAlignment="1">
      <alignment horizontal="center" vertical="center" wrapText="1" readingOrder="1"/>
    </xf>
    <xf numFmtId="0" fontId="26" fillId="12" borderId="21" xfId="0" applyFont="1" applyFill="1" applyBorder="1" applyAlignment="1">
      <alignment horizontal="center" vertical="center" wrapText="1" readingOrder="1"/>
    </xf>
    <xf numFmtId="0" fontId="27" fillId="13" borderId="21" xfId="0" applyFont="1" applyFill="1" applyBorder="1" applyAlignment="1">
      <alignment horizontal="left" vertical="center" wrapText="1" readingOrder="1"/>
    </xf>
    <xf numFmtId="0" fontId="28" fillId="13" borderId="21" xfId="0" applyFont="1" applyFill="1" applyBorder="1" applyAlignment="1">
      <alignment horizontal="center" vertical="center" wrapText="1" readingOrder="1"/>
    </xf>
    <xf numFmtId="0" fontId="27" fillId="0" borderId="21" xfId="0" applyFont="1" applyBorder="1" applyAlignment="1">
      <alignment horizontal="left" vertical="center" wrapText="1" readingOrder="1"/>
    </xf>
    <xf numFmtId="0" fontId="28" fillId="0" borderId="21" xfId="0" applyFont="1" applyBorder="1" applyAlignment="1">
      <alignment horizontal="center" vertical="center" wrapText="1" readingOrder="1"/>
    </xf>
    <xf numFmtId="0" fontId="29" fillId="10" borderId="21" xfId="0" applyFont="1" applyFill="1" applyBorder="1" applyAlignment="1">
      <alignment horizontal="left" vertical="center" wrapText="1" readingOrder="1"/>
    </xf>
    <xf numFmtId="0" fontId="29" fillId="10" borderId="21" xfId="0" applyFont="1" applyFill="1" applyBorder="1" applyAlignment="1">
      <alignment horizontal="center" vertical="center" wrapText="1" readingOrder="1"/>
    </xf>
    <xf numFmtId="43" fontId="30" fillId="10" borderId="21" xfId="6" applyFont="1" applyFill="1" applyBorder="1" applyAlignment="1">
      <alignment horizontal="center" vertical="center" wrapText="1" readingOrder="1"/>
    </xf>
    <xf numFmtId="0" fontId="31" fillId="0" borderId="0" xfId="0" applyFont="1"/>
    <xf numFmtId="43" fontId="31" fillId="0" borderId="0" xfId="6" applyFont="1"/>
    <xf numFmtId="10" fontId="31" fillId="0" borderId="0" xfId="7" applyNumberFormat="1" applyFont="1"/>
    <xf numFmtId="0" fontId="11" fillId="4" borderId="0" xfId="0" applyFont="1" applyFill="1" applyBorder="1" applyAlignment="1"/>
    <xf numFmtId="0" fontId="2" fillId="14" borderId="1" xfId="0" applyFont="1" applyFill="1" applyBorder="1"/>
    <xf numFmtId="0" fontId="2" fillId="14" borderId="1" xfId="0" applyFont="1" applyFill="1" applyBorder="1" applyAlignment="1">
      <alignment horizontal="center"/>
    </xf>
    <xf numFmtId="0" fontId="2" fillId="5" borderId="1" xfId="0" applyFont="1" applyFill="1" applyBorder="1" applyAlignment="1">
      <alignment wrapText="1"/>
    </xf>
    <xf numFmtId="0" fontId="0" fillId="5" borderId="1" xfId="0" applyFill="1" applyBorder="1" applyAlignment="1">
      <alignment wrapText="1"/>
    </xf>
    <xf numFmtId="0" fontId="0" fillId="5" borderId="1" xfId="0" applyNumberFormat="1" applyFill="1" applyBorder="1" applyAlignment="1">
      <alignment horizontal="center"/>
    </xf>
    <xf numFmtId="164" fontId="0" fillId="5" borderId="1" xfId="0" applyNumberFormat="1" applyFill="1" applyBorder="1" applyAlignment="1">
      <alignment horizontal="center"/>
    </xf>
    <xf numFmtId="164" fontId="0" fillId="5" borderId="1" xfId="0" applyNumberFormat="1" applyFill="1" applyBorder="1"/>
    <xf numFmtId="0" fontId="2" fillId="14" borderId="1" xfId="0" applyNumberFormat="1" applyFont="1" applyFill="1" applyBorder="1" applyAlignment="1">
      <alignment horizontal="center"/>
    </xf>
    <xf numFmtId="164" fontId="2" fillId="14" borderId="1" xfId="0" applyNumberFormat="1" applyFont="1" applyFill="1" applyBorder="1"/>
    <xf numFmtId="0" fontId="0" fillId="0" borderId="1" xfId="0" applyFill="1" applyBorder="1" applyAlignment="1">
      <alignment horizontal="left" wrapText="1"/>
    </xf>
    <xf numFmtId="0" fontId="5" fillId="5" borderId="0" xfId="1" applyFont="1" applyFill="1" applyBorder="1" applyAlignment="1">
      <alignment wrapText="1"/>
    </xf>
    <xf numFmtId="0" fontId="5" fillId="5" borderId="0" xfId="0" applyFont="1" applyFill="1" applyBorder="1" applyAlignment="1">
      <alignment wrapText="1"/>
    </xf>
    <xf numFmtId="0" fontId="5" fillId="5" borderId="11" xfId="1" applyFont="1" applyFill="1" applyBorder="1" applyAlignment="1">
      <alignment wrapText="1"/>
    </xf>
    <xf numFmtId="0" fontId="0" fillId="5" borderId="0" xfId="0" applyFill="1" applyAlignment="1">
      <alignment wrapText="1"/>
    </xf>
    <xf numFmtId="0" fontId="10" fillId="5" borderId="13" xfId="1" applyFont="1" applyFill="1" applyBorder="1" applyAlignment="1">
      <alignment horizontal="center" vertical="center" wrapText="1"/>
    </xf>
    <xf numFmtId="0" fontId="0" fillId="5" borderId="4" xfId="0" applyFill="1" applyBorder="1" applyAlignment="1">
      <alignment wrapText="1"/>
    </xf>
    <xf numFmtId="0" fontId="0" fillId="0" borderId="0" xfId="0" applyAlignment="1">
      <alignment wrapText="1"/>
    </xf>
    <xf numFmtId="165" fontId="0" fillId="0" borderId="0" xfId="0" applyNumberFormat="1"/>
    <xf numFmtId="0" fontId="5" fillId="0" borderId="0" xfId="0" applyFont="1" applyFill="1" applyBorder="1" applyAlignment="1">
      <alignment wrapText="1"/>
    </xf>
    <xf numFmtId="164" fontId="5" fillId="0" borderId="16" xfId="0" applyNumberFormat="1" applyFont="1" applyFill="1" applyBorder="1"/>
    <xf numFmtId="0" fontId="0" fillId="5" borderId="15" xfId="0" applyFill="1" applyBorder="1" applyAlignment="1">
      <alignment vertical="center"/>
    </xf>
    <xf numFmtId="0" fontId="0" fillId="5" borderId="0" xfId="0" applyFill="1" applyBorder="1"/>
    <xf numFmtId="0" fontId="4" fillId="0" borderId="1" xfId="0" applyFont="1" applyBorder="1" applyAlignment="1">
      <alignment horizontal="center"/>
    </xf>
    <xf numFmtId="0" fontId="11" fillId="3" borderId="2" xfId="0" applyFont="1" applyFill="1" applyBorder="1" applyAlignment="1">
      <alignment horizontal="center"/>
    </xf>
    <xf numFmtId="0" fontId="3" fillId="5" borderId="15" xfId="1" applyFill="1" applyBorder="1" applyAlignment="1">
      <alignment horizontal="center" vertical="center"/>
    </xf>
    <xf numFmtId="0" fontId="3" fillId="5" borderId="17" xfId="1" applyFill="1" applyBorder="1" applyAlignment="1">
      <alignment horizontal="center" vertical="center"/>
    </xf>
    <xf numFmtId="0" fontId="11" fillId="4" borderId="2" xfId="0" applyFont="1" applyFill="1" applyBorder="1" applyAlignment="1">
      <alignment horizontal="center"/>
    </xf>
    <xf numFmtId="0" fontId="5" fillId="5" borderId="15" xfId="0" applyFont="1" applyFill="1" applyBorder="1" applyAlignment="1">
      <alignment horizontal="center" vertical="center"/>
    </xf>
    <xf numFmtId="0" fontId="5" fillId="5" borderId="17" xfId="0" applyFont="1" applyFill="1" applyBorder="1" applyAlignment="1">
      <alignment horizontal="center" vertical="center"/>
    </xf>
    <xf numFmtId="0" fontId="5" fillId="5" borderId="15"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0" fillId="5" borderId="15" xfId="0" applyFill="1" applyBorder="1" applyAlignment="1">
      <alignment horizontal="center" vertical="center"/>
    </xf>
    <xf numFmtId="0" fontId="0" fillId="5" borderId="17" xfId="0" applyFill="1" applyBorder="1" applyAlignment="1">
      <alignment horizontal="center" vertical="center"/>
    </xf>
    <xf numFmtId="0" fontId="11" fillId="4" borderId="0" xfId="0" applyFont="1" applyFill="1" applyBorder="1" applyAlignment="1">
      <alignment horizontal="center"/>
    </xf>
    <xf numFmtId="0" fontId="0" fillId="0" borderId="0" xfId="0" applyBorder="1" applyAlignment="1">
      <alignment horizontal="left" vertical="center" wrapText="1"/>
    </xf>
    <xf numFmtId="0" fontId="14" fillId="6" borderId="1" xfId="0" applyFont="1" applyFill="1" applyBorder="1" applyAlignment="1">
      <alignment horizontal="center" vertical="center" wrapText="1"/>
    </xf>
    <xf numFmtId="9" fontId="2" fillId="7" borderId="1" xfId="0" applyNumberFormat="1" applyFont="1" applyFill="1" applyBorder="1" applyAlignment="1">
      <alignment horizontal="center" vertical="center" wrapText="1"/>
    </xf>
    <xf numFmtId="43" fontId="2" fillId="7" borderId="1" xfId="6" applyFont="1" applyFill="1" applyBorder="1" applyAlignment="1">
      <alignment vertical="center" wrapText="1"/>
    </xf>
    <xf numFmtId="0" fontId="17" fillId="0" borderId="0" xfId="0" applyFont="1" applyAlignment="1">
      <alignment horizontal="left" vertical="center" wrapText="1"/>
    </xf>
    <xf numFmtId="9" fontId="2" fillId="0" borderId="1" xfId="0" applyNumberFormat="1" applyFont="1" applyBorder="1" applyAlignment="1">
      <alignment horizontal="center" vertical="center" wrapText="1"/>
    </xf>
    <xf numFmtId="43" fontId="2" fillId="0" borderId="1" xfId="6" applyFont="1" applyBorder="1" applyAlignment="1">
      <alignment vertical="center" wrapText="1"/>
    </xf>
    <xf numFmtId="0" fontId="19" fillId="0" borderId="19"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1" xfId="0" applyFont="1" applyFill="1" applyBorder="1" applyAlignment="1">
      <alignment horizontal="center" vertical="center"/>
    </xf>
    <xf numFmtId="0" fontId="31" fillId="0" borderId="0" xfId="0" applyFont="1" applyAlignment="1">
      <alignment horizontal="center"/>
    </xf>
    <xf numFmtId="0" fontId="24" fillId="0" borderId="1" xfId="0" applyFont="1" applyBorder="1" applyAlignment="1">
      <alignment horizontal="left" vertical="center" wrapText="1" readingOrder="1"/>
    </xf>
    <xf numFmtId="0" fontId="30" fillId="10" borderId="0" xfId="0" applyFont="1" applyFill="1" applyBorder="1" applyAlignment="1">
      <alignment horizontal="center" vertical="center" wrapText="1" readingOrder="1"/>
    </xf>
    <xf numFmtId="0" fontId="30" fillId="10" borderId="22" xfId="0" applyFont="1" applyFill="1" applyBorder="1" applyAlignment="1">
      <alignment horizontal="center" vertical="center" wrapText="1" readingOrder="1"/>
    </xf>
    <xf numFmtId="0" fontId="23" fillId="11" borderId="1" xfId="0" applyFont="1" applyFill="1" applyBorder="1" applyAlignment="1">
      <alignment horizontal="center" vertical="center" wrapText="1" readingOrder="1"/>
    </xf>
  </cellXfs>
  <cellStyles count="8">
    <cellStyle name="Hipervínculo" xfId="5" builtinId="8"/>
    <cellStyle name="Millares" xfId="6" builtinId="3"/>
    <cellStyle name="Moneda" xfId="4" builtinId="4"/>
    <cellStyle name="Moneda 2" xfId="2"/>
    <cellStyle name="Normal" xfId="0" builtinId="0"/>
    <cellStyle name="Normal 2" xfId="3"/>
    <cellStyle name="Normal 3" xfId="1"/>
    <cellStyle name="Porcentaje"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xdr:row>
      <xdr:rowOff>19051</xdr:rowOff>
    </xdr:from>
    <xdr:to>
      <xdr:col>6</xdr:col>
      <xdr:colOff>800099</xdr:colOff>
      <xdr:row>15</xdr:row>
      <xdr:rowOff>77779</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 y="257176"/>
          <a:ext cx="5953123" cy="2725728"/>
        </a:xfrm>
        <a:prstGeom prst="rect">
          <a:avLst/>
        </a:prstGeom>
      </xdr:spPr>
    </xdr:pic>
    <xdr:clientData/>
  </xdr:twoCellAnchor>
  <xdr:twoCellAnchor editAs="oneCell">
    <xdr:from>
      <xdr:col>0</xdr:col>
      <xdr:colOff>1</xdr:colOff>
      <xdr:row>16</xdr:row>
      <xdr:rowOff>1</xdr:rowOff>
    </xdr:from>
    <xdr:to>
      <xdr:col>6</xdr:col>
      <xdr:colOff>752476</xdr:colOff>
      <xdr:row>30</xdr:row>
      <xdr:rowOff>91883</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1" y="3095626"/>
          <a:ext cx="5905500" cy="2758882"/>
        </a:xfrm>
        <a:prstGeom prst="rect">
          <a:avLst/>
        </a:prstGeom>
      </xdr:spPr>
    </xdr:pic>
    <xdr:clientData/>
  </xdr:twoCellAnchor>
  <xdr:twoCellAnchor editAs="oneCell">
    <xdr:from>
      <xdr:col>0</xdr:col>
      <xdr:colOff>0</xdr:colOff>
      <xdr:row>30</xdr:row>
      <xdr:rowOff>66675</xdr:rowOff>
    </xdr:from>
    <xdr:to>
      <xdr:col>6</xdr:col>
      <xdr:colOff>809624</xdr:colOff>
      <xdr:row>45</xdr:row>
      <xdr:rowOff>171889</xdr:rowOff>
    </xdr:to>
    <xdr:pic>
      <xdr:nvPicPr>
        <xdr:cNvPr id="4" name="Imagen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a:stretch>
          <a:fillRect/>
        </a:stretch>
      </xdr:blipFill>
      <xdr:spPr>
        <a:xfrm>
          <a:off x="0" y="5829300"/>
          <a:ext cx="5962649" cy="2962714"/>
        </a:xfrm>
        <a:prstGeom prst="rect">
          <a:avLst/>
        </a:prstGeom>
      </xdr:spPr>
    </xdr:pic>
    <xdr:clientData/>
  </xdr:twoCellAnchor>
  <xdr:twoCellAnchor editAs="oneCell">
    <xdr:from>
      <xdr:col>0</xdr:col>
      <xdr:colOff>0</xdr:colOff>
      <xdr:row>59</xdr:row>
      <xdr:rowOff>38100</xdr:rowOff>
    </xdr:from>
    <xdr:to>
      <xdr:col>7</xdr:col>
      <xdr:colOff>61745</xdr:colOff>
      <xdr:row>75</xdr:row>
      <xdr:rowOff>57150</xdr:rowOff>
    </xdr:to>
    <xdr:pic>
      <xdr:nvPicPr>
        <xdr:cNvPr id="6" name="Imagen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4"/>
        <a:stretch>
          <a:fillRect/>
        </a:stretch>
      </xdr:blipFill>
      <xdr:spPr>
        <a:xfrm>
          <a:off x="0" y="12134850"/>
          <a:ext cx="6033920" cy="3067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6</xdr:col>
      <xdr:colOff>171450</xdr:colOff>
      <xdr:row>17</xdr:row>
      <xdr:rowOff>24234</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428625"/>
          <a:ext cx="6200775" cy="2881734"/>
        </a:xfrm>
        <a:prstGeom prst="rect">
          <a:avLst/>
        </a:prstGeom>
      </xdr:spPr>
    </xdr:pic>
    <xdr:clientData/>
  </xdr:twoCellAnchor>
  <xdr:twoCellAnchor editAs="oneCell">
    <xdr:from>
      <xdr:col>0</xdr:col>
      <xdr:colOff>0</xdr:colOff>
      <xdr:row>17</xdr:row>
      <xdr:rowOff>152399</xdr:rowOff>
    </xdr:from>
    <xdr:to>
      <xdr:col>6</xdr:col>
      <xdr:colOff>200025</xdr:colOff>
      <xdr:row>34</xdr:row>
      <xdr:rowOff>122844</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0" y="3438524"/>
          <a:ext cx="6229350" cy="32089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152400</xdr:rowOff>
    </xdr:from>
    <xdr:to>
      <xdr:col>9</xdr:col>
      <xdr:colOff>701597</xdr:colOff>
      <xdr:row>22</xdr:row>
      <xdr:rowOff>151881</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390525"/>
          <a:ext cx="7559597" cy="399998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ppData/Local/Microsoft/Windows/INetCache/Content.Outlook/HR18V9U0/Anexos%20informe%20financiero_f.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topLeftCell="A5" zoomScale="130" zoomScaleNormal="130" workbookViewId="0">
      <selection activeCell="B6" sqref="B6"/>
    </sheetView>
  </sheetViews>
  <sheetFormatPr baseColWidth="10" defaultColWidth="10.7109375" defaultRowHeight="15"/>
  <cols>
    <col min="1" max="1" width="25.42578125" customWidth="1"/>
    <col min="2" max="2" width="37.140625" customWidth="1"/>
    <col min="3" max="3" width="19.5703125" bestFit="1" customWidth="1"/>
    <col min="4" max="4" width="19" customWidth="1"/>
    <col min="5" max="6" width="15" bestFit="1" customWidth="1"/>
    <col min="7" max="7" width="14.140625" bestFit="1" customWidth="1"/>
  </cols>
  <sheetData>
    <row r="1" spans="1:6" ht="18.75">
      <c r="A1" s="131" t="s">
        <v>187</v>
      </c>
      <c r="B1" s="131"/>
      <c r="C1" s="131"/>
      <c r="D1" s="131"/>
      <c r="E1" s="131"/>
    </row>
    <row r="2" spans="1:6">
      <c r="A2" s="22"/>
      <c r="B2" s="22"/>
      <c r="C2" s="22"/>
      <c r="D2" s="22"/>
      <c r="E2" s="22"/>
    </row>
    <row r="3" spans="1:6">
      <c r="A3" s="1" t="s">
        <v>154</v>
      </c>
      <c r="B3" s="1" t="s">
        <v>155</v>
      </c>
      <c r="C3" s="1" t="s">
        <v>180</v>
      </c>
      <c r="D3" s="2" t="s">
        <v>156</v>
      </c>
      <c r="E3" s="1" t="s">
        <v>157</v>
      </c>
    </row>
    <row r="4" spans="1:6">
      <c r="A4" s="11" t="s">
        <v>172</v>
      </c>
      <c r="B4" s="4" t="s">
        <v>173</v>
      </c>
      <c r="C4" s="14">
        <v>1452408</v>
      </c>
      <c r="D4" s="5">
        <v>238397455.69000015</v>
      </c>
      <c r="E4" s="12">
        <v>0.50833772668529265</v>
      </c>
      <c r="F4" s="46"/>
    </row>
    <row r="5" spans="1:6">
      <c r="A5" s="11" t="s">
        <v>172</v>
      </c>
      <c r="B5" s="4" t="s">
        <v>181</v>
      </c>
      <c r="C5" s="14">
        <v>318754</v>
      </c>
      <c r="D5" s="5">
        <v>156451072.80999997</v>
      </c>
      <c r="E5" s="12">
        <v>0.33360248103120405</v>
      </c>
      <c r="F5" s="46"/>
    </row>
    <row r="6" spans="1:6" ht="30">
      <c r="A6" s="11" t="s">
        <v>172</v>
      </c>
      <c r="B6" s="117" t="s">
        <v>174</v>
      </c>
      <c r="C6" s="14">
        <v>1130620</v>
      </c>
      <c r="D6" s="5">
        <v>57016853.599999994</v>
      </c>
      <c r="E6" s="12">
        <v>0.12157771423307978</v>
      </c>
    </row>
    <row r="7" spans="1:6">
      <c r="A7" s="18" t="s">
        <v>172</v>
      </c>
      <c r="B7" s="9" t="s">
        <v>189</v>
      </c>
      <c r="C7" s="19">
        <v>1261</v>
      </c>
      <c r="D7" s="10">
        <v>6535804.7999999989</v>
      </c>
      <c r="E7" s="20">
        <v>1.3936374213704264E-2</v>
      </c>
      <c r="F7" s="46"/>
    </row>
    <row r="8" spans="1:6">
      <c r="A8" s="11" t="s">
        <v>172</v>
      </c>
      <c r="B8" s="4" t="s">
        <v>176</v>
      </c>
      <c r="C8" s="14">
        <v>40807</v>
      </c>
      <c r="D8" s="5">
        <v>3674509.4699999993</v>
      </c>
      <c r="E8" s="12">
        <v>7.8352001922885033E-3</v>
      </c>
      <c r="F8" s="46"/>
    </row>
    <row r="9" spans="1:6">
      <c r="A9" s="11" t="s">
        <v>172</v>
      </c>
      <c r="B9" s="4" t="s">
        <v>177</v>
      </c>
      <c r="C9" s="14">
        <v>4273</v>
      </c>
      <c r="D9" s="5">
        <v>3009885.1800000006</v>
      </c>
      <c r="E9" s="12">
        <v>6.4180139236659321E-3</v>
      </c>
      <c r="F9" s="46"/>
    </row>
    <row r="10" spans="1:6">
      <c r="A10" s="11" t="s">
        <v>172</v>
      </c>
      <c r="B10" s="4" t="s">
        <v>178</v>
      </c>
      <c r="C10" s="14">
        <v>228167</v>
      </c>
      <c r="D10" s="5">
        <v>2879361.7700000005</v>
      </c>
      <c r="E10" s="12">
        <v>6.1396973060385586E-3</v>
      </c>
      <c r="F10" s="46"/>
    </row>
    <row r="11" spans="1:6">
      <c r="A11" s="11" t="s">
        <v>172</v>
      </c>
      <c r="B11" s="4" t="s">
        <v>179</v>
      </c>
      <c r="C11" s="16">
        <v>48</v>
      </c>
      <c r="D11" s="5">
        <v>1009604.85</v>
      </c>
      <c r="E11" s="12">
        <v>2.1527924147261503E-3</v>
      </c>
      <c r="F11" s="46"/>
    </row>
    <row r="12" spans="1:6">
      <c r="A12" s="130" t="s">
        <v>404</v>
      </c>
      <c r="B12" s="130"/>
      <c r="C12" s="15">
        <f>SUM(C4:C11)</f>
        <v>3176338</v>
      </c>
      <c r="D12" s="6">
        <f>SUM(D4:D11)</f>
        <v>468974548.1700002</v>
      </c>
      <c r="E12" s="13">
        <f>D12/$D$12</f>
        <v>1</v>
      </c>
    </row>
    <row r="13" spans="1:6">
      <c r="A13" s="45" t="s">
        <v>221</v>
      </c>
    </row>
    <row r="14" spans="1:6">
      <c r="A14" s="45" t="s">
        <v>220</v>
      </c>
      <c r="F14" s="7"/>
    </row>
    <row r="16" spans="1:6">
      <c r="A16" s="1" t="s">
        <v>154</v>
      </c>
      <c r="B16" s="1" t="s">
        <v>155</v>
      </c>
      <c r="C16" s="1" t="s">
        <v>180</v>
      </c>
      <c r="D16" s="2" t="s">
        <v>156</v>
      </c>
      <c r="E16" s="1" t="s">
        <v>157</v>
      </c>
    </row>
    <row r="17" spans="1:5">
      <c r="A17" s="3" t="s">
        <v>2</v>
      </c>
      <c r="B17" s="4" t="s">
        <v>158</v>
      </c>
      <c r="C17" s="17">
        <v>41066</v>
      </c>
      <c r="D17" s="42">
        <v>121881999.91000006</v>
      </c>
      <c r="E17" s="12">
        <v>0.57216706129079598</v>
      </c>
    </row>
    <row r="18" spans="1:5">
      <c r="A18" s="8" t="s">
        <v>2</v>
      </c>
      <c r="B18" s="9" t="s">
        <v>190</v>
      </c>
      <c r="C18" s="21">
        <v>44358</v>
      </c>
      <c r="D18" s="42">
        <v>32739941.489999983</v>
      </c>
      <c r="E18" s="20">
        <v>0.15369550977993862</v>
      </c>
    </row>
    <row r="19" spans="1:5">
      <c r="A19" s="3" t="s">
        <v>2</v>
      </c>
      <c r="B19" s="4" t="s">
        <v>159</v>
      </c>
      <c r="C19" s="17">
        <v>125</v>
      </c>
      <c r="D19" s="42">
        <v>21550546.640000004</v>
      </c>
      <c r="E19" s="12">
        <v>0.10116762893063881</v>
      </c>
    </row>
    <row r="20" spans="1:5">
      <c r="A20" s="3" t="s">
        <v>2</v>
      </c>
      <c r="B20" s="4" t="s">
        <v>13</v>
      </c>
      <c r="C20" s="17">
        <v>9</v>
      </c>
      <c r="D20" s="42">
        <v>19586250.139999997</v>
      </c>
      <c r="E20" s="12">
        <v>9.1946367737528151E-2</v>
      </c>
    </row>
    <row r="21" spans="1:5">
      <c r="A21" s="3" t="s">
        <v>2</v>
      </c>
      <c r="B21" s="4" t="s">
        <v>160</v>
      </c>
      <c r="C21" s="14">
        <v>62655</v>
      </c>
      <c r="D21" s="36">
        <v>14785373.68</v>
      </c>
      <c r="E21" s="12">
        <v>6.9408967811643102E-2</v>
      </c>
    </row>
    <row r="22" spans="1:5">
      <c r="A22" s="3" t="s">
        <v>2</v>
      </c>
      <c r="B22" s="4" t="s">
        <v>30</v>
      </c>
      <c r="C22" s="17">
        <v>746</v>
      </c>
      <c r="D22" s="36">
        <v>2474092.36</v>
      </c>
      <c r="E22" s="12">
        <v>1.1614464449455301E-2</v>
      </c>
    </row>
    <row r="23" spans="1:5">
      <c r="A23" s="130" t="s">
        <v>188</v>
      </c>
      <c r="B23" s="130"/>
      <c r="C23" s="15">
        <f>SUM(C17:C22)</f>
        <v>148959</v>
      </c>
      <c r="D23" s="6">
        <f>SUM(D17:D22)</f>
        <v>213018204.22000006</v>
      </c>
      <c r="E23" s="13">
        <f>D23/$D$23</f>
        <v>1</v>
      </c>
    </row>
    <row r="24" spans="1:5" ht="15.75" thickBot="1"/>
    <row r="25" spans="1:5" ht="16.5" thickBot="1">
      <c r="A25" s="23"/>
      <c r="B25" s="25" t="s">
        <v>182</v>
      </c>
      <c r="C25" s="26">
        <f>C12+C23</f>
        <v>3325297</v>
      </c>
      <c r="D25" s="27">
        <f>D12+D23</f>
        <v>681992752.39000022</v>
      </c>
      <c r="E25" s="24"/>
    </row>
    <row r="26" spans="1:5">
      <c r="A26" s="45" t="s">
        <v>222</v>
      </c>
    </row>
    <row r="27" spans="1:5">
      <c r="A27" s="45" t="s">
        <v>220</v>
      </c>
    </row>
    <row r="29" spans="1:5">
      <c r="A29" t="s">
        <v>191</v>
      </c>
    </row>
  </sheetData>
  <mergeCells count="3">
    <mergeCell ref="A12:B12"/>
    <mergeCell ref="A23:B23"/>
    <mergeCell ref="A1:E1"/>
  </mergeCells>
  <hyperlinks>
    <hyperlink ref="D21" location="'ANEXO 2 DESGLOSE NO TRIBUTARIO'!I22" display="'ANEXO 2 DESGLOSE NO TRIBUTARIO'!I22"/>
    <hyperlink ref="D22" location="'ANEXO 2 DESGLOSE NO TRIBUTARIO'!I30" display="'ANEXO 2 DESGLOSE NO TRIBUTARIO'!I30"/>
    <hyperlink ref="D17" location="'ANEXO 2 DESGLOSE NO TRIBUTARIO'!D20" display="'ANEXO 2 DESGLOSE NO TRIBUTARIO'!D20"/>
    <hyperlink ref="D18" location="'ANEXO 2 DESGLOSE NO TRIBUTARIO'!D159" display="'ANEXO 2 DESGLOSE NO TRIBUTARIO'!D159"/>
    <hyperlink ref="D19" location="'ANEXO 2 DESGLOSE NO TRIBUTARIO'!I8" display="'ANEXO 2 DESGLOSE NO TRIBUTARIO'!I8"/>
    <hyperlink ref="D20" location="'ANEXO 2 DESGLOSE NO TRIBUTARIO'!I14" display="'ANEXO 2 DESGLOSE NO TRIBUTARIO'!I14"/>
    <hyperlink ref="D4" r:id="rId1" display="Anexos informe financiero_f.xlsx"/>
  </hyperlinks>
  <pageMargins left="0.7" right="0.7" top="0.75" bottom="0.75" header="0.3" footer="0.3"/>
  <pageSetup paperSize="9" scale="75" orientation="portrait" verticalDpi="59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0"/>
  <sheetViews>
    <sheetView showGridLines="0" topLeftCell="C12" workbookViewId="0">
      <selection activeCell="H37" sqref="H37"/>
    </sheetView>
  </sheetViews>
  <sheetFormatPr baseColWidth="10" defaultColWidth="10.7109375" defaultRowHeight="15"/>
  <cols>
    <col min="1" max="1" width="32.42578125" style="32" bestFit="1" customWidth="1"/>
    <col min="2" max="2" width="10.42578125" style="32" hidden="1" customWidth="1"/>
    <col min="3" max="3" width="38" style="32" bestFit="1" customWidth="1"/>
    <col min="4" max="4" width="15" style="32" bestFit="1" customWidth="1"/>
    <col min="5" max="5" width="1.85546875" style="32" customWidth="1"/>
    <col min="6" max="6" width="32" style="32" customWidth="1"/>
    <col min="7" max="7" width="38" style="32" customWidth="1"/>
    <col min="8" max="8" width="14.5703125" style="32" customWidth="1"/>
  </cols>
  <sheetData>
    <row r="1" spans="1:8" ht="18.75">
      <c r="A1" s="134" t="s">
        <v>192</v>
      </c>
      <c r="B1" s="134"/>
      <c r="C1" s="134"/>
      <c r="D1" s="134"/>
      <c r="E1" s="40"/>
      <c r="F1" s="134" t="s">
        <v>192</v>
      </c>
      <c r="G1" s="134"/>
      <c r="H1" s="134"/>
    </row>
    <row r="2" spans="1:8" ht="16.5" thickBot="1">
      <c r="A2" s="28"/>
      <c r="B2" s="28"/>
      <c r="C2" s="28"/>
      <c r="D2" s="28"/>
      <c r="E2" s="28"/>
      <c r="F2" s="28"/>
    </row>
    <row r="3" spans="1:8" ht="15.75">
      <c r="A3" s="47" t="s">
        <v>193</v>
      </c>
      <c r="B3" s="48" t="s">
        <v>186</v>
      </c>
      <c r="C3" s="48" t="s">
        <v>171</v>
      </c>
      <c r="D3" s="49" t="s">
        <v>0</v>
      </c>
      <c r="E3" s="35"/>
      <c r="F3" s="47" t="s">
        <v>193</v>
      </c>
      <c r="G3" s="48" t="s">
        <v>171</v>
      </c>
      <c r="H3" s="49" t="s">
        <v>0</v>
      </c>
    </row>
    <row r="4" spans="1:8">
      <c r="A4" s="132" t="s">
        <v>158</v>
      </c>
      <c r="B4" s="50">
        <v>148</v>
      </c>
      <c r="C4" s="50" t="s">
        <v>165</v>
      </c>
      <c r="D4" s="51">
        <v>118976873.96000001</v>
      </c>
      <c r="E4" s="31"/>
      <c r="F4" s="132" t="s">
        <v>159</v>
      </c>
      <c r="G4" s="50" t="s">
        <v>5</v>
      </c>
      <c r="H4" s="51">
        <v>15515850.32</v>
      </c>
    </row>
    <row r="5" spans="1:8">
      <c r="A5" s="132"/>
      <c r="B5" s="50">
        <v>926</v>
      </c>
      <c r="C5" s="50" t="s">
        <v>4</v>
      </c>
      <c r="D5" s="51">
        <v>932179.26</v>
      </c>
      <c r="E5" s="31"/>
      <c r="F5" s="132"/>
      <c r="G5" s="50" t="s">
        <v>3</v>
      </c>
      <c r="H5" s="51">
        <v>4449748.71</v>
      </c>
    </row>
    <row r="6" spans="1:8">
      <c r="A6" s="132"/>
      <c r="B6" s="50">
        <v>231</v>
      </c>
      <c r="C6" s="50" t="s">
        <v>11</v>
      </c>
      <c r="D6" s="51">
        <v>853384.09</v>
      </c>
      <c r="E6" s="31"/>
      <c r="F6" s="132"/>
      <c r="G6" s="50" t="s">
        <v>4</v>
      </c>
      <c r="H6" s="51">
        <v>1492248.92</v>
      </c>
    </row>
    <row r="7" spans="1:8" ht="27" thickBot="1">
      <c r="A7" s="132"/>
      <c r="B7" s="50">
        <v>585</v>
      </c>
      <c r="C7" s="118" t="s">
        <v>166</v>
      </c>
      <c r="D7" s="51">
        <v>296923.12</v>
      </c>
      <c r="E7" s="31"/>
      <c r="F7" s="133"/>
      <c r="G7" s="50" t="s">
        <v>170</v>
      </c>
      <c r="H7" s="51">
        <v>92698.69</v>
      </c>
    </row>
    <row r="8" spans="1:8" ht="15.75" thickBot="1">
      <c r="A8" s="132"/>
      <c r="B8" s="50">
        <v>165</v>
      </c>
      <c r="C8" s="50" t="s">
        <v>12</v>
      </c>
      <c r="D8" s="51">
        <v>285817.36</v>
      </c>
      <c r="E8" s="31"/>
      <c r="F8" s="39" t="s">
        <v>196</v>
      </c>
      <c r="G8" s="37"/>
      <c r="H8" s="38">
        <f>SUM(H4:H7)</f>
        <v>21550546.640000004</v>
      </c>
    </row>
    <row r="9" spans="1:8" ht="15.75" thickBot="1">
      <c r="A9" s="132"/>
      <c r="B9" s="50">
        <v>145</v>
      </c>
      <c r="C9" s="50" t="s">
        <v>33</v>
      </c>
      <c r="D9" s="51">
        <v>182145.18</v>
      </c>
      <c r="E9" s="31"/>
    </row>
    <row r="10" spans="1:8">
      <c r="A10" s="132"/>
      <c r="B10" s="50">
        <v>232</v>
      </c>
      <c r="C10" s="50" t="s">
        <v>17</v>
      </c>
      <c r="D10" s="51">
        <v>163334.54</v>
      </c>
      <c r="E10" s="31"/>
      <c r="F10" s="52"/>
      <c r="G10" s="53"/>
      <c r="H10" s="54"/>
    </row>
    <row r="11" spans="1:8" ht="26.25">
      <c r="A11" s="132"/>
      <c r="B11" s="50">
        <v>588</v>
      </c>
      <c r="C11" s="118" t="s">
        <v>167</v>
      </c>
      <c r="D11" s="51">
        <v>155477.37</v>
      </c>
      <c r="E11" s="31"/>
      <c r="F11" s="55" t="s">
        <v>193</v>
      </c>
      <c r="G11" s="56" t="s">
        <v>171</v>
      </c>
      <c r="H11" s="57" t="s">
        <v>0</v>
      </c>
    </row>
    <row r="12" spans="1:8" ht="26.25">
      <c r="A12" s="132"/>
      <c r="B12" s="50">
        <v>586</v>
      </c>
      <c r="C12" s="118" t="s">
        <v>168</v>
      </c>
      <c r="D12" s="51">
        <v>11997</v>
      </c>
      <c r="E12" s="31"/>
      <c r="F12" s="132" t="s">
        <v>13</v>
      </c>
      <c r="G12" s="50" t="s">
        <v>3</v>
      </c>
      <c r="H12" s="51">
        <v>11415890.27</v>
      </c>
    </row>
    <row r="13" spans="1:8">
      <c r="A13" s="132"/>
      <c r="B13" s="50">
        <v>164</v>
      </c>
      <c r="C13" s="50" t="s">
        <v>79</v>
      </c>
      <c r="D13" s="51">
        <v>9502.4</v>
      </c>
      <c r="E13" s="31"/>
      <c r="F13" s="132"/>
      <c r="G13" s="50" t="s">
        <v>13</v>
      </c>
      <c r="H13" s="51">
        <v>7431663.4699999997</v>
      </c>
    </row>
    <row r="14" spans="1:8" ht="15.75" thickBot="1">
      <c r="A14" s="132"/>
      <c r="B14" s="50">
        <v>560</v>
      </c>
      <c r="C14" s="50" t="s">
        <v>169</v>
      </c>
      <c r="D14" s="51">
        <v>7787.39</v>
      </c>
      <c r="E14" s="31"/>
      <c r="F14" s="133"/>
      <c r="G14" s="50" t="s">
        <v>4</v>
      </c>
      <c r="H14" s="51">
        <v>738696.4</v>
      </c>
    </row>
    <row r="15" spans="1:8" ht="15.75" thickBot="1">
      <c r="A15" s="132"/>
      <c r="B15" s="50">
        <v>135</v>
      </c>
      <c r="C15" s="50" t="s">
        <v>28</v>
      </c>
      <c r="D15" s="51">
        <v>3422.1</v>
      </c>
      <c r="E15" s="31"/>
      <c r="F15" s="39" t="s">
        <v>197</v>
      </c>
      <c r="G15" s="37"/>
      <c r="H15" s="38">
        <f>SUM(H12:H14)</f>
        <v>19586250.139999997</v>
      </c>
    </row>
    <row r="16" spans="1:8" ht="15.75" thickBot="1">
      <c r="A16" s="132"/>
      <c r="B16" s="50">
        <v>146</v>
      </c>
      <c r="C16" s="50" t="s">
        <v>3</v>
      </c>
      <c r="D16" s="51">
        <v>2992.09</v>
      </c>
      <c r="E16" s="31"/>
    </row>
    <row r="17" spans="1:8" ht="15.75">
      <c r="A17" s="132"/>
      <c r="B17" s="50">
        <v>166</v>
      </c>
      <c r="C17" s="50" t="s">
        <v>73</v>
      </c>
      <c r="D17" s="51">
        <v>154.76</v>
      </c>
      <c r="E17" s="31"/>
      <c r="F17" s="47" t="s">
        <v>193</v>
      </c>
      <c r="G17" s="48" t="s">
        <v>171</v>
      </c>
      <c r="H17" s="49" t="s">
        <v>0</v>
      </c>
    </row>
    <row r="18" spans="1:8" ht="15.75" thickBot="1">
      <c r="A18" s="133"/>
      <c r="B18" s="50">
        <v>118</v>
      </c>
      <c r="C18" s="50" t="s">
        <v>95</v>
      </c>
      <c r="D18" s="51">
        <v>9.2899999999999991</v>
      </c>
      <c r="E18" s="31"/>
      <c r="F18" s="132" t="s">
        <v>160</v>
      </c>
      <c r="G18" s="50" t="s">
        <v>161</v>
      </c>
      <c r="H18" s="51">
        <v>7359189.9500000002</v>
      </c>
    </row>
    <row r="19" spans="1:8" ht="15.75" thickBot="1">
      <c r="A19" s="39" t="s">
        <v>194</v>
      </c>
      <c r="B19" s="37"/>
      <c r="C19" s="37"/>
      <c r="D19" s="38">
        <f>SUM(D4:D18)</f>
        <v>121881999.91000006</v>
      </c>
      <c r="E19" s="31"/>
      <c r="F19" s="132"/>
      <c r="G19" s="50" t="s">
        <v>162</v>
      </c>
      <c r="H19" s="51">
        <v>7292687.96</v>
      </c>
    </row>
    <row r="20" spans="1:8">
      <c r="E20" s="31"/>
      <c r="F20" s="132"/>
      <c r="G20" s="50" t="s">
        <v>163</v>
      </c>
      <c r="H20" s="51">
        <v>110002.91</v>
      </c>
    </row>
    <row r="21" spans="1:8">
      <c r="E21" s="41"/>
      <c r="F21" s="132"/>
      <c r="G21" s="50" t="s">
        <v>4</v>
      </c>
      <c r="H21" s="51">
        <v>19918.86</v>
      </c>
    </row>
    <row r="22" spans="1:8" ht="15.75" thickBot="1">
      <c r="D22" s="33"/>
      <c r="E22" s="33"/>
      <c r="F22" s="133"/>
      <c r="G22" s="50" t="s">
        <v>164</v>
      </c>
      <c r="H22" s="51">
        <v>3574</v>
      </c>
    </row>
    <row r="23" spans="1:8" ht="16.5" thickBot="1">
      <c r="A23" s="47" t="s">
        <v>193</v>
      </c>
      <c r="B23" s="48" t="s">
        <v>186</v>
      </c>
      <c r="C23" s="48" t="s">
        <v>171</v>
      </c>
      <c r="D23" s="49" t="s">
        <v>0</v>
      </c>
      <c r="E23" s="35"/>
      <c r="F23" s="39" t="s">
        <v>198</v>
      </c>
      <c r="G23" s="37"/>
      <c r="H23" s="38">
        <f>SUM(H18:H22)</f>
        <v>14785373.68</v>
      </c>
    </row>
    <row r="24" spans="1:8" ht="15.75" thickBot="1">
      <c r="A24" s="132" t="s">
        <v>1</v>
      </c>
      <c r="B24" s="50">
        <v>146</v>
      </c>
      <c r="C24" s="118" t="s">
        <v>3</v>
      </c>
      <c r="D24" s="51">
        <v>12975956.940000001</v>
      </c>
      <c r="E24" s="31"/>
    </row>
    <row r="25" spans="1:8">
      <c r="A25" s="132"/>
      <c r="B25" s="50">
        <v>926</v>
      </c>
      <c r="C25" s="118" t="s">
        <v>4</v>
      </c>
      <c r="D25" s="51">
        <v>7893357.0300000012</v>
      </c>
      <c r="E25" s="31"/>
      <c r="F25" s="52"/>
      <c r="G25" s="53"/>
      <c r="H25" s="54"/>
    </row>
    <row r="26" spans="1:8" ht="15.75">
      <c r="A26" s="132"/>
      <c r="B26" s="50">
        <v>223</v>
      </c>
      <c r="C26" s="118" t="s">
        <v>6</v>
      </c>
      <c r="D26" s="51">
        <v>2013355.1099999999</v>
      </c>
      <c r="E26" s="31"/>
      <c r="F26" s="55" t="s">
        <v>193</v>
      </c>
      <c r="G26" s="56" t="s">
        <v>171</v>
      </c>
      <c r="H26" s="57" t="s">
        <v>0</v>
      </c>
    </row>
    <row r="27" spans="1:8">
      <c r="A27" s="132"/>
      <c r="B27" s="50">
        <v>501</v>
      </c>
      <c r="C27" s="118" t="s">
        <v>5</v>
      </c>
      <c r="D27" s="51">
        <v>1887322.19</v>
      </c>
      <c r="E27" s="31"/>
      <c r="F27" s="132" t="s">
        <v>30</v>
      </c>
      <c r="G27" s="50" t="s">
        <v>30</v>
      </c>
      <c r="H27" s="51">
        <v>2189820.8199999998</v>
      </c>
    </row>
    <row r="28" spans="1:8">
      <c r="A28" s="132"/>
      <c r="B28" s="50">
        <v>572</v>
      </c>
      <c r="C28" s="118" t="s">
        <v>7</v>
      </c>
      <c r="D28" s="51">
        <v>1436969.47</v>
      </c>
      <c r="E28" s="31"/>
      <c r="F28" s="132"/>
      <c r="G28" s="50" t="s">
        <v>3</v>
      </c>
      <c r="H28" s="51">
        <v>271363.21999999997</v>
      </c>
    </row>
    <row r="29" spans="1:8" ht="26.25">
      <c r="A29" s="132"/>
      <c r="B29" s="50">
        <v>366</v>
      </c>
      <c r="C29" s="118" t="s">
        <v>8</v>
      </c>
      <c r="D29" s="51">
        <v>874042.33</v>
      </c>
      <c r="E29" s="31"/>
      <c r="F29" s="132"/>
      <c r="G29" s="50" t="s">
        <v>4</v>
      </c>
      <c r="H29" s="51">
        <v>12849.32</v>
      </c>
    </row>
    <row r="30" spans="1:8" ht="15.75" thickBot="1">
      <c r="A30" s="132"/>
      <c r="B30" s="50">
        <v>134</v>
      </c>
      <c r="C30" s="118" t="s">
        <v>10</v>
      </c>
      <c r="D30" s="51">
        <v>801044.04</v>
      </c>
      <c r="E30" s="31"/>
      <c r="F30" s="133"/>
      <c r="G30" s="50" t="s">
        <v>95</v>
      </c>
      <c r="H30" s="51">
        <v>59</v>
      </c>
    </row>
    <row r="31" spans="1:8" ht="27" thickBot="1">
      <c r="A31" s="132"/>
      <c r="B31" s="50">
        <v>292</v>
      </c>
      <c r="C31" s="118" t="s">
        <v>9</v>
      </c>
      <c r="D31" s="51">
        <v>544492.65</v>
      </c>
      <c r="E31" s="31"/>
      <c r="F31" s="39" t="s">
        <v>199</v>
      </c>
      <c r="G31" s="37"/>
      <c r="H31" s="38">
        <f>SUM(H27:H30)</f>
        <v>2474092.36</v>
      </c>
    </row>
    <row r="32" spans="1:8">
      <c r="A32" s="132"/>
      <c r="B32" s="50">
        <v>231</v>
      </c>
      <c r="C32" s="118" t="s">
        <v>11</v>
      </c>
      <c r="D32" s="51">
        <v>405213.23</v>
      </c>
      <c r="E32" s="31"/>
    </row>
    <row r="33" spans="1:8">
      <c r="A33" s="132"/>
      <c r="B33" s="50">
        <v>165</v>
      </c>
      <c r="C33" s="118" t="s">
        <v>12</v>
      </c>
      <c r="D33" s="51">
        <v>390807.63</v>
      </c>
      <c r="E33" s="31"/>
    </row>
    <row r="34" spans="1:8" ht="15.75">
      <c r="A34" s="132"/>
      <c r="B34" s="50">
        <v>185</v>
      </c>
      <c r="C34" s="118" t="s">
        <v>13</v>
      </c>
      <c r="D34" s="51">
        <v>389881.88</v>
      </c>
      <c r="E34" s="31"/>
      <c r="F34" s="34"/>
      <c r="G34" s="34"/>
      <c r="H34" s="35"/>
    </row>
    <row r="35" spans="1:8">
      <c r="A35" s="132"/>
      <c r="B35" s="50">
        <v>181</v>
      </c>
      <c r="C35" s="118" t="s">
        <v>14</v>
      </c>
      <c r="D35" s="51">
        <v>371385.32</v>
      </c>
      <c r="E35" s="31"/>
      <c r="F35" s="29"/>
      <c r="G35" s="30"/>
      <c r="H35" s="31"/>
    </row>
    <row r="36" spans="1:8">
      <c r="A36" s="132"/>
      <c r="B36" s="50">
        <v>851</v>
      </c>
      <c r="C36" s="118" t="s">
        <v>15</v>
      </c>
      <c r="D36" s="51">
        <v>353656.06</v>
      </c>
      <c r="E36" s="31"/>
      <c r="F36" s="29"/>
      <c r="G36" s="30"/>
      <c r="H36" s="31"/>
    </row>
    <row r="37" spans="1:8">
      <c r="A37" s="132"/>
      <c r="B37" s="50">
        <v>108</v>
      </c>
      <c r="C37" s="118" t="s">
        <v>18</v>
      </c>
      <c r="D37" s="51">
        <v>280447.65999999997</v>
      </c>
      <c r="E37" s="31"/>
      <c r="F37" s="29"/>
      <c r="G37" s="30"/>
      <c r="H37" s="31"/>
    </row>
    <row r="38" spans="1:8">
      <c r="A38" s="132"/>
      <c r="B38" s="50">
        <v>232</v>
      </c>
      <c r="C38" s="118" t="s">
        <v>17</v>
      </c>
      <c r="D38" s="51">
        <v>201437.6</v>
      </c>
      <c r="E38" s="31"/>
      <c r="F38" s="29"/>
      <c r="G38" s="30"/>
      <c r="H38" s="31"/>
    </row>
    <row r="39" spans="1:8">
      <c r="A39" s="132"/>
      <c r="B39" s="50">
        <v>184</v>
      </c>
      <c r="C39" s="118" t="s">
        <v>5</v>
      </c>
      <c r="D39" s="51">
        <v>201122.33</v>
      </c>
      <c r="E39" s="31"/>
      <c r="F39" s="29"/>
      <c r="G39" s="30"/>
      <c r="H39" s="31"/>
    </row>
    <row r="40" spans="1:8">
      <c r="A40" s="132"/>
      <c r="B40" s="50">
        <v>99</v>
      </c>
      <c r="C40" s="118" t="s">
        <v>19</v>
      </c>
      <c r="D40" s="51">
        <v>164069.51999999999</v>
      </c>
      <c r="E40" s="31"/>
      <c r="F40" s="29"/>
      <c r="G40" s="30"/>
      <c r="H40" s="31"/>
    </row>
    <row r="41" spans="1:8">
      <c r="A41" s="132"/>
      <c r="B41" s="50">
        <v>189</v>
      </c>
      <c r="C41" s="118" t="s">
        <v>20</v>
      </c>
      <c r="D41" s="51">
        <v>145400.07</v>
      </c>
      <c r="E41" s="31"/>
      <c r="F41" s="29"/>
      <c r="G41" s="30"/>
      <c r="H41" s="31"/>
    </row>
    <row r="42" spans="1:8">
      <c r="A42" s="132"/>
      <c r="B42" s="50">
        <v>92</v>
      </c>
      <c r="C42" s="118" t="s">
        <v>26</v>
      </c>
      <c r="D42" s="51">
        <v>123548.37</v>
      </c>
      <c r="E42" s="31"/>
      <c r="F42" s="29"/>
      <c r="G42" s="30"/>
      <c r="H42" s="31"/>
    </row>
    <row r="43" spans="1:8">
      <c r="A43" s="132"/>
      <c r="B43" s="50">
        <v>357</v>
      </c>
      <c r="C43" s="118" t="s">
        <v>21</v>
      </c>
      <c r="D43" s="51">
        <v>115444.96</v>
      </c>
      <c r="E43" s="31"/>
      <c r="F43" s="29"/>
      <c r="G43" s="30"/>
      <c r="H43" s="31"/>
    </row>
    <row r="44" spans="1:8" ht="26.25">
      <c r="A44" s="132"/>
      <c r="B44" s="50">
        <v>138</v>
      </c>
      <c r="C44" s="118" t="s">
        <v>24</v>
      </c>
      <c r="D44" s="51">
        <v>112990.09</v>
      </c>
      <c r="E44" s="31"/>
      <c r="F44" s="29"/>
      <c r="G44" s="30"/>
      <c r="H44" s="31"/>
    </row>
    <row r="45" spans="1:8">
      <c r="A45" s="132"/>
      <c r="B45" s="50">
        <v>120</v>
      </c>
      <c r="C45" s="118" t="s">
        <v>22</v>
      </c>
      <c r="D45" s="51">
        <v>112732.79</v>
      </c>
      <c r="E45" s="31"/>
      <c r="F45" s="29"/>
      <c r="G45" s="30"/>
      <c r="H45" s="31"/>
    </row>
    <row r="46" spans="1:8">
      <c r="A46" s="132"/>
      <c r="B46" s="50">
        <v>113</v>
      </c>
      <c r="C46" s="118" t="s">
        <v>23</v>
      </c>
      <c r="D46" s="51">
        <v>104004.95</v>
      </c>
      <c r="E46" s="31"/>
      <c r="F46" s="29"/>
      <c r="G46" s="30"/>
      <c r="H46" s="31"/>
    </row>
    <row r="47" spans="1:8">
      <c r="A47" s="132"/>
      <c r="B47" s="50">
        <v>129</v>
      </c>
      <c r="C47" s="118" t="s">
        <v>34</v>
      </c>
      <c r="D47" s="51">
        <v>84116.82</v>
      </c>
      <c r="E47" s="31"/>
      <c r="F47" s="29"/>
      <c r="G47" s="30"/>
      <c r="H47" s="31"/>
    </row>
    <row r="48" spans="1:8">
      <c r="A48" s="132"/>
      <c r="B48" s="50">
        <v>398</v>
      </c>
      <c r="C48" s="118" t="s">
        <v>25</v>
      </c>
      <c r="D48" s="51">
        <v>76348.149999999994</v>
      </c>
      <c r="E48" s="31"/>
      <c r="F48" s="29"/>
      <c r="G48" s="30"/>
      <c r="H48" s="31"/>
    </row>
    <row r="49" spans="1:8">
      <c r="A49" s="132"/>
      <c r="B49" s="50">
        <v>930</v>
      </c>
      <c r="C49" s="118" t="s">
        <v>27</v>
      </c>
      <c r="D49" s="51">
        <v>71288.509999999995</v>
      </c>
      <c r="E49" s="31"/>
      <c r="F49" s="29"/>
      <c r="G49" s="30"/>
      <c r="H49" s="31"/>
    </row>
    <row r="50" spans="1:8">
      <c r="A50" s="132"/>
      <c r="B50" s="50">
        <v>157</v>
      </c>
      <c r="C50" s="118" t="s">
        <v>35</v>
      </c>
      <c r="D50" s="51">
        <v>66086.53</v>
      </c>
      <c r="E50" s="31"/>
    </row>
    <row r="51" spans="1:8">
      <c r="A51" s="132"/>
      <c r="B51" s="50">
        <v>135</v>
      </c>
      <c r="C51" s="118" t="s">
        <v>28</v>
      </c>
      <c r="D51" s="51">
        <v>59308.36</v>
      </c>
      <c r="E51" s="31"/>
    </row>
    <row r="52" spans="1:8">
      <c r="A52" s="132"/>
      <c r="B52" s="50">
        <v>911</v>
      </c>
      <c r="C52" s="118" t="s">
        <v>29</v>
      </c>
      <c r="D52" s="51">
        <v>56492.54</v>
      </c>
      <c r="E52" s="31"/>
    </row>
    <row r="53" spans="1:8">
      <c r="A53" s="132"/>
      <c r="B53" s="50">
        <v>833</v>
      </c>
      <c r="C53" s="118" t="s">
        <v>30</v>
      </c>
      <c r="D53" s="51">
        <v>53100.52</v>
      </c>
      <c r="E53" s="31"/>
    </row>
    <row r="54" spans="1:8">
      <c r="A54" s="132"/>
      <c r="B54" s="50">
        <v>144</v>
      </c>
      <c r="C54" s="118" t="s">
        <v>31</v>
      </c>
      <c r="D54" s="51">
        <v>50826.44</v>
      </c>
      <c r="E54" s="31"/>
    </row>
    <row r="55" spans="1:8">
      <c r="A55" s="132"/>
      <c r="B55" s="50">
        <v>307</v>
      </c>
      <c r="C55" s="118" t="s">
        <v>32</v>
      </c>
      <c r="D55" s="51">
        <v>48271.32</v>
      </c>
      <c r="E55" s="31"/>
    </row>
    <row r="56" spans="1:8">
      <c r="A56" s="132"/>
      <c r="B56" s="50">
        <v>195</v>
      </c>
      <c r="C56" s="118" t="s">
        <v>36</v>
      </c>
      <c r="D56" s="51">
        <v>30879.77</v>
      </c>
      <c r="E56" s="31"/>
    </row>
    <row r="57" spans="1:8">
      <c r="A57" s="132"/>
      <c r="B57" s="50">
        <v>922</v>
      </c>
      <c r="C57" s="118" t="s">
        <v>37</v>
      </c>
      <c r="D57" s="51">
        <v>25013.99</v>
      </c>
      <c r="E57" s="31"/>
    </row>
    <row r="58" spans="1:8">
      <c r="A58" s="132"/>
      <c r="B58" s="50">
        <v>832</v>
      </c>
      <c r="C58" s="118" t="s">
        <v>38</v>
      </c>
      <c r="D58" s="51">
        <v>21908.93</v>
      </c>
      <c r="E58" s="31"/>
    </row>
    <row r="59" spans="1:8" ht="26.25">
      <c r="A59" s="132"/>
      <c r="B59" s="50">
        <v>151</v>
      </c>
      <c r="C59" s="118" t="s">
        <v>39</v>
      </c>
      <c r="D59" s="51">
        <v>20646.490000000002</v>
      </c>
      <c r="E59" s="31"/>
    </row>
    <row r="60" spans="1:8">
      <c r="A60" s="132"/>
      <c r="B60" s="50">
        <v>190</v>
      </c>
      <c r="C60" s="118" t="s">
        <v>42</v>
      </c>
      <c r="D60" s="51">
        <v>15694.36</v>
      </c>
      <c r="E60" s="31"/>
    </row>
    <row r="61" spans="1:8">
      <c r="A61" s="132"/>
      <c r="B61" s="50">
        <v>981</v>
      </c>
      <c r="C61" s="118" t="s">
        <v>44</v>
      </c>
      <c r="D61" s="51">
        <v>14011.91</v>
      </c>
      <c r="E61" s="31"/>
    </row>
    <row r="62" spans="1:8" ht="26.25">
      <c r="A62" s="132"/>
      <c r="B62" s="50">
        <v>309</v>
      </c>
      <c r="C62" s="118" t="s">
        <v>45</v>
      </c>
      <c r="D62" s="51">
        <v>12855.25</v>
      </c>
      <c r="E62" s="31"/>
    </row>
    <row r="63" spans="1:8">
      <c r="A63" s="132"/>
      <c r="B63" s="50">
        <v>18</v>
      </c>
      <c r="C63" s="118" t="s">
        <v>46</v>
      </c>
      <c r="D63" s="51">
        <v>11567.87</v>
      </c>
      <c r="E63" s="31"/>
    </row>
    <row r="64" spans="1:8">
      <c r="A64" s="132"/>
      <c r="B64" s="50">
        <v>927</v>
      </c>
      <c r="C64" s="118" t="s">
        <v>48</v>
      </c>
      <c r="D64" s="51">
        <v>10625.53</v>
      </c>
      <c r="E64" s="31"/>
    </row>
    <row r="65" spans="1:5">
      <c r="A65" s="132"/>
      <c r="B65" s="50">
        <v>139</v>
      </c>
      <c r="C65" s="118" t="s">
        <v>49</v>
      </c>
      <c r="D65" s="51">
        <v>10043.58</v>
      </c>
      <c r="E65" s="31"/>
    </row>
    <row r="66" spans="1:5">
      <c r="A66" s="132"/>
      <c r="B66" s="50">
        <v>278</v>
      </c>
      <c r="C66" s="118" t="s">
        <v>50</v>
      </c>
      <c r="D66" s="51">
        <v>9240.2000000000007</v>
      </c>
      <c r="E66" s="31"/>
    </row>
    <row r="67" spans="1:5">
      <c r="A67" s="132"/>
      <c r="B67" s="50">
        <v>938</v>
      </c>
      <c r="C67" s="118" t="s">
        <v>52</v>
      </c>
      <c r="D67" s="51">
        <v>8419.91</v>
      </c>
      <c r="E67" s="31"/>
    </row>
    <row r="68" spans="1:5" ht="26.25">
      <c r="A68" s="132"/>
      <c r="B68" s="50">
        <v>524</v>
      </c>
      <c r="C68" s="118" t="s">
        <v>53</v>
      </c>
      <c r="D68" s="51">
        <v>6976.6</v>
      </c>
      <c r="E68" s="31"/>
    </row>
    <row r="69" spans="1:5">
      <c r="A69" s="132"/>
      <c r="B69" s="50">
        <v>137</v>
      </c>
      <c r="C69" s="118" t="s">
        <v>55</v>
      </c>
      <c r="D69" s="51">
        <v>6653.82</v>
      </c>
      <c r="E69" s="31"/>
    </row>
    <row r="70" spans="1:5">
      <c r="A70" s="132"/>
      <c r="B70" s="50">
        <v>302</v>
      </c>
      <c r="C70" s="118" t="s">
        <v>57</v>
      </c>
      <c r="D70" s="51">
        <v>6000</v>
      </c>
      <c r="E70" s="31"/>
    </row>
    <row r="71" spans="1:5">
      <c r="A71" s="132"/>
      <c r="B71" s="50">
        <v>299</v>
      </c>
      <c r="C71" s="118" t="s">
        <v>59</v>
      </c>
      <c r="D71" s="51">
        <v>5163.96</v>
      </c>
      <c r="E71" s="31"/>
    </row>
    <row r="72" spans="1:5">
      <c r="A72" s="132"/>
      <c r="B72" s="50">
        <v>506</v>
      </c>
      <c r="C72" s="118" t="s">
        <v>60</v>
      </c>
      <c r="D72" s="51">
        <v>4475.6400000000003</v>
      </c>
      <c r="E72" s="31"/>
    </row>
    <row r="73" spans="1:5">
      <c r="A73" s="132"/>
      <c r="B73" s="50">
        <v>180</v>
      </c>
      <c r="C73" s="118" t="s">
        <v>61</v>
      </c>
      <c r="D73" s="51">
        <v>4032.77</v>
      </c>
      <c r="E73" s="31"/>
    </row>
    <row r="74" spans="1:5">
      <c r="A74" s="132"/>
      <c r="B74" s="50">
        <v>188</v>
      </c>
      <c r="C74" s="118" t="s">
        <v>54</v>
      </c>
      <c r="D74" s="51">
        <v>3408.16</v>
      </c>
      <c r="E74" s="31"/>
    </row>
    <row r="75" spans="1:5">
      <c r="A75" s="132"/>
      <c r="B75" s="50">
        <v>826</v>
      </c>
      <c r="C75" s="118" t="s">
        <v>62</v>
      </c>
      <c r="D75" s="51">
        <v>3201.96</v>
      </c>
      <c r="E75" s="31"/>
    </row>
    <row r="76" spans="1:5">
      <c r="A76" s="132"/>
      <c r="B76" s="50">
        <v>356</v>
      </c>
      <c r="C76" s="118" t="s">
        <v>63</v>
      </c>
      <c r="D76" s="51">
        <v>3142.5</v>
      </c>
      <c r="E76" s="31"/>
    </row>
    <row r="77" spans="1:5">
      <c r="A77" s="132"/>
      <c r="B77" s="50">
        <v>72</v>
      </c>
      <c r="C77" s="118" t="s">
        <v>64</v>
      </c>
      <c r="D77" s="51">
        <v>3034.82</v>
      </c>
      <c r="E77" s="31"/>
    </row>
    <row r="78" spans="1:5" ht="26.25">
      <c r="A78" s="132"/>
      <c r="B78" s="50">
        <v>311</v>
      </c>
      <c r="C78" s="118" t="s">
        <v>65</v>
      </c>
      <c r="D78" s="51">
        <v>2888.27</v>
      </c>
      <c r="E78" s="31"/>
    </row>
    <row r="79" spans="1:5">
      <c r="A79" s="132"/>
      <c r="B79" s="50">
        <v>987</v>
      </c>
      <c r="C79" s="118" t="s">
        <v>66</v>
      </c>
      <c r="D79" s="51">
        <v>2530.04</v>
      </c>
      <c r="E79" s="31"/>
    </row>
    <row r="80" spans="1:5">
      <c r="A80" s="132"/>
      <c r="B80" s="50">
        <v>802</v>
      </c>
      <c r="C80" s="118" t="s">
        <v>67</v>
      </c>
      <c r="D80" s="51">
        <v>2525.91</v>
      </c>
      <c r="E80" s="31"/>
    </row>
    <row r="81" spans="1:5">
      <c r="A81" s="132"/>
      <c r="B81" s="50">
        <v>827</v>
      </c>
      <c r="C81" s="118" t="s">
        <v>68</v>
      </c>
      <c r="D81" s="51">
        <v>2372.06</v>
      </c>
      <c r="E81" s="31"/>
    </row>
    <row r="82" spans="1:5">
      <c r="A82" s="132"/>
      <c r="B82" s="50">
        <v>812</v>
      </c>
      <c r="C82" s="118" t="s">
        <v>70</v>
      </c>
      <c r="D82" s="51">
        <v>1999.9699999999998</v>
      </c>
      <c r="E82" s="31"/>
    </row>
    <row r="83" spans="1:5">
      <c r="A83" s="132"/>
      <c r="B83" s="50">
        <v>127</v>
      </c>
      <c r="C83" s="118" t="s">
        <v>71</v>
      </c>
      <c r="D83" s="51">
        <v>1785.56</v>
      </c>
      <c r="E83" s="31"/>
    </row>
    <row r="84" spans="1:5">
      <c r="A84" s="132"/>
      <c r="B84" s="50">
        <v>806</v>
      </c>
      <c r="C84" s="118" t="s">
        <v>72</v>
      </c>
      <c r="D84" s="51">
        <v>1669.42</v>
      </c>
      <c r="E84" s="31"/>
    </row>
    <row r="85" spans="1:5">
      <c r="A85" s="132"/>
      <c r="B85" s="50">
        <v>166</v>
      </c>
      <c r="C85" s="118" t="s">
        <v>73</v>
      </c>
      <c r="D85" s="51">
        <v>1462.13</v>
      </c>
      <c r="E85" s="31"/>
    </row>
    <row r="86" spans="1:5">
      <c r="A86" s="132"/>
      <c r="B86" s="50">
        <v>923</v>
      </c>
      <c r="C86" s="118" t="s">
        <v>74</v>
      </c>
      <c r="D86" s="51">
        <v>1352.64</v>
      </c>
      <c r="E86" s="31"/>
    </row>
    <row r="87" spans="1:5">
      <c r="A87" s="132"/>
      <c r="B87" s="50">
        <v>523</v>
      </c>
      <c r="C87" s="118" t="s">
        <v>80</v>
      </c>
      <c r="D87" s="51">
        <v>1204</v>
      </c>
      <c r="E87" s="31"/>
    </row>
    <row r="88" spans="1:5">
      <c r="A88" s="132"/>
      <c r="B88" s="50">
        <v>149</v>
      </c>
      <c r="C88" s="118" t="s">
        <v>75</v>
      </c>
      <c r="D88" s="51">
        <v>1190.4000000000001</v>
      </c>
      <c r="E88" s="31"/>
    </row>
    <row r="89" spans="1:5">
      <c r="A89" s="132"/>
      <c r="B89" s="50">
        <v>68</v>
      </c>
      <c r="C89" s="118" t="s">
        <v>12</v>
      </c>
      <c r="D89" s="51">
        <v>1083.05</v>
      </c>
      <c r="E89" s="31"/>
    </row>
    <row r="90" spans="1:5">
      <c r="A90" s="132"/>
      <c r="B90" s="50">
        <v>78</v>
      </c>
      <c r="C90" s="118" t="s">
        <v>76</v>
      </c>
      <c r="D90" s="51">
        <v>1067.71</v>
      </c>
      <c r="E90" s="31"/>
    </row>
    <row r="91" spans="1:5">
      <c r="A91" s="132"/>
      <c r="B91" s="50">
        <v>163</v>
      </c>
      <c r="C91" s="118" t="s">
        <v>77</v>
      </c>
      <c r="D91" s="51">
        <v>1052.9000000000001</v>
      </c>
      <c r="E91" s="31"/>
    </row>
    <row r="92" spans="1:5">
      <c r="A92" s="132"/>
      <c r="B92" s="50">
        <v>803</v>
      </c>
      <c r="C92" s="118" t="s">
        <v>81</v>
      </c>
      <c r="D92" s="51">
        <v>1039.97</v>
      </c>
      <c r="E92" s="31"/>
    </row>
    <row r="93" spans="1:5">
      <c r="A93" s="132"/>
      <c r="B93" s="50">
        <v>298</v>
      </c>
      <c r="C93" s="118" t="s">
        <v>78</v>
      </c>
      <c r="D93" s="51">
        <v>1019.99</v>
      </c>
      <c r="E93" s="31"/>
    </row>
    <row r="94" spans="1:5">
      <c r="A94" s="132"/>
      <c r="B94" s="50">
        <v>164</v>
      </c>
      <c r="C94" s="118" t="s">
        <v>79</v>
      </c>
      <c r="D94" s="51">
        <v>956.92</v>
      </c>
      <c r="E94" s="31"/>
    </row>
    <row r="95" spans="1:5">
      <c r="A95" s="132"/>
      <c r="B95" s="50">
        <v>247</v>
      </c>
      <c r="C95" s="118" t="s">
        <v>82</v>
      </c>
      <c r="D95" s="51">
        <v>801.88</v>
      </c>
      <c r="E95" s="31"/>
    </row>
    <row r="96" spans="1:5">
      <c r="A96" s="132"/>
      <c r="B96" s="50">
        <v>82</v>
      </c>
      <c r="C96" s="118" t="s">
        <v>83</v>
      </c>
      <c r="D96" s="51">
        <v>762.24</v>
      </c>
      <c r="E96" s="31"/>
    </row>
    <row r="97" spans="1:5">
      <c r="A97" s="132"/>
      <c r="B97" s="50">
        <v>801</v>
      </c>
      <c r="C97" s="118" t="s">
        <v>84</v>
      </c>
      <c r="D97" s="51">
        <v>660.81</v>
      </c>
      <c r="E97" s="31"/>
    </row>
    <row r="98" spans="1:5">
      <c r="A98" s="132"/>
      <c r="B98" s="50">
        <v>807</v>
      </c>
      <c r="C98" s="118" t="s">
        <v>85</v>
      </c>
      <c r="D98" s="51">
        <v>652.09</v>
      </c>
      <c r="E98" s="31"/>
    </row>
    <row r="99" spans="1:5">
      <c r="A99" s="132"/>
      <c r="B99" s="50">
        <v>983</v>
      </c>
      <c r="C99" s="118" t="s">
        <v>86</v>
      </c>
      <c r="D99" s="51">
        <v>625.55999999999995</v>
      </c>
      <c r="E99" s="31"/>
    </row>
    <row r="100" spans="1:5">
      <c r="A100" s="132"/>
      <c r="B100" s="50">
        <v>2</v>
      </c>
      <c r="C100" s="118" t="s">
        <v>88</v>
      </c>
      <c r="D100" s="51">
        <v>509.83</v>
      </c>
      <c r="E100" s="31"/>
    </row>
    <row r="101" spans="1:5">
      <c r="A101" s="132"/>
      <c r="B101" s="50">
        <v>214</v>
      </c>
      <c r="C101" s="118" t="s">
        <v>89</v>
      </c>
      <c r="D101" s="51">
        <v>479.65</v>
      </c>
      <c r="E101" s="31"/>
    </row>
    <row r="102" spans="1:5">
      <c r="A102" s="132"/>
      <c r="B102" s="50">
        <v>89</v>
      </c>
      <c r="C102" s="118" t="s">
        <v>90</v>
      </c>
      <c r="D102" s="51">
        <v>453.98</v>
      </c>
      <c r="E102" s="31"/>
    </row>
    <row r="103" spans="1:5">
      <c r="A103" s="132"/>
      <c r="B103" s="50">
        <v>156</v>
      </c>
      <c r="C103" s="118" t="s">
        <v>91</v>
      </c>
      <c r="D103" s="51">
        <v>406.44</v>
      </c>
      <c r="E103" s="31"/>
    </row>
    <row r="104" spans="1:5">
      <c r="A104" s="132"/>
      <c r="B104" s="50">
        <v>805</v>
      </c>
      <c r="C104" s="118" t="s">
        <v>92</v>
      </c>
      <c r="D104" s="51">
        <v>395.42</v>
      </c>
      <c r="E104" s="31"/>
    </row>
    <row r="105" spans="1:5">
      <c r="A105" s="132"/>
      <c r="B105" s="50">
        <v>81</v>
      </c>
      <c r="C105" s="118" t="s">
        <v>93</v>
      </c>
      <c r="D105" s="51">
        <v>395.38</v>
      </c>
      <c r="E105" s="31"/>
    </row>
    <row r="106" spans="1:5" ht="26.25">
      <c r="A106" s="132"/>
      <c r="B106" s="50">
        <v>808</v>
      </c>
      <c r="C106" s="118" t="s">
        <v>94</v>
      </c>
      <c r="D106" s="51">
        <v>394.81</v>
      </c>
      <c r="E106" s="31"/>
    </row>
    <row r="107" spans="1:5">
      <c r="A107" s="132"/>
      <c r="B107" s="50">
        <v>118</v>
      </c>
      <c r="C107" s="118" t="s">
        <v>95</v>
      </c>
      <c r="D107" s="51">
        <v>373.95</v>
      </c>
      <c r="E107" s="31"/>
    </row>
    <row r="108" spans="1:5">
      <c r="A108" s="132"/>
      <c r="B108" s="50">
        <v>84</v>
      </c>
      <c r="C108" s="118" t="s">
        <v>96</v>
      </c>
      <c r="D108" s="51">
        <v>316</v>
      </c>
      <c r="E108" s="31"/>
    </row>
    <row r="109" spans="1:5">
      <c r="A109" s="132"/>
      <c r="B109" s="50">
        <v>15</v>
      </c>
      <c r="C109" s="118" t="s">
        <v>97</v>
      </c>
      <c r="D109" s="51">
        <v>300</v>
      </c>
      <c r="E109" s="31"/>
    </row>
    <row r="110" spans="1:5">
      <c r="A110" s="132"/>
      <c r="B110" s="50">
        <v>355</v>
      </c>
      <c r="C110" s="118" t="s">
        <v>98</v>
      </c>
      <c r="D110" s="51">
        <v>289.25</v>
      </c>
      <c r="E110" s="31"/>
    </row>
    <row r="111" spans="1:5">
      <c r="A111" s="132"/>
      <c r="B111" s="50">
        <v>168</v>
      </c>
      <c r="C111" s="118" t="s">
        <v>99</v>
      </c>
      <c r="D111" s="51">
        <v>273</v>
      </c>
      <c r="E111" s="31"/>
    </row>
    <row r="112" spans="1:5">
      <c r="A112" s="132"/>
      <c r="B112" s="50">
        <v>530</v>
      </c>
      <c r="C112" s="118" t="s">
        <v>100</v>
      </c>
      <c r="D112" s="51">
        <v>264.74</v>
      </c>
      <c r="E112" s="31"/>
    </row>
    <row r="113" spans="1:5">
      <c r="A113" s="132"/>
      <c r="B113" s="50">
        <v>813</v>
      </c>
      <c r="C113" s="118" t="s">
        <v>101</v>
      </c>
      <c r="D113" s="51">
        <v>262.89</v>
      </c>
      <c r="E113" s="31"/>
    </row>
    <row r="114" spans="1:5">
      <c r="A114" s="132"/>
      <c r="B114" s="50">
        <v>12</v>
      </c>
      <c r="C114" s="118" t="s">
        <v>102</v>
      </c>
      <c r="D114" s="51">
        <v>217.1</v>
      </c>
      <c r="E114" s="31"/>
    </row>
    <row r="115" spans="1:5">
      <c r="A115" s="132"/>
      <c r="B115" s="50">
        <v>800</v>
      </c>
      <c r="C115" s="118" t="s">
        <v>104</v>
      </c>
      <c r="D115" s="51">
        <v>202.2</v>
      </c>
      <c r="E115" s="31"/>
    </row>
    <row r="116" spans="1:5">
      <c r="A116" s="132"/>
      <c r="B116" s="50">
        <v>87</v>
      </c>
      <c r="C116" s="118" t="s">
        <v>105</v>
      </c>
      <c r="D116" s="51">
        <v>200</v>
      </c>
      <c r="E116" s="31"/>
    </row>
    <row r="117" spans="1:5">
      <c r="A117" s="132"/>
      <c r="B117" s="50">
        <v>265</v>
      </c>
      <c r="C117" s="118" t="s">
        <v>106</v>
      </c>
      <c r="D117" s="51">
        <v>189.89</v>
      </c>
      <c r="E117" s="31"/>
    </row>
    <row r="118" spans="1:5">
      <c r="A118" s="132"/>
      <c r="B118" s="50">
        <v>83</v>
      </c>
      <c r="C118" s="118" t="s">
        <v>107</v>
      </c>
      <c r="D118" s="51">
        <v>155</v>
      </c>
      <c r="E118" s="31"/>
    </row>
    <row r="119" spans="1:5">
      <c r="A119" s="132"/>
      <c r="B119" s="50">
        <v>119</v>
      </c>
      <c r="C119" s="118" t="s">
        <v>108</v>
      </c>
      <c r="D119" s="51">
        <v>133.69999999999999</v>
      </c>
      <c r="E119" s="31"/>
    </row>
    <row r="120" spans="1:5">
      <c r="A120" s="132"/>
      <c r="B120" s="50">
        <v>920</v>
      </c>
      <c r="C120" s="118" t="s">
        <v>109</v>
      </c>
      <c r="D120" s="51">
        <v>133.30000000000001</v>
      </c>
      <c r="E120" s="31"/>
    </row>
    <row r="121" spans="1:5">
      <c r="A121" s="132"/>
      <c r="B121" s="50">
        <v>809</v>
      </c>
      <c r="C121" s="118" t="s">
        <v>110</v>
      </c>
      <c r="D121" s="51">
        <v>123.45</v>
      </c>
      <c r="E121" s="31"/>
    </row>
    <row r="122" spans="1:5">
      <c r="A122" s="132"/>
      <c r="B122" s="50">
        <v>852</v>
      </c>
      <c r="C122" s="118" t="s">
        <v>111</v>
      </c>
      <c r="D122" s="51">
        <v>117</v>
      </c>
      <c r="E122" s="31"/>
    </row>
    <row r="123" spans="1:5">
      <c r="A123" s="132"/>
      <c r="B123" s="50">
        <v>520</v>
      </c>
      <c r="C123" s="118" t="s">
        <v>112</v>
      </c>
      <c r="D123" s="51">
        <v>100</v>
      </c>
      <c r="E123" s="31"/>
    </row>
    <row r="124" spans="1:5">
      <c r="A124" s="132"/>
      <c r="B124" s="50">
        <v>202</v>
      </c>
      <c r="C124" s="118" t="s">
        <v>113</v>
      </c>
      <c r="D124" s="51">
        <v>92</v>
      </c>
      <c r="E124" s="31"/>
    </row>
    <row r="125" spans="1:5">
      <c r="A125" s="132"/>
      <c r="B125" s="50">
        <v>174</v>
      </c>
      <c r="C125" s="118" t="s">
        <v>114</v>
      </c>
      <c r="D125" s="51">
        <v>91.32</v>
      </c>
      <c r="E125" s="31"/>
    </row>
    <row r="126" spans="1:5">
      <c r="A126" s="132"/>
      <c r="B126" s="50">
        <v>186</v>
      </c>
      <c r="C126" s="118" t="s">
        <v>115</v>
      </c>
      <c r="D126" s="51">
        <v>86.06</v>
      </c>
      <c r="E126" s="31"/>
    </row>
    <row r="127" spans="1:5">
      <c r="A127" s="132"/>
      <c r="B127" s="50">
        <v>504</v>
      </c>
      <c r="C127" s="118" t="s">
        <v>116</v>
      </c>
      <c r="D127" s="51">
        <v>85.72</v>
      </c>
      <c r="E127" s="31"/>
    </row>
    <row r="128" spans="1:5" ht="26.25">
      <c r="A128" s="132"/>
      <c r="B128" s="50">
        <v>182</v>
      </c>
      <c r="C128" s="118" t="s">
        <v>118</v>
      </c>
      <c r="D128" s="51">
        <v>71.099999999999994</v>
      </c>
      <c r="E128" s="31"/>
    </row>
    <row r="129" spans="1:5" ht="26.25">
      <c r="A129" s="132"/>
      <c r="B129" s="50">
        <v>804</v>
      </c>
      <c r="C129" s="118" t="s">
        <v>119</v>
      </c>
      <c r="D129" s="51">
        <v>69.83</v>
      </c>
      <c r="E129" s="31"/>
    </row>
    <row r="130" spans="1:5">
      <c r="A130" s="132"/>
      <c r="B130" s="50">
        <v>122</v>
      </c>
      <c r="C130" s="118" t="s">
        <v>120</v>
      </c>
      <c r="D130" s="51">
        <v>63.46</v>
      </c>
      <c r="E130" s="31"/>
    </row>
    <row r="131" spans="1:5">
      <c r="A131" s="132"/>
      <c r="B131" s="50">
        <v>235</v>
      </c>
      <c r="C131" s="118" t="s">
        <v>121</v>
      </c>
      <c r="D131" s="51">
        <v>52.8</v>
      </c>
      <c r="E131" s="31"/>
    </row>
    <row r="132" spans="1:5">
      <c r="A132" s="132"/>
      <c r="B132" s="50">
        <v>206</v>
      </c>
      <c r="C132" s="118" t="s">
        <v>122</v>
      </c>
      <c r="D132" s="51">
        <v>52</v>
      </c>
      <c r="E132" s="31"/>
    </row>
    <row r="133" spans="1:5">
      <c r="A133" s="132"/>
      <c r="B133" s="50">
        <v>160</v>
      </c>
      <c r="C133" s="118" t="s">
        <v>123</v>
      </c>
      <c r="D133" s="51">
        <v>45</v>
      </c>
      <c r="E133" s="31"/>
    </row>
    <row r="134" spans="1:5">
      <c r="A134" s="132"/>
      <c r="B134" s="50">
        <v>985</v>
      </c>
      <c r="C134" s="118" t="s">
        <v>124</v>
      </c>
      <c r="D134" s="51">
        <v>40.44</v>
      </c>
      <c r="E134" s="31"/>
    </row>
    <row r="135" spans="1:5">
      <c r="A135" s="132"/>
      <c r="B135" s="50">
        <v>829</v>
      </c>
      <c r="C135" s="118" t="s">
        <v>125</v>
      </c>
      <c r="D135" s="51">
        <v>40</v>
      </c>
      <c r="E135" s="31"/>
    </row>
    <row r="136" spans="1:5">
      <c r="A136" s="132"/>
      <c r="B136" s="50">
        <v>522</v>
      </c>
      <c r="C136" s="118" t="s">
        <v>131</v>
      </c>
      <c r="D136" s="51">
        <v>36</v>
      </c>
      <c r="E136" s="31"/>
    </row>
    <row r="137" spans="1:5">
      <c r="A137" s="132"/>
      <c r="B137" s="50">
        <v>140</v>
      </c>
      <c r="C137" s="118" t="s">
        <v>126</v>
      </c>
      <c r="D137" s="51">
        <v>33.97</v>
      </c>
      <c r="E137" s="31"/>
    </row>
    <row r="138" spans="1:5">
      <c r="A138" s="132"/>
      <c r="B138" s="50">
        <v>178</v>
      </c>
      <c r="C138" s="118" t="s">
        <v>128</v>
      </c>
      <c r="D138" s="51">
        <v>28.49</v>
      </c>
      <c r="E138" s="31"/>
    </row>
    <row r="139" spans="1:5">
      <c r="A139" s="132"/>
      <c r="B139" s="50">
        <v>519</v>
      </c>
      <c r="C139" s="118" t="s">
        <v>129</v>
      </c>
      <c r="D139" s="51">
        <v>24</v>
      </c>
      <c r="E139" s="31"/>
    </row>
    <row r="140" spans="1:5">
      <c r="A140" s="132"/>
      <c r="B140" s="50">
        <v>88</v>
      </c>
      <c r="C140" s="118" t="s">
        <v>132</v>
      </c>
      <c r="D140" s="51">
        <v>19.48</v>
      </c>
      <c r="E140" s="31"/>
    </row>
    <row r="141" spans="1:5">
      <c r="A141" s="132"/>
      <c r="B141" s="50">
        <v>308</v>
      </c>
      <c r="C141" s="118" t="s">
        <v>133</v>
      </c>
      <c r="D141" s="51">
        <v>17.88</v>
      </c>
      <c r="E141" s="31"/>
    </row>
    <row r="142" spans="1:5">
      <c r="A142" s="132"/>
      <c r="B142" s="50">
        <v>908</v>
      </c>
      <c r="C142" s="118" t="s">
        <v>135</v>
      </c>
      <c r="D142" s="51">
        <v>15.48</v>
      </c>
      <c r="E142" s="31"/>
    </row>
    <row r="143" spans="1:5">
      <c r="A143" s="132"/>
      <c r="B143" s="50">
        <v>171</v>
      </c>
      <c r="C143" s="118" t="s">
        <v>136</v>
      </c>
      <c r="D143" s="51">
        <v>11.04</v>
      </c>
      <c r="E143" s="31"/>
    </row>
    <row r="144" spans="1:5">
      <c r="A144" s="132"/>
      <c r="B144" s="50">
        <v>526</v>
      </c>
      <c r="C144" s="118" t="s">
        <v>137</v>
      </c>
      <c r="D144" s="51">
        <v>9</v>
      </c>
      <c r="E144" s="31"/>
    </row>
    <row r="145" spans="1:5" ht="26.25">
      <c r="A145" s="132"/>
      <c r="B145" s="50">
        <v>169</v>
      </c>
      <c r="C145" s="118" t="s">
        <v>138</v>
      </c>
      <c r="D145" s="51">
        <v>8.6999999999999993</v>
      </c>
      <c r="E145" s="31"/>
    </row>
    <row r="146" spans="1:5">
      <c r="A146" s="132"/>
      <c r="B146" s="50">
        <v>187</v>
      </c>
      <c r="C146" s="118" t="s">
        <v>139</v>
      </c>
      <c r="D146" s="51">
        <v>7.71</v>
      </c>
      <c r="E146" s="31"/>
    </row>
    <row r="147" spans="1:5">
      <c r="A147" s="132"/>
      <c r="B147" s="50">
        <v>128</v>
      </c>
      <c r="C147" s="118" t="s">
        <v>140</v>
      </c>
      <c r="D147" s="51">
        <v>7.53</v>
      </c>
      <c r="E147" s="31"/>
    </row>
    <row r="148" spans="1:5">
      <c r="A148" s="132"/>
      <c r="B148" s="50">
        <v>150</v>
      </c>
      <c r="C148" s="118" t="s">
        <v>141</v>
      </c>
      <c r="D148" s="51">
        <v>5</v>
      </c>
      <c r="E148" s="31"/>
    </row>
    <row r="149" spans="1:5">
      <c r="A149" s="132"/>
      <c r="B149" s="50">
        <v>931</v>
      </c>
      <c r="C149" s="118" t="s">
        <v>143</v>
      </c>
      <c r="D149" s="51">
        <v>3.86</v>
      </c>
      <c r="E149" s="31"/>
    </row>
    <row r="150" spans="1:5">
      <c r="A150" s="132"/>
      <c r="B150" s="50">
        <v>525</v>
      </c>
      <c r="C150" s="118" t="s">
        <v>144</v>
      </c>
      <c r="D150" s="51">
        <v>3</v>
      </c>
      <c r="E150" s="31"/>
    </row>
    <row r="151" spans="1:5">
      <c r="A151" s="132"/>
      <c r="B151" s="50">
        <v>711</v>
      </c>
      <c r="C151" s="118" t="s">
        <v>145</v>
      </c>
      <c r="D151" s="51">
        <v>2.2599999999999998</v>
      </c>
      <c r="E151" s="31"/>
    </row>
    <row r="152" spans="1:5">
      <c r="A152" s="132"/>
      <c r="B152" s="50">
        <v>944</v>
      </c>
      <c r="C152" s="118" t="s">
        <v>146</v>
      </c>
      <c r="D152" s="51">
        <v>2</v>
      </c>
      <c r="E152" s="31"/>
    </row>
    <row r="153" spans="1:5">
      <c r="A153" s="132"/>
      <c r="B153" s="50">
        <v>811</v>
      </c>
      <c r="C153" s="118" t="s">
        <v>147</v>
      </c>
      <c r="D153" s="51">
        <v>2</v>
      </c>
      <c r="E153" s="31"/>
    </row>
    <row r="154" spans="1:5">
      <c r="A154" s="132"/>
      <c r="B154" s="50">
        <v>80</v>
      </c>
      <c r="C154" s="118" t="s">
        <v>148</v>
      </c>
      <c r="D154" s="51">
        <v>1.8</v>
      </c>
      <c r="E154" s="31"/>
    </row>
    <row r="155" spans="1:5">
      <c r="A155" s="132"/>
      <c r="B155" s="50">
        <v>205</v>
      </c>
      <c r="C155" s="118" t="s">
        <v>149</v>
      </c>
      <c r="D155" s="51">
        <v>1.2</v>
      </c>
      <c r="E155" s="31"/>
    </row>
    <row r="156" spans="1:5">
      <c r="A156" s="132"/>
      <c r="B156" s="50">
        <v>121</v>
      </c>
      <c r="C156" s="118" t="s">
        <v>150</v>
      </c>
      <c r="D156" s="51">
        <v>0.66</v>
      </c>
      <c r="E156" s="31"/>
    </row>
    <row r="157" spans="1:5">
      <c r="A157" s="132"/>
      <c r="B157" s="50">
        <v>136</v>
      </c>
      <c r="C157" s="118" t="s">
        <v>151</v>
      </c>
      <c r="D157" s="51">
        <v>0.6</v>
      </c>
      <c r="E157" s="31"/>
    </row>
    <row r="158" spans="1:5">
      <c r="A158" s="132"/>
      <c r="B158" s="50">
        <v>709</v>
      </c>
      <c r="C158" s="118" t="s">
        <v>152</v>
      </c>
      <c r="D158" s="51">
        <v>0.16</v>
      </c>
      <c r="E158" s="31"/>
    </row>
    <row r="159" spans="1:5" ht="15.75" thickBot="1">
      <c r="A159" s="133"/>
      <c r="B159" s="50">
        <v>818</v>
      </c>
      <c r="C159" s="118" t="s">
        <v>153</v>
      </c>
      <c r="D159" s="51">
        <v>0.01</v>
      </c>
      <c r="E159" s="31"/>
    </row>
    <row r="160" spans="1:5" ht="15.75" thickBot="1">
      <c r="A160" s="39" t="s">
        <v>195</v>
      </c>
      <c r="B160" s="37"/>
      <c r="C160" s="37"/>
      <c r="D160" s="38">
        <f>SUM(D24:D159)</f>
        <v>32739941.489999983</v>
      </c>
      <c r="E160" s="41"/>
    </row>
  </sheetData>
  <mergeCells count="8">
    <mergeCell ref="F27:F30"/>
    <mergeCell ref="A24:A159"/>
    <mergeCell ref="A1:D1"/>
    <mergeCell ref="F1:H1"/>
    <mergeCell ref="A4:A18"/>
    <mergeCell ref="F4:F7"/>
    <mergeCell ref="F12:F14"/>
    <mergeCell ref="F18:F22"/>
  </mergeCells>
  <pageMargins left="0.7" right="0.7" top="0.75" bottom="0.75" header="0.3" footer="0.3"/>
  <pageSetup paperSize="9" scale="90" orientation="portrait"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showGridLines="0" workbookViewId="0">
      <selection activeCell="C44" sqref="C44"/>
    </sheetView>
  </sheetViews>
  <sheetFormatPr baseColWidth="10" defaultColWidth="10.7109375" defaultRowHeight="15"/>
  <cols>
    <col min="1" max="1" width="27.7109375" style="32" bestFit="1" customWidth="1"/>
    <col min="2" max="2" width="45" style="121" bestFit="1" customWidth="1"/>
    <col min="3" max="3" width="15" style="32" bestFit="1" customWidth="1"/>
    <col min="4" max="4" width="5" customWidth="1"/>
    <col min="5" max="5" width="29.85546875" customWidth="1"/>
    <col min="6" max="6" width="33" style="124" customWidth="1"/>
    <col min="7" max="7" width="15" bestFit="1" customWidth="1"/>
  </cols>
  <sheetData>
    <row r="1" spans="1:8" ht="18.75">
      <c r="A1" s="134" t="s">
        <v>231</v>
      </c>
      <c r="B1" s="134"/>
      <c r="C1" s="134"/>
      <c r="E1" s="134" t="s">
        <v>231</v>
      </c>
      <c r="F1" s="134"/>
      <c r="G1" s="134"/>
      <c r="H1" s="125">
        <v>44680.42</v>
      </c>
    </row>
    <row r="2" spans="1:8" ht="15.75" thickBot="1">
      <c r="E2" s="32"/>
      <c r="F2" s="121"/>
      <c r="G2" s="32"/>
    </row>
    <row r="3" spans="1:8" ht="15.75">
      <c r="A3" s="47" t="s">
        <v>193</v>
      </c>
      <c r="B3" s="122" t="s">
        <v>171</v>
      </c>
      <c r="C3" s="49" t="s">
        <v>0</v>
      </c>
      <c r="E3" s="47" t="s">
        <v>193</v>
      </c>
      <c r="F3" s="122" t="s">
        <v>171</v>
      </c>
      <c r="G3" s="49" t="s">
        <v>0</v>
      </c>
    </row>
    <row r="4" spans="1:8">
      <c r="A4" s="139" t="s">
        <v>175</v>
      </c>
      <c r="B4" s="119" t="s">
        <v>183</v>
      </c>
      <c r="C4" s="58">
        <v>2947950.04</v>
      </c>
      <c r="E4" s="135" t="s">
        <v>176</v>
      </c>
      <c r="F4" s="119" t="s">
        <v>3</v>
      </c>
      <c r="G4" s="58">
        <v>1597449.88</v>
      </c>
    </row>
    <row r="5" spans="1:8">
      <c r="A5" s="139"/>
      <c r="B5" s="119" t="s">
        <v>3</v>
      </c>
      <c r="C5" s="58">
        <v>1561157.93</v>
      </c>
      <c r="E5" s="135"/>
      <c r="F5" s="119" t="s">
        <v>223</v>
      </c>
      <c r="G5" s="58">
        <v>388873.21</v>
      </c>
    </row>
    <row r="6" spans="1:8">
      <c r="A6" s="139"/>
      <c r="B6" s="119" t="s">
        <v>47</v>
      </c>
      <c r="C6" s="58">
        <v>704904.9</v>
      </c>
      <c r="E6" s="135"/>
      <c r="F6" s="119" t="s">
        <v>4</v>
      </c>
      <c r="G6" s="58">
        <v>60081.659999999996</v>
      </c>
    </row>
    <row r="7" spans="1:8">
      <c r="A7" s="139"/>
      <c r="B7" s="119" t="s">
        <v>3</v>
      </c>
      <c r="C7" s="58">
        <v>515625.47</v>
      </c>
      <c r="E7" s="135"/>
      <c r="F7" s="119" t="s">
        <v>224</v>
      </c>
      <c r="G7" s="58">
        <v>762310.56</v>
      </c>
    </row>
    <row r="8" spans="1:8">
      <c r="A8" s="139"/>
      <c r="B8" s="119" t="s">
        <v>184</v>
      </c>
      <c r="C8" s="58">
        <v>143704.01</v>
      </c>
      <c r="E8" s="135"/>
      <c r="F8" s="119" t="s">
        <v>36</v>
      </c>
      <c r="G8" s="58">
        <v>664157.99</v>
      </c>
    </row>
    <row r="9" spans="1:8">
      <c r="A9" s="139"/>
      <c r="B9" s="119" t="s">
        <v>3</v>
      </c>
      <c r="C9" s="58">
        <v>61330.080000000002</v>
      </c>
      <c r="E9" s="135"/>
      <c r="F9" s="119" t="s">
        <v>225</v>
      </c>
      <c r="G9" s="58">
        <v>199361.47</v>
      </c>
    </row>
    <row r="10" spans="1:8">
      <c r="A10" s="139"/>
      <c r="B10" s="126" t="s">
        <v>4</v>
      </c>
      <c r="C10" s="127">
        <f>H1</f>
        <v>44680.42</v>
      </c>
      <c r="E10" s="135"/>
      <c r="F10" s="119" t="s">
        <v>226</v>
      </c>
      <c r="G10" s="58">
        <v>1517.4</v>
      </c>
    </row>
    <row r="11" spans="1:8">
      <c r="A11" s="139"/>
      <c r="B11" s="119" t="s">
        <v>3</v>
      </c>
      <c r="C11" s="58">
        <v>23979.81</v>
      </c>
      <c r="E11" s="135"/>
      <c r="F11" s="119" t="s">
        <v>227</v>
      </c>
      <c r="G11" s="58">
        <v>410.9</v>
      </c>
    </row>
    <row r="12" spans="1:8" ht="39">
      <c r="A12" s="139"/>
      <c r="B12" s="119" t="s">
        <v>24</v>
      </c>
      <c r="C12" s="58">
        <v>21771.64</v>
      </c>
      <c r="E12" s="135"/>
      <c r="F12" s="119" t="s">
        <v>228</v>
      </c>
      <c r="G12" s="58">
        <v>166.38</v>
      </c>
    </row>
    <row r="13" spans="1:8">
      <c r="A13" s="139"/>
      <c r="B13" s="119" t="s">
        <v>28</v>
      </c>
      <c r="C13" s="58">
        <v>8246.4699999999993</v>
      </c>
      <c r="E13" s="135"/>
      <c r="F13" s="119" t="s">
        <v>33</v>
      </c>
      <c r="G13" s="58">
        <v>136.57</v>
      </c>
    </row>
    <row r="14" spans="1:8">
      <c r="A14" s="139"/>
      <c r="B14" s="119" t="s">
        <v>38</v>
      </c>
      <c r="C14" s="58">
        <v>3349.88</v>
      </c>
      <c r="E14" s="135"/>
      <c r="F14" s="119" t="s">
        <v>185</v>
      </c>
      <c r="G14" s="58">
        <v>36</v>
      </c>
    </row>
    <row r="15" spans="1:8">
      <c r="A15" s="139"/>
      <c r="B15" s="119" t="s">
        <v>108</v>
      </c>
      <c r="C15" s="58">
        <v>180.14</v>
      </c>
      <c r="E15" s="135"/>
      <c r="F15" s="119" t="s">
        <v>229</v>
      </c>
      <c r="G15" s="58">
        <v>3.98</v>
      </c>
    </row>
    <row r="16" spans="1:8" ht="15.75" thickBot="1">
      <c r="A16" s="139"/>
      <c r="B16" s="119" t="s">
        <v>3</v>
      </c>
      <c r="C16" s="58">
        <v>132.44999999999999</v>
      </c>
      <c r="E16" s="136"/>
      <c r="F16" s="119" t="s">
        <v>230</v>
      </c>
      <c r="G16" s="58">
        <v>3.47</v>
      </c>
    </row>
    <row r="17" spans="1:7" ht="15.75" thickBot="1">
      <c r="A17" s="139"/>
      <c r="B17" s="119" t="s">
        <v>54</v>
      </c>
      <c r="C17" s="58">
        <v>114.48</v>
      </c>
      <c r="E17" s="43" t="s">
        <v>200</v>
      </c>
      <c r="F17" s="123"/>
      <c r="G17" s="38">
        <f>SUM(G4:G16)</f>
        <v>3674509.4699999997</v>
      </c>
    </row>
    <row r="18" spans="1:7">
      <c r="A18" s="139"/>
      <c r="B18" s="119" t="s">
        <v>3</v>
      </c>
      <c r="C18" s="58">
        <v>22.24</v>
      </c>
    </row>
    <row r="19" spans="1:7" ht="15.75" thickBot="1">
      <c r="A19" s="139"/>
      <c r="B19" s="119" t="s">
        <v>49</v>
      </c>
      <c r="C19" s="58">
        <v>16.98</v>
      </c>
    </row>
    <row r="20" spans="1:7" ht="15.75">
      <c r="A20" s="139"/>
      <c r="B20" s="119" t="s">
        <v>111</v>
      </c>
      <c r="C20" s="58">
        <v>16</v>
      </c>
      <c r="E20" s="47" t="s">
        <v>193</v>
      </c>
      <c r="F20" s="122" t="s">
        <v>171</v>
      </c>
      <c r="G20" s="49" t="s">
        <v>0</v>
      </c>
    </row>
    <row r="21" spans="1:7">
      <c r="A21" s="139"/>
      <c r="B21" s="119" t="s">
        <v>22</v>
      </c>
      <c r="C21" s="58">
        <v>8</v>
      </c>
      <c r="E21" s="135" t="s">
        <v>177</v>
      </c>
      <c r="F21" s="119" t="s">
        <v>225</v>
      </c>
      <c r="G21" s="58">
        <v>1075907.26</v>
      </c>
    </row>
    <row r="22" spans="1:7">
      <c r="A22" s="139"/>
      <c r="B22" s="119" t="s">
        <v>185</v>
      </c>
      <c r="C22" s="58">
        <v>6</v>
      </c>
      <c r="E22" s="135"/>
      <c r="F22" s="119" t="s">
        <v>223</v>
      </c>
      <c r="G22" s="58">
        <v>549458.43000000005</v>
      </c>
    </row>
    <row r="23" spans="1:7" ht="39">
      <c r="A23" s="139"/>
      <c r="B23" s="118" t="s">
        <v>16</v>
      </c>
      <c r="C23" s="51">
        <v>348441.72</v>
      </c>
      <c r="E23" s="135"/>
      <c r="F23" s="119" t="s">
        <v>232</v>
      </c>
      <c r="G23" s="58">
        <v>414757.87</v>
      </c>
    </row>
    <row r="24" spans="1:7">
      <c r="A24" s="139"/>
      <c r="B24" s="118" t="s">
        <v>33</v>
      </c>
      <c r="C24" s="51">
        <v>57875.63</v>
      </c>
      <c r="E24" s="135"/>
      <c r="F24" s="119" t="s">
        <v>233</v>
      </c>
      <c r="G24" s="58">
        <v>300760.25</v>
      </c>
    </row>
    <row r="25" spans="1:7">
      <c r="A25" s="139"/>
      <c r="B25" s="118" t="s">
        <v>40</v>
      </c>
      <c r="C25" s="51">
        <v>17742.03</v>
      </c>
      <c r="E25" s="135"/>
      <c r="F25" s="119" t="s">
        <v>3</v>
      </c>
      <c r="G25" s="58">
        <v>297964.09999999998</v>
      </c>
    </row>
    <row r="26" spans="1:7">
      <c r="A26" s="139"/>
      <c r="B26" s="118" t="s">
        <v>51</v>
      </c>
      <c r="C26" s="51">
        <v>16256.220000000001</v>
      </c>
      <c r="E26" s="135"/>
      <c r="F26" s="119" t="s">
        <v>234</v>
      </c>
      <c r="G26" s="58">
        <v>115828.68</v>
      </c>
    </row>
    <row r="27" spans="1:7" ht="26.25">
      <c r="A27" s="139"/>
      <c r="B27" s="118" t="s">
        <v>41</v>
      </c>
      <c r="C27" s="51">
        <v>16220.23</v>
      </c>
      <c r="E27" s="135"/>
      <c r="F27" s="119" t="s">
        <v>227</v>
      </c>
      <c r="G27" s="58">
        <v>84143.67</v>
      </c>
    </row>
    <row r="28" spans="1:7">
      <c r="A28" s="139"/>
      <c r="B28" s="118" t="s">
        <v>43</v>
      </c>
      <c r="C28" s="51">
        <v>15281.16</v>
      </c>
      <c r="E28" s="135"/>
      <c r="F28" s="119" t="s">
        <v>235</v>
      </c>
      <c r="G28" s="58">
        <v>54359.17</v>
      </c>
    </row>
    <row r="29" spans="1:7" ht="26.25">
      <c r="A29" s="139"/>
      <c r="B29" s="118" t="s">
        <v>47</v>
      </c>
      <c r="C29" s="51">
        <v>11414.66</v>
      </c>
      <c r="E29" s="135"/>
      <c r="F29" s="119" t="s">
        <v>236</v>
      </c>
      <c r="G29" s="58">
        <v>34563.72</v>
      </c>
    </row>
    <row r="30" spans="1:7">
      <c r="A30" s="139"/>
      <c r="B30" s="118" t="s">
        <v>56</v>
      </c>
      <c r="C30" s="51">
        <v>6473.68</v>
      </c>
      <c r="E30" s="135"/>
      <c r="F30" s="119" t="s">
        <v>4</v>
      </c>
      <c r="G30" s="58">
        <v>29720.77</v>
      </c>
    </row>
    <row r="31" spans="1:7">
      <c r="A31" s="139"/>
      <c r="B31" s="118" t="s">
        <v>58</v>
      </c>
      <c r="C31" s="51">
        <v>5635.69</v>
      </c>
      <c r="E31" s="135"/>
      <c r="F31" s="119" t="s">
        <v>29</v>
      </c>
      <c r="G31" s="58">
        <v>22422.560000000001</v>
      </c>
    </row>
    <row r="32" spans="1:7">
      <c r="A32" s="139"/>
      <c r="B32" s="118" t="s">
        <v>69</v>
      </c>
      <c r="C32" s="51">
        <v>2340.41</v>
      </c>
      <c r="E32" s="135"/>
      <c r="F32" s="119" t="s">
        <v>237</v>
      </c>
      <c r="G32" s="58">
        <v>16727.21</v>
      </c>
    </row>
    <row r="33" spans="1:7" ht="26.25">
      <c r="A33" s="139"/>
      <c r="B33" s="118" t="s">
        <v>87</v>
      </c>
      <c r="C33" s="51">
        <v>572.61</v>
      </c>
      <c r="E33" s="135"/>
      <c r="F33" s="119" t="s">
        <v>238</v>
      </c>
      <c r="G33" s="58">
        <v>6963.13</v>
      </c>
    </row>
    <row r="34" spans="1:7" ht="26.25">
      <c r="A34" s="139"/>
      <c r="B34" s="118" t="s">
        <v>103</v>
      </c>
      <c r="C34" s="51">
        <v>209.56</v>
      </c>
      <c r="E34" s="135"/>
      <c r="F34" s="119" t="s">
        <v>239</v>
      </c>
      <c r="G34" s="58">
        <v>5960.39</v>
      </c>
    </row>
    <row r="35" spans="1:7" ht="15.75" thickBot="1">
      <c r="A35" s="139"/>
      <c r="B35" s="118" t="s">
        <v>117</v>
      </c>
      <c r="C35" s="51">
        <v>73.260000000000005</v>
      </c>
      <c r="E35" s="136"/>
      <c r="F35" s="119" t="s">
        <v>240</v>
      </c>
      <c r="G35" s="58">
        <v>347.97</v>
      </c>
    </row>
    <row r="36" spans="1:7" ht="15.75" thickBot="1">
      <c r="A36" s="139"/>
      <c r="B36" s="118" t="s">
        <v>127</v>
      </c>
      <c r="C36" s="51">
        <v>30</v>
      </c>
      <c r="E36" s="43" t="s">
        <v>200</v>
      </c>
      <c r="F36" s="123"/>
      <c r="G36" s="38">
        <f>SUM(G21:G35)</f>
        <v>3009885.1800000006</v>
      </c>
    </row>
    <row r="37" spans="1:7">
      <c r="A37" s="139"/>
      <c r="B37" s="118" t="s">
        <v>130</v>
      </c>
      <c r="C37" s="51">
        <v>20</v>
      </c>
    </row>
    <row r="38" spans="1:7" ht="15.75" thickBot="1">
      <c r="A38" s="139"/>
      <c r="B38" s="118" t="s">
        <v>134</v>
      </c>
      <c r="C38" s="51">
        <v>16.28</v>
      </c>
    </row>
    <row r="39" spans="1:7" ht="16.5" thickBot="1">
      <c r="A39" s="140"/>
      <c r="B39" s="120" t="s">
        <v>142</v>
      </c>
      <c r="C39" s="59">
        <v>4.72</v>
      </c>
      <c r="E39" s="47" t="s">
        <v>193</v>
      </c>
      <c r="F39" s="122" t="s">
        <v>171</v>
      </c>
      <c r="G39" s="49" t="s">
        <v>0</v>
      </c>
    </row>
    <row r="40" spans="1:7" ht="15.75" thickBot="1">
      <c r="A40" s="43" t="s">
        <v>200</v>
      </c>
      <c r="B40" s="123"/>
      <c r="C40" s="38">
        <f>SUM(C4:C39)</f>
        <v>6535804.7999999998</v>
      </c>
      <c r="E40" s="137" t="s">
        <v>178</v>
      </c>
      <c r="F40" s="118" t="s">
        <v>241</v>
      </c>
      <c r="G40" s="58">
        <v>1665615</v>
      </c>
    </row>
    <row r="41" spans="1:7">
      <c r="A41" s="128"/>
      <c r="E41" s="137"/>
      <c r="F41" s="118" t="s">
        <v>3</v>
      </c>
      <c r="G41" s="58">
        <v>962786.23</v>
      </c>
    </row>
    <row r="42" spans="1:7">
      <c r="A42" s="128"/>
      <c r="E42" s="137"/>
      <c r="F42" s="118" t="s">
        <v>242</v>
      </c>
      <c r="G42" s="58">
        <v>83300</v>
      </c>
    </row>
    <row r="43" spans="1:7" ht="26.25">
      <c r="A43" s="129"/>
      <c r="E43" s="137"/>
      <c r="F43" s="118" t="s">
        <v>243</v>
      </c>
      <c r="G43" s="58">
        <v>77650</v>
      </c>
    </row>
    <row r="44" spans="1:7">
      <c r="E44" s="137"/>
      <c r="F44" s="118" t="s">
        <v>244</v>
      </c>
      <c r="G44" s="58">
        <v>30556.95</v>
      </c>
    </row>
    <row r="45" spans="1:7" ht="15.75" thickBot="1">
      <c r="E45" s="137"/>
      <c r="F45" s="118" t="s">
        <v>245</v>
      </c>
      <c r="G45" s="58">
        <v>13066.2</v>
      </c>
    </row>
    <row r="46" spans="1:7" ht="26.25">
      <c r="A46" s="47" t="s">
        <v>193</v>
      </c>
      <c r="B46" s="122" t="s">
        <v>171</v>
      </c>
      <c r="C46" s="49" t="s">
        <v>0</v>
      </c>
      <c r="E46" s="137"/>
      <c r="F46" s="118" t="s">
        <v>246</v>
      </c>
      <c r="G46" s="58">
        <v>8365</v>
      </c>
    </row>
    <row r="47" spans="1:7">
      <c r="A47" s="135" t="s">
        <v>179</v>
      </c>
      <c r="B47" s="118" t="s">
        <v>225</v>
      </c>
      <c r="C47" s="51">
        <v>378013.63</v>
      </c>
      <c r="E47" s="137"/>
      <c r="F47" s="118" t="s">
        <v>247</v>
      </c>
      <c r="G47" s="58">
        <v>7150</v>
      </c>
    </row>
    <row r="48" spans="1:7" ht="26.25">
      <c r="A48" s="135"/>
      <c r="B48" s="118" t="s">
        <v>232</v>
      </c>
      <c r="C48" s="51">
        <v>279139.65000000002</v>
      </c>
      <c r="E48" s="137"/>
      <c r="F48" s="118" t="s">
        <v>248</v>
      </c>
      <c r="G48" s="58">
        <v>6891.44</v>
      </c>
    </row>
    <row r="49" spans="1:7">
      <c r="A49" s="135"/>
      <c r="B49" s="118" t="s">
        <v>3</v>
      </c>
      <c r="C49" s="51">
        <v>148889.88</v>
      </c>
      <c r="E49" s="137"/>
      <c r="F49" s="118" t="s">
        <v>169</v>
      </c>
      <c r="G49" s="58">
        <v>6629.2</v>
      </c>
    </row>
    <row r="50" spans="1:7">
      <c r="A50" s="135"/>
      <c r="B50" s="118" t="s">
        <v>227</v>
      </c>
      <c r="C50" s="51">
        <v>138608.88</v>
      </c>
      <c r="E50" s="137"/>
      <c r="F50" s="118" t="s">
        <v>249</v>
      </c>
      <c r="G50" s="58">
        <v>3204.75</v>
      </c>
    </row>
    <row r="51" spans="1:7">
      <c r="A51" s="135"/>
      <c r="B51" s="118" t="s">
        <v>4</v>
      </c>
      <c r="C51" s="51">
        <v>64945.94</v>
      </c>
      <c r="E51" s="137"/>
      <c r="F51" s="118" t="s">
        <v>250</v>
      </c>
      <c r="G51" s="58">
        <v>3072.58</v>
      </c>
    </row>
    <row r="52" spans="1:7" ht="15.75" thickBot="1">
      <c r="A52" s="136"/>
      <c r="B52" s="118" t="s">
        <v>234</v>
      </c>
      <c r="C52" s="51">
        <v>6.87</v>
      </c>
      <c r="E52" s="137"/>
      <c r="F52" s="118" t="s">
        <v>251</v>
      </c>
      <c r="G52" s="58">
        <v>2969.52</v>
      </c>
    </row>
    <row r="53" spans="1:7" ht="15.75" thickBot="1">
      <c r="A53" s="43" t="s">
        <v>200</v>
      </c>
      <c r="B53" s="123"/>
      <c r="C53" s="38">
        <f>SUM(C47:C52)</f>
        <v>1009604.85</v>
      </c>
      <c r="E53" s="137"/>
      <c r="F53" s="118" t="s">
        <v>252</v>
      </c>
      <c r="G53" s="58">
        <v>1363.93</v>
      </c>
    </row>
    <row r="54" spans="1:7">
      <c r="E54" s="137"/>
      <c r="F54" s="118" t="s">
        <v>253</v>
      </c>
      <c r="G54" s="58">
        <v>1214.5</v>
      </c>
    </row>
    <row r="55" spans="1:7" ht="15.75" thickBot="1">
      <c r="E55" s="137"/>
      <c r="F55" s="118" t="s">
        <v>254</v>
      </c>
      <c r="G55" s="58">
        <v>1207.3699999999999</v>
      </c>
    </row>
    <row r="56" spans="1:7" ht="15.75">
      <c r="A56" s="47" t="s">
        <v>193</v>
      </c>
      <c r="B56" s="122" t="s">
        <v>171</v>
      </c>
      <c r="C56" s="49" t="s">
        <v>0</v>
      </c>
      <c r="E56" s="137"/>
      <c r="F56" s="118" t="s">
        <v>255</v>
      </c>
      <c r="G56" s="58">
        <v>954</v>
      </c>
    </row>
    <row r="57" spans="1:7">
      <c r="A57" s="135" t="s">
        <v>173</v>
      </c>
      <c r="B57" s="118" t="s">
        <v>271</v>
      </c>
      <c r="C57" s="51">
        <v>92413178.269999996</v>
      </c>
      <c r="E57" s="137"/>
      <c r="F57" s="118" t="s">
        <v>4</v>
      </c>
      <c r="G57" s="58">
        <v>836.5</v>
      </c>
    </row>
    <row r="58" spans="1:7">
      <c r="A58" s="135"/>
      <c r="B58" s="118" t="s">
        <v>3</v>
      </c>
      <c r="C58" s="51">
        <v>66257316.939999998</v>
      </c>
      <c r="E58" s="137"/>
      <c r="F58" s="118" t="s">
        <v>256</v>
      </c>
      <c r="G58" s="58">
        <v>739.09</v>
      </c>
    </row>
    <row r="59" spans="1:7">
      <c r="A59" s="135"/>
      <c r="B59" s="118" t="s">
        <v>272</v>
      </c>
      <c r="C59" s="51">
        <v>17465388.329999998</v>
      </c>
      <c r="E59" s="137"/>
      <c r="F59" s="118" t="s">
        <v>257</v>
      </c>
      <c r="G59" s="58">
        <v>475.68</v>
      </c>
    </row>
    <row r="60" spans="1:7">
      <c r="A60" s="135"/>
      <c r="B60" s="118" t="s">
        <v>273</v>
      </c>
      <c r="C60" s="51">
        <v>15492363.729999999</v>
      </c>
      <c r="E60" s="137"/>
      <c r="F60" s="118" t="s">
        <v>258</v>
      </c>
      <c r="G60" s="58">
        <v>276.83999999999997</v>
      </c>
    </row>
    <row r="61" spans="1:7">
      <c r="A61" s="135"/>
      <c r="B61" s="118" t="s">
        <v>274</v>
      </c>
      <c r="C61" s="51">
        <v>9418798.4399999995</v>
      </c>
      <c r="E61" s="137"/>
      <c r="F61" s="118" t="s">
        <v>259</v>
      </c>
      <c r="G61" s="58">
        <v>234.44</v>
      </c>
    </row>
    <row r="62" spans="1:7" ht="26.25">
      <c r="A62" s="135"/>
      <c r="B62" s="118" t="s">
        <v>275</v>
      </c>
      <c r="C62" s="51">
        <v>9332693.8400000017</v>
      </c>
      <c r="E62" s="137"/>
      <c r="F62" s="118" t="s">
        <v>260</v>
      </c>
      <c r="G62" s="58">
        <v>210</v>
      </c>
    </row>
    <row r="63" spans="1:7" ht="26.25">
      <c r="A63" s="135"/>
      <c r="B63" s="118" t="s">
        <v>276</v>
      </c>
      <c r="C63" s="51">
        <v>9166211.5299999993</v>
      </c>
      <c r="E63" s="137"/>
      <c r="F63" s="118" t="s">
        <v>261</v>
      </c>
      <c r="G63" s="58">
        <v>200</v>
      </c>
    </row>
    <row r="64" spans="1:7" ht="39">
      <c r="A64" s="135"/>
      <c r="B64" s="118" t="s">
        <v>277</v>
      </c>
      <c r="C64" s="51">
        <v>7898688.5300000003</v>
      </c>
      <c r="E64" s="137"/>
      <c r="F64" s="118" t="s">
        <v>262</v>
      </c>
      <c r="G64" s="58">
        <v>193</v>
      </c>
    </row>
    <row r="65" spans="1:7">
      <c r="A65" s="135"/>
      <c r="B65" s="118" t="s">
        <v>4</v>
      </c>
      <c r="C65" s="51">
        <v>3329461.92</v>
      </c>
      <c r="E65" s="137"/>
      <c r="F65" s="118" t="s">
        <v>263</v>
      </c>
      <c r="G65" s="58">
        <v>86.64</v>
      </c>
    </row>
    <row r="66" spans="1:7">
      <c r="A66" s="135"/>
      <c r="B66" s="118" t="s">
        <v>234</v>
      </c>
      <c r="C66" s="51">
        <v>2359753.17</v>
      </c>
      <c r="E66" s="137"/>
      <c r="F66" s="118" t="s">
        <v>264</v>
      </c>
      <c r="G66" s="58">
        <v>45.78</v>
      </c>
    </row>
    <row r="67" spans="1:7">
      <c r="A67" s="135"/>
      <c r="B67" s="118" t="s">
        <v>278</v>
      </c>
      <c r="C67" s="51">
        <v>1655187.6199999999</v>
      </c>
      <c r="E67" s="137"/>
      <c r="F67" s="118" t="s">
        <v>265</v>
      </c>
      <c r="G67" s="58">
        <v>19.21</v>
      </c>
    </row>
    <row r="68" spans="1:7">
      <c r="A68" s="135"/>
      <c r="B68" s="118" t="s">
        <v>279</v>
      </c>
      <c r="C68" s="51">
        <v>1458674.59</v>
      </c>
      <c r="E68" s="137"/>
      <c r="F68" s="118" t="s">
        <v>266</v>
      </c>
      <c r="G68" s="58">
        <v>16.98</v>
      </c>
    </row>
    <row r="69" spans="1:7">
      <c r="A69" s="135"/>
      <c r="B69" s="118" t="s">
        <v>280</v>
      </c>
      <c r="C69" s="51">
        <v>884544.38</v>
      </c>
      <c r="E69" s="137"/>
      <c r="F69" s="118" t="s">
        <v>267</v>
      </c>
      <c r="G69" s="58">
        <v>10.32</v>
      </c>
    </row>
    <row r="70" spans="1:7">
      <c r="A70" s="135"/>
      <c r="B70" s="118" t="s">
        <v>281</v>
      </c>
      <c r="C70" s="51">
        <v>325301.89</v>
      </c>
      <c r="E70" s="137"/>
      <c r="F70" s="118" t="s">
        <v>268</v>
      </c>
      <c r="G70" s="58">
        <v>10</v>
      </c>
    </row>
    <row r="71" spans="1:7">
      <c r="A71" s="135"/>
      <c r="B71" s="118" t="s">
        <v>282</v>
      </c>
      <c r="C71" s="51">
        <v>197147.64999999997</v>
      </c>
      <c r="E71" s="137"/>
      <c r="F71" s="118" t="s">
        <v>269</v>
      </c>
      <c r="G71" s="58">
        <v>9.7899999999999991</v>
      </c>
    </row>
    <row r="72" spans="1:7" ht="15.75" thickBot="1">
      <c r="A72" s="135"/>
      <c r="B72" s="118" t="s">
        <v>283</v>
      </c>
      <c r="C72" s="51">
        <v>126352.3</v>
      </c>
      <c r="E72" s="138"/>
      <c r="F72" s="118" t="s">
        <v>270</v>
      </c>
      <c r="G72" s="58">
        <v>0.83</v>
      </c>
    </row>
    <row r="73" spans="1:7" ht="15.75" thickBot="1">
      <c r="A73" s="135"/>
      <c r="B73" s="118" t="s">
        <v>284</v>
      </c>
      <c r="C73" s="51">
        <v>115062.92</v>
      </c>
      <c r="E73" s="43" t="s">
        <v>200</v>
      </c>
      <c r="F73" s="123"/>
      <c r="G73" s="38">
        <f>SUM(G40:G72)</f>
        <v>2879361.7700000005</v>
      </c>
    </row>
    <row r="74" spans="1:7">
      <c r="A74" s="135"/>
      <c r="B74" s="118" t="s">
        <v>285</v>
      </c>
      <c r="C74" s="51">
        <v>94532.02</v>
      </c>
    </row>
    <row r="75" spans="1:7" ht="15.75" thickBot="1">
      <c r="A75" s="135"/>
      <c r="B75" s="118" t="s">
        <v>286</v>
      </c>
      <c r="C75" s="51">
        <v>84540.81</v>
      </c>
    </row>
    <row r="76" spans="1:7" ht="15.75">
      <c r="A76" s="135"/>
      <c r="B76" s="118" t="s">
        <v>287</v>
      </c>
      <c r="C76" s="51">
        <v>75949.23</v>
      </c>
      <c r="E76" s="47" t="s">
        <v>193</v>
      </c>
      <c r="F76" s="122" t="s">
        <v>171</v>
      </c>
      <c r="G76" s="49" t="s">
        <v>0</v>
      </c>
    </row>
    <row r="77" spans="1:7">
      <c r="A77" s="135"/>
      <c r="B77" s="118" t="s">
        <v>288</v>
      </c>
      <c r="C77" s="51">
        <v>73309.91</v>
      </c>
      <c r="E77" s="135" t="s">
        <v>312</v>
      </c>
      <c r="F77" s="118" t="s">
        <v>3</v>
      </c>
      <c r="G77" s="58">
        <v>75993763.020000011</v>
      </c>
    </row>
    <row r="78" spans="1:7">
      <c r="A78" s="135"/>
      <c r="B78" s="118" t="s">
        <v>289</v>
      </c>
      <c r="C78" s="51">
        <v>39182.74</v>
      </c>
      <c r="E78" s="135"/>
      <c r="F78" s="118" t="s">
        <v>305</v>
      </c>
      <c r="G78" s="58">
        <v>55171569.950000003</v>
      </c>
    </row>
    <row r="79" spans="1:7" ht="26.25">
      <c r="A79" s="135"/>
      <c r="B79" s="118" t="s">
        <v>290</v>
      </c>
      <c r="C79" s="51">
        <v>37919.24</v>
      </c>
      <c r="E79" s="135"/>
      <c r="F79" s="118" t="s">
        <v>306</v>
      </c>
      <c r="G79" s="58">
        <v>11341633.850000001</v>
      </c>
    </row>
    <row r="80" spans="1:7">
      <c r="A80" s="135"/>
      <c r="B80" s="118" t="s">
        <v>291</v>
      </c>
      <c r="C80" s="51">
        <v>28855.24</v>
      </c>
      <c r="E80" s="135"/>
      <c r="F80" s="118" t="s">
        <v>307</v>
      </c>
      <c r="G80" s="58">
        <v>6495006.4499999993</v>
      </c>
    </row>
    <row r="81" spans="1:7">
      <c r="A81" s="135"/>
      <c r="B81" s="118" t="s">
        <v>229</v>
      </c>
      <c r="C81" s="51">
        <v>28626.750000000004</v>
      </c>
      <c r="E81" s="135"/>
      <c r="F81" s="118" t="s">
        <v>4</v>
      </c>
      <c r="G81" s="58">
        <v>2692910.6399999997</v>
      </c>
    </row>
    <row r="82" spans="1:7">
      <c r="A82" s="135"/>
      <c r="B82" s="118" t="s">
        <v>135</v>
      </c>
      <c r="C82" s="51">
        <v>10653.650000000001</v>
      </c>
      <c r="E82" s="135"/>
      <c r="F82" s="118" t="s">
        <v>308</v>
      </c>
      <c r="G82" s="58">
        <v>2357231.0799999996</v>
      </c>
    </row>
    <row r="83" spans="1:7" ht="26.25">
      <c r="A83" s="135"/>
      <c r="B83" s="118" t="s">
        <v>292</v>
      </c>
      <c r="C83" s="51">
        <v>9974.7199999999993</v>
      </c>
      <c r="E83" s="135"/>
      <c r="F83" s="118" t="s">
        <v>309</v>
      </c>
      <c r="G83" s="58">
        <v>1031752.71</v>
      </c>
    </row>
    <row r="84" spans="1:7">
      <c r="A84" s="135"/>
      <c r="B84" s="118" t="s">
        <v>293</v>
      </c>
      <c r="C84" s="51">
        <v>9920.9699999999993</v>
      </c>
      <c r="E84" s="135"/>
      <c r="F84" s="118" t="s">
        <v>54</v>
      </c>
      <c r="G84" s="58">
        <v>660608.91</v>
      </c>
    </row>
    <row r="85" spans="1:7">
      <c r="A85" s="135"/>
      <c r="B85" s="118" t="s">
        <v>294</v>
      </c>
      <c r="C85" s="51">
        <v>4909.75</v>
      </c>
      <c r="E85" s="135"/>
      <c r="F85" s="118" t="s">
        <v>227</v>
      </c>
      <c r="G85" s="58">
        <v>302878.52</v>
      </c>
    </row>
    <row r="86" spans="1:7">
      <c r="A86" s="135"/>
      <c r="B86" s="118" t="s">
        <v>295</v>
      </c>
      <c r="C86" s="51">
        <v>2103.0300000000002</v>
      </c>
      <c r="E86" s="135"/>
      <c r="F86" s="118" t="s">
        <v>310</v>
      </c>
      <c r="G86" s="58">
        <v>196502.89</v>
      </c>
    </row>
    <row r="87" spans="1:7">
      <c r="A87" s="135"/>
      <c r="B87" s="118" t="s">
        <v>296</v>
      </c>
      <c r="C87" s="51">
        <v>440.51</v>
      </c>
      <c r="E87" s="135"/>
      <c r="F87" s="118" t="s">
        <v>87</v>
      </c>
      <c r="G87" s="58">
        <v>79164.27</v>
      </c>
    </row>
    <row r="88" spans="1:7">
      <c r="A88" s="135"/>
      <c r="B88" s="118" t="s">
        <v>297</v>
      </c>
      <c r="C88" s="51">
        <v>211.53</v>
      </c>
      <c r="E88" s="135"/>
      <c r="F88" s="118" t="s">
        <v>240</v>
      </c>
      <c r="G88" s="58">
        <v>69686.98</v>
      </c>
    </row>
    <row r="89" spans="1:7">
      <c r="A89" s="135"/>
      <c r="B89" s="118" t="s">
        <v>298</v>
      </c>
      <c r="C89" s="51">
        <v>76.800000000000011</v>
      </c>
      <c r="E89" s="135"/>
      <c r="F89" s="118" t="s">
        <v>127</v>
      </c>
      <c r="G89" s="58">
        <v>51462</v>
      </c>
    </row>
    <row r="90" spans="1:7">
      <c r="A90" s="135"/>
      <c r="B90" s="118" t="s">
        <v>299</v>
      </c>
      <c r="C90" s="51">
        <v>36.9</v>
      </c>
      <c r="E90" s="135"/>
      <c r="F90" s="118" t="s">
        <v>311</v>
      </c>
      <c r="G90" s="58">
        <v>6894.58</v>
      </c>
    </row>
    <row r="91" spans="1:7">
      <c r="A91" s="135"/>
      <c r="B91" s="118" t="s">
        <v>300</v>
      </c>
      <c r="C91" s="51">
        <v>24.58</v>
      </c>
      <c r="E91" s="135"/>
      <c r="F91" s="118" t="s">
        <v>230</v>
      </c>
      <c r="G91" s="58">
        <v>5.07</v>
      </c>
    </row>
    <row r="92" spans="1:7">
      <c r="A92" s="135"/>
      <c r="B92" s="118" t="s">
        <v>270</v>
      </c>
      <c r="C92" s="51">
        <v>24.53</v>
      </c>
      <c r="E92" s="135"/>
      <c r="F92" s="118" t="s">
        <v>270</v>
      </c>
      <c r="G92" s="58">
        <v>1.65</v>
      </c>
    </row>
    <row r="93" spans="1:7">
      <c r="A93" s="135"/>
      <c r="B93" s="118" t="s">
        <v>301</v>
      </c>
      <c r="C93" s="51">
        <v>14.8</v>
      </c>
      <c r="E93" s="135"/>
      <c r="F93" s="118" t="s">
        <v>95</v>
      </c>
      <c r="G93" s="58">
        <v>0.2</v>
      </c>
    </row>
    <row r="94" spans="1:7" ht="15.75" thickBot="1">
      <c r="A94" s="135"/>
      <c r="B94" s="118" t="s">
        <v>302</v>
      </c>
      <c r="C94" s="51">
        <v>6.87</v>
      </c>
      <c r="E94" s="136"/>
      <c r="F94" s="118" t="s">
        <v>115</v>
      </c>
      <c r="G94" s="58">
        <v>0.04</v>
      </c>
    </row>
    <row r="95" spans="1:7" ht="15.75" thickBot="1">
      <c r="A95" s="135"/>
      <c r="B95" s="118" t="s">
        <v>303</v>
      </c>
      <c r="C95" s="51">
        <v>4.6100000000000003</v>
      </c>
      <c r="E95" s="43" t="s">
        <v>200</v>
      </c>
      <c r="F95" s="123"/>
      <c r="G95" s="38">
        <f>SUM(G77:G94)</f>
        <v>156451072.81</v>
      </c>
    </row>
    <row r="96" spans="1:7">
      <c r="A96" s="135"/>
      <c r="B96" s="118" t="s">
        <v>95</v>
      </c>
      <c r="C96" s="51">
        <v>3.81</v>
      </c>
    </row>
    <row r="97" spans="1:7" ht="15.75" thickBot="1">
      <c r="A97" s="135"/>
      <c r="B97" s="118" t="s">
        <v>104</v>
      </c>
      <c r="C97" s="51">
        <v>3.48</v>
      </c>
    </row>
    <row r="98" spans="1:7" ht="15.75">
      <c r="A98" s="135"/>
      <c r="B98" s="118" t="s">
        <v>70</v>
      </c>
      <c r="C98" s="51">
        <v>2.1800000000000002</v>
      </c>
      <c r="E98" s="47" t="s">
        <v>193</v>
      </c>
      <c r="F98" s="122" t="s">
        <v>171</v>
      </c>
      <c r="G98" s="49" t="s">
        <v>0</v>
      </c>
    </row>
    <row r="99" spans="1:7">
      <c r="A99" s="135"/>
      <c r="B99" s="118" t="s">
        <v>304</v>
      </c>
      <c r="C99" s="51">
        <v>0.56999999999999995</v>
      </c>
      <c r="E99" s="137" t="s">
        <v>174</v>
      </c>
      <c r="F99" s="118" t="s">
        <v>95</v>
      </c>
      <c r="G99" s="58">
        <v>56.74</v>
      </c>
    </row>
    <row r="100" spans="1:7">
      <c r="A100" s="135"/>
      <c r="B100" s="118" t="s">
        <v>84</v>
      </c>
      <c r="C100" s="51">
        <v>0.17</v>
      </c>
      <c r="E100" s="137"/>
      <c r="F100" s="118" t="s">
        <v>3</v>
      </c>
      <c r="G100" s="58">
        <v>13974768.16</v>
      </c>
    </row>
    <row r="101" spans="1:7" ht="26.25">
      <c r="A101" s="135"/>
      <c r="B101" s="118" t="s">
        <v>72</v>
      </c>
      <c r="C101" s="51">
        <v>0.16</v>
      </c>
      <c r="E101" s="137"/>
      <c r="F101" s="118" t="s">
        <v>296</v>
      </c>
      <c r="G101" s="58">
        <v>14171.43</v>
      </c>
    </row>
    <row r="102" spans="1:7" ht="27" thickBot="1">
      <c r="A102" s="136"/>
      <c r="B102" s="118" t="s">
        <v>147</v>
      </c>
      <c r="C102" s="51">
        <v>0.08</v>
      </c>
      <c r="E102" s="137"/>
      <c r="F102" s="118" t="s">
        <v>297</v>
      </c>
      <c r="G102" s="58">
        <v>66338.429999999993</v>
      </c>
    </row>
    <row r="103" spans="1:7" ht="15.75" thickBot="1">
      <c r="A103" s="43" t="s">
        <v>200</v>
      </c>
      <c r="B103" s="123"/>
      <c r="C103" s="38">
        <f>SUM(C57:C102)</f>
        <v>238397455.69</v>
      </c>
      <c r="E103" s="137"/>
      <c r="F103" s="118" t="s">
        <v>234</v>
      </c>
      <c r="G103" s="58">
        <v>38121111.329999998</v>
      </c>
    </row>
    <row r="104" spans="1:7" ht="26.25">
      <c r="E104" s="137"/>
      <c r="F104" s="118" t="s">
        <v>303</v>
      </c>
      <c r="G104" s="58">
        <v>14058.39</v>
      </c>
    </row>
    <row r="105" spans="1:7">
      <c r="E105" s="137"/>
      <c r="F105" s="118" t="s">
        <v>294</v>
      </c>
      <c r="G105" s="58">
        <v>165528.19</v>
      </c>
    </row>
    <row r="106" spans="1:7">
      <c r="E106" s="137"/>
      <c r="F106" s="118" t="s">
        <v>313</v>
      </c>
      <c r="G106" s="58">
        <v>1133.94</v>
      </c>
    </row>
    <row r="107" spans="1:7">
      <c r="E107" s="137"/>
      <c r="F107" s="118" t="s">
        <v>270</v>
      </c>
      <c r="G107" s="58">
        <v>14.07</v>
      </c>
    </row>
    <row r="108" spans="1:7" ht="26.25">
      <c r="E108" s="137"/>
      <c r="F108" s="118" t="s">
        <v>314</v>
      </c>
      <c r="G108" s="58">
        <v>2114.35</v>
      </c>
    </row>
    <row r="109" spans="1:7">
      <c r="E109" s="137"/>
      <c r="F109" s="118" t="s">
        <v>315</v>
      </c>
      <c r="G109" s="58">
        <v>4919.37</v>
      </c>
    </row>
    <row r="110" spans="1:7" ht="26.25">
      <c r="E110" s="137"/>
      <c r="F110" s="118" t="s">
        <v>316</v>
      </c>
      <c r="G110" s="58">
        <v>1440.75</v>
      </c>
    </row>
    <row r="111" spans="1:7">
      <c r="E111" s="137"/>
      <c r="F111" s="118" t="s">
        <v>317</v>
      </c>
      <c r="G111" s="58">
        <v>2726.73</v>
      </c>
    </row>
    <row r="112" spans="1:7">
      <c r="E112" s="137"/>
      <c r="F112" s="118" t="s">
        <v>318</v>
      </c>
      <c r="G112" s="58">
        <v>2517.7600000000002</v>
      </c>
    </row>
    <row r="113" spans="5:7">
      <c r="E113" s="137"/>
      <c r="F113" s="118" t="s">
        <v>302</v>
      </c>
      <c r="G113" s="58">
        <v>245.06</v>
      </c>
    </row>
    <row r="114" spans="5:7">
      <c r="E114" s="137"/>
      <c r="F114" s="118" t="s">
        <v>318</v>
      </c>
      <c r="G114" s="58">
        <v>312.10000000000002</v>
      </c>
    </row>
    <row r="115" spans="5:7">
      <c r="E115" s="137"/>
      <c r="F115" s="118" t="s">
        <v>319</v>
      </c>
      <c r="G115" s="58">
        <v>0.06</v>
      </c>
    </row>
    <row r="116" spans="5:7" ht="26.25">
      <c r="E116" s="137"/>
      <c r="F116" s="118" t="s">
        <v>304</v>
      </c>
      <c r="G116" s="58">
        <v>14.2</v>
      </c>
    </row>
    <row r="117" spans="5:7">
      <c r="E117" s="137"/>
      <c r="F117" s="118" t="s">
        <v>145</v>
      </c>
      <c r="G117" s="58">
        <v>98.61</v>
      </c>
    </row>
    <row r="118" spans="5:7">
      <c r="E118" s="137"/>
      <c r="F118" s="118" t="s">
        <v>237</v>
      </c>
      <c r="G118" s="58">
        <v>4008917.29</v>
      </c>
    </row>
    <row r="119" spans="5:7">
      <c r="E119" s="137"/>
      <c r="F119" s="118" t="s">
        <v>88</v>
      </c>
      <c r="G119" s="58">
        <v>12.9</v>
      </c>
    </row>
    <row r="120" spans="5:7" ht="15.75" thickBot="1">
      <c r="E120" s="138"/>
      <c r="F120" s="118" t="s">
        <v>4</v>
      </c>
      <c r="G120" s="58">
        <v>636353.74</v>
      </c>
    </row>
    <row r="121" spans="5:7" ht="15.75" thickBot="1">
      <c r="E121" s="43" t="s">
        <v>200</v>
      </c>
      <c r="F121" s="123"/>
      <c r="G121" s="38">
        <f>SUM(G99:G120)</f>
        <v>57016853.599999994</v>
      </c>
    </row>
  </sheetData>
  <autoFilter ref="E3:G17"/>
  <mergeCells count="10">
    <mergeCell ref="A1:C1"/>
    <mergeCell ref="E1:G1"/>
    <mergeCell ref="E4:E16"/>
    <mergeCell ref="E21:E35"/>
    <mergeCell ref="E40:E72"/>
    <mergeCell ref="A57:A102"/>
    <mergeCell ref="A47:A52"/>
    <mergeCell ref="E77:E94"/>
    <mergeCell ref="E99:E120"/>
    <mergeCell ref="A4:A3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Normal="100" workbookViewId="0">
      <selection activeCell="B4" sqref="B4"/>
    </sheetView>
  </sheetViews>
  <sheetFormatPr baseColWidth="10" defaultColWidth="10.7109375" defaultRowHeight="15"/>
  <cols>
    <col min="1" max="1" width="32.42578125" style="32" customWidth="1"/>
    <col min="2" max="2" width="58.42578125" style="32" customWidth="1"/>
    <col min="3" max="3" width="30.140625" style="32" customWidth="1"/>
    <col min="4" max="4" width="45.85546875" style="32" customWidth="1"/>
  </cols>
  <sheetData>
    <row r="1" spans="1:4" ht="18.75">
      <c r="A1" s="141" t="s">
        <v>201</v>
      </c>
      <c r="B1" s="141"/>
      <c r="C1" s="141"/>
      <c r="D1" s="141"/>
    </row>
    <row r="2" spans="1:4" ht="15.75" thickBot="1"/>
    <row r="3" spans="1:4" ht="15.75" thickBot="1">
      <c r="A3" s="60" t="s">
        <v>202</v>
      </c>
      <c r="B3" s="61" t="s">
        <v>203</v>
      </c>
      <c r="C3" s="62" t="s">
        <v>204</v>
      </c>
      <c r="D3" s="63" t="s">
        <v>321</v>
      </c>
    </row>
    <row r="4" spans="1:4" ht="105.75" thickBot="1">
      <c r="A4" s="64" t="s">
        <v>205</v>
      </c>
      <c r="B4" s="65" t="s">
        <v>322</v>
      </c>
      <c r="C4" s="65" t="s">
        <v>207</v>
      </c>
      <c r="D4" s="65" t="s">
        <v>323</v>
      </c>
    </row>
    <row r="5" spans="1:4" ht="45.75" customHeight="1" thickBot="1">
      <c r="A5" s="66" t="s">
        <v>208</v>
      </c>
      <c r="B5" s="67" t="s">
        <v>206</v>
      </c>
      <c r="C5" s="68" t="s">
        <v>207</v>
      </c>
      <c r="D5" s="68"/>
    </row>
    <row r="6" spans="1:4" ht="53.25" customHeight="1" thickBot="1">
      <c r="A6" s="69" t="s">
        <v>209</v>
      </c>
      <c r="B6" s="70" t="s">
        <v>206</v>
      </c>
      <c r="C6" s="65" t="s">
        <v>207</v>
      </c>
      <c r="D6" s="65"/>
    </row>
    <row r="7" spans="1:4" ht="142.15" customHeight="1" thickBot="1">
      <c r="A7" s="71" t="s">
        <v>320</v>
      </c>
      <c r="B7" s="68" t="s">
        <v>324</v>
      </c>
      <c r="C7" s="68" t="s">
        <v>210</v>
      </c>
      <c r="D7" s="68" t="s">
        <v>325</v>
      </c>
    </row>
    <row r="8" spans="1:4" ht="47.25" customHeight="1" thickBot="1">
      <c r="A8" s="64" t="s">
        <v>211</v>
      </c>
      <c r="B8" s="70" t="s">
        <v>212</v>
      </c>
      <c r="C8" s="65" t="s">
        <v>213</v>
      </c>
      <c r="D8" s="65"/>
    </row>
    <row r="9" spans="1:4" ht="46.5" customHeight="1" thickBot="1">
      <c r="A9" s="66" t="s">
        <v>214</v>
      </c>
      <c r="B9" s="67" t="s">
        <v>215</v>
      </c>
      <c r="C9" s="68" t="s">
        <v>213</v>
      </c>
      <c r="D9" s="68"/>
    </row>
    <row r="10" spans="1:4" ht="60" customHeight="1" thickBot="1">
      <c r="A10" s="64" t="s">
        <v>216</v>
      </c>
      <c r="B10" s="70" t="s">
        <v>206</v>
      </c>
      <c r="C10" s="65" t="s">
        <v>207</v>
      </c>
      <c r="D10" s="65"/>
    </row>
  </sheetData>
  <mergeCells count="1">
    <mergeCell ref="A1:D1"/>
  </mergeCells>
  <pageMargins left="0.7" right="0.7" top="0.75" bottom="0.75" header="0.3" footer="0.3"/>
  <pageSetup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opLeftCell="A7" zoomScale="160" zoomScaleNormal="160" workbookViewId="0">
      <selection sqref="A1:G1"/>
    </sheetView>
  </sheetViews>
  <sheetFormatPr baseColWidth="10" defaultColWidth="10.7109375" defaultRowHeight="15"/>
  <sheetData>
    <row r="1" spans="1:9" ht="18.75">
      <c r="A1" s="141" t="s">
        <v>217</v>
      </c>
      <c r="B1" s="141"/>
      <c r="C1" s="141"/>
      <c r="D1" s="141"/>
      <c r="E1" s="141"/>
      <c r="F1" s="141"/>
      <c r="G1" s="141"/>
    </row>
    <row r="3" spans="1:9" ht="27" customHeight="1">
      <c r="A3" s="142" t="s">
        <v>388</v>
      </c>
      <c r="B3" s="142"/>
      <c r="C3" s="142"/>
      <c r="D3" s="142"/>
      <c r="E3" s="142"/>
      <c r="F3" s="142"/>
      <c r="G3" s="142"/>
      <c r="H3" s="44"/>
      <c r="I3" s="44"/>
    </row>
    <row r="4" spans="1:9" ht="21.6" customHeight="1">
      <c r="A4" s="142"/>
      <c r="B4" s="142"/>
      <c r="C4" s="142"/>
      <c r="D4" s="142"/>
      <c r="E4" s="142"/>
      <c r="F4" s="142"/>
      <c r="G4" s="142"/>
    </row>
    <row r="5" spans="1:9">
      <c r="A5" s="142"/>
      <c r="B5" s="142"/>
      <c r="C5" s="142"/>
      <c r="D5" s="142"/>
      <c r="E5" s="142"/>
      <c r="F5" s="142"/>
      <c r="G5" s="142"/>
    </row>
    <row r="6" spans="1:9">
      <c r="A6" s="142"/>
      <c r="B6" s="142"/>
      <c r="C6" s="142"/>
      <c r="D6" s="142"/>
      <c r="E6" s="142"/>
      <c r="F6" s="142"/>
      <c r="G6" s="142"/>
    </row>
    <row r="7" spans="1:9">
      <c r="A7" s="142"/>
      <c r="B7" s="142"/>
      <c r="C7" s="142"/>
      <c r="D7" s="142"/>
      <c r="E7" s="142"/>
      <c r="F7" s="142"/>
      <c r="G7" s="142"/>
    </row>
    <row r="8" spans="1:9" ht="29.25" customHeight="1">
      <c r="A8" s="142"/>
      <c r="B8" s="142"/>
      <c r="C8" s="142"/>
      <c r="D8" s="142"/>
      <c r="E8" s="142"/>
      <c r="F8" s="142"/>
      <c r="G8" s="142"/>
    </row>
    <row r="10" spans="1:9" ht="45.75" customHeight="1">
      <c r="B10" s="143" t="s">
        <v>218</v>
      </c>
      <c r="C10" s="143"/>
      <c r="D10" s="143" t="s">
        <v>219</v>
      </c>
      <c r="E10" s="143"/>
    </row>
    <row r="11" spans="1:9">
      <c r="B11" s="144">
        <v>0.4</v>
      </c>
      <c r="C11" s="144"/>
      <c r="D11" s="145">
        <f>+B11*172406070.83</f>
        <v>68962428.332000002</v>
      </c>
      <c r="E11" s="145"/>
    </row>
    <row r="12" spans="1:9">
      <c r="B12" s="147">
        <v>0.3</v>
      </c>
      <c r="C12" s="147"/>
      <c r="D12" s="148">
        <f>+B12*172406070.83</f>
        <v>51721821.249000005</v>
      </c>
      <c r="E12" s="148"/>
    </row>
    <row r="13" spans="1:9">
      <c r="B13" s="144">
        <v>0.2</v>
      </c>
      <c r="C13" s="144"/>
      <c r="D13" s="145">
        <f>+B13*172406070.83</f>
        <v>34481214.166000001</v>
      </c>
      <c r="E13" s="145"/>
    </row>
    <row r="14" spans="1:9">
      <c r="B14" s="147">
        <v>0.1</v>
      </c>
      <c r="C14" s="147"/>
      <c r="D14" s="148">
        <f>+B14*172406070.83</f>
        <v>17240607.083000001</v>
      </c>
      <c r="E14" s="148"/>
    </row>
    <row r="16" spans="1:9" ht="33.75" customHeight="1">
      <c r="A16" s="146" t="s">
        <v>384</v>
      </c>
      <c r="B16" s="146"/>
      <c r="C16" s="146"/>
      <c r="D16" s="146"/>
      <c r="E16" s="146"/>
      <c r="F16" s="146"/>
      <c r="G16" s="146"/>
    </row>
    <row r="17" spans="1:7" ht="21" customHeight="1">
      <c r="A17" s="146" t="s">
        <v>385</v>
      </c>
      <c r="B17" s="146"/>
      <c r="C17" s="146"/>
      <c r="D17" s="146"/>
      <c r="E17" s="146"/>
      <c r="F17" s="146"/>
      <c r="G17" s="146"/>
    </row>
    <row r="18" spans="1:7" ht="32.25" customHeight="1">
      <c r="A18" s="146" t="s">
        <v>386</v>
      </c>
      <c r="B18" s="146"/>
      <c r="C18" s="146"/>
      <c r="D18" s="146"/>
      <c r="E18" s="146"/>
      <c r="F18" s="146"/>
      <c r="G18" s="146"/>
    </row>
    <row r="19" spans="1:7" ht="30" customHeight="1">
      <c r="A19" s="146" t="s">
        <v>387</v>
      </c>
      <c r="B19" s="146"/>
      <c r="C19" s="146"/>
      <c r="D19" s="146"/>
      <c r="E19" s="146"/>
      <c r="F19" s="146"/>
      <c r="G19" s="146"/>
    </row>
  </sheetData>
  <mergeCells count="16">
    <mergeCell ref="A16:G16"/>
    <mergeCell ref="A17:G17"/>
    <mergeCell ref="A18:G18"/>
    <mergeCell ref="A19:G19"/>
    <mergeCell ref="B12:C12"/>
    <mergeCell ref="D12:E12"/>
    <mergeCell ref="B13:C13"/>
    <mergeCell ref="D13:E13"/>
    <mergeCell ref="B14:C14"/>
    <mergeCell ref="D14:E14"/>
    <mergeCell ref="A1:G1"/>
    <mergeCell ref="A3:G8"/>
    <mergeCell ref="B10:C10"/>
    <mergeCell ref="D10:E10"/>
    <mergeCell ref="B11:C11"/>
    <mergeCell ref="D11:E1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selection activeCell="N18" sqref="N18"/>
    </sheetView>
  </sheetViews>
  <sheetFormatPr baseColWidth="10" defaultColWidth="10.7109375" defaultRowHeight="15"/>
  <cols>
    <col min="2" max="2" width="15" bestFit="1" customWidth="1"/>
    <col min="3" max="3" width="12.42578125" customWidth="1"/>
    <col min="4" max="4" width="13.5703125" customWidth="1"/>
    <col min="5" max="5" width="12.42578125" customWidth="1"/>
    <col min="6" max="6" width="12.5703125" customWidth="1"/>
    <col min="7" max="7" width="12.42578125" customWidth="1"/>
  </cols>
  <sheetData>
    <row r="1" spans="1:7" ht="18.75">
      <c r="A1" s="141" t="s">
        <v>326</v>
      </c>
      <c r="B1" s="141"/>
      <c r="C1" s="141"/>
      <c r="D1" s="141"/>
      <c r="E1" s="141"/>
      <c r="F1" s="141"/>
      <c r="G1" s="141"/>
    </row>
    <row r="48" spans="1:7">
      <c r="A48" s="149" t="s">
        <v>155</v>
      </c>
      <c r="B48" s="150" t="s">
        <v>327</v>
      </c>
      <c r="C48" s="72" t="s">
        <v>328</v>
      </c>
      <c r="D48" s="73" t="s">
        <v>329</v>
      </c>
      <c r="E48" s="74" t="s">
        <v>330</v>
      </c>
      <c r="F48" s="75" t="s">
        <v>331</v>
      </c>
      <c r="G48" s="76" t="s">
        <v>332</v>
      </c>
    </row>
    <row r="49" spans="1:7" ht="22.5">
      <c r="A49" s="77" t="s">
        <v>333</v>
      </c>
      <c r="B49" s="78">
        <v>132348608.62</v>
      </c>
      <c r="C49" s="78">
        <v>2964985.23</v>
      </c>
      <c r="D49" s="78">
        <v>57831178.140000001</v>
      </c>
      <c r="E49" s="78">
        <v>0</v>
      </c>
      <c r="F49" s="78">
        <v>18585009.399999999</v>
      </c>
      <c r="G49" s="78">
        <v>211729781.38999999</v>
      </c>
    </row>
    <row r="50" spans="1:7" ht="22.5">
      <c r="A50" s="77" t="s">
        <v>334</v>
      </c>
      <c r="B50" s="78">
        <v>17877058.239999998</v>
      </c>
      <c r="C50" s="78">
        <v>364476.69</v>
      </c>
      <c r="D50" s="78">
        <v>8426138.8000000007</v>
      </c>
      <c r="E50" s="78">
        <v>0</v>
      </c>
      <c r="F50" s="78">
        <v>0.56999999999999995</v>
      </c>
      <c r="G50" s="78">
        <v>26667674.300000001</v>
      </c>
    </row>
    <row r="51" spans="1:7" ht="22.5">
      <c r="A51" s="77" t="s">
        <v>181</v>
      </c>
      <c r="B51" s="78">
        <v>70896827.200000003</v>
      </c>
      <c r="C51" s="78">
        <v>2692910.64</v>
      </c>
      <c r="D51" s="78">
        <v>76063450</v>
      </c>
      <c r="E51" s="78">
        <v>6495006.4500000002</v>
      </c>
      <c r="F51" s="78">
        <v>302878.52</v>
      </c>
      <c r="G51" s="78">
        <v>156451072.81</v>
      </c>
    </row>
    <row r="52" spans="1:7">
      <c r="A52" s="77" t="s">
        <v>208</v>
      </c>
      <c r="B52" s="78">
        <v>42405731.700000003</v>
      </c>
      <c r="C52" s="78">
        <v>636353.74</v>
      </c>
      <c r="D52" s="78">
        <v>13974768.16</v>
      </c>
      <c r="E52" s="78">
        <v>0</v>
      </c>
      <c r="F52" s="78">
        <v>0</v>
      </c>
      <c r="G52" s="78">
        <v>57016853.600000001</v>
      </c>
    </row>
    <row r="53" spans="1:7">
      <c r="A53" s="79" t="s">
        <v>332</v>
      </c>
      <c r="B53" s="80">
        <v>263528225.75999999</v>
      </c>
      <c r="C53" s="80">
        <v>6658726.2999999998</v>
      </c>
      <c r="D53" s="80">
        <v>156295535.09999999</v>
      </c>
      <c r="E53" s="80">
        <v>6495006.4500000002</v>
      </c>
      <c r="F53" s="80">
        <v>18887888.489999998</v>
      </c>
      <c r="G53" s="80">
        <v>451865382.10000002</v>
      </c>
    </row>
    <row r="54" spans="1:7">
      <c r="A54" s="81"/>
      <c r="B54" s="81"/>
      <c r="C54" s="81"/>
      <c r="D54" s="81"/>
      <c r="E54" s="81"/>
      <c r="F54" s="81"/>
      <c r="G54" s="81"/>
    </row>
    <row r="55" spans="1:7" ht="56.25">
      <c r="A55" s="151" t="s">
        <v>335</v>
      </c>
      <c r="B55" s="151"/>
      <c r="C55" s="72">
        <v>74393</v>
      </c>
      <c r="D55" s="73" t="s">
        <v>336</v>
      </c>
      <c r="E55" s="74" t="s">
        <v>337</v>
      </c>
      <c r="F55" s="82" t="s">
        <v>338</v>
      </c>
      <c r="G55" s="83"/>
    </row>
    <row r="56" spans="1:7">
      <c r="A56" s="84" t="s">
        <v>339</v>
      </c>
      <c r="B56" s="84"/>
      <c r="C56" s="85">
        <f>+C53</f>
        <v>6658726.2999999998</v>
      </c>
      <c r="D56" s="84"/>
      <c r="E56" s="84"/>
      <c r="F56" s="84"/>
      <c r="G56" s="86"/>
    </row>
    <row r="57" spans="1:7">
      <c r="A57" s="84" t="s">
        <v>340</v>
      </c>
      <c r="B57" s="84"/>
      <c r="C57" s="87">
        <f>C53+D53+E53+F53</f>
        <v>188337156.34</v>
      </c>
      <c r="D57" s="88">
        <f>C56/C57*100</f>
        <v>3.5355351165965256</v>
      </c>
      <c r="E57" s="88">
        <f>C56/G53*100</f>
        <v>1.4736084160849461</v>
      </c>
      <c r="F57" s="88">
        <f>C58/G53*100</f>
        <v>14.736084160849462</v>
      </c>
      <c r="G57" s="86"/>
    </row>
    <row r="58" spans="1:7">
      <c r="A58" s="84" t="s">
        <v>341</v>
      </c>
      <c r="B58" s="84"/>
      <c r="C58" s="89">
        <f>C53*10</f>
        <v>66587263</v>
      </c>
      <c r="D58" s="84"/>
      <c r="E58" s="84"/>
      <c r="F58" s="84"/>
      <c r="G58" s="86"/>
    </row>
  </sheetData>
  <mergeCells count="3">
    <mergeCell ref="A1:G1"/>
    <mergeCell ref="A48:B48"/>
    <mergeCell ref="A55:B5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selection sqref="A1:G1"/>
    </sheetView>
  </sheetViews>
  <sheetFormatPr baseColWidth="10" defaultColWidth="10.7109375" defaultRowHeight="15"/>
  <cols>
    <col min="1" max="1" width="20.7109375" customWidth="1"/>
    <col min="2" max="2" width="15.5703125" customWidth="1"/>
    <col min="3" max="3" width="15" customWidth="1"/>
    <col min="4" max="4" width="11.85546875" customWidth="1"/>
    <col min="5" max="5" width="12.7109375" customWidth="1"/>
    <col min="6" max="6" width="12.28515625" customWidth="1"/>
    <col min="7" max="7" width="13.85546875" customWidth="1"/>
  </cols>
  <sheetData>
    <row r="1" spans="1:7" ht="18.75">
      <c r="A1" s="141" t="s">
        <v>342</v>
      </c>
      <c r="B1" s="141"/>
      <c r="C1" s="141"/>
      <c r="D1" s="141"/>
      <c r="E1" s="141"/>
      <c r="F1" s="141"/>
      <c r="G1" s="141"/>
    </row>
    <row r="37" spans="1:7" ht="38.25">
      <c r="A37" s="90" t="s">
        <v>343</v>
      </c>
      <c r="B37" s="90" t="s">
        <v>344</v>
      </c>
      <c r="C37" s="90" t="s">
        <v>180</v>
      </c>
      <c r="D37" s="156" t="s">
        <v>345</v>
      </c>
      <c r="E37" s="156"/>
      <c r="F37" s="156"/>
      <c r="G37" s="156"/>
    </row>
    <row r="38" spans="1:7" ht="38.25">
      <c r="A38" s="91" t="s">
        <v>346</v>
      </c>
      <c r="B38" s="92">
        <v>10</v>
      </c>
      <c r="C38" s="92">
        <v>107</v>
      </c>
      <c r="D38" s="153" t="s">
        <v>347</v>
      </c>
      <c r="E38" s="153"/>
      <c r="F38" s="153"/>
      <c r="G38" s="153"/>
    </row>
    <row r="39" spans="1:7" ht="25.5">
      <c r="A39" s="91" t="s">
        <v>348</v>
      </c>
      <c r="B39" s="92">
        <v>285</v>
      </c>
      <c r="C39" s="93">
        <v>2304</v>
      </c>
      <c r="D39" s="153" t="s">
        <v>347</v>
      </c>
      <c r="E39" s="153"/>
      <c r="F39" s="153"/>
      <c r="G39" s="153"/>
    </row>
    <row r="40" spans="1:7" ht="25.5">
      <c r="A40" s="91" t="s">
        <v>348</v>
      </c>
      <c r="B40" s="92">
        <v>5</v>
      </c>
      <c r="C40" s="93">
        <v>16902</v>
      </c>
      <c r="D40" s="153" t="s">
        <v>349</v>
      </c>
      <c r="E40" s="153"/>
      <c r="F40" s="153"/>
      <c r="G40" s="153"/>
    </row>
    <row r="41" spans="1:7">
      <c r="A41" s="91" t="s">
        <v>333</v>
      </c>
      <c r="B41" s="92">
        <v>26</v>
      </c>
      <c r="C41" s="92">
        <v>81</v>
      </c>
      <c r="D41" s="153" t="s">
        <v>347</v>
      </c>
      <c r="E41" s="153"/>
      <c r="F41" s="153"/>
      <c r="G41" s="153"/>
    </row>
    <row r="42" spans="1:7">
      <c r="A42" s="91" t="s">
        <v>208</v>
      </c>
      <c r="B42" s="92">
        <v>17</v>
      </c>
      <c r="C42" s="92">
        <v>46</v>
      </c>
      <c r="D42" s="153" t="s">
        <v>347</v>
      </c>
      <c r="E42" s="153"/>
      <c r="F42" s="153"/>
      <c r="G42" s="153"/>
    </row>
    <row r="43" spans="1:7">
      <c r="A43" s="91" t="s">
        <v>350</v>
      </c>
      <c r="B43" s="92">
        <v>306</v>
      </c>
      <c r="C43" s="93">
        <v>1008</v>
      </c>
      <c r="D43" s="153" t="s">
        <v>347</v>
      </c>
      <c r="E43" s="153"/>
      <c r="F43" s="153"/>
      <c r="G43" s="153"/>
    </row>
    <row r="44" spans="1:7">
      <c r="A44" s="91" t="s">
        <v>351</v>
      </c>
      <c r="B44" s="92">
        <v>55</v>
      </c>
      <c r="C44" s="92">
        <v>57</v>
      </c>
      <c r="D44" s="153" t="s">
        <v>347</v>
      </c>
      <c r="E44" s="153"/>
      <c r="F44" s="153"/>
      <c r="G44" s="153"/>
    </row>
    <row r="45" spans="1:7" ht="25.5">
      <c r="A45" s="91" t="s">
        <v>352</v>
      </c>
      <c r="B45" s="92">
        <v>492</v>
      </c>
      <c r="C45" s="93">
        <v>1710</v>
      </c>
      <c r="D45" s="153" t="s">
        <v>347</v>
      </c>
      <c r="E45" s="153"/>
      <c r="F45" s="153"/>
      <c r="G45" s="153"/>
    </row>
    <row r="46" spans="1:7">
      <c r="A46" s="91" t="s">
        <v>182</v>
      </c>
      <c r="B46" s="94">
        <v>1196</v>
      </c>
      <c r="C46" s="94">
        <v>22215</v>
      </c>
      <c r="D46" s="95"/>
      <c r="E46" s="3"/>
      <c r="F46" s="3"/>
      <c r="G46" s="3"/>
    </row>
    <row r="49" spans="1:7">
      <c r="A49" s="96" t="s">
        <v>155</v>
      </c>
      <c r="B49" s="96" t="s">
        <v>353</v>
      </c>
      <c r="C49" s="96" t="s">
        <v>327</v>
      </c>
      <c r="D49" s="96" t="s">
        <v>329</v>
      </c>
      <c r="E49" s="96" t="s">
        <v>330</v>
      </c>
      <c r="F49" s="96" t="s">
        <v>331</v>
      </c>
      <c r="G49" s="96" t="s">
        <v>332</v>
      </c>
    </row>
    <row r="50" spans="1:7">
      <c r="A50" s="97" t="s">
        <v>333</v>
      </c>
      <c r="B50" s="98">
        <v>10.747</v>
      </c>
      <c r="C50" s="98" t="s">
        <v>354</v>
      </c>
      <c r="D50" s="98" t="s">
        <v>355</v>
      </c>
      <c r="E50" s="98" t="s">
        <v>356</v>
      </c>
      <c r="F50" s="98" t="s">
        <v>357</v>
      </c>
      <c r="G50" s="98" t="s">
        <v>358</v>
      </c>
    </row>
    <row r="51" spans="1:7">
      <c r="A51" s="99" t="s">
        <v>334</v>
      </c>
      <c r="B51" s="100">
        <v>40</v>
      </c>
      <c r="C51" s="100" t="s">
        <v>359</v>
      </c>
      <c r="D51" s="100" t="s">
        <v>360</v>
      </c>
      <c r="E51" s="100" t="s">
        <v>356</v>
      </c>
      <c r="F51" s="100" t="s">
        <v>361</v>
      </c>
      <c r="G51" s="100" t="s">
        <v>362</v>
      </c>
    </row>
    <row r="52" spans="1:7">
      <c r="A52" s="97" t="s">
        <v>181</v>
      </c>
      <c r="B52" s="98">
        <v>2.7749999999999999</v>
      </c>
      <c r="C52" s="98" t="s">
        <v>363</v>
      </c>
      <c r="D52" s="98" t="s">
        <v>364</v>
      </c>
      <c r="E52" s="98" t="s">
        <v>365</v>
      </c>
      <c r="F52" s="98" t="s">
        <v>366</v>
      </c>
      <c r="G52" s="98" t="s">
        <v>367</v>
      </c>
    </row>
    <row r="53" spans="1:7">
      <c r="A53" s="99" t="s">
        <v>208</v>
      </c>
      <c r="B53" s="100">
        <v>8.6530000000000005</v>
      </c>
      <c r="C53" s="100" t="s">
        <v>368</v>
      </c>
      <c r="D53" s="100" t="s">
        <v>369</v>
      </c>
      <c r="E53" s="100" t="s">
        <v>356</v>
      </c>
      <c r="F53" s="100" t="s">
        <v>370</v>
      </c>
      <c r="G53" s="100" t="s">
        <v>371</v>
      </c>
    </row>
    <row r="54" spans="1:7">
      <c r="A54" s="101" t="s">
        <v>332</v>
      </c>
      <c r="B54" s="102">
        <v>22.215</v>
      </c>
      <c r="C54" s="102" t="s">
        <v>372</v>
      </c>
      <c r="D54" s="102" t="s">
        <v>373</v>
      </c>
      <c r="E54" s="102" t="s">
        <v>365</v>
      </c>
      <c r="F54" s="102" t="s">
        <v>374</v>
      </c>
      <c r="G54" s="102" t="s">
        <v>375</v>
      </c>
    </row>
    <row r="56" spans="1:7">
      <c r="A56" s="154" t="s">
        <v>376</v>
      </c>
      <c r="B56" s="155"/>
      <c r="C56" s="103">
        <v>263528225.75999999</v>
      </c>
      <c r="D56" s="104"/>
      <c r="E56" s="104"/>
      <c r="F56" s="104"/>
      <c r="G56" s="104"/>
    </row>
    <row r="57" spans="1:7">
      <c r="A57" s="152" t="s">
        <v>377</v>
      </c>
      <c r="B57" s="152"/>
      <c r="C57" s="105">
        <f>959642.94+691138.42+248670.29</f>
        <v>1899451.65</v>
      </c>
      <c r="D57" s="104" t="s">
        <v>378</v>
      </c>
      <c r="E57" s="104"/>
      <c r="F57" s="104"/>
      <c r="G57" s="106">
        <f>+C57/5745094.86</f>
        <v>0.33062145992137715</v>
      </c>
    </row>
    <row r="58" spans="1:7">
      <c r="A58" s="152" t="s">
        <v>379</v>
      </c>
      <c r="B58" s="152"/>
      <c r="C58" s="105">
        <v>188337156.34</v>
      </c>
      <c r="D58" s="104" t="s">
        <v>380</v>
      </c>
      <c r="E58" s="104"/>
      <c r="F58" s="104"/>
      <c r="G58" s="106">
        <f>+C57/C58</f>
        <v>1.0085379257670063E-2</v>
      </c>
    </row>
    <row r="59" spans="1:7">
      <c r="A59" s="152" t="s">
        <v>381</v>
      </c>
      <c r="B59" s="152"/>
      <c r="C59" s="105">
        <v>5745084.8600000003</v>
      </c>
      <c r="D59" s="104" t="s">
        <v>382</v>
      </c>
      <c r="E59" s="104"/>
      <c r="F59" s="104"/>
      <c r="G59" s="106">
        <f>+C59/C56</f>
        <v>2.1800643340695335E-2</v>
      </c>
    </row>
  </sheetData>
  <mergeCells count="14">
    <mergeCell ref="D41:G41"/>
    <mergeCell ref="A1:G1"/>
    <mergeCell ref="D37:G37"/>
    <mergeCell ref="D38:G38"/>
    <mergeCell ref="D39:G39"/>
    <mergeCell ref="D40:G40"/>
    <mergeCell ref="A58:B58"/>
    <mergeCell ref="A59:B59"/>
    <mergeCell ref="D42:G42"/>
    <mergeCell ref="D43:G43"/>
    <mergeCell ref="D44:G44"/>
    <mergeCell ref="D45:G45"/>
    <mergeCell ref="A56:B56"/>
    <mergeCell ref="A57:B57"/>
  </mergeCells>
  <pageMargins left="0.7" right="0.7" top="0.75" bottom="0.75" header="0.3" footer="0.3"/>
  <pageSetup scale="9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topLeftCell="B1" workbookViewId="0">
      <selection activeCell="L9" sqref="L9"/>
    </sheetView>
  </sheetViews>
  <sheetFormatPr baseColWidth="10" defaultColWidth="10.7109375" defaultRowHeight="15"/>
  <sheetData>
    <row r="1" spans="1:10" ht="18.75">
      <c r="A1" s="141" t="s">
        <v>383</v>
      </c>
      <c r="B1" s="141"/>
      <c r="C1" s="141"/>
      <c r="D1" s="141"/>
      <c r="E1" s="141"/>
      <c r="F1" s="141"/>
      <c r="G1" s="141"/>
      <c r="H1" s="141"/>
      <c r="I1" s="141"/>
      <c r="J1" s="141"/>
    </row>
  </sheetData>
  <mergeCells count="1">
    <mergeCell ref="A1:J1"/>
  </mergeCells>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zoomScale="80" zoomScaleNormal="80" workbookViewId="0">
      <selection activeCell="D12" sqref="D12"/>
    </sheetView>
  </sheetViews>
  <sheetFormatPr baseColWidth="10" defaultRowHeight="15"/>
  <cols>
    <col min="1" max="1" width="50.85546875" style="32" customWidth="1"/>
    <col min="2" max="2" width="39.28515625" style="32" customWidth="1"/>
    <col min="3" max="3" width="15.28515625" style="32" bestFit="1" customWidth="1"/>
    <col min="4" max="5" width="12.42578125" style="32" bestFit="1" customWidth="1"/>
    <col min="6" max="6" width="8.42578125" style="32" bestFit="1" customWidth="1"/>
    <col min="7" max="7" width="11.42578125" style="32" bestFit="1" customWidth="1"/>
    <col min="8" max="8" width="14.85546875" style="32" customWidth="1"/>
  </cols>
  <sheetData>
    <row r="1" spans="1:10" ht="18.75">
      <c r="A1" s="141" t="s">
        <v>403</v>
      </c>
      <c r="B1" s="141"/>
      <c r="C1" s="141"/>
      <c r="D1" s="141"/>
      <c r="E1" s="141"/>
      <c r="F1" s="141"/>
      <c r="G1" s="141"/>
      <c r="H1" s="141"/>
      <c r="I1" s="107"/>
      <c r="J1" s="107"/>
    </row>
    <row r="3" spans="1:10">
      <c r="A3" s="108" t="s">
        <v>389</v>
      </c>
      <c r="B3" s="108" t="s">
        <v>155</v>
      </c>
      <c r="C3" s="109" t="s">
        <v>390</v>
      </c>
      <c r="D3" s="109" t="s">
        <v>327</v>
      </c>
      <c r="E3" s="108" t="s">
        <v>329</v>
      </c>
      <c r="F3" s="108" t="s">
        <v>330</v>
      </c>
      <c r="G3" s="108" t="s">
        <v>331</v>
      </c>
      <c r="H3" s="108" t="s">
        <v>391</v>
      </c>
    </row>
    <row r="4" spans="1:10" ht="30">
      <c r="A4" s="110" t="s">
        <v>392</v>
      </c>
      <c r="B4" s="111" t="s">
        <v>174</v>
      </c>
      <c r="C4" s="112">
        <v>13</v>
      </c>
      <c r="D4" s="113">
        <v>1868.1700000000003</v>
      </c>
      <c r="E4" s="114">
        <v>832.8599999999999</v>
      </c>
      <c r="F4" s="114">
        <v>0</v>
      </c>
      <c r="G4" s="114">
        <v>0</v>
      </c>
      <c r="H4" s="114">
        <v>2701.03</v>
      </c>
    </row>
    <row r="5" spans="1:10" ht="30">
      <c r="A5" s="110" t="s">
        <v>392</v>
      </c>
      <c r="B5" s="111" t="s">
        <v>333</v>
      </c>
      <c r="C5" s="112">
        <v>26</v>
      </c>
      <c r="D5" s="113">
        <v>1877.2199999999998</v>
      </c>
      <c r="E5" s="114">
        <v>2614.0899999999997</v>
      </c>
      <c r="F5" s="114">
        <v>0</v>
      </c>
      <c r="G5" s="114">
        <v>0</v>
      </c>
      <c r="H5" s="114">
        <v>4491.3099999999995</v>
      </c>
    </row>
    <row r="6" spans="1:10" ht="30">
      <c r="A6" s="110" t="s">
        <v>393</v>
      </c>
      <c r="B6" s="111" t="s">
        <v>174</v>
      </c>
      <c r="C6" s="112">
        <v>1</v>
      </c>
      <c r="D6" s="113">
        <v>72.990000000000009</v>
      </c>
      <c r="E6" s="114">
        <v>84.44</v>
      </c>
      <c r="F6" s="114">
        <v>0</v>
      </c>
      <c r="G6" s="114">
        <v>0</v>
      </c>
      <c r="H6" s="114">
        <v>157.43</v>
      </c>
    </row>
    <row r="7" spans="1:10" ht="30">
      <c r="A7" s="110" t="s">
        <v>394</v>
      </c>
      <c r="B7" s="111" t="s">
        <v>174</v>
      </c>
      <c r="C7" s="112">
        <v>1457</v>
      </c>
      <c r="D7" s="113">
        <v>116519.46000000022</v>
      </c>
      <c r="E7" s="114">
        <v>59588.139999999948</v>
      </c>
      <c r="F7" s="114">
        <v>0</v>
      </c>
      <c r="G7" s="114">
        <v>404.14</v>
      </c>
      <c r="H7" s="114">
        <v>176511.74000000019</v>
      </c>
    </row>
    <row r="8" spans="1:10" ht="30">
      <c r="A8" s="110" t="s">
        <v>394</v>
      </c>
      <c r="B8" s="111" t="s">
        <v>334</v>
      </c>
      <c r="C8" s="112">
        <v>385</v>
      </c>
      <c r="D8" s="113">
        <v>16094.289999999992</v>
      </c>
      <c r="E8" s="114">
        <v>10661.330000000014</v>
      </c>
      <c r="F8" s="114">
        <v>0</v>
      </c>
      <c r="G8" s="114">
        <v>377.21999999999997</v>
      </c>
      <c r="H8" s="114">
        <v>27132.840000000007</v>
      </c>
    </row>
    <row r="9" spans="1:10" ht="30">
      <c r="A9" s="110" t="s">
        <v>394</v>
      </c>
      <c r="B9" s="111" t="s">
        <v>333</v>
      </c>
      <c r="C9" s="112">
        <v>1463</v>
      </c>
      <c r="D9" s="113">
        <v>248695.12000000087</v>
      </c>
      <c r="E9" s="114">
        <v>228163.20000000007</v>
      </c>
      <c r="F9" s="114">
        <v>0</v>
      </c>
      <c r="G9" s="114">
        <v>16535.240000000002</v>
      </c>
      <c r="H9" s="114">
        <v>493393.56000000093</v>
      </c>
    </row>
    <row r="10" spans="1:10" ht="30">
      <c r="A10" s="110" t="s">
        <v>395</v>
      </c>
      <c r="B10" s="111" t="s">
        <v>174</v>
      </c>
      <c r="C10" s="112">
        <v>6</v>
      </c>
      <c r="D10" s="113">
        <v>4242.2399999999989</v>
      </c>
      <c r="E10" s="114">
        <v>1326.9599999999998</v>
      </c>
      <c r="F10" s="114">
        <v>0</v>
      </c>
      <c r="G10" s="114">
        <v>0</v>
      </c>
      <c r="H10" s="114">
        <v>5569.1999999999989</v>
      </c>
    </row>
    <row r="11" spans="1:10">
      <c r="A11" s="110" t="s">
        <v>395</v>
      </c>
      <c r="B11" s="111" t="s">
        <v>334</v>
      </c>
      <c r="C11" s="112">
        <v>2</v>
      </c>
      <c r="D11" s="113">
        <v>8.82</v>
      </c>
      <c r="E11" s="114">
        <v>1.8900000000000001</v>
      </c>
      <c r="F11" s="114">
        <v>0</v>
      </c>
      <c r="G11" s="114">
        <v>0</v>
      </c>
      <c r="H11" s="114">
        <v>10.71</v>
      </c>
    </row>
    <row r="12" spans="1:10">
      <c r="A12" s="110" t="s">
        <v>395</v>
      </c>
      <c r="B12" s="111" t="s">
        <v>333</v>
      </c>
      <c r="C12" s="112">
        <v>4</v>
      </c>
      <c r="D12" s="113">
        <v>567.47</v>
      </c>
      <c r="E12" s="114">
        <v>220.16000000000003</v>
      </c>
      <c r="F12" s="114">
        <v>0</v>
      </c>
      <c r="G12" s="114">
        <v>0</v>
      </c>
      <c r="H12" s="114">
        <v>787.63</v>
      </c>
    </row>
    <row r="13" spans="1:10" ht="30">
      <c r="A13" s="110" t="s">
        <v>396</v>
      </c>
      <c r="B13" s="111" t="s">
        <v>174</v>
      </c>
      <c r="C13" s="112">
        <v>86</v>
      </c>
      <c r="D13" s="113">
        <v>9586.8999999999978</v>
      </c>
      <c r="E13" s="114">
        <v>3385.5600000000009</v>
      </c>
      <c r="F13" s="114">
        <v>0</v>
      </c>
      <c r="G13" s="114">
        <v>0</v>
      </c>
      <c r="H13" s="114">
        <v>12972.46</v>
      </c>
    </row>
    <row r="14" spans="1:10">
      <c r="A14" s="110" t="s">
        <v>396</v>
      </c>
      <c r="B14" s="111" t="s">
        <v>333</v>
      </c>
      <c r="C14" s="112">
        <v>136</v>
      </c>
      <c r="D14" s="113">
        <v>10323.260000000006</v>
      </c>
      <c r="E14" s="114">
        <v>5229.0299999999988</v>
      </c>
      <c r="F14" s="114">
        <v>0</v>
      </c>
      <c r="G14" s="114">
        <v>360.75</v>
      </c>
      <c r="H14" s="114">
        <v>15913.040000000005</v>
      </c>
    </row>
    <row r="15" spans="1:10" ht="30">
      <c r="A15" s="110" t="s">
        <v>397</v>
      </c>
      <c r="B15" s="111" t="s">
        <v>174</v>
      </c>
      <c r="C15" s="112">
        <v>3015</v>
      </c>
      <c r="D15" s="113">
        <v>77980.040000000066</v>
      </c>
      <c r="E15" s="114">
        <v>21847.300000000159</v>
      </c>
      <c r="F15" s="114">
        <v>0</v>
      </c>
      <c r="G15" s="114">
        <v>7799.3700000000599</v>
      </c>
      <c r="H15" s="114">
        <v>107626.71000000028</v>
      </c>
    </row>
    <row r="16" spans="1:10" ht="30">
      <c r="A16" s="110" t="s">
        <v>397</v>
      </c>
      <c r="B16" s="111" t="s">
        <v>334</v>
      </c>
      <c r="C16" s="112">
        <v>4</v>
      </c>
      <c r="D16" s="113">
        <v>74.779999999999973</v>
      </c>
      <c r="E16" s="114">
        <v>33.800000000000004</v>
      </c>
      <c r="F16" s="114">
        <v>0</v>
      </c>
      <c r="G16" s="114">
        <v>7.48</v>
      </c>
      <c r="H16" s="114">
        <v>116.05999999999999</v>
      </c>
    </row>
    <row r="17" spans="1:8" ht="30">
      <c r="A17" s="110" t="s">
        <v>397</v>
      </c>
      <c r="B17" s="111" t="s">
        <v>333</v>
      </c>
      <c r="C17" s="112">
        <v>2884</v>
      </c>
      <c r="D17" s="113">
        <v>51532.229999999909</v>
      </c>
      <c r="E17" s="114">
        <v>20549.940000000181</v>
      </c>
      <c r="F17" s="114">
        <v>0</v>
      </c>
      <c r="G17" s="114">
        <v>5181.2100000002083</v>
      </c>
      <c r="H17" s="114">
        <v>77263.380000000296</v>
      </c>
    </row>
    <row r="18" spans="1:8" ht="30">
      <c r="A18" s="110" t="s">
        <v>397</v>
      </c>
      <c r="B18" s="111" t="s">
        <v>177</v>
      </c>
      <c r="C18" s="112">
        <v>6</v>
      </c>
      <c r="D18" s="113">
        <v>210.69</v>
      </c>
      <c r="E18" s="114">
        <v>137.14999999999998</v>
      </c>
      <c r="F18" s="114">
        <v>0</v>
      </c>
      <c r="G18" s="114">
        <v>0</v>
      </c>
      <c r="H18" s="114">
        <v>347.84</v>
      </c>
    </row>
    <row r="19" spans="1:8" ht="30">
      <c r="A19" s="110" t="s">
        <v>398</v>
      </c>
      <c r="B19" s="111" t="s">
        <v>174</v>
      </c>
      <c r="C19" s="112">
        <v>90</v>
      </c>
      <c r="D19" s="113">
        <v>123710.14000000004</v>
      </c>
      <c r="E19" s="114">
        <v>63962.690000000024</v>
      </c>
      <c r="F19" s="114">
        <v>0</v>
      </c>
      <c r="G19" s="114">
        <v>1026.22</v>
      </c>
      <c r="H19" s="114">
        <v>188699.05000000008</v>
      </c>
    </row>
    <row r="20" spans="1:8" ht="30">
      <c r="A20" s="110" t="s">
        <v>398</v>
      </c>
      <c r="B20" s="111" t="s">
        <v>334</v>
      </c>
      <c r="C20" s="112">
        <v>10</v>
      </c>
      <c r="D20" s="113">
        <v>1115.6900000000003</v>
      </c>
      <c r="E20" s="114">
        <v>268.78000000000003</v>
      </c>
      <c r="F20" s="114">
        <v>0</v>
      </c>
      <c r="G20" s="114">
        <v>0</v>
      </c>
      <c r="H20" s="114">
        <v>1384.4700000000003</v>
      </c>
    </row>
    <row r="21" spans="1:8" ht="30">
      <c r="A21" s="110" t="s">
        <v>398</v>
      </c>
      <c r="B21" s="111" t="s">
        <v>333</v>
      </c>
      <c r="C21" s="112">
        <v>109</v>
      </c>
      <c r="D21" s="113">
        <v>119428.50000000004</v>
      </c>
      <c r="E21" s="114">
        <v>73545.39</v>
      </c>
      <c r="F21" s="114">
        <v>0</v>
      </c>
      <c r="G21" s="114">
        <v>7178.82</v>
      </c>
      <c r="H21" s="114">
        <v>200152.71000000005</v>
      </c>
    </row>
    <row r="22" spans="1:8" ht="30">
      <c r="A22" s="110" t="s">
        <v>399</v>
      </c>
      <c r="B22" s="111" t="s">
        <v>174</v>
      </c>
      <c r="C22" s="112">
        <v>1</v>
      </c>
      <c r="D22" s="113">
        <v>797.19</v>
      </c>
      <c r="E22" s="114">
        <v>78.64</v>
      </c>
      <c r="F22" s="114">
        <v>0</v>
      </c>
      <c r="G22" s="114">
        <v>0</v>
      </c>
      <c r="H22" s="114">
        <v>875.83</v>
      </c>
    </row>
    <row r="23" spans="1:8" ht="30">
      <c r="A23" s="110" t="s">
        <v>399</v>
      </c>
      <c r="B23" s="111" t="s">
        <v>400</v>
      </c>
      <c r="C23" s="112">
        <v>2</v>
      </c>
      <c r="D23" s="113">
        <v>0</v>
      </c>
      <c r="E23" s="114">
        <v>0</v>
      </c>
      <c r="F23" s="114">
        <v>87.62</v>
      </c>
      <c r="G23" s="114">
        <v>0</v>
      </c>
      <c r="H23" s="114">
        <v>87.62</v>
      </c>
    </row>
    <row r="24" spans="1:8" ht="30">
      <c r="A24" s="110" t="s">
        <v>399</v>
      </c>
      <c r="B24" s="111" t="s">
        <v>333</v>
      </c>
      <c r="C24" s="112">
        <v>1</v>
      </c>
      <c r="D24" s="113">
        <v>283.98</v>
      </c>
      <c r="E24" s="114">
        <v>28.01</v>
      </c>
      <c r="F24" s="114">
        <v>0</v>
      </c>
      <c r="G24" s="114">
        <v>0</v>
      </c>
      <c r="H24" s="114">
        <v>311.99</v>
      </c>
    </row>
    <row r="25" spans="1:8" ht="30">
      <c r="A25" s="110" t="s">
        <v>401</v>
      </c>
      <c r="B25" s="111" t="s">
        <v>174</v>
      </c>
      <c r="C25" s="112">
        <v>11</v>
      </c>
      <c r="D25" s="113">
        <v>5478.6100000000006</v>
      </c>
      <c r="E25" s="114">
        <v>2475.94</v>
      </c>
      <c r="F25" s="114">
        <v>0</v>
      </c>
      <c r="G25" s="114">
        <v>0</v>
      </c>
      <c r="H25" s="114">
        <v>7954.55</v>
      </c>
    </row>
    <row r="26" spans="1:8">
      <c r="A26" s="110" t="s">
        <v>401</v>
      </c>
      <c r="B26" s="111" t="s">
        <v>333</v>
      </c>
      <c r="C26" s="112">
        <v>8</v>
      </c>
      <c r="D26" s="113">
        <v>3956.1200000000003</v>
      </c>
      <c r="E26" s="114">
        <v>2799.43</v>
      </c>
      <c r="F26" s="114">
        <v>0</v>
      </c>
      <c r="G26" s="114">
        <v>168.79</v>
      </c>
      <c r="H26" s="114">
        <v>6924.34</v>
      </c>
    </row>
    <row r="27" spans="1:8">
      <c r="A27" s="108" t="s">
        <v>402</v>
      </c>
      <c r="B27" s="108"/>
      <c r="C27" s="115">
        <v>9720</v>
      </c>
      <c r="D27" s="116">
        <v>794423.91000000085</v>
      </c>
      <c r="E27" s="116">
        <v>497834.73000001011</v>
      </c>
      <c r="F27" s="116">
        <v>87.62</v>
      </c>
      <c r="G27" s="116">
        <v>39039.240000000274</v>
      </c>
      <c r="H27" s="116">
        <v>1331385.5000000075</v>
      </c>
    </row>
  </sheetData>
  <mergeCells count="1">
    <mergeCell ref="A1:H1"/>
  </mergeCells>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Reporte de cartera vigente exig</vt:lpstr>
      <vt:lpstr>Reporte de cartera no tributari</vt:lpstr>
      <vt:lpstr>Reporte de cartera tributaria</vt:lpstr>
      <vt:lpstr>Exigibilidad de los tributos y </vt:lpstr>
      <vt:lpstr>Escenarios recuperación</vt:lpstr>
      <vt:lpstr>Cosras de recaudación</vt:lpstr>
      <vt:lpstr>Facilidades de pago</vt:lpstr>
      <vt:lpstr>Flujo proceso</vt:lpstr>
      <vt:lpstr>Reporte empresas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Raúl Patricio Puruncajas Maza</dc:creator>
  <cp:lastModifiedBy>Carlos David Moya Cepeda</cp:lastModifiedBy>
  <cp:lastPrinted>2024-01-18T22:03:23Z</cp:lastPrinted>
  <dcterms:created xsi:type="dcterms:W3CDTF">2024-01-17T17:40:11Z</dcterms:created>
  <dcterms:modified xsi:type="dcterms:W3CDTF">2024-01-19T16:19:19Z</dcterms:modified>
</cp:coreProperties>
</file>