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ruiz\Documents\AÑO 2024\INFORMES\RESPUESTA ENTIDADES\PROSECRETARIO\"/>
    </mc:Choice>
  </mc:AlternateContent>
  <xr:revisionPtr revIDLastSave="0" documentId="13_ncr:1_{B81808AA-0D34-4A7C-8C88-4E9368C1A42E}" xr6:coauthVersionLast="47" xr6:coauthVersionMax="47" xr10:uidLastSave="{00000000-0000-0000-0000-000000000000}"/>
  <bookViews>
    <workbookView xWindow="-120" yWindow="-120" windowWidth="20730" windowHeight="11160" xr2:uid="{312DDE5C-498A-44DA-B084-BE3F73B7962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R23" i="1"/>
  <c r="R22" i="1"/>
  <c r="R18" i="1"/>
  <c r="R17" i="1"/>
  <c r="R16" i="1"/>
  <c r="R14" i="1"/>
  <c r="R13" i="1"/>
  <c r="R12" i="1"/>
  <c r="R11" i="1"/>
  <c r="R10" i="1"/>
  <c r="R9" i="1"/>
  <c r="R8" i="1"/>
  <c r="R7" i="1"/>
  <c r="R6" i="1"/>
  <c r="Q24" i="1"/>
  <c r="Q23" i="1"/>
  <c r="Q22" i="1"/>
  <c r="Q18" i="1"/>
  <c r="Q17" i="1"/>
  <c r="Q16" i="1"/>
  <c r="Q14" i="1"/>
  <c r="Q13" i="1"/>
  <c r="Q12" i="1"/>
  <c r="Q11" i="1"/>
  <c r="Q10" i="1"/>
  <c r="Q9" i="1"/>
  <c r="Q8" i="1"/>
  <c r="Q7" i="1"/>
  <c r="Q6" i="1"/>
  <c r="P24" i="1"/>
  <c r="P23" i="1"/>
  <c r="P22" i="1"/>
  <c r="P18" i="1"/>
  <c r="P17" i="1"/>
  <c r="P16" i="1"/>
  <c r="P14" i="1"/>
  <c r="P13" i="1"/>
  <c r="P12" i="1"/>
  <c r="P11" i="1"/>
  <c r="P10" i="1"/>
  <c r="P9" i="1"/>
  <c r="P8" i="1"/>
  <c r="P7" i="1"/>
  <c r="P6" i="1"/>
  <c r="O24" i="1"/>
  <c r="O23" i="1"/>
  <c r="O22" i="1"/>
  <c r="O18" i="1"/>
  <c r="O17" i="1"/>
  <c r="O16" i="1"/>
  <c r="O14" i="1"/>
  <c r="O13" i="1"/>
  <c r="O12" i="1"/>
  <c r="O11" i="1"/>
  <c r="O10" i="1"/>
  <c r="O9" i="1"/>
  <c r="O8" i="1"/>
  <c r="O7" i="1"/>
  <c r="O6" i="1"/>
  <c r="N24" i="1"/>
  <c r="N23" i="1"/>
  <c r="N22" i="1"/>
  <c r="N18" i="1"/>
  <c r="N17" i="1"/>
  <c r="N16" i="1"/>
  <c r="N14" i="1"/>
  <c r="N13" i="1"/>
  <c r="N12" i="1"/>
  <c r="N11" i="1"/>
  <c r="N10" i="1"/>
  <c r="N9" i="1"/>
  <c r="N8" i="1"/>
  <c r="N7" i="1"/>
  <c r="N6" i="1"/>
  <c r="M24" i="1"/>
  <c r="M23" i="1"/>
  <c r="M22" i="1"/>
  <c r="M18" i="1"/>
  <c r="M17" i="1"/>
  <c r="M16" i="1"/>
  <c r="M14" i="1"/>
  <c r="M13" i="1"/>
  <c r="M12" i="1"/>
  <c r="M11" i="1"/>
  <c r="M10" i="1"/>
  <c r="M9" i="1"/>
  <c r="M8" i="1"/>
  <c r="M7" i="1"/>
  <c r="M6" i="1"/>
  <c r="L24" i="1"/>
  <c r="L23" i="1"/>
  <c r="L22" i="1"/>
  <c r="L18" i="1"/>
  <c r="L17" i="1"/>
  <c r="L16" i="1"/>
  <c r="S19" i="1"/>
  <c r="L14" i="1"/>
  <c r="L13" i="1"/>
  <c r="L12" i="1"/>
  <c r="L11" i="1"/>
  <c r="L10" i="1"/>
  <c r="L9" i="1"/>
  <c r="L8" i="1"/>
  <c r="L7" i="1"/>
  <c r="L15" i="1"/>
  <c r="S20" i="1"/>
  <c r="L6" i="1"/>
  <c r="J18" i="1"/>
  <c r="K18" i="1" s="1"/>
  <c r="J19" i="1"/>
  <c r="K19" i="1" s="1"/>
  <c r="J20" i="1"/>
  <c r="K20" i="1" s="1"/>
  <c r="J21" i="1"/>
  <c r="J22" i="1"/>
  <c r="K22" i="1" s="1"/>
  <c r="J23" i="1"/>
  <c r="K23" i="1" s="1"/>
  <c r="J24" i="1"/>
  <c r="K24" i="1" s="1"/>
  <c r="I17" i="1"/>
  <c r="I25" i="1" s="1"/>
  <c r="D25" i="1"/>
  <c r="E25" i="1"/>
  <c r="F25" i="1"/>
  <c r="G25" i="1"/>
  <c r="H25" i="1"/>
  <c r="S21" i="1"/>
  <c r="C25" i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S24" i="1" l="1"/>
  <c r="S22" i="1"/>
  <c r="S10" i="1"/>
  <c r="S23" i="1"/>
  <c r="K6" i="1"/>
  <c r="J17" i="1"/>
  <c r="K17" i="1" s="1"/>
  <c r="S18" i="1" l="1"/>
  <c r="S9" i="1"/>
  <c r="S14" i="1"/>
  <c r="L25" i="1"/>
  <c r="S8" i="1"/>
  <c r="M25" i="1"/>
  <c r="S13" i="1"/>
  <c r="S7" i="1"/>
  <c r="S15" i="1"/>
  <c r="S11" i="1"/>
  <c r="S16" i="1"/>
  <c r="J25" i="1"/>
  <c r="K25" i="1" s="1"/>
  <c r="N25" i="1" l="1"/>
  <c r="P25" i="1"/>
  <c r="O25" i="1"/>
  <c r="S12" i="1"/>
  <c r="S17" i="1"/>
  <c r="Q25" i="1"/>
  <c r="R25" i="1" l="1"/>
  <c r="S6" i="1" l="1"/>
  <c r="S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Daysi Sánchez Romero</author>
  </authors>
  <commentList>
    <comment ref="J23" authorId="0" shapeId="0" xr:uid="{9EA93D3A-B0AF-4018-AA54-82624EF93BDB}">
      <text>
        <r>
          <rPr>
            <b/>
            <sz val="9"/>
            <color indexed="81"/>
            <rFont val="Tahoma"/>
            <charset val="1"/>
          </rPr>
          <t>Daysi Sánchez Romero:</t>
        </r>
        <r>
          <rPr>
            <sz val="9"/>
            <color indexed="81"/>
            <rFont val="Tahoma"/>
            <charset val="1"/>
          </rPr>
          <t xml:space="preserve">
EN PROVISION</t>
        </r>
      </text>
    </comment>
    <comment ref="J24" authorId="0" shapeId="0" xr:uid="{EC7832C1-FC95-4210-B3D1-F5557A281213}">
      <text>
        <r>
          <rPr>
            <b/>
            <sz val="9"/>
            <color indexed="81"/>
            <rFont val="Tahoma"/>
            <charset val="1"/>
          </rPr>
          <t>Daysi Sánchez Romero:</t>
        </r>
        <r>
          <rPr>
            <sz val="9"/>
            <color indexed="81"/>
            <rFont val="Tahoma"/>
            <charset val="1"/>
          </rPr>
          <t xml:space="preserve">
EN PROVISION</t>
        </r>
      </text>
    </comment>
  </commentList>
</comments>
</file>

<file path=xl/sharedStrings.xml><?xml version="1.0" encoding="utf-8"?>
<sst xmlns="http://schemas.openxmlformats.org/spreadsheetml/2006/main" count="49" uniqueCount="49">
  <si>
    <t>Remuneraciones Unificadas (LOEP)</t>
  </si>
  <si>
    <t>Décimo Tercer Sueldo</t>
  </si>
  <si>
    <t>Décimo Cuarto Sueldo</t>
  </si>
  <si>
    <t>Compensación por Transporte</t>
  </si>
  <si>
    <t>Alimentación de empleados</t>
  </si>
  <si>
    <t>Subsidio Familiar</t>
  </si>
  <si>
    <t>Antigüedad</t>
  </si>
  <si>
    <t>Horas Extras</t>
  </si>
  <si>
    <t>Subrogación de funciones</t>
  </si>
  <si>
    <t>Encargos de funciones</t>
  </si>
  <si>
    <t xml:space="preserve">Aportación IESS Patronal </t>
  </si>
  <si>
    <t>Fondos de Reserva</t>
  </si>
  <si>
    <t>PROYECCION GASTO NOMINA  JUNIO- DICIEMBRE 2024</t>
  </si>
  <si>
    <t>DEVENGADO DE ENERO A MAYO 2024</t>
  </si>
  <si>
    <t>PROYECCION  DE JUNIO A DICIEMBRE 2024</t>
  </si>
  <si>
    <t>ÍTEM PRESUPUESTARIO</t>
  </si>
  <si>
    <t>TAREA</t>
  </si>
  <si>
    <t xml:space="preserve"> ASIGNACIÓN INICIAL</t>
  </si>
  <si>
    <t>TOTAL DEVENGADO</t>
  </si>
  <si>
    <t>SALDO A MAYO</t>
  </si>
  <si>
    <t>TOTAL PROYECCION A DEVENGAR A DICIEMBRE 2024</t>
  </si>
  <si>
    <t>510105 REMUNERACIONES UNIFICADAS</t>
  </si>
  <si>
    <t>510106 SALARIOS UNIFICADOS</t>
  </si>
  <si>
    <t>Sueldos y Salarios (CODIGO DE TRABAJO)</t>
  </si>
  <si>
    <t>510203 DECIMOTERCER SUELDO</t>
  </si>
  <si>
    <t>510204 DECIMOCUARTO SUELDO</t>
  </si>
  <si>
    <t>510304 COMPENSACIÓN POR TRANSPORTE</t>
  </si>
  <si>
    <t>510306 ALIMENTACIÓN</t>
  </si>
  <si>
    <t>510401 POR CARGAS FAMILIARES</t>
  </si>
  <si>
    <t>510408 SUBSIDIO DE ANTIGÜEDAD</t>
  </si>
  <si>
    <t>510509 HORAS EXTRAORDINARIAS Y SUPLEMENTARIAS</t>
  </si>
  <si>
    <t>510512 SUBROGACIÓN</t>
  </si>
  <si>
    <t>510513 ENCARGOS</t>
  </si>
  <si>
    <t>510601 APORTE PATRONAL</t>
  </si>
  <si>
    <t>510602 FONDO DE RESERVA</t>
  </si>
  <si>
    <t>510707 Compensación Por Vacaciones No Gozadas Por Cesación De Funciones</t>
  </si>
  <si>
    <t>Liquidación de Vacaciones por Cesación de Funciones</t>
  </si>
  <si>
    <t>510709 Renuncia Voluntaria</t>
  </si>
  <si>
    <t>Retiro Voluntario - LOEP</t>
  </si>
  <si>
    <t>510711 Indemnizaciones Laborales</t>
  </si>
  <si>
    <t>EJECUCIÓN DE JUICIOS LABORALES CON SENTENCIA</t>
  </si>
  <si>
    <t>520111 Pensiones De Jubilación Patronal</t>
  </si>
  <si>
    <t>Jubilación Patronal</t>
  </si>
  <si>
    <t xml:space="preserve">520119 Décma Tercera Pensión </t>
  </si>
  <si>
    <t xml:space="preserve">Jubilación Patronal - Décima tercera pensión </t>
  </si>
  <si>
    <t xml:space="preserve">520120 Décima Cuarta Pensón </t>
  </si>
  <si>
    <t xml:space="preserve">Jubilación Patronal - Décima cuarta pensión </t>
  </si>
  <si>
    <t>COORDINACION DE TALENTO HUMANO</t>
  </si>
  <si>
    <t>Valores por sentencia de Impugnacion de Actas de Finiquito/Liquidacion de habres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</si>
</sst>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0_ ;\-#,##0.00\ "/>
    <numFmt numFmtId="165" formatCode="#,##0.000_ ;\-#,##0.000\ "/>
    <numFmt numFmtId="166" formatCode="_ * #,##0.000_ ;_ * \-#,##0.000_ ;_ * &quot;-&quot;?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0" applyNumberFormat="1"/>
    <xf numFmtId="43" fontId="0" fillId="0" borderId="0" xfId="1" applyFont="1"/>
    <xf numFmtId="2" fontId="0" fillId="0" borderId="0" xfId="2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" fontId="4" fillId="4" borderId="1" xfId="0" applyNumberFormat="1" applyFont="1" applyFill="1" applyBorder="1" applyAlignment="1">
      <alignment horizontal="center"/>
    </xf>
    <xf numFmtId="17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17" fontId="3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0" fillId="0" borderId="0" xfId="0" applyNumberFormat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43" fontId="4" fillId="0" borderId="1" xfId="0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4" fontId="5" fillId="0" borderId="0" xfId="0" applyNumberFormat="1" applyFont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3D7E6-2804-4A63-856E-9D492A0CEBFB}">
  <dimension ref="A1:AF28"/>
  <sheetViews>
    <sheetView tabSelected="1" topLeftCell="H1" workbookViewId="0">
      <pane ySplit="5" topLeftCell="A18" activePane="bottomLeft" state="frozen"/>
      <selection pane="bottomLeft" activeCell="L25" sqref="L25"/>
    </sheetView>
  </sheetViews>
  <sheetFormatPr baseColWidth="10" defaultRowHeight="15" x14ac:dyDescent="0.25"/>
  <cols>
    <col min="1" max="1" width="53.28515625" customWidth="1"/>
    <col min="2" max="2" width="44" bestFit="1" customWidth="1"/>
    <col min="3" max="3" width="22.5703125" customWidth="1"/>
    <col min="4" max="18" width="14.42578125" customWidth="1"/>
    <col min="19" max="19" width="16.140625" customWidth="1"/>
  </cols>
  <sheetData>
    <row r="1" spans="1:32" ht="18" x14ac:dyDescent="0.25">
      <c r="A1" s="25" t="s">
        <v>47</v>
      </c>
      <c r="G1" s="1"/>
      <c r="H1" s="1"/>
      <c r="I1" s="3"/>
    </row>
    <row r="2" spans="1:32" ht="21" x14ac:dyDescent="0.35">
      <c r="A2" s="4" t="s">
        <v>12</v>
      </c>
      <c r="G2" s="1"/>
      <c r="H2" s="1"/>
      <c r="I2" s="1"/>
    </row>
    <row r="3" spans="1:32" x14ac:dyDescent="0.25">
      <c r="G3" s="1"/>
      <c r="H3" s="1"/>
      <c r="I3" s="1"/>
      <c r="J3" s="1"/>
    </row>
    <row r="4" spans="1:32" x14ac:dyDescent="0.25">
      <c r="A4" s="5"/>
      <c r="B4" s="5"/>
      <c r="C4" s="5"/>
      <c r="D4" s="28" t="s">
        <v>13</v>
      </c>
      <c r="E4" s="28"/>
      <c r="F4" s="28"/>
      <c r="G4" s="28"/>
      <c r="H4" s="28"/>
      <c r="I4" s="26"/>
      <c r="J4" s="26"/>
      <c r="K4" s="26"/>
      <c r="L4" s="29" t="s">
        <v>14</v>
      </c>
      <c r="M4" s="29"/>
      <c r="N4" s="29"/>
      <c r="O4" s="29"/>
      <c r="P4" s="29"/>
      <c r="Q4" s="29"/>
      <c r="R4" s="29"/>
      <c r="S4" s="30"/>
    </row>
    <row r="5" spans="1:32" ht="72" x14ac:dyDescent="0.25">
      <c r="A5" s="6" t="s">
        <v>15</v>
      </c>
      <c r="B5" s="7" t="s">
        <v>16</v>
      </c>
      <c r="C5" s="8" t="s">
        <v>17</v>
      </c>
      <c r="D5" s="9">
        <v>45292</v>
      </c>
      <c r="E5" s="9">
        <v>45323</v>
      </c>
      <c r="F5" s="9">
        <v>45352</v>
      </c>
      <c r="G5" s="10">
        <v>45383</v>
      </c>
      <c r="H5" s="10">
        <v>45413</v>
      </c>
      <c r="I5" s="8" t="s">
        <v>48</v>
      </c>
      <c r="J5" s="11" t="s">
        <v>18</v>
      </c>
      <c r="K5" s="11" t="s">
        <v>19</v>
      </c>
      <c r="L5" s="12">
        <v>45444</v>
      </c>
      <c r="M5" s="12">
        <v>45474</v>
      </c>
      <c r="N5" s="12">
        <v>45505</v>
      </c>
      <c r="O5" s="12">
        <v>45536</v>
      </c>
      <c r="P5" s="12">
        <v>45566</v>
      </c>
      <c r="Q5" s="12">
        <v>45597</v>
      </c>
      <c r="R5" s="12">
        <v>45627</v>
      </c>
      <c r="S5" s="13" t="s">
        <v>20</v>
      </c>
    </row>
    <row r="6" spans="1:32" x14ac:dyDescent="0.25">
      <c r="A6" s="14" t="s">
        <v>21</v>
      </c>
      <c r="B6" s="15" t="s">
        <v>0</v>
      </c>
      <c r="C6" s="16">
        <v>3928044</v>
      </c>
      <c r="D6" s="17">
        <v>294989.53000000003</v>
      </c>
      <c r="E6" s="17">
        <v>304098.24000000005</v>
      </c>
      <c r="F6" s="17">
        <v>316286.78999999992</v>
      </c>
      <c r="G6" s="17">
        <v>316389.83</v>
      </c>
      <c r="H6" s="17">
        <v>323926.64</v>
      </c>
      <c r="I6" s="18">
        <v>97</v>
      </c>
      <c r="J6" s="19">
        <f t="shared" ref="J6:J17" si="0">D6+E6+F6+G6+H6+I6</f>
        <v>1555788.0299999998</v>
      </c>
      <c r="K6" s="20">
        <f t="shared" ref="K6:K20" si="1">+C6-J6</f>
        <v>2372255.9700000002</v>
      </c>
      <c r="L6" s="16">
        <f>$H6</f>
        <v>323926.64</v>
      </c>
      <c r="M6" s="16">
        <f>$H6</f>
        <v>323926.64</v>
      </c>
      <c r="N6" s="16">
        <f>$H6</f>
        <v>323926.64</v>
      </c>
      <c r="O6" s="16">
        <f>$H6</f>
        <v>323926.64</v>
      </c>
      <c r="P6" s="16">
        <f>$H6</f>
        <v>323926.64</v>
      </c>
      <c r="Q6" s="16">
        <f>$H6</f>
        <v>323926.64</v>
      </c>
      <c r="R6" s="16">
        <f>$H6</f>
        <v>323926.64</v>
      </c>
      <c r="S6" s="20">
        <f>+L6+M6+N6+O6+P6+Q6+R6</f>
        <v>2267486.4800000004</v>
      </c>
      <c r="U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4" t="s">
        <v>22</v>
      </c>
      <c r="B7" s="15" t="s">
        <v>23</v>
      </c>
      <c r="C7" s="16">
        <v>12340680.960000001</v>
      </c>
      <c r="D7" s="17">
        <v>1001581.6300000016</v>
      </c>
      <c r="E7" s="17">
        <v>1000560.4300000018</v>
      </c>
      <c r="F7" s="17">
        <v>1000560.4299999995</v>
      </c>
      <c r="G7" s="17">
        <v>997246.2099999995</v>
      </c>
      <c r="H7" s="17">
        <v>997117.2000000017</v>
      </c>
      <c r="I7" s="18">
        <v>12944.67</v>
      </c>
      <c r="J7" s="19">
        <f t="shared" si="0"/>
        <v>5010010.570000004</v>
      </c>
      <c r="K7" s="20">
        <f t="shared" si="1"/>
        <v>7330670.3899999969</v>
      </c>
      <c r="L7" s="16">
        <f t="shared" ref="L7:R19" si="2">$H7</f>
        <v>997117.2000000017</v>
      </c>
      <c r="M7" s="16">
        <f t="shared" si="2"/>
        <v>997117.2000000017</v>
      </c>
      <c r="N7" s="16">
        <f t="shared" si="2"/>
        <v>997117.2000000017</v>
      </c>
      <c r="O7" s="16">
        <f t="shared" si="2"/>
        <v>997117.2000000017</v>
      </c>
      <c r="P7" s="16">
        <f t="shared" si="2"/>
        <v>997117.2000000017</v>
      </c>
      <c r="Q7" s="16">
        <f t="shared" si="2"/>
        <v>997117.2000000017</v>
      </c>
      <c r="R7" s="16">
        <f t="shared" si="2"/>
        <v>997117.2000000017</v>
      </c>
      <c r="S7" s="20">
        <f t="shared" ref="S7:S24" si="3">+L7+M7+N7+O7+P7+Q7+R7</f>
        <v>6979820.4000000125</v>
      </c>
      <c r="U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4" t="s">
        <v>24</v>
      </c>
      <c r="B8" s="15" t="s">
        <v>1</v>
      </c>
      <c r="C8" s="16">
        <v>1471560.28</v>
      </c>
      <c r="D8" s="17">
        <v>120022.92500000031</v>
      </c>
      <c r="E8" s="17">
        <v>118896.94000000005</v>
      </c>
      <c r="F8" s="17">
        <v>121355.83000000019</v>
      </c>
      <c r="G8" s="17">
        <v>121693.74999999997</v>
      </c>
      <c r="H8" s="17">
        <v>122816.55999999997</v>
      </c>
      <c r="I8" s="18">
        <v>1076.47</v>
      </c>
      <c r="J8" s="19">
        <f t="shared" si="0"/>
        <v>605862.47500000044</v>
      </c>
      <c r="K8" s="20">
        <f t="shared" si="1"/>
        <v>865697.80499999959</v>
      </c>
      <c r="L8" s="16">
        <f t="shared" si="2"/>
        <v>122816.55999999997</v>
      </c>
      <c r="M8" s="16">
        <f t="shared" si="2"/>
        <v>122816.55999999997</v>
      </c>
      <c r="N8" s="16">
        <f t="shared" si="2"/>
        <v>122816.55999999997</v>
      </c>
      <c r="O8" s="16">
        <f t="shared" si="2"/>
        <v>122816.55999999997</v>
      </c>
      <c r="P8" s="16">
        <f t="shared" si="2"/>
        <v>122816.55999999997</v>
      </c>
      <c r="Q8" s="16">
        <f t="shared" si="2"/>
        <v>122816.55999999997</v>
      </c>
      <c r="R8" s="16">
        <f t="shared" si="2"/>
        <v>122816.55999999997</v>
      </c>
      <c r="S8" s="20">
        <f t="shared" si="3"/>
        <v>859715.91999999969</v>
      </c>
      <c r="U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4" t="s">
        <v>25</v>
      </c>
      <c r="B9" s="15" t="s">
        <v>2</v>
      </c>
      <c r="C9" s="16">
        <v>797050</v>
      </c>
      <c r="D9" s="17">
        <v>63594.670000001897</v>
      </c>
      <c r="E9" s="17">
        <v>63625.250000001921</v>
      </c>
      <c r="F9" s="17">
        <v>63953.630000001926</v>
      </c>
      <c r="G9" s="17">
        <v>63788.810000000311</v>
      </c>
      <c r="H9" s="17">
        <v>63896.120000000315</v>
      </c>
      <c r="I9" s="18">
        <v>774.11</v>
      </c>
      <c r="J9" s="19">
        <f t="shared" si="0"/>
        <v>319632.59000000637</v>
      </c>
      <c r="K9" s="20">
        <f t="shared" si="1"/>
        <v>477417.40999999363</v>
      </c>
      <c r="L9" s="16">
        <f t="shared" si="2"/>
        <v>63896.120000000315</v>
      </c>
      <c r="M9" s="16">
        <f t="shared" si="2"/>
        <v>63896.120000000315</v>
      </c>
      <c r="N9" s="16">
        <f t="shared" si="2"/>
        <v>63896.120000000315</v>
      </c>
      <c r="O9" s="16">
        <f t="shared" si="2"/>
        <v>63896.120000000315</v>
      </c>
      <c r="P9" s="16">
        <f t="shared" si="2"/>
        <v>63896.120000000315</v>
      </c>
      <c r="Q9" s="16">
        <f t="shared" si="2"/>
        <v>63896.120000000315</v>
      </c>
      <c r="R9" s="16">
        <f t="shared" si="2"/>
        <v>63896.120000000315</v>
      </c>
      <c r="S9" s="20">
        <f t="shared" si="3"/>
        <v>447272.8400000023</v>
      </c>
      <c r="U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4" t="s">
        <v>26</v>
      </c>
      <c r="B10" s="15" t="s">
        <v>3</v>
      </c>
      <c r="C10" s="16">
        <v>240168.6</v>
      </c>
      <c r="D10" s="17">
        <v>10731</v>
      </c>
      <c r="E10" s="17">
        <v>14583</v>
      </c>
      <c r="F10" s="17">
        <v>11619.75</v>
      </c>
      <c r="G10" s="17">
        <v>12607.25</v>
      </c>
      <c r="H10" s="17">
        <v>13004.5</v>
      </c>
      <c r="I10" s="18">
        <v>45</v>
      </c>
      <c r="J10" s="19">
        <f t="shared" si="0"/>
        <v>62590.5</v>
      </c>
      <c r="K10" s="20">
        <f t="shared" si="1"/>
        <v>177578.1</v>
      </c>
      <c r="L10" s="16">
        <f t="shared" si="2"/>
        <v>13004.5</v>
      </c>
      <c r="M10" s="16">
        <f t="shared" si="2"/>
        <v>13004.5</v>
      </c>
      <c r="N10" s="16">
        <f t="shared" si="2"/>
        <v>13004.5</v>
      </c>
      <c r="O10" s="16">
        <f t="shared" si="2"/>
        <v>13004.5</v>
      </c>
      <c r="P10" s="16">
        <f t="shared" si="2"/>
        <v>13004.5</v>
      </c>
      <c r="Q10" s="16">
        <f t="shared" si="2"/>
        <v>13004.5</v>
      </c>
      <c r="R10" s="16">
        <f t="shared" si="2"/>
        <v>13004.5</v>
      </c>
      <c r="S10" s="20">
        <f t="shared" si="3"/>
        <v>91031.5</v>
      </c>
      <c r="U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4" t="s">
        <v>27</v>
      </c>
      <c r="B11" s="15" t="s">
        <v>4</v>
      </c>
      <c r="C11" s="16">
        <v>1447488</v>
      </c>
      <c r="D11" s="17">
        <v>108392</v>
      </c>
      <c r="E11" s="17">
        <v>112212</v>
      </c>
      <c r="F11" s="17">
        <v>101228</v>
      </c>
      <c r="G11" s="17">
        <v>109348</v>
      </c>
      <c r="H11" s="17">
        <v>109452</v>
      </c>
      <c r="I11" s="18">
        <v>360</v>
      </c>
      <c r="J11" s="19">
        <f t="shared" si="0"/>
        <v>540992</v>
      </c>
      <c r="K11" s="20">
        <f t="shared" si="1"/>
        <v>906496</v>
      </c>
      <c r="L11" s="16">
        <f t="shared" si="2"/>
        <v>109452</v>
      </c>
      <c r="M11" s="16">
        <f t="shared" si="2"/>
        <v>109452</v>
      </c>
      <c r="N11" s="16">
        <f t="shared" si="2"/>
        <v>109452</v>
      </c>
      <c r="O11" s="16">
        <f t="shared" si="2"/>
        <v>109452</v>
      </c>
      <c r="P11" s="16">
        <f t="shared" si="2"/>
        <v>109452</v>
      </c>
      <c r="Q11" s="16">
        <f t="shared" si="2"/>
        <v>109452</v>
      </c>
      <c r="R11" s="16">
        <f t="shared" si="2"/>
        <v>109452</v>
      </c>
      <c r="S11" s="20">
        <f t="shared" si="3"/>
        <v>766164</v>
      </c>
      <c r="U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4" t="s">
        <v>28</v>
      </c>
      <c r="B12" s="15" t="s">
        <v>5</v>
      </c>
      <c r="C12" s="16">
        <v>34770</v>
      </c>
      <c r="D12" s="17">
        <v>2617.3999999999837</v>
      </c>
      <c r="E12" s="17">
        <v>2635.7999999999829</v>
      </c>
      <c r="F12" s="17">
        <v>2640.3999999999828</v>
      </c>
      <c r="G12" s="17">
        <v>2635.800000000002</v>
      </c>
      <c r="H12" s="17">
        <v>2635.800000000002</v>
      </c>
      <c r="I12" s="18">
        <v>42.13</v>
      </c>
      <c r="J12" s="19">
        <f t="shared" si="0"/>
        <v>13207.329999999953</v>
      </c>
      <c r="K12" s="20">
        <f t="shared" si="1"/>
        <v>21562.670000000049</v>
      </c>
      <c r="L12" s="16">
        <f t="shared" si="2"/>
        <v>2635.800000000002</v>
      </c>
      <c r="M12" s="16">
        <f t="shared" si="2"/>
        <v>2635.800000000002</v>
      </c>
      <c r="N12" s="16">
        <f t="shared" si="2"/>
        <v>2635.800000000002</v>
      </c>
      <c r="O12" s="16">
        <f t="shared" si="2"/>
        <v>2635.800000000002</v>
      </c>
      <c r="P12" s="16">
        <f t="shared" si="2"/>
        <v>2635.800000000002</v>
      </c>
      <c r="Q12" s="16">
        <f t="shared" si="2"/>
        <v>2635.800000000002</v>
      </c>
      <c r="R12" s="16">
        <f t="shared" si="2"/>
        <v>2635.800000000002</v>
      </c>
      <c r="S12" s="20">
        <f t="shared" si="3"/>
        <v>18450.600000000017</v>
      </c>
      <c r="U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4" t="s">
        <v>29</v>
      </c>
      <c r="B13" s="15" t="s">
        <v>6</v>
      </c>
      <c r="C13" s="16">
        <v>322669.94</v>
      </c>
      <c r="D13" s="17">
        <v>24839.539999999932</v>
      </c>
      <c r="E13" s="17">
        <v>24818.379999999928</v>
      </c>
      <c r="F13" s="17">
        <v>24874.059999999932</v>
      </c>
      <c r="G13" s="17">
        <v>24837.370000000028</v>
      </c>
      <c r="H13" s="17">
        <v>25857.27000000007</v>
      </c>
      <c r="I13" s="18">
        <v>363.75</v>
      </c>
      <c r="J13" s="19">
        <f t="shared" si="0"/>
        <v>125590.36999999988</v>
      </c>
      <c r="K13" s="20">
        <f t="shared" si="1"/>
        <v>197079.57000000012</v>
      </c>
      <c r="L13" s="16">
        <f t="shared" si="2"/>
        <v>25857.27000000007</v>
      </c>
      <c r="M13" s="16">
        <f t="shared" si="2"/>
        <v>25857.27000000007</v>
      </c>
      <c r="N13" s="16">
        <f t="shared" si="2"/>
        <v>25857.27000000007</v>
      </c>
      <c r="O13" s="16">
        <f t="shared" si="2"/>
        <v>25857.27000000007</v>
      </c>
      <c r="P13" s="16">
        <f t="shared" si="2"/>
        <v>25857.27000000007</v>
      </c>
      <c r="Q13" s="16">
        <f t="shared" si="2"/>
        <v>25857.27000000007</v>
      </c>
      <c r="R13" s="16">
        <f t="shared" si="2"/>
        <v>25857.27000000007</v>
      </c>
      <c r="S13" s="20">
        <f t="shared" si="3"/>
        <v>181000.89000000051</v>
      </c>
      <c r="U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4" t="s">
        <v>30</v>
      </c>
      <c r="B14" s="15" t="s">
        <v>7</v>
      </c>
      <c r="C14" s="16">
        <v>1389998.4</v>
      </c>
      <c r="D14" s="17">
        <v>132297.98000000019</v>
      </c>
      <c r="E14" s="17">
        <v>112798.50000000009</v>
      </c>
      <c r="F14" s="17">
        <v>130984.93999999983</v>
      </c>
      <c r="G14" s="17">
        <v>137657.47</v>
      </c>
      <c r="H14" s="17">
        <v>144697.29999999999</v>
      </c>
      <c r="I14" s="18">
        <v>913.54441666666673</v>
      </c>
      <c r="J14" s="19">
        <f t="shared" si="0"/>
        <v>659349.73441666679</v>
      </c>
      <c r="K14" s="20">
        <f t="shared" si="1"/>
        <v>730648.66558333312</v>
      </c>
      <c r="L14" s="16">
        <f t="shared" si="2"/>
        <v>144697.29999999999</v>
      </c>
      <c r="M14" s="16">
        <f t="shared" si="2"/>
        <v>144697.29999999999</v>
      </c>
      <c r="N14" s="16">
        <f t="shared" si="2"/>
        <v>144697.29999999999</v>
      </c>
      <c r="O14" s="16">
        <f t="shared" si="2"/>
        <v>144697.29999999999</v>
      </c>
      <c r="P14" s="16">
        <f t="shared" si="2"/>
        <v>144697.29999999999</v>
      </c>
      <c r="Q14" s="16">
        <f t="shared" si="2"/>
        <v>144697.29999999999</v>
      </c>
      <c r="R14" s="16">
        <f t="shared" si="2"/>
        <v>144697.29999999999</v>
      </c>
      <c r="S14" s="20">
        <f t="shared" si="3"/>
        <v>1012881.1000000001</v>
      </c>
      <c r="U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4" t="s">
        <v>31</v>
      </c>
      <c r="B15" s="15" t="s">
        <v>8</v>
      </c>
      <c r="C15" s="16">
        <v>30000</v>
      </c>
      <c r="D15" s="17">
        <v>106.6</v>
      </c>
      <c r="E15" s="17">
        <v>209.9</v>
      </c>
      <c r="F15" s="17">
        <v>533.33000000000004</v>
      </c>
      <c r="G15" s="17">
        <v>0</v>
      </c>
      <c r="H15" s="17">
        <v>0</v>
      </c>
      <c r="I15" s="18"/>
      <c r="J15" s="19">
        <f t="shared" si="0"/>
        <v>849.83</v>
      </c>
      <c r="K15" s="20">
        <f t="shared" si="1"/>
        <v>29150.17</v>
      </c>
      <c r="L15" s="16">
        <f>+F15*2%+F15</f>
        <v>543.99660000000006</v>
      </c>
      <c r="M15" s="16">
        <v>544</v>
      </c>
      <c r="N15" s="16">
        <v>544</v>
      </c>
      <c r="O15" s="16">
        <v>544</v>
      </c>
      <c r="P15" s="16">
        <v>544</v>
      </c>
      <c r="Q15" s="16">
        <v>544</v>
      </c>
      <c r="R15" s="16">
        <v>544</v>
      </c>
      <c r="S15" s="20">
        <f t="shared" si="3"/>
        <v>3807.9965999999999</v>
      </c>
      <c r="U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4" t="s">
        <v>32</v>
      </c>
      <c r="B16" s="15" t="s">
        <v>9</v>
      </c>
      <c r="C16" s="16">
        <v>166548</v>
      </c>
      <c r="D16" s="17">
        <v>11296.2</v>
      </c>
      <c r="E16" s="17">
        <v>9091.33</v>
      </c>
      <c r="F16" s="17">
        <v>7900.29</v>
      </c>
      <c r="G16" s="17">
        <v>9027.19</v>
      </c>
      <c r="H16" s="17">
        <v>8051.33</v>
      </c>
      <c r="I16" s="18"/>
      <c r="J16" s="19">
        <f t="shared" si="0"/>
        <v>45366.340000000004</v>
      </c>
      <c r="K16" s="20">
        <f t="shared" si="1"/>
        <v>121181.66</v>
      </c>
      <c r="L16" s="16">
        <f t="shared" si="2"/>
        <v>8051.33</v>
      </c>
      <c r="M16" s="16">
        <f t="shared" si="2"/>
        <v>8051.33</v>
      </c>
      <c r="N16" s="16">
        <f t="shared" si="2"/>
        <v>8051.33</v>
      </c>
      <c r="O16" s="16">
        <f t="shared" si="2"/>
        <v>8051.33</v>
      </c>
      <c r="P16" s="16">
        <f t="shared" si="2"/>
        <v>8051.33</v>
      </c>
      <c r="Q16" s="16">
        <f t="shared" si="2"/>
        <v>8051.33</v>
      </c>
      <c r="R16" s="16">
        <f t="shared" si="2"/>
        <v>8051.33</v>
      </c>
      <c r="S16" s="20">
        <f t="shared" si="3"/>
        <v>56359.310000000005</v>
      </c>
      <c r="U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4" t="s">
        <v>33</v>
      </c>
      <c r="B17" s="15" t="s">
        <v>10</v>
      </c>
      <c r="C17" s="16">
        <v>2043011.23</v>
      </c>
      <c r="D17" s="17">
        <v>166870.29621499989</v>
      </c>
      <c r="E17" s="17">
        <v>165090.51999999981</v>
      </c>
      <c r="F17" s="17">
        <v>168278.01999999958</v>
      </c>
      <c r="G17" s="17">
        <v>168726.67999999993</v>
      </c>
      <c r="H17" s="17">
        <v>170121.76999999996</v>
      </c>
      <c r="I17" s="18">
        <f>1581.7505+2.91</f>
        <v>1584.6605000000002</v>
      </c>
      <c r="J17" s="19">
        <f t="shared" si="0"/>
        <v>840671.94671499915</v>
      </c>
      <c r="K17" s="20">
        <f t="shared" si="1"/>
        <v>1202339.2832850008</v>
      </c>
      <c r="L17" s="16">
        <f t="shared" si="2"/>
        <v>170121.76999999996</v>
      </c>
      <c r="M17" s="16">
        <f t="shared" si="2"/>
        <v>170121.76999999996</v>
      </c>
      <c r="N17" s="16">
        <f t="shared" si="2"/>
        <v>170121.76999999996</v>
      </c>
      <c r="O17" s="16">
        <f t="shared" si="2"/>
        <v>170121.76999999996</v>
      </c>
      <c r="P17" s="16">
        <f t="shared" si="2"/>
        <v>170121.76999999996</v>
      </c>
      <c r="Q17" s="16">
        <f t="shared" si="2"/>
        <v>170121.76999999996</v>
      </c>
      <c r="R17" s="16">
        <f t="shared" si="2"/>
        <v>170121.76999999996</v>
      </c>
      <c r="S17" s="20">
        <f t="shared" si="3"/>
        <v>1190852.3899999999</v>
      </c>
      <c r="U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4" t="s">
        <v>34</v>
      </c>
      <c r="B18" s="15" t="s">
        <v>11</v>
      </c>
      <c r="C18" s="16">
        <v>1470971.66</v>
      </c>
      <c r="D18" s="17">
        <v>111701.8400000001</v>
      </c>
      <c r="E18" s="17">
        <v>110098.12000000002</v>
      </c>
      <c r="F18" s="17">
        <v>111418.64000000013</v>
      </c>
      <c r="G18" s="17">
        <v>112967.34999999999</v>
      </c>
      <c r="H18" s="17">
        <v>113186.60000000002</v>
      </c>
      <c r="I18" s="18">
        <v>1084.1200000000001</v>
      </c>
      <c r="J18" s="19">
        <f t="shared" ref="J18:J24" si="4">D18+E18+F18+G18+H18+I18</f>
        <v>560456.67000000027</v>
      </c>
      <c r="K18" s="20">
        <f t="shared" si="1"/>
        <v>910514.98999999964</v>
      </c>
      <c r="L18" s="16">
        <f t="shared" si="2"/>
        <v>113186.60000000002</v>
      </c>
      <c r="M18" s="16">
        <f t="shared" si="2"/>
        <v>113186.60000000002</v>
      </c>
      <c r="N18" s="16">
        <f t="shared" si="2"/>
        <v>113186.60000000002</v>
      </c>
      <c r="O18" s="16">
        <f t="shared" si="2"/>
        <v>113186.60000000002</v>
      </c>
      <c r="P18" s="16">
        <f t="shared" si="2"/>
        <v>113186.60000000002</v>
      </c>
      <c r="Q18" s="16">
        <f t="shared" si="2"/>
        <v>113186.60000000002</v>
      </c>
      <c r="R18" s="16">
        <f t="shared" si="2"/>
        <v>113186.60000000002</v>
      </c>
      <c r="S18" s="20">
        <f t="shared" si="3"/>
        <v>792306.20000000007</v>
      </c>
      <c r="U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ht="24" x14ac:dyDescent="0.25">
      <c r="A19" s="22" t="s">
        <v>35</v>
      </c>
      <c r="B19" s="23" t="s">
        <v>36</v>
      </c>
      <c r="C19" s="16">
        <v>120000</v>
      </c>
      <c r="D19" s="17"/>
      <c r="E19" s="17"/>
      <c r="F19" s="17"/>
      <c r="G19" s="17"/>
      <c r="H19" s="17"/>
      <c r="I19" s="18">
        <v>49605.38</v>
      </c>
      <c r="J19" s="19">
        <f t="shared" si="4"/>
        <v>49605.38</v>
      </c>
      <c r="K19" s="20">
        <f t="shared" si="1"/>
        <v>70394.62</v>
      </c>
      <c r="L19" s="16">
        <v>3500</v>
      </c>
      <c r="M19" s="16">
        <v>3500</v>
      </c>
      <c r="N19" s="16">
        <v>3500</v>
      </c>
      <c r="O19" s="16">
        <v>3500</v>
      </c>
      <c r="P19" s="16">
        <v>3500</v>
      </c>
      <c r="Q19" s="16">
        <v>3500</v>
      </c>
      <c r="R19" s="16">
        <v>3500</v>
      </c>
      <c r="S19" s="20">
        <f t="shared" si="3"/>
        <v>24500</v>
      </c>
      <c r="T19" s="21"/>
      <c r="U19" s="2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4" t="s">
        <v>37</v>
      </c>
      <c r="B20" s="15" t="s">
        <v>38</v>
      </c>
      <c r="C20" s="16">
        <v>433650</v>
      </c>
      <c r="D20" s="17"/>
      <c r="E20" s="17"/>
      <c r="F20" s="17"/>
      <c r="G20" s="17"/>
      <c r="H20" s="17"/>
      <c r="I20" s="18"/>
      <c r="J20" s="19">
        <f t="shared" si="4"/>
        <v>0</v>
      </c>
      <c r="K20" s="20">
        <f t="shared" si="1"/>
        <v>433650</v>
      </c>
      <c r="L20" s="16"/>
      <c r="M20" s="16"/>
      <c r="N20" s="16"/>
      <c r="O20" s="16"/>
      <c r="P20" s="16"/>
      <c r="Q20" s="16"/>
      <c r="R20" s="16"/>
      <c r="S20" s="20">
        <f t="shared" si="3"/>
        <v>0</v>
      </c>
      <c r="U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ht="24" x14ac:dyDescent="0.25">
      <c r="A21" s="14" t="s">
        <v>39</v>
      </c>
      <c r="B21" s="23" t="s">
        <v>40</v>
      </c>
      <c r="C21" s="16">
        <v>0</v>
      </c>
      <c r="D21" s="17"/>
      <c r="E21" s="17"/>
      <c r="F21" s="17"/>
      <c r="G21" s="17"/>
      <c r="H21" s="17"/>
      <c r="I21" s="18">
        <v>1949.76</v>
      </c>
      <c r="J21" s="19">
        <f t="shared" si="4"/>
        <v>1949.76</v>
      </c>
      <c r="K21" s="20">
        <v>1949.76</v>
      </c>
      <c r="L21" s="16"/>
      <c r="M21" s="16"/>
      <c r="N21" s="16"/>
      <c r="O21" s="16"/>
      <c r="P21" s="16"/>
      <c r="Q21" s="16"/>
      <c r="R21" s="16"/>
      <c r="S21" s="20">
        <f t="shared" si="3"/>
        <v>0</v>
      </c>
      <c r="U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4" t="s">
        <v>41</v>
      </c>
      <c r="B22" s="15" t="s">
        <v>42</v>
      </c>
      <c r="C22" s="16">
        <v>111286.8</v>
      </c>
      <c r="D22" s="17">
        <v>7245</v>
      </c>
      <c r="E22" s="17">
        <v>8892</v>
      </c>
      <c r="F22" s="17">
        <v>7866</v>
      </c>
      <c r="G22" s="17">
        <v>7866</v>
      </c>
      <c r="H22" s="17">
        <v>7866</v>
      </c>
      <c r="I22" s="18"/>
      <c r="J22" s="19">
        <f t="shared" si="4"/>
        <v>39735</v>
      </c>
      <c r="K22" s="20">
        <f>+C22-J22</f>
        <v>71551.8</v>
      </c>
      <c r="L22" s="16">
        <f t="shared" ref="L22:R24" si="5">$H22</f>
        <v>7866</v>
      </c>
      <c r="M22" s="16">
        <f t="shared" si="5"/>
        <v>7866</v>
      </c>
      <c r="N22" s="16">
        <f t="shared" si="5"/>
        <v>7866</v>
      </c>
      <c r="O22" s="16">
        <f t="shared" si="5"/>
        <v>7866</v>
      </c>
      <c r="P22" s="16">
        <f t="shared" si="5"/>
        <v>7866</v>
      </c>
      <c r="Q22" s="16">
        <f t="shared" si="5"/>
        <v>7866</v>
      </c>
      <c r="R22" s="16">
        <f t="shared" si="5"/>
        <v>7866</v>
      </c>
      <c r="S22" s="20">
        <f t="shared" si="3"/>
        <v>55062</v>
      </c>
      <c r="U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4" t="s">
        <v>43</v>
      </c>
      <c r="B23" s="15" t="s">
        <v>44</v>
      </c>
      <c r="C23" s="16">
        <v>9273.9</v>
      </c>
      <c r="D23" s="17">
        <v>603.75</v>
      </c>
      <c r="E23" s="17">
        <v>757.88</v>
      </c>
      <c r="F23" s="17">
        <v>655.5</v>
      </c>
      <c r="G23" s="17">
        <v>655.5</v>
      </c>
      <c r="H23" s="17">
        <v>655.5</v>
      </c>
      <c r="I23" s="27"/>
      <c r="J23" s="19">
        <f t="shared" si="4"/>
        <v>3328.13</v>
      </c>
      <c r="K23" s="20">
        <f>+C23-J23</f>
        <v>5945.7699999999995</v>
      </c>
      <c r="L23" s="16">
        <f t="shared" si="5"/>
        <v>655.5</v>
      </c>
      <c r="M23" s="16">
        <f t="shared" si="5"/>
        <v>655.5</v>
      </c>
      <c r="N23" s="16">
        <f t="shared" si="5"/>
        <v>655.5</v>
      </c>
      <c r="O23" s="16">
        <f t="shared" si="5"/>
        <v>655.5</v>
      </c>
      <c r="P23" s="16">
        <f t="shared" si="5"/>
        <v>655.5</v>
      </c>
      <c r="Q23" s="16">
        <f t="shared" si="5"/>
        <v>655.5</v>
      </c>
      <c r="R23" s="16">
        <f t="shared" si="5"/>
        <v>655.5</v>
      </c>
      <c r="S23" s="20">
        <f t="shared" si="3"/>
        <v>4588.5</v>
      </c>
      <c r="U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4" t="s">
        <v>45</v>
      </c>
      <c r="B24" s="15" t="s">
        <v>46</v>
      </c>
      <c r="C24" s="16">
        <v>21058.33</v>
      </c>
      <c r="D24" s="17">
        <v>1341.55</v>
      </c>
      <c r="E24" s="17">
        <v>1648.2099999999998</v>
      </c>
      <c r="F24" s="17">
        <v>1456.5399999999995</v>
      </c>
      <c r="G24" s="17">
        <v>1456.5399999999995</v>
      </c>
      <c r="H24" s="17">
        <v>1456.5399999999995</v>
      </c>
      <c r="I24" s="18"/>
      <c r="J24" s="19">
        <f t="shared" si="4"/>
        <v>7359.3799999999974</v>
      </c>
      <c r="K24" s="20">
        <f>+C24-J24</f>
        <v>13698.950000000004</v>
      </c>
      <c r="L24" s="16">
        <f t="shared" si="5"/>
        <v>1456.5399999999995</v>
      </c>
      <c r="M24" s="16">
        <f t="shared" si="5"/>
        <v>1456.5399999999995</v>
      </c>
      <c r="N24" s="16">
        <f t="shared" si="5"/>
        <v>1456.5399999999995</v>
      </c>
      <c r="O24" s="16">
        <f t="shared" si="5"/>
        <v>1456.5399999999995</v>
      </c>
      <c r="P24" s="16">
        <f t="shared" si="5"/>
        <v>1456.5399999999995</v>
      </c>
      <c r="Q24" s="16">
        <f t="shared" si="5"/>
        <v>1456.5399999999995</v>
      </c>
      <c r="R24" s="16">
        <f t="shared" si="5"/>
        <v>1456.5399999999995</v>
      </c>
      <c r="S24" s="20">
        <f t="shared" si="3"/>
        <v>10195.779999999995</v>
      </c>
      <c r="U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5"/>
      <c r="B25" s="15"/>
      <c r="C25" s="24">
        <f>SUM(C6:C24)</f>
        <v>26378230.100000001</v>
      </c>
      <c r="D25" s="24">
        <f t="shared" ref="D25:J25" si="6">SUM(D6:D24)</f>
        <v>2058231.9112150038</v>
      </c>
      <c r="E25" s="24">
        <f t="shared" si="6"/>
        <v>2050016.5000000033</v>
      </c>
      <c r="F25" s="24">
        <f t="shared" si="6"/>
        <v>2071612.1500000008</v>
      </c>
      <c r="G25" s="24">
        <f t="shared" si="6"/>
        <v>2086903.75</v>
      </c>
      <c r="H25" s="24">
        <f t="shared" si="6"/>
        <v>2104741.1300000027</v>
      </c>
      <c r="I25" s="24">
        <f t="shared" si="6"/>
        <v>70840.594916666654</v>
      </c>
      <c r="J25" s="24">
        <f t="shared" si="6"/>
        <v>10442346.036131678</v>
      </c>
      <c r="K25" s="20">
        <f>+C25-J25</f>
        <v>15935884.063868323</v>
      </c>
      <c r="L25" s="24">
        <f>SUM(L6:L24)</f>
        <v>2108785.1266000024</v>
      </c>
      <c r="M25" s="24">
        <f t="shared" ref="M25:R25" si="7">SUM(M6:M24)</f>
        <v>2108785.1300000027</v>
      </c>
      <c r="N25" s="24">
        <f t="shared" si="7"/>
        <v>2108785.1300000027</v>
      </c>
      <c r="O25" s="24">
        <f t="shared" si="7"/>
        <v>2108785.1300000027</v>
      </c>
      <c r="P25" s="24">
        <f t="shared" si="7"/>
        <v>2108785.1300000027</v>
      </c>
      <c r="Q25" s="24">
        <f t="shared" si="7"/>
        <v>2108785.1300000027</v>
      </c>
      <c r="R25" s="24">
        <f t="shared" si="7"/>
        <v>2108785.1300000027</v>
      </c>
      <c r="S25" s="20">
        <f>SUM(S6:S24)</f>
        <v>14761495.906600015</v>
      </c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D26" s="21"/>
      <c r="E26" s="2"/>
      <c r="F26" s="1"/>
      <c r="G26" s="1"/>
      <c r="H26" s="1"/>
      <c r="I26" s="1"/>
      <c r="J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D27" s="21"/>
      <c r="E27" s="2"/>
      <c r="F27" s="1"/>
      <c r="G27" s="1"/>
      <c r="H27" s="1"/>
      <c r="I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D28" s="21"/>
      <c r="E28" s="2"/>
      <c r="F28" s="1"/>
      <c r="G28" s="3"/>
      <c r="H28" s="1"/>
      <c r="I28" s="1"/>
      <c r="J28" s="1"/>
      <c r="K28" s="21"/>
      <c r="X28" s="1"/>
      <c r="Y28" s="1"/>
      <c r="Z28" s="1"/>
      <c r="AA28" s="1"/>
      <c r="AB28" s="1"/>
      <c r="AC28" s="1"/>
      <c r="AD28" s="1"/>
      <c r="AE28" s="1"/>
      <c r="AF28" s="21"/>
    </row>
  </sheetData>
  <mergeCells count="2">
    <mergeCell ref="D4:H4"/>
    <mergeCell ref="L4:S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Daysi Sánchez Romero</dc:creator>
  <cp:lastModifiedBy>Nadya Giuliana Ruiz Jácome</cp:lastModifiedBy>
  <dcterms:created xsi:type="dcterms:W3CDTF">2024-06-10T14:55:46Z</dcterms:created>
  <dcterms:modified xsi:type="dcterms:W3CDTF">2024-06-17T23:47:36Z</dcterms:modified>
</cp:coreProperties>
</file>