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hidePivotFieldList="1"/>
  <mc:AlternateContent xmlns:mc="http://schemas.openxmlformats.org/markup-compatibility/2006">
    <mc:Choice Requires="x15">
      <x15ac:absPath xmlns:x15ac="http://schemas.microsoft.com/office/spreadsheetml/2010/11/ac" url="C:\Users\Mpazmino\Documents\2022\EPMTPQ 2022\POA 2022\Reforma Segundo Semestre\Documentos Reforma final\Actualización Septiembre\"/>
    </mc:Choice>
  </mc:AlternateContent>
  <xr:revisionPtr revIDLastSave="0" documentId="8_{628F5577-6857-4D6C-BE09-9768E58E1BF9}" xr6:coauthVersionLast="47" xr6:coauthVersionMax="47" xr10:uidLastSave="{00000000-0000-0000-0000-000000000000}"/>
  <bookViews>
    <workbookView xWindow="-108" yWindow="-108" windowWidth="23256" windowHeight="12576" tabRatio="828" activeTab="3" xr2:uid="{00000000-000D-0000-FFFF-FFFF00000000}"/>
  </bookViews>
  <sheets>
    <sheet name="REFORMA EPMTPQ" sheetId="2" r:id="rId1"/>
    <sheet name="METAS OBJETIVO OPERATIVO" sheetId="5" r:id="rId2"/>
    <sheet name="METAS PROYECTO" sheetId="6" r:id="rId3"/>
    <sheet name="SALDO CAJA BANCOS" sheetId="9" r:id="rId4"/>
    <sheet name="RESPONSABLES" sheetId="7" r:id="rId5"/>
  </sheets>
  <definedNames>
    <definedName name="_xlnm._FilterDatabase" localSheetId="0" hidden="1">'REFORMA EPMTPQ'!$A$9:$AA$156</definedName>
    <definedName name="_xlnm.Print_Area" localSheetId="0">'REFORMA EPMTPQ'!$A$1:$X$161</definedName>
    <definedName name="_xlnm.Print_Titles" localSheetId="0">'REFORMA EPMTPQ'!$7:$9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146" i="2" l="1"/>
  <c r="T109" i="2" l="1"/>
  <c r="U109" i="2" s="1"/>
  <c r="U63" i="2"/>
  <c r="U52" i="2"/>
  <c r="U42" i="2"/>
  <c r="X63" i="2"/>
  <c r="U64" i="2"/>
  <c r="X64" i="2"/>
  <c r="Y53"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3" i="2"/>
  <c r="X44" i="2"/>
  <c r="X45" i="2"/>
  <c r="X46" i="2"/>
  <c r="X47" i="2"/>
  <c r="X48" i="2"/>
  <c r="X49" i="2"/>
  <c r="X50" i="2"/>
  <c r="X51" i="2"/>
  <c r="X53" i="2"/>
  <c r="X54" i="2"/>
  <c r="X55" i="2"/>
  <c r="X56" i="2"/>
  <c r="X57" i="2"/>
  <c r="X58" i="2"/>
  <c r="X59" i="2"/>
  <c r="X60" i="2"/>
  <c r="X61" i="2"/>
  <c r="X62"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U11" i="2"/>
  <c r="U12" i="2"/>
  <c r="U13" i="2"/>
  <c r="U14" i="2"/>
  <c r="U15" i="2"/>
  <c r="U16" i="2"/>
  <c r="U17" i="2"/>
  <c r="U18" i="2"/>
  <c r="U19" i="2"/>
  <c r="U20" i="2"/>
  <c r="U21" i="2"/>
  <c r="U22" i="2"/>
  <c r="U23" i="2"/>
  <c r="U24" i="2"/>
  <c r="U25" i="2"/>
  <c r="U26" i="2"/>
  <c r="U27" i="2"/>
  <c r="U28" i="2"/>
  <c r="U29" i="2"/>
  <c r="U30" i="2"/>
  <c r="U31" i="2"/>
  <c r="U32" i="2"/>
  <c r="U33" i="2"/>
  <c r="U34" i="2"/>
  <c r="U35" i="2"/>
  <c r="U36" i="2"/>
  <c r="U37" i="2"/>
  <c r="U38" i="2"/>
  <c r="U39" i="2"/>
  <c r="U40" i="2"/>
  <c r="U41" i="2"/>
  <c r="U43" i="2"/>
  <c r="U44" i="2"/>
  <c r="U45" i="2"/>
  <c r="U46" i="2"/>
  <c r="U47" i="2"/>
  <c r="U48" i="2"/>
  <c r="U49" i="2"/>
  <c r="U50" i="2"/>
  <c r="U51" i="2"/>
  <c r="U53" i="2"/>
  <c r="U54" i="2"/>
  <c r="U55" i="2"/>
  <c r="U56" i="2"/>
  <c r="U57" i="2"/>
  <c r="U58" i="2"/>
  <c r="U59" i="2"/>
  <c r="U60" i="2"/>
  <c r="U61" i="2"/>
  <c r="U62" i="2"/>
  <c r="U65"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U94" i="2"/>
  <c r="U95" i="2"/>
  <c r="U96" i="2"/>
  <c r="U97" i="2"/>
  <c r="U98" i="2"/>
  <c r="U99" i="2"/>
  <c r="U100" i="2"/>
  <c r="U101" i="2"/>
  <c r="U102" i="2"/>
  <c r="U103" i="2"/>
  <c r="U104" i="2"/>
  <c r="U105" i="2"/>
  <c r="U106" i="2"/>
  <c r="U107" i="2"/>
  <c r="U108" i="2"/>
  <c r="U110" i="2"/>
  <c r="U111" i="2"/>
  <c r="U112" i="2"/>
  <c r="U113" i="2"/>
  <c r="U114" i="2"/>
  <c r="U115" i="2"/>
  <c r="U116" i="2"/>
  <c r="U117" i="2"/>
  <c r="U118" i="2"/>
  <c r="U119" i="2"/>
  <c r="U120" i="2"/>
  <c r="U121" i="2"/>
  <c r="U122" i="2"/>
  <c r="U123" i="2"/>
  <c r="U124" i="2"/>
  <c r="U125" i="2"/>
  <c r="U126" i="2"/>
  <c r="U127" i="2"/>
  <c r="U128" i="2"/>
  <c r="U129" i="2"/>
  <c r="U130" i="2"/>
  <c r="U131" i="2"/>
  <c r="U132" i="2"/>
  <c r="U133" i="2"/>
  <c r="U134" i="2"/>
  <c r="U135" i="2"/>
  <c r="U136" i="2"/>
  <c r="U137" i="2"/>
  <c r="U138" i="2"/>
  <c r="U139" i="2"/>
  <c r="U140" i="2"/>
  <c r="U141" i="2"/>
  <c r="U142" i="2"/>
  <c r="U143" i="2"/>
  <c r="U144" i="2"/>
  <c r="U145" i="2"/>
  <c r="U146" i="2"/>
  <c r="U147" i="2"/>
  <c r="U148" i="2"/>
  <c r="U149" i="2"/>
  <c r="U150" i="2"/>
  <c r="U151" i="2"/>
  <c r="U152" i="2"/>
  <c r="X10" i="2"/>
  <c r="U10" i="2"/>
  <c r="Y64" i="2" l="1"/>
  <c r="Z110" i="2"/>
  <c r="Y110" i="2"/>
  <c r="Y61" i="2"/>
  <c r="Y109" i="2" l="1"/>
  <c r="Q153" i="2"/>
  <c r="R153" i="2"/>
  <c r="S153" i="2"/>
  <c r="V153" i="2"/>
  <c r="W153" i="2"/>
  <c r="AA153" i="2" s="1"/>
  <c r="Y129" i="2"/>
  <c r="P153" i="2"/>
  <c r="Z154" i="2" l="1"/>
  <c r="X153" i="2"/>
  <c r="Y122" i="2"/>
  <c r="Y119" i="2"/>
  <c r="Y144" i="2"/>
  <c r="Y106" i="2"/>
  <c r="Y128" i="2"/>
  <c r="Y115" i="2"/>
  <c r="Y108" i="2"/>
  <c r="Y104" i="2"/>
  <c r="T153" i="2"/>
  <c r="U153" i="2" s="1"/>
  <c r="Z129" i="2"/>
  <c r="Z109" i="2"/>
  <c r="Z101" i="2"/>
  <c r="D5" i="9"/>
  <c r="Z122" i="2" l="1"/>
  <c r="Z106" i="2"/>
  <c r="Z144" i="2"/>
  <c r="Z119" i="2"/>
  <c r="Z104" i="2"/>
  <c r="Z128" i="2"/>
  <c r="Z115" i="2"/>
  <c r="AB144" i="2"/>
  <c r="Y60" i="2"/>
  <c r="Z108" i="2"/>
  <c r="Y21" i="2"/>
  <c r="Y11" i="2"/>
  <c r="Y67" i="2"/>
  <c r="Y93" i="2"/>
  <c r="AA109" i="2"/>
  <c r="Y84" i="2"/>
  <c r="Y81" i="2"/>
  <c r="Y99" i="2"/>
  <c r="Y36" i="2"/>
  <c r="Y38" i="2"/>
  <c r="Z60" i="2" l="1"/>
  <c r="AC144" i="2"/>
  <c r="Z99" i="2"/>
  <c r="X155" i="2"/>
</calcChain>
</file>

<file path=xl/sharedStrings.xml><?xml version="1.0" encoding="utf-8"?>
<sst xmlns="http://schemas.openxmlformats.org/spreadsheetml/2006/main" count="1495" uniqueCount="159">
  <si>
    <t>PROGRAMA</t>
  </si>
  <si>
    <t>PROYECTO</t>
  </si>
  <si>
    <t>METAS DEL PROYECTO</t>
  </si>
  <si>
    <t>F. INICIO</t>
  </si>
  <si>
    <t>F. FIN</t>
  </si>
  <si>
    <t>PARTIDA</t>
  </si>
  <si>
    <t>PRESUPUESTO</t>
  </si>
  <si>
    <t>RECURSOS FISCALES</t>
  </si>
  <si>
    <t>RECURSOS MUNICIPALES</t>
  </si>
  <si>
    <t>FONDOS PROPIOS</t>
  </si>
  <si>
    <t>REFORMA PROGRAMATICA</t>
  </si>
  <si>
    <t>SE MANTIENE</t>
  </si>
  <si>
    <t>NUEVA</t>
  </si>
  <si>
    <t>ELIMINA</t>
  </si>
  <si>
    <t>OTROS</t>
  </si>
  <si>
    <t>CODIFICADO</t>
  </si>
  <si>
    <t>NUEVO CODIFICADO</t>
  </si>
  <si>
    <t xml:space="preserve">SECTOR: </t>
  </si>
  <si>
    <t>DEPENDENCIA:</t>
  </si>
  <si>
    <t>RESPONSABLE</t>
  </si>
  <si>
    <t>MODIFICA</t>
  </si>
  <si>
    <t>META PROPUESTA</t>
  </si>
  <si>
    <t>EJECUTOR</t>
  </si>
  <si>
    <t>VALOR META EJECUTOR</t>
  </si>
  <si>
    <t>REFORMA METAS</t>
  </si>
  <si>
    <t>*Registrar únicamente las metas sujetas a cambio</t>
  </si>
  <si>
    <t>JUSTIFICACIÓN TÉCNICA</t>
  </si>
  <si>
    <t>META DEL PROYECTO</t>
  </si>
  <si>
    <t>ACTIVIDAD/OBRA</t>
  </si>
  <si>
    <t>TAREA</t>
  </si>
  <si>
    <t>JUSTIFICACIÓN TÉCNICA PROGRAMÁTICA</t>
  </si>
  <si>
    <t>ACTIVIDAD</t>
  </si>
  <si>
    <t>RESPONSABLE ACTUAL</t>
  </si>
  <si>
    <t>NUEVO RESPONSABLE</t>
  </si>
  <si>
    <t>OBRA</t>
  </si>
  <si>
    <t>CAMBIOS DE RESPONSABLES DEL POA</t>
  </si>
  <si>
    <t>RESPONSABLE DE PLANIFICACIÓN</t>
  </si>
  <si>
    <t>RESPONSABLE FINANCIERO</t>
  </si>
  <si>
    <t>Fecha de Corte:</t>
  </si>
  <si>
    <t>TOTAL:</t>
  </si>
  <si>
    <t>NOMBRE DE LA CUENTA</t>
  </si>
  <si>
    <t>SALDO ACTUAL</t>
  </si>
  <si>
    <t>TIPO DE CUENTA</t>
  </si>
  <si>
    <t>TOTAL</t>
  </si>
  <si>
    <t>SALDO CAJA BANCOS - DISPONIBLE</t>
  </si>
  <si>
    <t>CUENTA CORRIENTE</t>
  </si>
  <si>
    <t>EP METROPOLITANA TRANSPORTE PASAJEROS QUITO - TROLEBUS</t>
  </si>
  <si>
    <t>FORTALECIMIENTO INSTITUCIONAL</t>
  </si>
  <si>
    <t xml:space="preserve"> GESTIÓN ADMINISTRATIVA</t>
  </si>
  <si>
    <t>EJECUTAR EL 100% DEL PRESUPUESTO DE GESTIÓN ADMINISTRATIVA</t>
  </si>
  <si>
    <t>GESTIÓN DE INFRAESTRUCTURA TECNOLÓGICA</t>
  </si>
  <si>
    <t>RICHARD PAÚL SALAS MOSQUERA</t>
  </si>
  <si>
    <t>INNOVACIÓN DE LOS SISTEMAS DE GESTIÓN ORGANIZACIONAL</t>
  </si>
  <si>
    <t>X</t>
  </si>
  <si>
    <t>PROCESOS ESTÁN EN EJECUCIÓN SEGÚN LO PLANIFICADO</t>
  </si>
  <si>
    <t>PRESTACIÓN DE SOLUCIONES TECNOLÓGICAS REDES Y SOPORTES</t>
  </si>
  <si>
    <t>OPERACIÓN Y FUNCIONAMIENTO ADMINISTRATIVO DE LA EMPRESA</t>
  </si>
  <si>
    <t>GESTIÓN DEL ÁREA ADMINISTRATIVA</t>
  </si>
  <si>
    <t>GESTIÓN DEL ÁREA COMUNICACIÓN</t>
  </si>
  <si>
    <t>MARÍA DOLORES BENAVIDES</t>
  </si>
  <si>
    <t>FRANCISCO LEONARDO BORJA PONCE</t>
  </si>
  <si>
    <t>CRISTINA ISABEL HEREDIA DONOSO</t>
  </si>
  <si>
    <t>WASHINGTON HERIBERTO PÉREZ VELASTEGUI</t>
  </si>
  <si>
    <t>GESTIÓN DEL ÁREA FINANCIERA</t>
  </si>
  <si>
    <t>CUMPLIMIENTO DE OBLIGACIONES FINANCIERAS DE AÑOS ANTERIORES</t>
  </si>
  <si>
    <t>MOVILIDAD</t>
  </si>
  <si>
    <t>EMPRESA PÚBLICA METROPOLITANA DE TRANSPORTE DE PASAJEROS DE QUITO</t>
  </si>
  <si>
    <t>MÁXIMA AUTORIDAD</t>
  </si>
  <si>
    <t>REFORMA PROGRAMÁTICA POA 2022</t>
  </si>
  <si>
    <t>REFORMA PROGRAMÁTICA</t>
  </si>
  <si>
    <t>INCREMENTO / REDUCCIÓN</t>
  </si>
  <si>
    <t>GESTIÓN DEL TALENTO HUMANO</t>
  </si>
  <si>
    <t>EJECUTAR EL 100% DEL PRESUPUESTO DE GESTIÓN TALENTO HUMANO</t>
  </si>
  <si>
    <t>FINALIZACIÓN DE PROCESOS POR LIQUIDAR AÑOS ANTERIORES</t>
  </si>
  <si>
    <t>IMPLEMENTACIÓN DEL PLAN DE BIENESTAR LABORAL</t>
  </si>
  <si>
    <t>DESARROLLO DEL TALENTO HUMANO</t>
  </si>
  <si>
    <t>WILSON QUINTILIANO SORIA HEREDIA</t>
  </si>
  <si>
    <t>EJECUTAR PROCESOS POR DESVINCULACIÓN</t>
  </si>
  <si>
    <t>MEDICINA PREVENTIVA Y SALUD OCUPACIONAL</t>
  </si>
  <si>
    <t>NÓMINA</t>
  </si>
  <si>
    <t>PRESTACIÓN DE SERVICIOS AL PERSONAL</t>
  </si>
  <si>
    <t>SEGURIDAD, SALUD OCUPACIONAL Y AMBIENTE</t>
  </si>
  <si>
    <t>SISTEMA DE TRANSPORTE PÚBLICO EFICIENTE</t>
  </si>
  <si>
    <t>OPERACIÓN DE LOS CORREDORES DEL SISTEMA METROPOLITANO DE TRANSPORTE PÚBLICO</t>
  </si>
  <si>
    <t>TRANSPORTAR 174 MILLONES DE PASAJEROS PAGO VIAJE EN EL SISTEMA INTEGRADO DE TRANSPORTE MUNICIPAL </t>
  </si>
  <si>
    <t>GESTIÓN DE LA OPERACIÓN</t>
  </si>
  <si>
    <t>DARÍO CHÁVEZ ESCOBAR</t>
  </si>
  <si>
    <t>ABASTECIMIENTO DE DIESEL PARA LA FLOTA</t>
  </si>
  <si>
    <t>GESTIÓN DE RECAUDACIÓN</t>
  </si>
  <si>
    <t>NELLY ALEXANDRA MOLINA MORALES</t>
  </si>
  <si>
    <t>SEGURIDAD Y VIGILANCIA</t>
  </si>
  <si>
    <t>MILTÓN MAURICIO CERÓN MONTENEGRO</t>
  </si>
  <si>
    <t>SERVICIO DE LIMPIEZA PARA LA FLOTA E INSTALACIONES DE LA EPQ</t>
  </si>
  <si>
    <t>SERVICIO DE TRANSPORTE DE ALIMENTADORES</t>
  </si>
  <si>
    <t>STALIN MARTÍN CAÑAR LIGNIA</t>
  </si>
  <si>
    <t>GESTIÓN DE MANTENIMIENTO</t>
  </si>
  <si>
    <t>GALO SALCEDO CARRERA</t>
  </si>
  <si>
    <t>ADQUISICIÓN DE REPUESTOS Y ACCESORIOS PARA LA FLOTA</t>
  </si>
  <si>
    <t>MARCO CÓNDOR MAIGUALCA</t>
  </si>
  <si>
    <t>CONTRATACIÓN DE SERVICIOS ESPECIALIZADOS PARA LA FLOTA</t>
  </si>
  <si>
    <t>GESTIÓN DE INFRAESTRUCTURA FÍSICA</t>
  </si>
  <si>
    <t>MARÍA SOLEDAD BARNUEVO VIVANCO</t>
  </si>
  <si>
    <t>INNOVACIÓN Y MANTENIMIENTO DE LOS SISTEMAS Y EQUIPAMIENTO TECNOLÓGICO</t>
  </si>
  <si>
    <t>IMPLEMENTACIÓN DEL SISTEMA SAE Y SIU</t>
  </si>
  <si>
    <t>GENERACIÓN DE DOCUMENTOS HABILITANTES - SAE Y SIU</t>
  </si>
  <si>
    <t>FASE PRECONTRACTUAL - SAE Y SIU</t>
  </si>
  <si>
    <t>FASE CONTRACTUAL - SAE Y SIU</t>
  </si>
  <si>
    <t>DESARROLLO DEL SISTEMA - SAE Y SIU</t>
  </si>
  <si>
    <t>ACTA ENTREGA RECEPCIÓN - SAE Y SIU</t>
  </si>
  <si>
    <t>PUESTA EN MARCHA - SAE Y SIU</t>
  </si>
  <si>
    <t>ACTA DE LIQUIDACIÓN - SAE Y SIU</t>
  </si>
  <si>
    <t>MODERNIZACIÓN DEL SISTEMA DE TRANSPORTE PÚBLICO METROPOLITANO DE PASAJEROS</t>
  </si>
  <si>
    <t>LOGRAR EL 21% DE AVANCE DE LA MODERNIZACIÓN DEL SISTEMA DE TRANSPORTE PÚBLICO METROPOLITANO</t>
  </si>
  <si>
    <t>ADQUISICIÓN Y PUESTA EN MARCHA DE UNIDADES CERO EMISIONES 100% ELÉCTRICAS</t>
  </si>
  <si>
    <t>IMPLEMENTACIÓN DEL SISTEMA INTEGRADO DE RECAUDO FASE 1</t>
  </si>
  <si>
    <t>GENERACIÓN DE DOCUMENTOS HABILITANTES - SIR FASE 1</t>
  </si>
  <si>
    <t>PUBLICACIÓN DE PROCESO - SIR FASE 1</t>
  </si>
  <si>
    <t>El incremento se debe a la necesidad de adquirir repuestos para la flota operativa, según el plan preventivo y correctivo</t>
  </si>
  <si>
    <t>Al mes de mayo la GAF presento la nueva proyección de ingresos propios considerando los valores recaudados en el primer cuatrimestre, como resultado del nuevo análisis se obtiene que el valor proyectado va a descender en USD -3.946.983,28 lo cual afecta en el servicio de interconexión por buses alimentadores, mantenimiento de infraestructura y la compra de repuestos para la flota operativa de la empresa.</t>
  </si>
  <si>
    <t>TOTAL CON REFORMA EPMTPQ</t>
  </si>
  <si>
    <t>PROCESOS  EN EJECUCIÓN SEGÚN LO PLANIFICADO</t>
  </si>
  <si>
    <t>EPMTPQ</t>
  </si>
  <si>
    <t>La meta es reprogramada por el ajuste de la planificación, tomando en cuenta que, por el estudio de mercado, los buses se prevén la entrega en el primer trimestre del año 2023.
Por otro lado, los hitos del SIR se deben ajustar las fechas, toda vez que el proceso de adquisición de Software y Equipos, lo lleva el Metro de Quito.
Así mismo se debe colocar los hitos referentes al componente de implementación trasversal SIR</t>
  </si>
  <si>
    <t>FIRMA DE ORDEN DE VARIACIÓN PARA EL EQUIPAMIENTO DE LA EPMTPQ</t>
  </si>
  <si>
    <t>Disposición de la Secretaria de Movilidad en la resolución Nro. SM-2021-0278</t>
  </si>
  <si>
    <r>
      <t xml:space="preserve">Se trasfirió </t>
    </r>
    <r>
      <rPr>
        <sz val="11"/>
        <color rgb="FFFF0000"/>
        <rFont val="Calibri"/>
        <family val="2"/>
        <scheme val="minor"/>
      </rPr>
      <t>$ 3.159.572,20</t>
    </r>
    <r>
      <rPr>
        <sz val="11"/>
        <color theme="1"/>
        <rFont val="Calibri"/>
        <family val="2"/>
        <scheme val="minor"/>
      </rPr>
      <t xml:space="preserve"> del proyecto de “Modernización del Sistema de Transporte Público Metropolitano de Pasajeros” a la Secretaria de Movilidad para la compra de equipos y software, necesarios para la  implementación del SIR de la EPMTPQ. En este sentido esta empresa no realizara el proceso de adquisición.</t>
    </r>
  </si>
  <si>
    <t>LOGRAR EL 16,79% DE AVANCE DE LA MODERNIZACIÓN DEL SISTEMA DE TRANSPORTE PÚBLICO METROPOLITANO</t>
  </si>
  <si>
    <t>LOGRAR EL 16,79%% DE AVANCE DE LA MODERNIZACIÓN DEL SISTEMA DE TRANSPORTE PÚBLICO METROPOLITANO</t>
  </si>
  <si>
    <t>La Empresa Pública Metropolitana de Transporte de Pasajeros de Quito en el periodo 2021 adquirió 2070 llantas para los buses articulados Mercedes Benz, Volvo y Biarticulados con lo cual se fortaleció la operación de las unidades del Transporte Municipal de los corredores Trolebús y Ecovía.</t>
  </si>
  <si>
    <t>LUIS FERNANDO MERA BALSECA</t>
  </si>
  <si>
    <t>No Aplica</t>
  </si>
  <si>
    <t>NÓMINA OPERATIVA</t>
  </si>
  <si>
    <t>731407</t>
  </si>
  <si>
    <t>Gerencia General autorizó la implementación del nuevo modelo de costos para el pago de las rutas en el cual se actualiza el cuadro de valores de Costos fijos correspondiente a los sueldos de conductores y azafatas de acuerdo a la tabla salarial 2022, y en los costos variables se actualizado el precio del diésel</t>
  </si>
  <si>
    <t>TRANSPORTAR 170 MILLONES DE PASAJEROS PAGO VIAJE EN EL SISTEMA INTEGRADO DE TRANSPORTE MUNICIPAL </t>
  </si>
  <si>
    <t>Respecto a la meta del proyecto “Operación de los Corredores del Sistema Metropolitano de Transporte Público” se modifica la meta por la disminución de la demanda por las movilizaciones de junio 2022.</t>
  </si>
  <si>
    <t>La meta se reprogramada por el ajuste de la planificación, tomando en cuenta que según el estudio de mercado, los trolebuses se prevé la entrega el primer trimestre del año 2023.
Por otro lado los hitos del SIR se deben ajustar las fechas, toda vez  que el proceso de adquisición de Software y Equipos, lo lleva el Metro de Quito, el mismo que ha tenido demoras.
Así mismo se debe colocar los hitos referente al componente de implementación trasversal del SIR, que son acciones complementarias al componente tecnológico para minimizar el impacto en la ciudadanía y empresarial que causaría el proyecto.</t>
  </si>
  <si>
    <t>PROMEDIO DIARIO DE PASAJEROS - PAGO-VIAJE TRANSPORTADOS EN EL SISTEMA METROPOLITANO DE TRANSPORTE PÚBLICO</t>
  </si>
  <si>
    <t>META DEL OPERATIVO</t>
  </si>
  <si>
    <t>Se presenta el número de pasajeros pago-viaje transportados en el sistema metropolitano de transporte público (corredores BRT y buses alimentadores), considerando la recaudación obtenida por día de:
EPMTPQ: Troncales trolebús y Ecovía (BRT y alimentadores)
Indicador conforme la alineación del PMDOT</t>
  </si>
  <si>
    <t>FABRICACIÓN - BUSES 100% ELÉCTRICOS</t>
  </si>
  <si>
    <t>IMPORTACIÓN - BUSES 100% ELÉCTRICOS</t>
  </si>
  <si>
    <t>PUESTA EN MARCHA - BUSES 100% ELÉCTRICOS</t>
  </si>
  <si>
    <t>ADQUISICIÓN - BUSES 100% ELÉCTRICOS</t>
  </si>
  <si>
    <t>GENERACIÓN DE DOCUMENTOS HABILITANTES  - BUSES 100% ELÉCTRICOS</t>
  </si>
  <si>
    <t>MARCELO PAZMIÑO</t>
  </si>
  <si>
    <t>SINDEL VINUEZA</t>
  </si>
  <si>
    <t>DANILO RODRÍGUEZ</t>
  </si>
  <si>
    <t>Fecha de Corte: 14 DE SEPTIEMBRE DE 2022</t>
  </si>
  <si>
    <t>SINDEL MARA VINUEZA JARRÍN</t>
  </si>
  <si>
    <t>GESTIÓN ADMINISTRATIVA</t>
  </si>
  <si>
    <t>BENAVIDES ORDÓÑEZ MARÍA DOLORES</t>
  </si>
  <si>
    <t>La implementación de los sistemas SIU y SAE está en proceso de análisis para su ejecución en el año 2023, una vez ejecutado el sistema SIR que está en proceso de contratación en el marco del Contrato FIDIC.</t>
  </si>
  <si>
    <t>PROCESOS ESTÁN EN EJECUCIÓN SEGÚN LO PLANIFICADO
Cambio de nombre de la tarea por modificación del alcance de la compra a 29 buses</t>
  </si>
  <si>
    <t>La fecha de fin de la adquisición de trolebuses 100% se prorroga en relación con el cronograma inicial; además se prevé un anticipo del 50%, valor que se transferirá al proveedor adjudicado el presente periodo fiscal (2022) y la diferencia de 50%, a la entrega a entera satisfacción del producto al finalizar los hitos (2023).
Cambio de nombre de la tarea por modificación del alcance de la compra a 29 buses</t>
  </si>
  <si>
    <t>Se prorroga en vista da la actualización del alcance y documentación habilitante</t>
  </si>
  <si>
    <t>Las tareas son eliminadas por la reprogramación de las actividades planificadas, tomando en cuenta el estudio de mercado, los buses se prevén se entregarán en el periodo 2023.</t>
  </si>
  <si>
    <t>LOGRAR EL 20,64% DE AVANCE DE LA MODERNIZACIÓN DEL SISTEMA DE TRANSPORTE PÚBLICO METROPOLITANO</t>
  </si>
  <si>
    <t>En relación que el personal técnico de la empresa. Además de la disminución de ingresos propios por el paro y movilizaciones. Es necesario crear la tarea de nómina operativo que permita cubrir sus gastos de jubilación patronal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</si>
</sst>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0.00_-;\-* #,##0.00_-;_-* &quot;-&quot;??_-;_-@_-"/>
    <numFmt numFmtId="165" formatCode="#,##0.00_ ;[Red]\-#,##0.00\ "/>
    <numFmt numFmtId="166" formatCode="_ * #,##0_ ;_ * \-#,##0_ ;_ * &quot;-&quot;??_ ;_ @_ "/>
  </numFmts>
  <fonts count="17" x14ac:knownFonts="1">
    <font>
      <sz val="11"/>
      <color theme="1"/>
      <name val="Calibri"/>
      <family val="2"/>
      <scheme val="minor"/>
    </font>
    <font>
      <b/>
      <sz val="9"/>
      <color theme="1"/>
      <name val="Calibri"/>
      <family val="2"/>
      <scheme val="minor"/>
    </font>
    <font>
      <b/>
      <sz val="14"/>
      <color theme="1"/>
      <name val="Calibri"/>
      <family val="2"/>
      <scheme val="minor"/>
    </font>
    <font>
      <b/>
      <sz val="11"/>
      <color theme="1"/>
      <name val="Calibri"/>
      <family val="2"/>
      <scheme val="minor"/>
    </font>
    <font>
      <sz val="9"/>
      <color theme="1"/>
      <name val="Calibri"/>
      <family val="2"/>
      <scheme val="minor"/>
    </font>
    <font>
      <sz val="11"/>
      <color theme="1"/>
      <name val="Calibri"/>
      <family val="2"/>
      <scheme val="minor"/>
    </font>
    <font>
      <sz val="8"/>
      <color theme="1"/>
      <name val="Calibri"/>
      <family val="2"/>
      <scheme val="minor"/>
    </font>
    <font>
      <b/>
      <sz val="10"/>
      <color theme="1"/>
      <name val="Arial"/>
      <family val="2"/>
    </font>
    <font>
      <sz val="10"/>
      <color theme="1"/>
      <name val="Calibri"/>
      <family val="2"/>
    </font>
    <font>
      <b/>
      <sz val="11"/>
      <color theme="0"/>
      <name val="Calibri"/>
      <family val="2"/>
      <scheme val="minor"/>
    </font>
    <font>
      <b/>
      <sz val="22"/>
      <color theme="1"/>
      <name val="Calibri"/>
      <family val="2"/>
      <scheme val="minor"/>
    </font>
    <font>
      <sz val="11"/>
      <color rgb="FFFF0000"/>
      <name val="Calibri"/>
      <family val="2"/>
      <scheme val="minor"/>
    </font>
    <font>
      <b/>
      <sz val="16"/>
      <color theme="1"/>
      <name val="Calibri"/>
      <family val="2"/>
      <scheme val="minor"/>
    </font>
    <font>
      <sz val="16"/>
      <color theme="1"/>
      <name val="Calibri"/>
      <family val="2"/>
      <scheme val="minor"/>
    </font>
    <font>
      <sz val="11"/>
      <color theme="1"/>
      <name val="Calibri"/>
      <family val="2"/>
    </font>
    <font>
      <sz val="14"/>
      <color theme="1"/>
      <name val="Calibri"/>
      <family val="2"/>
      <scheme val="minor"/>
    </font>
    <font>
      <b/>
      <sz val="17"/>
      <color theme="1"/>
      <name val="Calibri"/>
      <family val="2"/>
      <scheme val="minor"/>
    </font>
  </fonts>
  <fills count="13">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4" tint="0.39997558519241921"/>
        <bgColor indexed="64"/>
      </patternFill>
    </fill>
    <fill>
      <patternFill patternType="solid">
        <fgColor rgb="FF002060"/>
        <bgColor indexed="64"/>
      </patternFill>
    </fill>
    <fill>
      <patternFill patternType="solid">
        <fgColor theme="7" tint="-0.249977111117893"/>
        <bgColor indexed="64"/>
      </patternFill>
    </fill>
    <fill>
      <patternFill patternType="solid">
        <fgColor rgb="FF92D05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theme="4" tint="0.79998168889431442"/>
      </top>
      <bottom style="thin">
        <color theme="4" tint="0.79998168889431442"/>
      </bottom>
      <diagonal/>
    </border>
    <border>
      <left/>
      <right/>
      <top style="double">
        <color theme="4" tint="-0.249977111117893"/>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3" fontId="5" fillId="0" borderId="0" applyFont="0" applyFill="0" applyBorder="0" applyAlignment="0" applyProtection="0"/>
  </cellStyleXfs>
  <cellXfs count="121">
    <xf numFmtId="0" fontId="0" fillId="0" borderId="0" xfId="0"/>
    <xf numFmtId="0" fontId="0" fillId="0" borderId="0" xfId="0" applyAlignment="1">
      <alignment wrapText="1"/>
    </xf>
    <xf numFmtId="0" fontId="3" fillId="0" borderId="0" xfId="0" applyFont="1" applyAlignment="1">
      <alignment wrapText="1"/>
    </xf>
    <xf numFmtId="0" fontId="0" fillId="0" borderId="6" xfId="0" applyBorder="1" applyAlignment="1">
      <alignment horizontal="left" wrapText="1"/>
    </xf>
    <xf numFmtId="0" fontId="2" fillId="0" borderId="0" xfId="0" applyFont="1" applyAlignment="1">
      <alignment horizontal="center" wrapText="1"/>
    </xf>
    <xf numFmtId="0" fontId="2" fillId="0" borderId="0" xfId="0" applyFont="1" applyAlignment="1">
      <alignment wrapText="1"/>
    </xf>
    <xf numFmtId="0" fontId="4" fillId="0" borderId="0" xfId="0" applyFont="1"/>
    <xf numFmtId="0" fontId="3" fillId="7" borderId="1" xfId="0" applyFont="1" applyFill="1"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43" fontId="0" fillId="0" borderId="1" xfId="1" applyFont="1" applyBorder="1" applyAlignment="1">
      <alignment horizontal="center" vertical="center"/>
    </xf>
    <xf numFmtId="43" fontId="3" fillId="0" borderId="1" xfId="1" applyFont="1" applyBorder="1" applyAlignment="1">
      <alignment horizontal="center"/>
    </xf>
    <xf numFmtId="0" fontId="0" fillId="0" borderId="0" xfId="0" applyAlignment="1">
      <alignment vertical="center" wrapText="1"/>
    </xf>
    <xf numFmtId="0" fontId="3" fillId="0" borderId="0" xfId="0" applyFont="1" applyAlignment="1">
      <alignment vertical="center" wrapText="1"/>
    </xf>
    <xf numFmtId="0" fontId="0" fillId="0" borderId="0" xfId="0" applyAlignment="1">
      <alignment horizontal="center" vertical="center" wrapText="1"/>
    </xf>
    <xf numFmtId="43" fontId="0" fillId="0" borderId="0" xfId="1" applyFont="1" applyAlignment="1">
      <alignment vertical="center" wrapText="1"/>
    </xf>
    <xf numFmtId="43" fontId="0" fillId="0" borderId="0" xfId="1" applyFont="1" applyBorder="1" applyAlignment="1">
      <alignment vertical="center" wrapText="1"/>
    </xf>
    <xf numFmtId="43" fontId="1" fillId="5" borderId="1" xfId="1" applyFont="1" applyFill="1" applyBorder="1" applyAlignment="1">
      <alignment horizontal="center" vertical="center" wrapText="1"/>
    </xf>
    <xf numFmtId="0" fontId="1" fillId="2" borderId="1" xfId="0" applyFont="1" applyFill="1" applyBorder="1" applyAlignment="1">
      <alignment horizontal="center" vertical="center" wrapText="1"/>
    </xf>
    <xf numFmtId="1" fontId="0" fillId="0" borderId="0" xfId="1" applyNumberFormat="1" applyFont="1" applyAlignment="1">
      <alignment horizontal="center" vertical="center" wrapText="1"/>
    </xf>
    <xf numFmtId="1" fontId="0" fillId="0" borderId="0" xfId="1" applyNumberFormat="1" applyFont="1" applyBorder="1" applyAlignment="1">
      <alignment horizontal="center" vertical="center" wrapText="1"/>
    </xf>
    <xf numFmtId="0" fontId="0" fillId="0" borderId="1" xfId="0" applyBorder="1" applyAlignment="1">
      <alignment vertical="center" wrapText="1"/>
    </xf>
    <xf numFmtId="43" fontId="0" fillId="0" borderId="1" xfId="1" applyFont="1" applyFill="1" applyBorder="1" applyAlignment="1">
      <alignment vertical="center" wrapText="1"/>
    </xf>
    <xf numFmtId="43" fontId="0" fillId="0" borderId="1" xfId="1" applyFont="1" applyFill="1" applyBorder="1" applyAlignment="1">
      <alignment horizontal="center" vertical="center" wrapText="1"/>
    </xf>
    <xf numFmtId="43" fontId="1" fillId="3" borderId="1" xfId="1" applyFont="1" applyFill="1" applyBorder="1" applyAlignment="1">
      <alignment horizontal="center" vertical="center" wrapText="1"/>
    </xf>
    <xf numFmtId="43" fontId="1" fillId="4" borderId="1" xfId="1" applyFont="1" applyFill="1" applyBorder="1" applyAlignment="1">
      <alignment horizontal="center" vertical="center" wrapText="1"/>
    </xf>
    <xf numFmtId="43" fontId="3" fillId="7" borderId="1" xfId="1" applyFont="1" applyFill="1" applyBorder="1" applyAlignment="1">
      <alignment vertical="center" wrapText="1"/>
    </xf>
    <xf numFmtId="0" fontId="8"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43" fontId="0" fillId="0" borderId="0" xfId="0" applyNumberFormat="1" applyAlignment="1">
      <alignment vertical="center" wrapText="1"/>
    </xf>
    <xf numFmtId="4" fontId="7" fillId="0" borderId="15" xfId="0" applyNumberFormat="1" applyFont="1" applyBorder="1" applyAlignment="1">
      <alignment vertical="center"/>
    </xf>
    <xf numFmtId="165" fontId="7" fillId="0" borderId="15" xfId="0" applyNumberFormat="1" applyFont="1" applyBorder="1" applyAlignment="1">
      <alignment vertical="center"/>
    </xf>
    <xf numFmtId="43" fontId="9" fillId="8" borderId="1" xfId="1" applyFont="1" applyFill="1" applyBorder="1" applyAlignment="1">
      <alignment vertical="center" wrapText="1"/>
    </xf>
    <xf numFmtId="4" fontId="7" fillId="0" borderId="0" xfId="0" applyNumberFormat="1" applyFont="1" applyAlignment="1">
      <alignment vertical="center"/>
    </xf>
    <xf numFmtId="165" fontId="7" fillId="0" borderId="0" xfId="0" applyNumberFormat="1" applyFont="1" applyAlignment="1">
      <alignment vertical="center"/>
    </xf>
    <xf numFmtId="1" fontId="0" fillId="0" borderId="1" xfId="1" applyNumberFormat="1" applyFont="1" applyFill="1" applyBorder="1" applyAlignment="1">
      <alignment horizontal="center" vertical="center" wrapText="1"/>
    </xf>
    <xf numFmtId="0" fontId="0" fillId="0" borderId="1" xfId="1" applyNumberFormat="1" applyFont="1" applyFill="1" applyBorder="1" applyAlignment="1">
      <alignment horizontal="center" vertical="center" wrapText="1"/>
    </xf>
    <xf numFmtId="43" fontId="0" fillId="0" borderId="14" xfId="1" applyFont="1" applyFill="1" applyBorder="1" applyAlignment="1">
      <alignment horizontal="center" vertical="center"/>
    </xf>
    <xf numFmtId="43" fontId="0" fillId="0" borderId="1" xfId="1" applyFont="1" applyFill="1" applyBorder="1" applyAlignment="1">
      <alignment horizontal="center" vertical="center"/>
    </xf>
    <xf numFmtId="0" fontId="0" fillId="0" borderId="14" xfId="0" applyBorder="1" applyAlignment="1">
      <alignment horizontal="left" vertical="center"/>
    </xf>
    <xf numFmtId="0" fontId="0" fillId="0" borderId="0" xfId="0" applyAlignment="1">
      <alignment vertical="center"/>
    </xf>
    <xf numFmtId="43" fontId="0" fillId="9" borderId="0" xfId="1" applyFont="1" applyFill="1" applyAlignment="1">
      <alignment vertical="center" wrapText="1"/>
    </xf>
    <xf numFmtId="164" fontId="0" fillId="0" borderId="0" xfId="0" applyNumberFormat="1" applyAlignment="1">
      <alignment vertical="center" wrapText="1"/>
    </xf>
    <xf numFmtId="43" fontId="9" fillId="10" borderId="1" xfId="1" applyFont="1" applyFill="1" applyBorder="1" applyAlignment="1">
      <alignment vertical="center" wrapText="1"/>
    </xf>
    <xf numFmtId="0" fontId="12" fillId="0" borderId="0" xfId="0" applyFont="1" applyAlignment="1">
      <alignment horizontal="center" vertical="center" wrapText="1"/>
    </xf>
    <xf numFmtId="1" fontId="12" fillId="0" borderId="0" xfId="1" applyNumberFormat="1" applyFont="1" applyAlignment="1">
      <alignment horizontal="center" vertical="center" wrapText="1"/>
    </xf>
    <xf numFmtId="43" fontId="12" fillId="0" borderId="0" xfId="1" applyFont="1" applyAlignment="1">
      <alignment horizontal="center" vertical="center" wrapText="1"/>
    </xf>
    <xf numFmtId="0" fontId="13" fillId="0" borderId="0" xfId="0" applyFont="1" applyAlignment="1">
      <alignment vertical="center" wrapText="1"/>
    </xf>
    <xf numFmtId="0" fontId="12" fillId="0" borderId="0" xfId="0" applyFont="1" applyAlignment="1">
      <alignment vertical="center" wrapText="1"/>
    </xf>
    <xf numFmtId="0" fontId="13" fillId="0" borderId="0" xfId="0" applyFont="1" applyAlignment="1">
      <alignment horizontal="center" vertical="center" wrapText="1"/>
    </xf>
    <xf numFmtId="1" fontId="13" fillId="0" borderId="0" xfId="1" applyNumberFormat="1" applyFont="1" applyAlignment="1">
      <alignment horizontal="center" vertical="center" wrapText="1"/>
    </xf>
    <xf numFmtId="43" fontId="13" fillId="0" borderId="0" xfId="1" applyFont="1" applyAlignment="1">
      <alignment vertical="center" wrapText="1"/>
    </xf>
    <xf numFmtId="164" fontId="2" fillId="0" borderId="0" xfId="0" applyNumberFormat="1" applyFont="1" applyAlignment="1">
      <alignment vertical="center" wrapText="1"/>
    </xf>
    <xf numFmtId="164" fontId="12" fillId="11" borderId="0" xfId="0" applyNumberFormat="1" applyFont="1" applyFill="1" applyAlignment="1">
      <alignment vertical="center" wrapText="1"/>
    </xf>
    <xf numFmtId="0" fontId="0" fillId="6" borderId="1" xfId="0" applyFill="1" applyBorder="1" applyAlignment="1">
      <alignment horizontal="center" wrapText="1"/>
    </xf>
    <xf numFmtId="0" fontId="14" fillId="0" borderId="1" xfId="0" applyFont="1" applyBorder="1" applyAlignment="1">
      <alignment horizontal="center" vertical="center" wrapText="1"/>
    </xf>
    <xf numFmtId="0" fontId="0" fillId="0" borderId="0" xfId="0" applyAlignment="1">
      <alignment horizontal="left" vertical="center" wrapText="1"/>
    </xf>
    <xf numFmtId="166" fontId="0" fillId="0" borderId="1" xfId="1" applyNumberFormat="1" applyFont="1" applyBorder="1" applyAlignment="1">
      <alignment horizontal="center" vertical="center" wrapText="1"/>
    </xf>
    <xf numFmtId="10" fontId="0" fillId="0" borderId="1" xfId="0" applyNumberFormat="1" applyBorder="1" applyAlignment="1">
      <alignment vertical="center" wrapText="1"/>
    </xf>
    <xf numFmtId="10"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0" fillId="6" borderId="1" xfId="0" applyFill="1" applyBorder="1" applyAlignment="1">
      <alignment horizontal="center" vertical="center" wrapText="1"/>
    </xf>
    <xf numFmtId="10" fontId="0" fillId="0" borderId="0" xfId="0" applyNumberFormat="1" applyAlignment="1">
      <alignment horizontal="center" vertical="center" wrapText="1"/>
    </xf>
    <xf numFmtId="0" fontId="15" fillId="0" borderId="0" xfId="0" applyFont="1" applyAlignment="1">
      <alignment vertical="center" wrapText="1"/>
    </xf>
    <xf numFmtId="0" fontId="15" fillId="0" borderId="0" xfId="0" applyFont="1" applyAlignment="1">
      <alignment horizontal="center" vertical="center" wrapText="1"/>
    </xf>
    <xf numFmtId="1" fontId="15" fillId="0" borderId="0" xfId="1" applyNumberFormat="1" applyFont="1" applyAlignment="1">
      <alignment horizontal="center" vertical="center" wrapText="1"/>
    </xf>
    <xf numFmtId="43" fontId="15" fillId="0" borderId="0" xfId="1" applyFont="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wrapText="1"/>
    </xf>
    <xf numFmtId="1" fontId="2" fillId="0" borderId="0" xfId="1" applyNumberFormat="1" applyFont="1" applyAlignment="1">
      <alignment horizontal="center" vertical="center" wrapText="1"/>
    </xf>
    <xf numFmtId="14" fontId="13" fillId="0" borderId="0" xfId="0" applyNumberFormat="1" applyFont="1" applyAlignment="1">
      <alignment vertical="center" wrapText="1"/>
    </xf>
    <xf numFmtId="0" fontId="0" fillId="0" borderId="6" xfId="0" applyBorder="1" applyAlignment="1">
      <alignment vertical="center" wrapText="1"/>
    </xf>
    <xf numFmtId="0" fontId="15" fillId="0" borderId="0" xfId="0" applyFont="1" applyBorder="1" applyAlignment="1">
      <alignment horizontal="center" vertical="center" wrapText="1"/>
    </xf>
    <xf numFmtId="0" fontId="2" fillId="0" borderId="6" xfId="0" applyFont="1" applyBorder="1" applyAlignment="1">
      <alignment horizontal="center" vertical="center" wrapText="1"/>
    </xf>
    <xf numFmtId="43" fontId="0" fillId="0" borderId="6" xfId="1" applyFont="1" applyBorder="1" applyAlignment="1">
      <alignment vertical="center" wrapText="1"/>
    </xf>
    <xf numFmtId="43" fontId="12" fillId="12" borderId="1" xfId="1" applyFont="1" applyFill="1" applyBorder="1" applyAlignment="1">
      <alignment horizontal="center" vertical="center" wrapText="1"/>
    </xf>
    <xf numFmtId="4" fontId="7" fillId="0" borderId="0" xfId="0" applyNumberFormat="1" applyFont="1" applyBorder="1" applyAlignment="1">
      <alignment vertical="center"/>
    </xf>
    <xf numFmtId="43" fontId="16" fillId="12" borderId="25" xfId="1" applyFont="1" applyFill="1" applyBorder="1" applyAlignment="1">
      <alignment vertical="center" wrapText="1"/>
    </xf>
    <xf numFmtId="43" fontId="3" fillId="0" borderId="23" xfId="1" applyFont="1" applyBorder="1" applyAlignment="1">
      <alignment horizontal="center" vertical="center" wrapText="1"/>
    </xf>
    <xf numFmtId="43" fontId="3" fillId="0" borderId="24" xfId="1" applyFont="1" applyBorder="1" applyAlignment="1">
      <alignment horizontal="center" vertical="center" wrapText="1"/>
    </xf>
    <xf numFmtId="0" fontId="2" fillId="0" borderId="0" xfId="0" applyFont="1" applyBorder="1" applyAlignment="1">
      <alignment horizontal="center" vertical="center" wrapText="1"/>
    </xf>
    <xf numFmtId="0" fontId="10" fillId="0" borderId="0" xfId="0" applyFont="1" applyAlignment="1">
      <alignment horizontal="center" vertical="center" wrapText="1"/>
    </xf>
    <xf numFmtId="43" fontId="1" fillId="4" borderId="9" xfId="1" applyFont="1" applyFill="1" applyBorder="1" applyAlignment="1">
      <alignment horizontal="center" vertical="center" wrapText="1"/>
    </xf>
    <xf numFmtId="43" fontId="1" fillId="4" borderId="10" xfId="1" applyFont="1" applyFill="1" applyBorder="1" applyAlignment="1">
      <alignment horizontal="center" vertical="center" wrapText="1"/>
    </xf>
    <xf numFmtId="43" fontId="1" fillId="4" borderId="11" xfId="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43" fontId="1" fillId="4" borderId="1" xfId="1" applyFont="1" applyFill="1" applyBorder="1" applyAlignment="1">
      <alignment horizontal="center" vertical="center" wrapText="1"/>
    </xf>
    <xf numFmtId="43" fontId="1" fillId="5" borderId="1" xfId="1" applyFont="1" applyFill="1" applyBorder="1" applyAlignment="1">
      <alignment horizontal="center" vertical="center" wrapText="1"/>
    </xf>
    <xf numFmtId="0" fontId="12" fillId="0" borderId="0" xfId="0" applyFont="1" applyAlignment="1">
      <alignment horizontal="center" vertical="center" wrapText="1"/>
    </xf>
    <xf numFmtId="0" fontId="1" fillId="2" borderId="1" xfId="0" applyFont="1" applyFill="1" applyBorder="1" applyAlignment="1">
      <alignment horizontal="center" vertical="center" wrapText="1"/>
    </xf>
    <xf numFmtId="1" fontId="1" fillId="2" borderId="1" xfId="1" applyNumberFormat="1" applyFont="1" applyFill="1" applyBorder="1" applyAlignment="1">
      <alignment horizontal="center" vertical="center" wrapText="1"/>
    </xf>
    <xf numFmtId="43" fontId="1" fillId="3" borderId="1" xfId="1"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2" fillId="0" borderId="6"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horizontal="left" vertical="center" wrapText="1"/>
    </xf>
    <xf numFmtId="0" fontId="3" fillId="7" borderId="1" xfId="0" applyFont="1" applyFill="1" applyBorder="1" applyAlignment="1">
      <alignment horizontal="right" vertical="center" wrapText="1"/>
    </xf>
    <xf numFmtId="0" fontId="0" fillId="0" borderId="8" xfId="0" applyBorder="1" applyAlignment="1">
      <alignment horizontal="center" vertical="center" wrapText="1"/>
    </xf>
    <xf numFmtId="0" fontId="0" fillId="0" borderId="13" xfId="0" applyBorder="1" applyAlignment="1">
      <alignment horizontal="center" vertical="center" wrapText="1"/>
    </xf>
    <xf numFmtId="0" fontId="0" fillId="0" borderId="12" xfId="0" applyBorder="1" applyAlignment="1">
      <alignment horizontal="center" vertical="center" wrapText="1"/>
    </xf>
    <xf numFmtId="43" fontId="2" fillId="0" borderId="0" xfId="1" applyFont="1" applyBorder="1" applyAlignment="1">
      <alignment horizontal="center" vertical="center" wrapText="1"/>
    </xf>
    <xf numFmtId="0" fontId="0" fillId="0" borderId="6" xfId="0" applyBorder="1" applyAlignment="1">
      <alignment horizontal="center" wrapText="1"/>
    </xf>
    <xf numFmtId="0" fontId="2" fillId="0" borderId="0" xfId="0" applyFont="1" applyAlignment="1">
      <alignment horizontal="center" wrapText="1"/>
    </xf>
    <xf numFmtId="0" fontId="1" fillId="2" borderId="17"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3" fillId="0" borderId="0" xfId="0" applyFont="1" applyAlignment="1">
      <alignment horizontal="center"/>
    </xf>
    <xf numFmtId="0" fontId="3" fillId="0" borderId="1" xfId="0" applyFont="1" applyBorder="1" applyAlignment="1">
      <alignment horizontal="center"/>
    </xf>
    <xf numFmtId="0" fontId="6" fillId="0" borderId="0" xfId="0" applyFont="1" applyAlignment="1">
      <alignment horizontal="left" wrapText="1"/>
    </xf>
    <xf numFmtId="0" fontId="3" fillId="0" borderId="0" xfId="0" applyFont="1" applyAlignment="1">
      <alignment horizontal="center" wrapText="1"/>
    </xf>
  </cellXfs>
  <cellStyles count="2">
    <cellStyle name="Millares" xfId="1" builtinId="3"/>
    <cellStyle name="Normal" xfId="0" builtinId="0"/>
  </cellStyles>
  <dxfs count="6">
    <dxf>
      <font>
        <b/>
        <i val="0"/>
        <color theme="8" tint="-0.499984740745262"/>
      </font>
    </dxf>
    <dxf>
      <font>
        <b/>
        <i val="0"/>
        <color rgb="FFFF0000"/>
      </font>
    </dxf>
    <dxf>
      <font>
        <color rgb="FF9C0006"/>
      </font>
      <fill>
        <patternFill>
          <bgColor rgb="FFFFC7CE"/>
        </patternFill>
      </fill>
    </dxf>
    <dxf>
      <font>
        <b/>
        <i val="0"/>
        <color rgb="FFFF0000"/>
      </font>
    </dxf>
    <dxf>
      <font>
        <b/>
        <i val="0"/>
        <color theme="8" tint="-0.499984740745262"/>
      </font>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752475</xdr:colOff>
      <xdr:row>8</xdr:row>
      <xdr:rowOff>123825</xdr:rowOff>
    </xdr:from>
    <xdr:to>
      <xdr:col>3</xdr:col>
      <xdr:colOff>2195341</xdr:colOff>
      <xdr:row>23</xdr:row>
      <xdr:rowOff>85725</xdr:rowOff>
    </xdr:to>
    <xdr:pic>
      <xdr:nvPicPr>
        <xdr:cNvPr id="2" name="Imagen 2">
          <a:extLst>
            <a:ext uri="{FF2B5EF4-FFF2-40B4-BE49-F238E27FC236}">
              <a16:creationId xmlns:a16="http://schemas.microsoft.com/office/drawing/2014/main" id="{65B68DD5-B35A-D06C-C3B0-B100C13458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1647825"/>
          <a:ext cx="9100966" cy="281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61"/>
  <sheetViews>
    <sheetView topLeftCell="A111" zoomScale="55" zoomScaleNormal="55" workbookViewId="0">
      <selection activeCell="A125" sqref="A125"/>
    </sheetView>
  </sheetViews>
  <sheetFormatPr baseColWidth="10" defaultColWidth="11.44140625" defaultRowHeight="14.4" x14ac:dyDescent="0.3"/>
  <cols>
    <col min="1" max="1" width="35.5546875" style="12" customWidth="1"/>
    <col min="2" max="2" width="31.44140625" style="12" customWidth="1"/>
    <col min="3" max="3" width="44.109375" style="12" customWidth="1"/>
    <col min="4" max="4" width="39.109375" style="12" customWidth="1"/>
    <col min="5" max="5" width="21.44140625" style="12" customWidth="1"/>
    <col min="6" max="6" width="43.6640625" style="14" customWidth="1"/>
    <col min="7" max="7" width="34.88671875" style="12" customWidth="1"/>
    <col min="8" max="8" width="11" style="14" customWidth="1"/>
    <col min="9" max="9" width="17.33203125" style="14" customWidth="1"/>
    <col min="10" max="10" width="18.44140625" style="14" customWidth="1"/>
    <col min="11" max="11" width="18.109375" style="14" customWidth="1"/>
    <col min="12" max="12" width="16.44140625" style="14" customWidth="1"/>
    <col min="13" max="13" width="14" style="14" customWidth="1"/>
    <col min="14" max="14" width="71.44140625" style="12" customWidth="1"/>
    <col min="15" max="15" width="14.109375" style="19" customWidth="1" collapsed="1"/>
    <col min="16" max="18" width="15.6640625" style="15" customWidth="1"/>
    <col min="19" max="24" width="22.88671875" style="15" customWidth="1"/>
    <col min="25" max="25" width="16.88671875" style="12" hidden="1" customWidth="1"/>
    <col min="26" max="27" width="21.109375" style="12" hidden="1" customWidth="1"/>
    <col min="28" max="28" width="23" style="12" customWidth="1"/>
    <col min="29" max="29" width="23.44140625" style="12" customWidth="1"/>
    <col min="30" max="16384" width="11.44140625" style="12"/>
  </cols>
  <sheetData>
    <row r="1" spans="1:25" ht="18.75" customHeight="1" x14ac:dyDescent="0.3">
      <c r="A1" s="81" t="s">
        <v>68</v>
      </c>
      <c r="B1" s="81"/>
      <c r="C1" s="81"/>
      <c r="D1" s="81"/>
      <c r="E1" s="81"/>
      <c r="F1" s="81"/>
      <c r="G1" s="81"/>
      <c r="H1" s="81"/>
      <c r="I1" s="81"/>
      <c r="J1" s="81"/>
      <c r="K1" s="81"/>
      <c r="L1" s="81"/>
      <c r="M1" s="81"/>
      <c r="N1" s="81"/>
      <c r="O1" s="81"/>
      <c r="P1" s="81"/>
      <c r="Q1" s="81"/>
      <c r="R1" s="81"/>
      <c r="S1" s="81"/>
      <c r="T1" s="81"/>
      <c r="U1" s="81"/>
      <c r="V1" s="81"/>
      <c r="W1" s="81"/>
      <c r="X1" s="81"/>
    </row>
    <row r="2" spans="1:25" ht="21" x14ac:dyDescent="0.3">
      <c r="A2" s="93"/>
      <c r="B2" s="93"/>
      <c r="C2" s="93"/>
      <c r="D2" s="93"/>
      <c r="E2" s="93"/>
      <c r="F2" s="93"/>
      <c r="G2" s="93"/>
      <c r="H2" s="93"/>
      <c r="I2" s="93"/>
      <c r="J2" s="93"/>
      <c r="K2" s="93"/>
      <c r="L2" s="93"/>
      <c r="M2" s="93"/>
      <c r="N2" s="93"/>
      <c r="O2" s="93"/>
      <c r="P2" s="93"/>
      <c r="Q2" s="93"/>
      <c r="R2" s="93"/>
      <c r="S2" s="93"/>
      <c r="T2" s="93"/>
      <c r="U2" s="93"/>
      <c r="V2" s="93"/>
    </row>
    <row r="3" spans="1:25" ht="21" x14ac:dyDescent="0.3">
      <c r="A3" s="93" t="s">
        <v>17</v>
      </c>
      <c r="B3" s="93"/>
      <c r="C3" s="100" t="s">
        <v>65</v>
      </c>
      <c r="D3" s="100"/>
      <c r="E3" s="100"/>
      <c r="F3" s="100"/>
      <c r="G3" s="44"/>
      <c r="H3" s="44"/>
      <c r="I3" s="44"/>
      <c r="J3" s="44"/>
      <c r="K3" s="44"/>
      <c r="L3" s="44"/>
      <c r="M3" s="44"/>
      <c r="N3" s="44"/>
      <c r="O3" s="45"/>
      <c r="P3" s="46"/>
      <c r="Q3" s="46"/>
      <c r="R3" s="46"/>
      <c r="S3" s="46"/>
      <c r="T3" s="46"/>
      <c r="U3" s="46"/>
      <c r="V3" s="46"/>
    </row>
    <row r="4" spans="1:25" ht="21" x14ac:dyDescent="0.3">
      <c r="A4" s="47"/>
      <c r="B4" s="47"/>
      <c r="C4" s="48"/>
      <c r="D4" s="48"/>
      <c r="E4" s="48"/>
      <c r="F4" s="44"/>
      <c r="G4" s="47"/>
      <c r="H4" s="49"/>
      <c r="I4" s="49"/>
      <c r="J4" s="49"/>
      <c r="K4" s="49"/>
      <c r="L4" s="49"/>
      <c r="M4" s="49"/>
      <c r="N4" s="47"/>
      <c r="O4" s="50"/>
      <c r="P4" s="51"/>
      <c r="Q4" s="51"/>
      <c r="R4" s="51"/>
      <c r="S4" s="51"/>
      <c r="T4" s="51"/>
      <c r="U4" s="51"/>
      <c r="V4" s="51"/>
    </row>
    <row r="5" spans="1:25" ht="21" x14ac:dyDescent="0.3">
      <c r="A5" s="93" t="s">
        <v>18</v>
      </c>
      <c r="B5" s="93"/>
      <c r="C5" s="100" t="s">
        <v>66</v>
      </c>
      <c r="D5" s="100"/>
      <c r="E5" s="100"/>
      <c r="F5" s="100"/>
      <c r="G5" s="47"/>
      <c r="H5" s="49"/>
      <c r="I5" s="49"/>
      <c r="J5" s="49"/>
      <c r="K5" s="49"/>
      <c r="L5" s="49"/>
      <c r="M5" s="49"/>
      <c r="N5" s="47"/>
      <c r="O5" s="50"/>
      <c r="P5" s="51"/>
      <c r="Q5" s="51"/>
      <c r="R5" s="51"/>
      <c r="S5" s="51"/>
      <c r="T5" s="51"/>
      <c r="U5" s="51"/>
      <c r="V5" s="51"/>
    </row>
    <row r="7" spans="1:25" x14ac:dyDescent="0.3">
      <c r="A7" s="94" t="s">
        <v>0</v>
      </c>
      <c r="B7" s="94" t="s">
        <v>1</v>
      </c>
      <c r="C7" s="94" t="s">
        <v>2</v>
      </c>
      <c r="D7" s="94" t="s">
        <v>28</v>
      </c>
      <c r="E7" s="94" t="s">
        <v>19</v>
      </c>
      <c r="F7" s="94" t="s">
        <v>29</v>
      </c>
      <c r="G7" s="94" t="s">
        <v>19</v>
      </c>
      <c r="H7" s="94" t="s">
        <v>3</v>
      </c>
      <c r="I7" s="94" t="s">
        <v>4</v>
      </c>
      <c r="J7" s="85" t="s">
        <v>69</v>
      </c>
      <c r="K7" s="86"/>
      <c r="L7" s="86"/>
      <c r="M7" s="87"/>
      <c r="N7" s="97" t="s">
        <v>30</v>
      </c>
      <c r="O7" s="95" t="s">
        <v>5</v>
      </c>
      <c r="P7" s="82" t="s">
        <v>6</v>
      </c>
      <c r="Q7" s="83"/>
      <c r="R7" s="83"/>
      <c r="S7" s="83"/>
      <c r="T7" s="83"/>
      <c r="U7" s="83"/>
      <c r="V7" s="83"/>
      <c r="W7" s="83"/>
      <c r="X7" s="84"/>
    </row>
    <row r="8" spans="1:25" x14ac:dyDescent="0.3">
      <c r="A8" s="94"/>
      <c r="B8" s="94"/>
      <c r="C8" s="94"/>
      <c r="D8" s="94"/>
      <c r="E8" s="94"/>
      <c r="F8" s="94"/>
      <c r="G8" s="94"/>
      <c r="H8" s="94"/>
      <c r="I8" s="94"/>
      <c r="J8" s="88"/>
      <c r="K8" s="89"/>
      <c r="L8" s="89"/>
      <c r="M8" s="90"/>
      <c r="N8" s="98"/>
      <c r="O8" s="95"/>
      <c r="P8" s="96" t="s">
        <v>7</v>
      </c>
      <c r="Q8" s="96"/>
      <c r="R8" s="96"/>
      <c r="S8" s="91" t="s">
        <v>8</v>
      </c>
      <c r="T8" s="91"/>
      <c r="U8" s="91"/>
      <c r="V8" s="92" t="s">
        <v>9</v>
      </c>
      <c r="W8" s="92"/>
      <c r="X8" s="92"/>
    </row>
    <row r="9" spans="1:25" ht="24" x14ac:dyDescent="0.3">
      <c r="A9" s="94"/>
      <c r="B9" s="94"/>
      <c r="C9" s="94"/>
      <c r="D9" s="94"/>
      <c r="E9" s="94"/>
      <c r="F9" s="94"/>
      <c r="G9" s="94"/>
      <c r="H9" s="94"/>
      <c r="I9" s="94"/>
      <c r="J9" s="18" t="s">
        <v>11</v>
      </c>
      <c r="K9" s="18" t="s">
        <v>12</v>
      </c>
      <c r="L9" s="18" t="s">
        <v>13</v>
      </c>
      <c r="M9" s="18" t="s">
        <v>14</v>
      </c>
      <c r="N9" s="99"/>
      <c r="O9" s="95"/>
      <c r="P9" s="24" t="s">
        <v>15</v>
      </c>
      <c r="Q9" s="24" t="s">
        <v>70</v>
      </c>
      <c r="R9" s="24" t="s">
        <v>16</v>
      </c>
      <c r="S9" s="25" t="s">
        <v>15</v>
      </c>
      <c r="T9" s="25" t="s">
        <v>70</v>
      </c>
      <c r="U9" s="25" t="s">
        <v>16</v>
      </c>
      <c r="V9" s="17" t="s">
        <v>15</v>
      </c>
      <c r="W9" s="17" t="s">
        <v>70</v>
      </c>
      <c r="X9" s="17" t="s">
        <v>16</v>
      </c>
    </row>
    <row r="10" spans="1:25" ht="28.8" x14ac:dyDescent="0.3">
      <c r="A10" s="21" t="s">
        <v>47</v>
      </c>
      <c r="B10" s="21" t="s">
        <v>48</v>
      </c>
      <c r="C10" s="21" t="s">
        <v>49</v>
      </c>
      <c r="D10" s="21" t="s">
        <v>50</v>
      </c>
      <c r="E10" s="21" t="s">
        <v>129</v>
      </c>
      <c r="F10" s="8" t="s">
        <v>52</v>
      </c>
      <c r="G10" s="21" t="s">
        <v>129</v>
      </c>
      <c r="H10" s="28">
        <v>44835</v>
      </c>
      <c r="I10" s="28">
        <v>44926</v>
      </c>
      <c r="J10" s="8" t="s">
        <v>53</v>
      </c>
      <c r="K10" s="8"/>
      <c r="L10" s="8"/>
      <c r="M10" s="8"/>
      <c r="N10" s="21" t="s">
        <v>54</v>
      </c>
      <c r="O10" s="36">
        <v>530702</v>
      </c>
      <c r="P10" s="22">
        <v>0</v>
      </c>
      <c r="Q10" s="22">
        <v>0</v>
      </c>
      <c r="R10" s="22">
        <v>0</v>
      </c>
      <c r="S10" s="22">
        <v>0</v>
      </c>
      <c r="T10" s="22">
        <v>0</v>
      </c>
      <c r="U10" s="22">
        <f>S10+T10</f>
        <v>0</v>
      </c>
      <c r="V10" s="22">
        <v>290934.56</v>
      </c>
      <c r="W10" s="22">
        <v>0</v>
      </c>
      <c r="X10" s="22">
        <f>V10+W10</f>
        <v>290934.56</v>
      </c>
    </row>
    <row r="11" spans="1:25" ht="28.8" x14ac:dyDescent="0.3">
      <c r="A11" s="21" t="s">
        <v>47</v>
      </c>
      <c r="B11" s="21" t="s">
        <v>48</v>
      </c>
      <c r="C11" s="21" t="s">
        <v>49</v>
      </c>
      <c r="D11" s="21" t="s">
        <v>50</v>
      </c>
      <c r="E11" s="21" t="s">
        <v>129</v>
      </c>
      <c r="F11" s="8" t="s">
        <v>52</v>
      </c>
      <c r="G11" s="21" t="s">
        <v>129</v>
      </c>
      <c r="H11" s="28">
        <v>44835</v>
      </c>
      <c r="I11" s="28">
        <v>44926</v>
      </c>
      <c r="J11" s="8" t="s">
        <v>53</v>
      </c>
      <c r="K11" s="8"/>
      <c r="L11" s="8"/>
      <c r="M11" s="8"/>
      <c r="N11" s="21" t="s">
        <v>54</v>
      </c>
      <c r="O11" s="36">
        <v>531407</v>
      </c>
      <c r="P11" s="22">
        <v>0</v>
      </c>
      <c r="Q11" s="22">
        <v>0</v>
      </c>
      <c r="R11" s="22">
        <v>0</v>
      </c>
      <c r="S11" s="22">
        <v>0</v>
      </c>
      <c r="T11" s="22">
        <v>0</v>
      </c>
      <c r="U11" s="22">
        <f t="shared" ref="U11:U76" si="0">S11+T11</f>
        <v>0</v>
      </c>
      <c r="V11" s="22">
        <v>28600</v>
      </c>
      <c r="W11" s="22">
        <v>0</v>
      </c>
      <c r="X11" s="22">
        <f t="shared" ref="X11:X76" si="1">V11+W11</f>
        <v>28600</v>
      </c>
      <c r="Y11" s="29">
        <f>SUM(X10:X11)</f>
        <v>319534.56</v>
      </c>
    </row>
    <row r="12" spans="1:25" ht="28.8" x14ac:dyDescent="0.3">
      <c r="A12" s="21" t="s">
        <v>47</v>
      </c>
      <c r="B12" s="21" t="s">
        <v>48</v>
      </c>
      <c r="C12" s="21" t="s">
        <v>49</v>
      </c>
      <c r="D12" s="21" t="s">
        <v>50</v>
      </c>
      <c r="E12" s="21" t="s">
        <v>129</v>
      </c>
      <c r="F12" s="8" t="s">
        <v>55</v>
      </c>
      <c r="G12" s="21" t="s">
        <v>129</v>
      </c>
      <c r="H12" s="28">
        <v>44562</v>
      </c>
      <c r="I12" s="28">
        <v>44926</v>
      </c>
      <c r="J12" s="8" t="s">
        <v>53</v>
      </c>
      <c r="K12" s="8"/>
      <c r="L12" s="8"/>
      <c r="M12" s="8"/>
      <c r="N12" s="21" t="s">
        <v>54</v>
      </c>
      <c r="O12" s="36">
        <v>530105</v>
      </c>
      <c r="P12" s="22">
        <v>0</v>
      </c>
      <c r="Q12" s="22">
        <v>0</v>
      </c>
      <c r="R12" s="22">
        <v>0</v>
      </c>
      <c r="S12" s="22">
        <v>0</v>
      </c>
      <c r="T12" s="22">
        <v>0</v>
      </c>
      <c r="U12" s="22">
        <f t="shared" si="0"/>
        <v>0</v>
      </c>
      <c r="V12" s="22">
        <v>20640</v>
      </c>
      <c r="W12" s="22">
        <v>0</v>
      </c>
      <c r="X12" s="22">
        <f t="shared" si="1"/>
        <v>20640</v>
      </c>
    </row>
    <row r="13" spans="1:25" ht="28.8" x14ac:dyDescent="0.3">
      <c r="A13" s="21" t="s">
        <v>47</v>
      </c>
      <c r="B13" s="21" t="s">
        <v>48</v>
      </c>
      <c r="C13" s="21" t="s">
        <v>49</v>
      </c>
      <c r="D13" s="21" t="s">
        <v>50</v>
      </c>
      <c r="E13" s="21" t="s">
        <v>129</v>
      </c>
      <c r="F13" s="8" t="s">
        <v>55</v>
      </c>
      <c r="G13" s="21" t="s">
        <v>129</v>
      </c>
      <c r="H13" s="28">
        <v>44562</v>
      </c>
      <c r="I13" s="28">
        <v>44926</v>
      </c>
      <c r="J13" s="8" t="s">
        <v>53</v>
      </c>
      <c r="K13" s="8"/>
      <c r="L13" s="8"/>
      <c r="M13" s="8"/>
      <c r="N13" s="21" t="s">
        <v>54</v>
      </c>
      <c r="O13" s="36">
        <v>530402</v>
      </c>
      <c r="P13" s="22">
        <v>0</v>
      </c>
      <c r="Q13" s="22">
        <v>0</v>
      </c>
      <c r="R13" s="22">
        <v>0</v>
      </c>
      <c r="S13" s="22">
        <v>0</v>
      </c>
      <c r="T13" s="22">
        <v>0</v>
      </c>
      <c r="U13" s="22">
        <f t="shared" si="0"/>
        <v>0</v>
      </c>
      <c r="V13" s="22">
        <v>1300</v>
      </c>
      <c r="W13" s="22">
        <v>0</v>
      </c>
      <c r="X13" s="22">
        <f t="shared" si="1"/>
        <v>1300</v>
      </c>
    </row>
    <row r="14" spans="1:25" ht="28.8" x14ac:dyDescent="0.3">
      <c r="A14" s="21" t="s">
        <v>47</v>
      </c>
      <c r="B14" s="21" t="s">
        <v>48</v>
      </c>
      <c r="C14" s="21" t="s">
        <v>49</v>
      </c>
      <c r="D14" s="21" t="s">
        <v>50</v>
      </c>
      <c r="E14" s="21" t="s">
        <v>129</v>
      </c>
      <c r="F14" s="8" t="s">
        <v>55</v>
      </c>
      <c r="G14" s="21" t="s">
        <v>129</v>
      </c>
      <c r="H14" s="28">
        <v>44562</v>
      </c>
      <c r="I14" s="28">
        <v>44926</v>
      </c>
      <c r="J14" s="8" t="s">
        <v>53</v>
      </c>
      <c r="K14" s="8"/>
      <c r="L14" s="8"/>
      <c r="M14" s="8"/>
      <c r="N14" s="21" t="s">
        <v>54</v>
      </c>
      <c r="O14" s="36">
        <v>530404</v>
      </c>
      <c r="P14" s="22">
        <v>0</v>
      </c>
      <c r="Q14" s="22">
        <v>0</v>
      </c>
      <c r="R14" s="22">
        <v>0</v>
      </c>
      <c r="S14" s="22">
        <v>0</v>
      </c>
      <c r="T14" s="22">
        <v>0</v>
      </c>
      <c r="U14" s="22">
        <f t="shared" si="0"/>
        <v>0</v>
      </c>
      <c r="V14" s="22">
        <v>8000</v>
      </c>
      <c r="W14" s="22">
        <v>0</v>
      </c>
      <c r="X14" s="22">
        <f t="shared" si="1"/>
        <v>8000</v>
      </c>
    </row>
    <row r="15" spans="1:25" ht="28.8" x14ac:dyDescent="0.3">
      <c r="A15" s="21" t="s">
        <v>47</v>
      </c>
      <c r="B15" s="21" t="s">
        <v>48</v>
      </c>
      <c r="C15" s="21" t="s">
        <v>49</v>
      </c>
      <c r="D15" s="21" t="s">
        <v>50</v>
      </c>
      <c r="E15" s="21" t="s">
        <v>129</v>
      </c>
      <c r="F15" s="8" t="s">
        <v>55</v>
      </c>
      <c r="G15" s="21" t="s">
        <v>129</v>
      </c>
      <c r="H15" s="28">
        <v>44562</v>
      </c>
      <c r="I15" s="28">
        <v>44926</v>
      </c>
      <c r="J15" s="8" t="s">
        <v>53</v>
      </c>
      <c r="K15" s="8"/>
      <c r="L15" s="8"/>
      <c r="M15" s="8"/>
      <c r="N15" s="21" t="s">
        <v>54</v>
      </c>
      <c r="O15" s="36">
        <v>530702</v>
      </c>
      <c r="P15" s="22">
        <v>0</v>
      </c>
      <c r="Q15" s="22">
        <v>0</v>
      </c>
      <c r="R15" s="22">
        <v>0</v>
      </c>
      <c r="S15" s="22">
        <v>0</v>
      </c>
      <c r="T15" s="22">
        <v>0</v>
      </c>
      <c r="U15" s="22">
        <f t="shared" si="0"/>
        <v>0</v>
      </c>
      <c r="V15" s="22">
        <v>14925</v>
      </c>
      <c r="W15" s="22">
        <v>0</v>
      </c>
      <c r="X15" s="22">
        <f t="shared" si="1"/>
        <v>14925</v>
      </c>
    </row>
    <row r="16" spans="1:25" ht="28.8" x14ac:dyDescent="0.3">
      <c r="A16" s="21" t="s">
        <v>47</v>
      </c>
      <c r="B16" s="21" t="s">
        <v>48</v>
      </c>
      <c r="C16" s="21" t="s">
        <v>49</v>
      </c>
      <c r="D16" s="21" t="s">
        <v>50</v>
      </c>
      <c r="E16" s="21" t="s">
        <v>129</v>
      </c>
      <c r="F16" s="8" t="s">
        <v>55</v>
      </c>
      <c r="G16" s="21" t="s">
        <v>129</v>
      </c>
      <c r="H16" s="28">
        <v>44562</v>
      </c>
      <c r="I16" s="28">
        <v>44926</v>
      </c>
      <c r="J16" s="8" t="s">
        <v>53</v>
      </c>
      <c r="K16" s="8"/>
      <c r="L16" s="8"/>
      <c r="M16" s="8"/>
      <c r="N16" s="21" t="s">
        <v>54</v>
      </c>
      <c r="O16" s="36">
        <v>530704</v>
      </c>
      <c r="P16" s="22">
        <v>0</v>
      </c>
      <c r="Q16" s="22">
        <v>0</v>
      </c>
      <c r="R16" s="22">
        <v>0</v>
      </c>
      <c r="S16" s="22">
        <v>0</v>
      </c>
      <c r="T16" s="22">
        <v>0</v>
      </c>
      <c r="U16" s="22">
        <f t="shared" si="0"/>
        <v>0</v>
      </c>
      <c r="V16" s="22">
        <v>27343.63</v>
      </c>
      <c r="W16" s="22">
        <v>0</v>
      </c>
      <c r="X16" s="22">
        <f t="shared" si="1"/>
        <v>27343.63</v>
      </c>
    </row>
    <row r="17" spans="1:25" ht="28.8" x14ac:dyDescent="0.3">
      <c r="A17" s="21" t="s">
        <v>47</v>
      </c>
      <c r="B17" s="21" t="s">
        <v>48</v>
      </c>
      <c r="C17" s="21" t="s">
        <v>49</v>
      </c>
      <c r="D17" s="21" t="s">
        <v>50</v>
      </c>
      <c r="E17" s="21" t="s">
        <v>129</v>
      </c>
      <c r="F17" s="8" t="s">
        <v>55</v>
      </c>
      <c r="G17" s="21" t="s">
        <v>129</v>
      </c>
      <c r="H17" s="28">
        <v>44562</v>
      </c>
      <c r="I17" s="28">
        <v>44926</v>
      </c>
      <c r="J17" s="8" t="s">
        <v>53</v>
      </c>
      <c r="K17" s="8"/>
      <c r="L17" s="8"/>
      <c r="M17" s="8"/>
      <c r="N17" s="21" t="s">
        <v>54</v>
      </c>
      <c r="O17" s="36">
        <v>530805</v>
      </c>
      <c r="P17" s="22">
        <v>0</v>
      </c>
      <c r="Q17" s="22">
        <v>0</v>
      </c>
      <c r="R17" s="22">
        <v>0</v>
      </c>
      <c r="S17" s="22">
        <v>0</v>
      </c>
      <c r="T17" s="22">
        <v>0</v>
      </c>
      <c r="U17" s="22">
        <f t="shared" si="0"/>
        <v>0</v>
      </c>
      <c r="V17" s="22">
        <v>116.09</v>
      </c>
      <c r="W17" s="22">
        <v>0</v>
      </c>
      <c r="X17" s="22">
        <f t="shared" si="1"/>
        <v>116.09</v>
      </c>
    </row>
    <row r="18" spans="1:25" ht="28.8" x14ac:dyDescent="0.3">
      <c r="A18" s="21" t="s">
        <v>47</v>
      </c>
      <c r="B18" s="21" t="s">
        <v>48</v>
      </c>
      <c r="C18" s="21" t="s">
        <v>49</v>
      </c>
      <c r="D18" s="21" t="s">
        <v>50</v>
      </c>
      <c r="E18" s="21" t="s">
        <v>129</v>
      </c>
      <c r="F18" s="8" t="s">
        <v>55</v>
      </c>
      <c r="G18" s="21" t="s">
        <v>129</v>
      </c>
      <c r="H18" s="28">
        <v>44562</v>
      </c>
      <c r="I18" s="28">
        <v>44926</v>
      </c>
      <c r="J18" s="8" t="s">
        <v>53</v>
      </c>
      <c r="K18" s="8"/>
      <c r="L18" s="8"/>
      <c r="M18" s="8"/>
      <c r="N18" s="21" t="s">
        <v>54</v>
      </c>
      <c r="O18" s="36">
        <v>530811</v>
      </c>
      <c r="P18" s="22">
        <v>0</v>
      </c>
      <c r="Q18" s="22">
        <v>0</v>
      </c>
      <c r="R18" s="22">
        <v>0</v>
      </c>
      <c r="S18" s="22">
        <v>0</v>
      </c>
      <c r="T18" s="22">
        <v>0</v>
      </c>
      <c r="U18" s="22">
        <f t="shared" si="0"/>
        <v>0</v>
      </c>
      <c r="V18" s="22">
        <v>130</v>
      </c>
      <c r="W18" s="22">
        <v>0</v>
      </c>
      <c r="X18" s="22">
        <f t="shared" si="1"/>
        <v>130</v>
      </c>
    </row>
    <row r="19" spans="1:25" ht="28.8" x14ac:dyDescent="0.3">
      <c r="A19" s="21" t="s">
        <v>47</v>
      </c>
      <c r="B19" s="21" t="s">
        <v>48</v>
      </c>
      <c r="C19" s="21" t="s">
        <v>49</v>
      </c>
      <c r="D19" s="21" t="s">
        <v>50</v>
      </c>
      <c r="E19" s="21" t="s">
        <v>129</v>
      </c>
      <c r="F19" s="8" t="s">
        <v>55</v>
      </c>
      <c r="G19" s="21" t="s">
        <v>129</v>
      </c>
      <c r="H19" s="28">
        <v>44562</v>
      </c>
      <c r="I19" s="28">
        <v>44926</v>
      </c>
      <c r="J19" s="8" t="s">
        <v>53</v>
      </c>
      <c r="K19" s="8"/>
      <c r="L19" s="8"/>
      <c r="M19" s="8"/>
      <c r="N19" s="21" t="s">
        <v>54</v>
      </c>
      <c r="O19" s="36">
        <v>530813</v>
      </c>
      <c r="P19" s="22">
        <v>0</v>
      </c>
      <c r="Q19" s="22">
        <v>0</v>
      </c>
      <c r="R19" s="22">
        <v>0</v>
      </c>
      <c r="S19" s="22">
        <v>0</v>
      </c>
      <c r="T19" s="22">
        <v>0</v>
      </c>
      <c r="U19" s="22">
        <f t="shared" si="0"/>
        <v>0</v>
      </c>
      <c r="V19" s="22">
        <v>9425.73</v>
      </c>
      <c r="W19" s="22">
        <v>0</v>
      </c>
      <c r="X19" s="22">
        <f t="shared" si="1"/>
        <v>9425.73</v>
      </c>
    </row>
    <row r="20" spans="1:25" ht="28.8" x14ac:dyDescent="0.3">
      <c r="A20" s="21" t="s">
        <v>47</v>
      </c>
      <c r="B20" s="21" t="s">
        <v>48</v>
      </c>
      <c r="C20" s="21" t="s">
        <v>49</v>
      </c>
      <c r="D20" s="21" t="s">
        <v>50</v>
      </c>
      <c r="E20" s="21" t="s">
        <v>129</v>
      </c>
      <c r="F20" s="8" t="s">
        <v>55</v>
      </c>
      <c r="G20" s="21" t="s">
        <v>129</v>
      </c>
      <c r="H20" s="28">
        <v>44562</v>
      </c>
      <c r="I20" s="28">
        <v>44926</v>
      </c>
      <c r="J20" s="8" t="s">
        <v>53</v>
      </c>
      <c r="K20" s="8"/>
      <c r="L20" s="8"/>
      <c r="M20" s="8"/>
      <c r="N20" s="21" t="s">
        <v>54</v>
      </c>
      <c r="O20" s="36">
        <v>840106</v>
      </c>
      <c r="P20" s="22">
        <v>0</v>
      </c>
      <c r="Q20" s="22">
        <v>0</v>
      </c>
      <c r="R20" s="22">
        <v>0</v>
      </c>
      <c r="S20" s="22">
        <v>0</v>
      </c>
      <c r="T20" s="22">
        <v>0</v>
      </c>
      <c r="U20" s="22">
        <f t="shared" si="0"/>
        <v>0</v>
      </c>
      <c r="V20" s="22">
        <v>595</v>
      </c>
      <c r="W20" s="22">
        <v>0</v>
      </c>
      <c r="X20" s="22">
        <f t="shared" si="1"/>
        <v>595</v>
      </c>
      <c r="Y20" s="29"/>
    </row>
    <row r="21" spans="1:25" ht="28.8" x14ac:dyDescent="0.3">
      <c r="A21" s="21" t="s">
        <v>47</v>
      </c>
      <c r="B21" s="21" t="s">
        <v>48</v>
      </c>
      <c r="C21" s="21" t="s">
        <v>49</v>
      </c>
      <c r="D21" s="21" t="s">
        <v>50</v>
      </c>
      <c r="E21" s="21" t="s">
        <v>129</v>
      </c>
      <c r="F21" s="8" t="s">
        <v>55</v>
      </c>
      <c r="G21" s="21" t="s">
        <v>129</v>
      </c>
      <c r="H21" s="28">
        <v>44562</v>
      </c>
      <c r="I21" s="28">
        <v>44926</v>
      </c>
      <c r="J21" s="8" t="s">
        <v>53</v>
      </c>
      <c r="K21" s="8"/>
      <c r="L21" s="8"/>
      <c r="M21" s="8"/>
      <c r="N21" s="21" t="s">
        <v>54</v>
      </c>
      <c r="O21" s="36">
        <v>840107</v>
      </c>
      <c r="P21" s="22">
        <v>0</v>
      </c>
      <c r="Q21" s="22">
        <v>0</v>
      </c>
      <c r="R21" s="22">
        <v>0</v>
      </c>
      <c r="S21" s="22">
        <v>0</v>
      </c>
      <c r="T21" s="22">
        <v>0</v>
      </c>
      <c r="U21" s="22">
        <f t="shared" si="0"/>
        <v>0</v>
      </c>
      <c r="V21" s="22">
        <v>473873.66000000003</v>
      </c>
      <c r="W21" s="22">
        <v>0</v>
      </c>
      <c r="X21" s="22">
        <f t="shared" si="1"/>
        <v>473873.66000000003</v>
      </c>
      <c r="Y21" s="29">
        <f>SUM(X12:X21)</f>
        <v>556349.11</v>
      </c>
    </row>
    <row r="22" spans="1:25" ht="28.8" x14ac:dyDescent="0.3">
      <c r="A22" s="21" t="s">
        <v>47</v>
      </c>
      <c r="B22" s="21" t="s">
        <v>48</v>
      </c>
      <c r="C22" s="21" t="s">
        <v>49</v>
      </c>
      <c r="D22" s="21" t="s">
        <v>56</v>
      </c>
      <c r="E22" s="21" t="s">
        <v>59</v>
      </c>
      <c r="F22" s="8" t="s">
        <v>57</v>
      </c>
      <c r="G22" s="21" t="s">
        <v>60</v>
      </c>
      <c r="H22" s="28">
        <v>44562</v>
      </c>
      <c r="I22" s="28">
        <v>44926</v>
      </c>
      <c r="J22" s="8" t="s">
        <v>53</v>
      </c>
      <c r="K22" s="8"/>
      <c r="L22" s="8"/>
      <c r="M22" s="8"/>
      <c r="N22" s="21" t="s">
        <v>54</v>
      </c>
      <c r="O22" s="36">
        <v>530101</v>
      </c>
      <c r="P22" s="22">
        <v>0</v>
      </c>
      <c r="Q22" s="22">
        <v>0</v>
      </c>
      <c r="R22" s="22">
        <v>0</v>
      </c>
      <c r="S22" s="22">
        <v>0</v>
      </c>
      <c r="T22" s="22">
        <v>0</v>
      </c>
      <c r="U22" s="22">
        <f t="shared" si="0"/>
        <v>0</v>
      </c>
      <c r="V22" s="22">
        <v>69308</v>
      </c>
      <c r="W22" s="22">
        <v>0</v>
      </c>
      <c r="X22" s="22">
        <f t="shared" si="1"/>
        <v>69308</v>
      </c>
    </row>
    <row r="23" spans="1:25" ht="28.8" x14ac:dyDescent="0.3">
      <c r="A23" s="21" t="s">
        <v>47</v>
      </c>
      <c r="B23" s="21" t="s">
        <v>48</v>
      </c>
      <c r="C23" s="21" t="s">
        <v>49</v>
      </c>
      <c r="D23" s="21" t="s">
        <v>56</v>
      </c>
      <c r="E23" s="21" t="s">
        <v>59</v>
      </c>
      <c r="F23" s="8" t="s">
        <v>57</v>
      </c>
      <c r="G23" s="21" t="s">
        <v>60</v>
      </c>
      <c r="H23" s="28">
        <v>44562</v>
      </c>
      <c r="I23" s="28">
        <v>44926</v>
      </c>
      <c r="J23" s="8" t="s">
        <v>53</v>
      </c>
      <c r="K23" s="8"/>
      <c r="L23" s="8"/>
      <c r="M23" s="8"/>
      <c r="N23" s="21" t="s">
        <v>54</v>
      </c>
      <c r="O23" s="36">
        <v>530104</v>
      </c>
      <c r="P23" s="22">
        <v>0</v>
      </c>
      <c r="Q23" s="22">
        <v>0</v>
      </c>
      <c r="R23" s="22">
        <v>0</v>
      </c>
      <c r="S23" s="22">
        <v>0</v>
      </c>
      <c r="T23" s="22">
        <v>0</v>
      </c>
      <c r="U23" s="22">
        <f t="shared" si="0"/>
        <v>0</v>
      </c>
      <c r="V23" s="22">
        <v>540000</v>
      </c>
      <c r="W23" s="22">
        <v>0</v>
      </c>
      <c r="X23" s="22">
        <f t="shared" si="1"/>
        <v>540000</v>
      </c>
    </row>
    <row r="24" spans="1:25" ht="28.8" x14ac:dyDescent="0.3">
      <c r="A24" s="21" t="s">
        <v>47</v>
      </c>
      <c r="B24" s="21" t="s">
        <v>48</v>
      </c>
      <c r="C24" s="21" t="s">
        <v>49</v>
      </c>
      <c r="D24" s="21" t="s">
        <v>56</v>
      </c>
      <c r="E24" s="21" t="s">
        <v>59</v>
      </c>
      <c r="F24" s="8" t="s">
        <v>57</v>
      </c>
      <c r="G24" s="21" t="s">
        <v>60</v>
      </c>
      <c r="H24" s="28">
        <v>44562</v>
      </c>
      <c r="I24" s="28">
        <v>44926</v>
      </c>
      <c r="J24" s="8" t="s">
        <v>53</v>
      </c>
      <c r="K24" s="8"/>
      <c r="L24" s="8"/>
      <c r="M24" s="8"/>
      <c r="N24" s="21" t="s">
        <v>54</v>
      </c>
      <c r="O24" s="36">
        <v>530105</v>
      </c>
      <c r="P24" s="22">
        <v>0</v>
      </c>
      <c r="Q24" s="22">
        <v>0</v>
      </c>
      <c r="R24" s="22">
        <v>0</v>
      </c>
      <c r="S24" s="22">
        <v>0</v>
      </c>
      <c r="T24" s="22">
        <v>0</v>
      </c>
      <c r="U24" s="22">
        <f t="shared" si="0"/>
        <v>0</v>
      </c>
      <c r="V24" s="22">
        <v>9624</v>
      </c>
      <c r="W24" s="22">
        <v>0</v>
      </c>
      <c r="X24" s="22">
        <f t="shared" si="1"/>
        <v>9624</v>
      </c>
    </row>
    <row r="25" spans="1:25" ht="28.8" x14ac:dyDescent="0.3">
      <c r="A25" s="21" t="s">
        <v>47</v>
      </c>
      <c r="B25" s="21" t="s">
        <v>48</v>
      </c>
      <c r="C25" s="21" t="s">
        <v>49</v>
      </c>
      <c r="D25" s="21" t="s">
        <v>56</v>
      </c>
      <c r="E25" s="21" t="s">
        <v>59</v>
      </c>
      <c r="F25" s="8" t="s">
        <v>57</v>
      </c>
      <c r="G25" s="21" t="s">
        <v>60</v>
      </c>
      <c r="H25" s="28">
        <v>44562</v>
      </c>
      <c r="I25" s="28">
        <v>44926</v>
      </c>
      <c r="J25" s="8" t="s">
        <v>53</v>
      </c>
      <c r="K25" s="8"/>
      <c r="L25" s="8"/>
      <c r="M25" s="8"/>
      <c r="N25" s="21" t="s">
        <v>54</v>
      </c>
      <c r="O25" s="36">
        <v>530204</v>
      </c>
      <c r="P25" s="22">
        <v>0</v>
      </c>
      <c r="Q25" s="22">
        <v>0</v>
      </c>
      <c r="R25" s="22">
        <v>0</v>
      </c>
      <c r="S25" s="22">
        <v>0</v>
      </c>
      <c r="T25" s="22">
        <v>0</v>
      </c>
      <c r="U25" s="22">
        <f t="shared" si="0"/>
        <v>0</v>
      </c>
      <c r="V25" s="22">
        <v>19401.39</v>
      </c>
      <c r="W25" s="22">
        <v>0</v>
      </c>
      <c r="X25" s="22">
        <f t="shared" si="1"/>
        <v>19401.39</v>
      </c>
    </row>
    <row r="26" spans="1:25" ht="28.8" x14ac:dyDescent="0.3">
      <c r="A26" s="21" t="s">
        <v>47</v>
      </c>
      <c r="B26" s="21" t="s">
        <v>48</v>
      </c>
      <c r="C26" s="21" t="s">
        <v>49</v>
      </c>
      <c r="D26" s="21" t="s">
        <v>56</v>
      </c>
      <c r="E26" s="21" t="s">
        <v>59</v>
      </c>
      <c r="F26" s="8" t="s">
        <v>57</v>
      </c>
      <c r="G26" s="21" t="s">
        <v>60</v>
      </c>
      <c r="H26" s="28">
        <v>44562</v>
      </c>
      <c r="I26" s="28">
        <v>44926</v>
      </c>
      <c r="J26" s="8" t="s">
        <v>53</v>
      </c>
      <c r="K26" s="8"/>
      <c r="L26" s="8"/>
      <c r="M26" s="8"/>
      <c r="N26" s="21" t="s">
        <v>54</v>
      </c>
      <c r="O26" s="36">
        <v>530209</v>
      </c>
      <c r="P26" s="22">
        <v>0</v>
      </c>
      <c r="Q26" s="22">
        <v>0</v>
      </c>
      <c r="R26" s="22">
        <v>0</v>
      </c>
      <c r="S26" s="22">
        <v>0</v>
      </c>
      <c r="T26" s="22">
        <v>0</v>
      </c>
      <c r="U26" s="22">
        <f t="shared" si="0"/>
        <v>0</v>
      </c>
      <c r="V26" s="22">
        <v>150619.5</v>
      </c>
      <c r="W26" s="22">
        <v>0</v>
      </c>
      <c r="X26" s="22">
        <f t="shared" si="1"/>
        <v>150619.5</v>
      </c>
    </row>
    <row r="27" spans="1:25" ht="28.8" x14ac:dyDescent="0.3">
      <c r="A27" s="21" t="s">
        <v>47</v>
      </c>
      <c r="B27" s="21" t="s">
        <v>48</v>
      </c>
      <c r="C27" s="21" t="s">
        <v>49</v>
      </c>
      <c r="D27" s="21" t="s">
        <v>56</v>
      </c>
      <c r="E27" s="21" t="s">
        <v>59</v>
      </c>
      <c r="F27" s="8" t="s">
        <v>57</v>
      </c>
      <c r="G27" s="21" t="s">
        <v>60</v>
      </c>
      <c r="H27" s="28">
        <v>44562</v>
      </c>
      <c r="I27" s="28">
        <v>44926</v>
      </c>
      <c r="J27" s="8" t="s">
        <v>53</v>
      </c>
      <c r="K27" s="8"/>
      <c r="L27" s="8"/>
      <c r="M27" s="8"/>
      <c r="N27" s="21" t="s">
        <v>54</v>
      </c>
      <c r="O27" s="36">
        <v>530404</v>
      </c>
      <c r="P27" s="22">
        <v>0</v>
      </c>
      <c r="Q27" s="22">
        <v>0</v>
      </c>
      <c r="R27" s="22">
        <v>0</v>
      </c>
      <c r="S27" s="22">
        <v>0</v>
      </c>
      <c r="T27" s="22">
        <v>0</v>
      </c>
      <c r="U27" s="22">
        <f t="shared" si="0"/>
        <v>0</v>
      </c>
      <c r="V27" s="22">
        <v>7677.82</v>
      </c>
      <c r="W27" s="22">
        <v>0</v>
      </c>
      <c r="X27" s="22">
        <f t="shared" si="1"/>
        <v>7677.82</v>
      </c>
    </row>
    <row r="28" spans="1:25" ht="28.8" x14ac:dyDescent="0.3">
      <c r="A28" s="21" t="s">
        <v>47</v>
      </c>
      <c r="B28" s="21" t="s">
        <v>48</v>
      </c>
      <c r="C28" s="21" t="s">
        <v>49</v>
      </c>
      <c r="D28" s="21" t="s">
        <v>56</v>
      </c>
      <c r="E28" s="21" t="s">
        <v>59</v>
      </c>
      <c r="F28" s="8" t="s">
        <v>57</v>
      </c>
      <c r="G28" s="21" t="s">
        <v>60</v>
      </c>
      <c r="H28" s="28">
        <v>44562</v>
      </c>
      <c r="I28" s="28">
        <v>44926</v>
      </c>
      <c r="J28" s="8" t="s">
        <v>53</v>
      </c>
      <c r="K28" s="8"/>
      <c r="L28" s="8"/>
      <c r="M28" s="8"/>
      <c r="N28" s="21" t="s">
        <v>54</v>
      </c>
      <c r="O28" s="36">
        <v>530602</v>
      </c>
      <c r="P28" s="22">
        <v>0</v>
      </c>
      <c r="Q28" s="22">
        <v>0</v>
      </c>
      <c r="R28" s="22">
        <v>0</v>
      </c>
      <c r="S28" s="22">
        <v>0</v>
      </c>
      <c r="T28" s="22">
        <v>0</v>
      </c>
      <c r="U28" s="22">
        <f t="shared" si="0"/>
        <v>0</v>
      </c>
      <c r="V28" s="22">
        <v>85000</v>
      </c>
      <c r="W28" s="22">
        <v>0</v>
      </c>
      <c r="X28" s="22">
        <f t="shared" si="1"/>
        <v>85000</v>
      </c>
    </row>
    <row r="29" spans="1:25" ht="28.8" x14ac:dyDescent="0.3">
      <c r="A29" s="21" t="s">
        <v>47</v>
      </c>
      <c r="B29" s="21" t="s">
        <v>48</v>
      </c>
      <c r="C29" s="21" t="s">
        <v>49</v>
      </c>
      <c r="D29" s="21" t="s">
        <v>56</v>
      </c>
      <c r="E29" s="21" t="s">
        <v>59</v>
      </c>
      <c r="F29" s="8" t="s">
        <v>57</v>
      </c>
      <c r="G29" s="21" t="s">
        <v>60</v>
      </c>
      <c r="H29" s="28">
        <v>44562</v>
      </c>
      <c r="I29" s="28">
        <v>44926</v>
      </c>
      <c r="J29" s="8" t="s">
        <v>53</v>
      </c>
      <c r="K29" s="8"/>
      <c r="L29" s="8"/>
      <c r="M29" s="8"/>
      <c r="N29" s="21" t="s">
        <v>54</v>
      </c>
      <c r="O29" s="36">
        <v>530803</v>
      </c>
      <c r="P29" s="22">
        <v>0</v>
      </c>
      <c r="Q29" s="22">
        <v>0</v>
      </c>
      <c r="R29" s="22">
        <v>0</v>
      </c>
      <c r="S29" s="22">
        <v>0</v>
      </c>
      <c r="T29" s="22">
        <v>0</v>
      </c>
      <c r="U29" s="22">
        <f t="shared" si="0"/>
        <v>0</v>
      </c>
      <c r="V29" s="22">
        <v>7047.7</v>
      </c>
      <c r="W29" s="22">
        <v>0</v>
      </c>
      <c r="X29" s="22">
        <f t="shared" si="1"/>
        <v>7047.7</v>
      </c>
    </row>
    <row r="30" spans="1:25" ht="28.8" x14ac:dyDescent="0.3">
      <c r="A30" s="21" t="s">
        <v>47</v>
      </c>
      <c r="B30" s="21" t="s">
        <v>48</v>
      </c>
      <c r="C30" s="21" t="s">
        <v>49</v>
      </c>
      <c r="D30" s="21" t="s">
        <v>56</v>
      </c>
      <c r="E30" s="21" t="s">
        <v>59</v>
      </c>
      <c r="F30" s="8" t="s">
        <v>57</v>
      </c>
      <c r="G30" s="21" t="s">
        <v>60</v>
      </c>
      <c r="H30" s="28">
        <v>44562</v>
      </c>
      <c r="I30" s="28">
        <v>44926</v>
      </c>
      <c r="J30" s="8" t="s">
        <v>53</v>
      </c>
      <c r="K30" s="8"/>
      <c r="L30" s="8"/>
      <c r="M30" s="8"/>
      <c r="N30" s="21" t="s">
        <v>54</v>
      </c>
      <c r="O30" s="36">
        <v>530804</v>
      </c>
      <c r="P30" s="22">
        <v>0</v>
      </c>
      <c r="Q30" s="22">
        <v>0</v>
      </c>
      <c r="R30" s="22">
        <v>0</v>
      </c>
      <c r="S30" s="22">
        <v>0</v>
      </c>
      <c r="T30" s="22">
        <v>0</v>
      </c>
      <c r="U30" s="22">
        <f t="shared" si="0"/>
        <v>0</v>
      </c>
      <c r="V30" s="22">
        <v>88244.66</v>
      </c>
      <c r="W30" s="22">
        <v>0</v>
      </c>
      <c r="X30" s="22">
        <f t="shared" si="1"/>
        <v>88244.66</v>
      </c>
    </row>
    <row r="31" spans="1:25" ht="28.8" x14ac:dyDescent="0.3">
      <c r="A31" s="21" t="s">
        <v>47</v>
      </c>
      <c r="B31" s="21" t="s">
        <v>48</v>
      </c>
      <c r="C31" s="21" t="s">
        <v>49</v>
      </c>
      <c r="D31" s="21" t="s">
        <v>56</v>
      </c>
      <c r="E31" s="21" t="s">
        <v>59</v>
      </c>
      <c r="F31" s="8" t="s">
        <v>57</v>
      </c>
      <c r="G31" s="21" t="s">
        <v>60</v>
      </c>
      <c r="H31" s="28">
        <v>44562</v>
      </c>
      <c r="I31" s="28">
        <v>44926</v>
      </c>
      <c r="J31" s="8" t="s">
        <v>53</v>
      </c>
      <c r="K31" s="8"/>
      <c r="L31" s="8"/>
      <c r="M31" s="8"/>
      <c r="N31" s="21" t="s">
        <v>54</v>
      </c>
      <c r="O31" s="36">
        <v>530813</v>
      </c>
      <c r="P31" s="22">
        <v>0</v>
      </c>
      <c r="Q31" s="22">
        <v>0</v>
      </c>
      <c r="R31" s="22">
        <v>0</v>
      </c>
      <c r="S31" s="22">
        <v>0</v>
      </c>
      <c r="T31" s="22">
        <v>0</v>
      </c>
      <c r="U31" s="22">
        <f t="shared" si="0"/>
        <v>0</v>
      </c>
      <c r="V31" s="22">
        <v>1133.0999999999999</v>
      </c>
      <c r="W31" s="22">
        <v>0</v>
      </c>
      <c r="X31" s="22">
        <f t="shared" si="1"/>
        <v>1133.0999999999999</v>
      </c>
    </row>
    <row r="32" spans="1:25" ht="28.8" x14ac:dyDescent="0.3">
      <c r="A32" s="21" t="s">
        <v>47</v>
      </c>
      <c r="B32" s="21" t="s">
        <v>48</v>
      </c>
      <c r="C32" s="21" t="s">
        <v>49</v>
      </c>
      <c r="D32" s="21" t="s">
        <v>56</v>
      </c>
      <c r="E32" s="21" t="s">
        <v>59</v>
      </c>
      <c r="F32" s="8" t="s">
        <v>57</v>
      </c>
      <c r="G32" s="21" t="s">
        <v>60</v>
      </c>
      <c r="H32" s="28">
        <v>44562</v>
      </c>
      <c r="I32" s="28">
        <v>44926</v>
      </c>
      <c r="J32" s="8" t="s">
        <v>53</v>
      </c>
      <c r="K32" s="8"/>
      <c r="L32" s="8"/>
      <c r="M32" s="8"/>
      <c r="N32" s="21" t="s">
        <v>54</v>
      </c>
      <c r="O32" s="36">
        <v>570102</v>
      </c>
      <c r="P32" s="22">
        <v>0</v>
      </c>
      <c r="Q32" s="22">
        <v>0</v>
      </c>
      <c r="R32" s="22">
        <v>0</v>
      </c>
      <c r="S32" s="22">
        <v>0</v>
      </c>
      <c r="T32" s="22">
        <v>0</v>
      </c>
      <c r="U32" s="22">
        <f t="shared" si="0"/>
        <v>0</v>
      </c>
      <c r="V32" s="22">
        <v>81500</v>
      </c>
      <c r="W32" s="22">
        <v>0</v>
      </c>
      <c r="X32" s="22">
        <f t="shared" si="1"/>
        <v>81500</v>
      </c>
    </row>
    <row r="33" spans="1:25" ht="28.8" x14ac:dyDescent="0.3">
      <c r="A33" s="21" t="s">
        <v>47</v>
      </c>
      <c r="B33" s="21" t="s">
        <v>48</v>
      </c>
      <c r="C33" s="21" t="s">
        <v>49</v>
      </c>
      <c r="D33" s="21" t="s">
        <v>56</v>
      </c>
      <c r="E33" s="21" t="s">
        <v>59</v>
      </c>
      <c r="F33" s="8" t="s">
        <v>57</v>
      </c>
      <c r="G33" s="21" t="s">
        <v>60</v>
      </c>
      <c r="H33" s="28">
        <v>44562</v>
      </c>
      <c r="I33" s="28">
        <v>44926</v>
      </c>
      <c r="J33" s="8" t="s">
        <v>53</v>
      </c>
      <c r="K33" s="8"/>
      <c r="L33" s="8"/>
      <c r="M33" s="8"/>
      <c r="N33" s="21" t="s">
        <v>54</v>
      </c>
      <c r="O33" s="36">
        <v>570201</v>
      </c>
      <c r="P33" s="22">
        <v>0</v>
      </c>
      <c r="Q33" s="22">
        <v>0</v>
      </c>
      <c r="R33" s="22">
        <v>0</v>
      </c>
      <c r="S33" s="22">
        <v>0</v>
      </c>
      <c r="T33" s="22">
        <v>0</v>
      </c>
      <c r="U33" s="22">
        <f t="shared" si="0"/>
        <v>0</v>
      </c>
      <c r="V33" s="22">
        <v>507380.01999999996</v>
      </c>
      <c r="W33" s="22">
        <v>0</v>
      </c>
      <c r="X33" s="22">
        <f t="shared" si="1"/>
        <v>507380.01999999996</v>
      </c>
    </row>
    <row r="34" spans="1:25" ht="28.8" x14ac:dyDescent="0.3">
      <c r="A34" s="21" t="s">
        <v>47</v>
      </c>
      <c r="B34" s="21" t="s">
        <v>48</v>
      </c>
      <c r="C34" s="21" t="s">
        <v>49</v>
      </c>
      <c r="D34" s="21" t="s">
        <v>56</v>
      </c>
      <c r="E34" s="21" t="s">
        <v>59</v>
      </c>
      <c r="F34" s="8" t="s">
        <v>57</v>
      </c>
      <c r="G34" s="21" t="s">
        <v>60</v>
      </c>
      <c r="H34" s="28">
        <v>44562</v>
      </c>
      <c r="I34" s="28">
        <v>44926</v>
      </c>
      <c r="J34" s="8" t="s">
        <v>53</v>
      </c>
      <c r="K34" s="8"/>
      <c r="L34" s="8"/>
      <c r="M34" s="8"/>
      <c r="N34" s="21" t="s">
        <v>54</v>
      </c>
      <c r="O34" s="36">
        <v>570206</v>
      </c>
      <c r="P34" s="22">
        <v>0</v>
      </c>
      <c r="Q34" s="22">
        <v>0</v>
      </c>
      <c r="R34" s="22">
        <v>0</v>
      </c>
      <c r="S34" s="22">
        <v>0</v>
      </c>
      <c r="T34" s="22">
        <v>0</v>
      </c>
      <c r="U34" s="22">
        <f t="shared" si="0"/>
        <v>0</v>
      </c>
      <c r="V34" s="22">
        <v>24000</v>
      </c>
      <c r="W34" s="22">
        <v>0</v>
      </c>
      <c r="X34" s="22">
        <f t="shared" si="1"/>
        <v>24000</v>
      </c>
    </row>
    <row r="35" spans="1:25" ht="28.8" x14ac:dyDescent="0.3">
      <c r="A35" s="21" t="s">
        <v>47</v>
      </c>
      <c r="B35" s="21" t="s">
        <v>48</v>
      </c>
      <c r="C35" s="21" t="s">
        <v>49</v>
      </c>
      <c r="D35" s="21" t="s">
        <v>56</v>
      </c>
      <c r="E35" s="21" t="s">
        <v>59</v>
      </c>
      <c r="F35" s="8" t="s">
        <v>57</v>
      </c>
      <c r="G35" s="21" t="s">
        <v>60</v>
      </c>
      <c r="H35" s="28">
        <v>44562</v>
      </c>
      <c r="I35" s="28">
        <v>44926</v>
      </c>
      <c r="J35" s="8" t="s">
        <v>53</v>
      </c>
      <c r="K35" s="8"/>
      <c r="L35" s="8"/>
      <c r="M35" s="8"/>
      <c r="N35" s="21" t="s">
        <v>54</v>
      </c>
      <c r="O35" s="36">
        <v>840106</v>
      </c>
      <c r="P35" s="22">
        <v>0</v>
      </c>
      <c r="Q35" s="22">
        <v>0</v>
      </c>
      <c r="R35" s="22">
        <v>0</v>
      </c>
      <c r="S35" s="22">
        <v>0</v>
      </c>
      <c r="T35" s="22">
        <v>0</v>
      </c>
      <c r="U35" s="22">
        <f t="shared" si="0"/>
        <v>0</v>
      </c>
      <c r="V35" s="22">
        <v>1476.02</v>
      </c>
      <c r="W35" s="22">
        <v>0</v>
      </c>
      <c r="X35" s="22">
        <f t="shared" si="1"/>
        <v>1476.02</v>
      </c>
    </row>
    <row r="36" spans="1:25" ht="28.8" x14ac:dyDescent="0.3">
      <c r="A36" s="21" t="s">
        <v>47</v>
      </c>
      <c r="B36" s="21" t="s">
        <v>48</v>
      </c>
      <c r="C36" s="21" t="s">
        <v>49</v>
      </c>
      <c r="D36" s="21" t="s">
        <v>56</v>
      </c>
      <c r="E36" s="21" t="s">
        <v>59</v>
      </c>
      <c r="F36" s="8" t="s">
        <v>57</v>
      </c>
      <c r="G36" s="21" t="s">
        <v>60</v>
      </c>
      <c r="H36" s="28">
        <v>44562</v>
      </c>
      <c r="I36" s="28">
        <v>44926</v>
      </c>
      <c r="J36" s="8" t="s">
        <v>53</v>
      </c>
      <c r="K36" s="8"/>
      <c r="L36" s="8"/>
      <c r="M36" s="8"/>
      <c r="N36" s="21" t="s">
        <v>54</v>
      </c>
      <c r="O36" s="36">
        <v>840107</v>
      </c>
      <c r="P36" s="22">
        <v>0</v>
      </c>
      <c r="Q36" s="22">
        <v>0</v>
      </c>
      <c r="R36" s="22">
        <v>0</v>
      </c>
      <c r="S36" s="22">
        <v>0</v>
      </c>
      <c r="T36" s="22">
        <v>0</v>
      </c>
      <c r="U36" s="22">
        <f t="shared" si="0"/>
        <v>0</v>
      </c>
      <c r="V36" s="22">
        <v>3149</v>
      </c>
      <c r="W36" s="22">
        <v>0</v>
      </c>
      <c r="X36" s="22">
        <f t="shared" si="1"/>
        <v>3149</v>
      </c>
      <c r="Y36" s="29">
        <f>SUM(X22:X36)</f>
        <v>1595561.21</v>
      </c>
    </row>
    <row r="37" spans="1:25" ht="28.8" x14ac:dyDescent="0.3">
      <c r="A37" s="21" t="s">
        <v>47</v>
      </c>
      <c r="B37" s="21" t="s">
        <v>48</v>
      </c>
      <c r="C37" s="21" t="s">
        <v>49</v>
      </c>
      <c r="D37" s="21" t="s">
        <v>56</v>
      </c>
      <c r="E37" s="21" t="s">
        <v>59</v>
      </c>
      <c r="F37" s="8" t="s">
        <v>58</v>
      </c>
      <c r="G37" s="21" t="s">
        <v>61</v>
      </c>
      <c r="H37" s="28">
        <v>44562</v>
      </c>
      <c r="I37" s="28">
        <v>44926</v>
      </c>
      <c r="J37" s="8" t="s">
        <v>53</v>
      </c>
      <c r="K37" s="8"/>
      <c r="L37" s="8"/>
      <c r="M37" s="8"/>
      <c r="N37" s="21" t="s">
        <v>54</v>
      </c>
      <c r="O37" s="36">
        <v>530204</v>
      </c>
      <c r="P37" s="22">
        <v>0</v>
      </c>
      <c r="Q37" s="22">
        <v>0</v>
      </c>
      <c r="R37" s="22">
        <v>0</v>
      </c>
      <c r="S37" s="22">
        <v>0</v>
      </c>
      <c r="T37" s="22">
        <v>0</v>
      </c>
      <c r="U37" s="22">
        <f t="shared" si="0"/>
        <v>0</v>
      </c>
      <c r="V37" s="22">
        <v>297333</v>
      </c>
      <c r="W37" s="22">
        <v>0</v>
      </c>
      <c r="X37" s="22">
        <f t="shared" si="1"/>
        <v>297333</v>
      </c>
    </row>
    <row r="38" spans="1:25" ht="28.8" x14ac:dyDescent="0.3">
      <c r="A38" s="21" t="s">
        <v>47</v>
      </c>
      <c r="B38" s="21" t="s">
        <v>48</v>
      </c>
      <c r="C38" s="21" t="s">
        <v>49</v>
      </c>
      <c r="D38" s="21" t="s">
        <v>56</v>
      </c>
      <c r="E38" s="21" t="s">
        <v>59</v>
      </c>
      <c r="F38" s="8" t="s">
        <v>58</v>
      </c>
      <c r="G38" s="21" t="s">
        <v>61</v>
      </c>
      <c r="H38" s="28">
        <v>44562</v>
      </c>
      <c r="I38" s="28">
        <v>44926</v>
      </c>
      <c r="J38" s="8" t="s">
        <v>53</v>
      </c>
      <c r="K38" s="8"/>
      <c r="L38" s="8"/>
      <c r="M38" s="8"/>
      <c r="N38" s="21" t="s">
        <v>54</v>
      </c>
      <c r="O38" s="36">
        <v>530241</v>
      </c>
      <c r="P38" s="22">
        <v>0</v>
      </c>
      <c r="Q38" s="22">
        <v>0</v>
      </c>
      <c r="R38" s="22">
        <v>0</v>
      </c>
      <c r="S38" s="22">
        <v>0</v>
      </c>
      <c r="T38" s="22">
        <v>0</v>
      </c>
      <c r="U38" s="22">
        <f t="shared" si="0"/>
        <v>0</v>
      </c>
      <c r="V38" s="22">
        <v>5400</v>
      </c>
      <c r="W38" s="22">
        <v>0</v>
      </c>
      <c r="X38" s="22">
        <f t="shared" si="1"/>
        <v>5400</v>
      </c>
      <c r="Y38" s="29">
        <f>SUM(X37:X38)</f>
        <v>302733</v>
      </c>
    </row>
    <row r="39" spans="1:25" ht="28.8" x14ac:dyDescent="0.3">
      <c r="A39" s="21" t="s">
        <v>47</v>
      </c>
      <c r="B39" s="21" t="s">
        <v>48</v>
      </c>
      <c r="C39" s="21" t="s">
        <v>49</v>
      </c>
      <c r="D39" s="21" t="s">
        <v>56</v>
      </c>
      <c r="E39" s="21" t="s">
        <v>59</v>
      </c>
      <c r="F39" s="8" t="s">
        <v>63</v>
      </c>
      <c r="G39" s="21" t="s">
        <v>62</v>
      </c>
      <c r="H39" s="28">
        <v>44562</v>
      </c>
      <c r="I39" s="28">
        <v>44926</v>
      </c>
      <c r="J39" s="8" t="s">
        <v>53</v>
      </c>
      <c r="K39" s="8"/>
      <c r="L39" s="8"/>
      <c r="M39" s="8"/>
      <c r="N39" s="21" t="s">
        <v>54</v>
      </c>
      <c r="O39" s="36">
        <v>530204</v>
      </c>
      <c r="P39" s="22">
        <v>0</v>
      </c>
      <c r="Q39" s="22">
        <v>0</v>
      </c>
      <c r="R39" s="22">
        <v>0</v>
      </c>
      <c r="S39" s="22">
        <v>0</v>
      </c>
      <c r="T39" s="22">
        <v>0</v>
      </c>
      <c r="U39" s="22">
        <f t="shared" si="0"/>
        <v>0</v>
      </c>
      <c r="V39" s="22">
        <v>200</v>
      </c>
      <c r="W39" s="22">
        <v>0</v>
      </c>
      <c r="X39" s="22">
        <f t="shared" si="1"/>
        <v>200</v>
      </c>
    </row>
    <row r="40" spans="1:25" ht="28.8" x14ac:dyDescent="0.3">
      <c r="A40" s="21" t="s">
        <v>47</v>
      </c>
      <c r="B40" s="21" t="s">
        <v>48</v>
      </c>
      <c r="C40" s="21" t="s">
        <v>49</v>
      </c>
      <c r="D40" s="21" t="s">
        <v>56</v>
      </c>
      <c r="E40" s="21" t="s">
        <v>59</v>
      </c>
      <c r="F40" s="8" t="s">
        <v>63</v>
      </c>
      <c r="G40" s="21" t="s">
        <v>62</v>
      </c>
      <c r="H40" s="28">
        <v>44562</v>
      </c>
      <c r="I40" s="28">
        <v>44926</v>
      </c>
      <c r="J40" s="8" t="s">
        <v>53</v>
      </c>
      <c r="K40" s="8"/>
      <c r="L40" s="8"/>
      <c r="M40" s="8"/>
      <c r="N40" s="21" t="s">
        <v>54</v>
      </c>
      <c r="O40" s="36">
        <v>530228</v>
      </c>
      <c r="P40" s="22">
        <v>0</v>
      </c>
      <c r="Q40" s="22">
        <v>0</v>
      </c>
      <c r="R40" s="22">
        <v>0</v>
      </c>
      <c r="S40" s="22">
        <v>0</v>
      </c>
      <c r="T40" s="22">
        <v>0</v>
      </c>
      <c r="U40" s="22">
        <f t="shared" si="0"/>
        <v>0</v>
      </c>
      <c r="V40" s="22">
        <v>30.24</v>
      </c>
      <c r="W40" s="22">
        <v>0</v>
      </c>
      <c r="X40" s="22">
        <f t="shared" si="1"/>
        <v>30.24</v>
      </c>
    </row>
    <row r="41" spans="1:25" ht="28.8" x14ac:dyDescent="0.3">
      <c r="A41" s="21" t="s">
        <v>47</v>
      </c>
      <c r="B41" s="21" t="s">
        <v>48</v>
      </c>
      <c r="C41" s="21" t="s">
        <v>49</v>
      </c>
      <c r="D41" s="21" t="s">
        <v>56</v>
      </c>
      <c r="E41" s="21" t="s">
        <v>59</v>
      </c>
      <c r="F41" s="8" t="s">
        <v>63</v>
      </c>
      <c r="G41" s="21" t="s">
        <v>62</v>
      </c>
      <c r="H41" s="28">
        <v>44562</v>
      </c>
      <c r="I41" s="28">
        <v>44926</v>
      </c>
      <c r="J41" s="8" t="s">
        <v>53</v>
      </c>
      <c r="K41" s="8"/>
      <c r="L41" s="8"/>
      <c r="M41" s="8"/>
      <c r="N41" s="21" t="s">
        <v>54</v>
      </c>
      <c r="O41" s="36">
        <v>530405</v>
      </c>
      <c r="P41" s="22">
        <v>0</v>
      </c>
      <c r="Q41" s="22">
        <v>0</v>
      </c>
      <c r="R41" s="22">
        <v>0</v>
      </c>
      <c r="S41" s="22">
        <v>0</v>
      </c>
      <c r="T41" s="22">
        <v>0</v>
      </c>
      <c r="U41" s="22">
        <f t="shared" si="0"/>
        <v>0</v>
      </c>
      <c r="V41" s="22">
        <v>300</v>
      </c>
      <c r="W41" s="22">
        <v>0</v>
      </c>
      <c r="X41" s="22">
        <f t="shared" si="1"/>
        <v>300</v>
      </c>
    </row>
    <row r="42" spans="1:25" ht="28.8" x14ac:dyDescent="0.3">
      <c r="A42" s="21" t="s">
        <v>47</v>
      </c>
      <c r="B42" s="21" t="s">
        <v>48</v>
      </c>
      <c r="C42" s="21" t="s">
        <v>49</v>
      </c>
      <c r="D42" s="21" t="s">
        <v>56</v>
      </c>
      <c r="E42" s="21" t="s">
        <v>59</v>
      </c>
      <c r="F42" s="8" t="s">
        <v>63</v>
      </c>
      <c r="G42" s="21" t="s">
        <v>62</v>
      </c>
      <c r="H42" s="28">
        <v>44562</v>
      </c>
      <c r="I42" s="28">
        <v>44926</v>
      </c>
      <c r="J42" s="8" t="s">
        <v>53</v>
      </c>
      <c r="K42" s="8"/>
      <c r="L42" s="8"/>
      <c r="M42" s="8"/>
      <c r="N42" s="21" t="s">
        <v>54</v>
      </c>
      <c r="O42" s="36">
        <v>530505</v>
      </c>
      <c r="P42" s="22">
        <v>0</v>
      </c>
      <c r="Q42" s="22">
        <v>0</v>
      </c>
      <c r="R42" s="22">
        <v>0</v>
      </c>
      <c r="S42" s="22">
        <v>0</v>
      </c>
      <c r="T42" s="22">
        <v>0</v>
      </c>
      <c r="U42" s="22">
        <f t="shared" si="0"/>
        <v>0</v>
      </c>
      <c r="V42" s="22">
        <v>50</v>
      </c>
      <c r="W42" s="22">
        <v>0</v>
      </c>
      <c r="X42" s="22">
        <v>0</v>
      </c>
    </row>
    <row r="43" spans="1:25" ht="28.8" x14ac:dyDescent="0.3">
      <c r="A43" s="21" t="s">
        <v>47</v>
      </c>
      <c r="B43" s="21" t="s">
        <v>48</v>
      </c>
      <c r="C43" s="21" t="s">
        <v>49</v>
      </c>
      <c r="D43" s="21" t="s">
        <v>56</v>
      </c>
      <c r="E43" s="21" t="s">
        <v>59</v>
      </c>
      <c r="F43" s="8" t="s">
        <v>63</v>
      </c>
      <c r="G43" s="21" t="s">
        <v>62</v>
      </c>
      <c r="H43" s="28">
        <v>44562</v>
      </c>
      <c r="I43" s="28">
        <v>44926</v>
      </c>
      <c r="J43" s="8" t="s">
        <v>53</v>
      </c>
      <c r="K43" s="8"/>
      <c r="L43" s="8"/>
      <c r="M43" s="8"/>
      <c r="N43" s="21" t="s">
        <v>54</v>
      </c>
      <c r="O43" s="36">
        <v>530602</v>
      </c>
      <c r="P43" s="22">
        <v>0</v>
      </c>
      <c r="Q43" s="22">
        <v>0</v>
      </c>
      <c r="R43" s="22">
        <v>0</v>
      </c>
      <c r="S43" s="22">
        <v>0</v>
      </c>
      <c r="T43" s="22">
        <v>0</v>
      </c>
      <c r="U43" s="22">
        <f t="shared" si="0"/>
        <v>0</v>
      </c>
      <c r="V43" s="22">
        <v>39328.54</v>
      </c>
      <c r="W43" s="22">
        <v>0</v>
      </c>
      <c r="X43" s="22">
        <f t="shared" si="1"/>
        <v>39328.54</v>
      </c>
    </row>
    <row r="44" spans="1:25" ht="28.8" x14ac:dyDescent="0.3">
      <c r="A44" s="21" t="s">
        <v>47</v>
      </c>
      <c r="B44" s="21" t="s">
        <v>48</v>
      </c>
      <c r="C44" s="21" t="s">
        <v>49</v>
      </c>
      <c r="D44" s="21" t="s">
        <v>56</v>
      </c>
      <c r="E44" s="21" t="s">
        <v>59</v>
      </c>
      <c r="F44" s="8" t="s">
        <v>63</v>
      </c>
      <c r="G44" s="21" t="s">
        <v>62</v>
      </c>
      <c r="H44" s="28">
        <v>44562</v>
      </c>
      <c r="I44" s="28">
        <v>44926</v>
      </c>
      <c r="J44" s="8" t="s">
        <v>53</v>
      </c>
      <c r="K44" s="8"/>
      <c r="L44" s="8"/>
      <c r="M44" s="8"/>
      <c r="N44" s="21" t="s">
        <v>54</v>
      </c>
      <c r="O44" s="36">
        <v>530801</v>
      </c>
      <c r="P44" s="22">
        <v>0</v>
      </c>
      <c r="Q44" s="22">
        <v>0</v>
      </c>
      <c r="R44" s="22">
        <v>0</v>
      </c>
      <c r="S44" s="22">
        <v>0</v>
      </c>
      <c r="T44" s="22">
        <v>0</v>
      </c>
      <c r="U44" s="22">
        <f t="shared" si="0"/>
        <v>0</v>
      </c>
      <c r="V44" s="22">
        <v>707.44</v>
      </c>
      <c r="W44" s="22">
        <v>0</v>
      </c>
      <c r="X44" s="22">
        <f t="shared" si="1"/>
        <v>707.44</v>
      </c>
    </row>
    <row r="45" spans="1:25" ht="28.8" x14ac:dyDescent="0.3">
      <c r="A45" s="21" t="s">
        <v>47</v>
      </c>
      <c r="B45" s="21" t="s">
        <v>48</v>
      </c>
      <c r="C45" s="21" t="s">
        <v>49</v>
      </c>
      <c r="D45" s="21" t="s">
        <v>56</v>
      </c>
      <c r="E45" s="21" t="s">
        <v>59</v>
      </c>
      <c r="F45" s="8" t="s">
        <v>63</v>
      </c>
      <c r="G45" s="21" t="s">
        <v>62</v>
      </c>
      <c r="H45" s="28">
        <v>44562</v>
      </c>
      <c r="I45" s="28">
        <v>44926</v>
      </c>
      <c r="J45" s="8" t="s">
        <v>53</v>
      </c>
      <c r="K45" s="8"/>
      <c r="L45" s="8"/>
      <c r="M45" s="8"/>
      <c r="N45" s="21" t="s">
        <v>54</v>
      </c>
      <c r="O45" s="36">
        <v>530811</v>
      </c>
      <c r="P45" s="22">
        <v>0</v>
      </c>
      <c r="Q45" s="22">
        <v>0</v>
      </c>
      <c r="R45" s="22">
        <v>0</v>
      </c>
      <c r="S45" s="22">
        <v>0</v>
      </c>
      <c r="T45" s="22">
        <v>0</v>
      </c>
      <c r="U45" s="22">
        <f t="shared" si="0"/>
        <v>0</v>
      </c>
      <c r="V45" s="22">
        <v>6672.5599999999995</v>
      </c>
      <c r="W45" s="22">
        <v>0</v>
      </c>
      <c r="X45" s="22">
        <f t="shared" si="1"/>
        <v>6672.5599999999995</v>
      </c>
    </row>
    <row r="46" spans="1:25" ht="28.8" x14ac:dyDescent="0.3">
      <c r="A46" s="21" t="s">
        <v>47</v>
      </c>
      <c r="B46" s="21" t="s">
        <v>48</v>
      </c>
      <c r="C46" s="21" t="s">
        <v>49</v>
      </c>
      <c r="D46" s="21" t="s">
        <v>56</v>
      </c>
      <c r="E46" s="21" t="s">
        <v>59</v>
      </c>
      <c r="F46" s="8" t="s">
        <v>63</v>
      </c>
      <c r="G46" s="21" t="s">
        <v>62</v>
      </c>
      <c r="H46" s="28">
        <v>44562</v>
      </c>
      <c r="I46" s="28">
        <v>44926</v>
      </c>
      <c r="J46" s="8" t="s">
        <v>53</v>
      </c>
      <c r="K46" s="8"/>
      <c r="L46" s="8"/>
      <c r="M46" s="8"/>
      <c r="N46" s="21" t="s">
        <v>54</v>
      </c>
      <c r="O46" s="36">
        <v>530813</v>
      </c>
      <c r="P46" s="22">
        <v>0</v>
      </c>
      <c r="Q46" s="22">
        <v>0</v>
      </c>
      <c r="R46" s="22">
        <v>0</v>
      </c>
      <c r="S46" s="22">
        <v>0</v>
      </c>
      <c r="T46" s="22">
        <v>0</v>
      </c>
      <c r="U46" s="22">
        <f t="shared" si="0"/>
        <v>0</v>
      </c>
      <c r="V46" s="22">
        <v>2350</v>
      </c>
      <c r="W46" s="22">
        <v>0</v>
      </c>
      <c r="X46" s="22">
        <f t="shared" si="1"/>
        <v>2350</v>
      </c>
    </row>
    <row r="47" spans="1:25" ht="28.8" x14ac:dyDescent="0.3">
      <c r="A47" s="21" t="s">
        <v>47</v>
      </c>
      <c r="B47" s="21" t="s">
        <v>48</v>
      </c>
      <c r="C47" s="21" t="s">
        <v>49</v>
      </c>
      <c r="D47" s="21" t="s">
        <v>56</v>
      </c>
      <c r="E47" s="21" t="s">
        <v>59</v>
      </c>
      <c r="F47" s="8" t="s">
        <v>63</v>
      </c>
      <c r="G47" s="21" t="s">
        <v>62</v>
      </c>
      <c r="H47" s="28">
        <v>44562</v>
      </c>
      <c r="I47" s="28">
        <v>44926</v>
      </c>
      <c r="J47" s="8" t="s">
        <v>53</v>
      </c>
      <c r="K47" s="8"/>
      <c r="L47" s="8"/>
      <c r="M47" s="8"/>
      <c r="N47" s="21" t="s">
        <v>54</v>
      </c>
      <c r="O47" s="36">
        <v>531407</v>
      </c>
      <c r="P47" s="22">
        <v>0</v>
      </c>
      <c r="Q47" s="22">
        <v>0</v>
      </c>
      <c r="R47" s="22">
        <v>0</v>
      </c>
      <c r="S47" s="22">
        <v>0</v>
      </c>
      <c r="T47" s="22">
        <v>0</v>
      </c>
      <c r="U47" s="22">
        <f t="shared" si="0"/>
        <v>0</v>
      </c>
      <c r="V47" s="22">
        <v>24.64</v>
      </c>
      <c r="W47" s="22">
        <v>0</v>
      </c>
      <c r="X47" s="22">
        <f t="shared" si="1"/>
        <v>24.64</v>
      </c>
    </row>
    <row r="48" spans="1:25" ht="28.8" x14ac:dyDescent="0.3">
      <c r="A48" s="21" t="s">
        <v>47</v>
      </c>
      <c r="B48" s="21" t="s">
        <v>48</v>
      </c>
      <c r="C48" s="21" t="s">
        <v>49</v>
      </c>
      <c r="D48" s="21" t="s">
        <v>56</v>
      </c>
      <c r="E48" s="21" t="s">
        <v>59</v>
      </c>
      <c r="F48" s="8" t="s">
        <v>63</v>
      </c>
      <c r="G48" s="21" t="s">
        <v>62</v>
      </c>
      <c r="H48" s="28">
        <v>44562</v>
      </c>
      <c r="I48" s="28">
        <v>44926</v>
      </c>
      <c r="J48" s="8" t="s">
        <v>53</v>
      </c>
      <c r="K48" s="8"/>
      <c r="L48" s="8"/>
      <c r="M48" s="8"/>
      <c r="N48" s="21" t="s">
        <v>54</v>
      </c>
      <c r="O48" s="36">
        <v>570102</v>
      </c>
      <c r="P48" s="22">
        <v>0</v>
      </c>
      <c r="Q48" s="22">
        <v>0</v>
      </c>
      <c r="R48" s="22">
        <v>0</v>
      </c>
      <c r="S48" s="22">
        <v>0</v>
      </c>
      <c r="T48" s="22">
        <v>0</v>
      </c>
      <c r="U48" s="22">
        <f t="shared" si="0"/>
        <v>0</v>
      </c>
      <c r="V48" s="22">
        <v>11027.39</v>
      </c>
      <c r="W48" s="22">
        <v>0</v>
      </c>
      <c r="X48" s="22">
        <f t="shared" si="1"/>
        <v>11027.39</v>
      </c>
    </row>
    <row r="49" spans="1:27" ht="28.8" x14ac:dyDescent="0.3">
      <c r="A49" s="21" t="s">
        <v>47</v>
      </c>
      <c r="B49" s="21" t="s">
        <v>48</v>
      </c>
      <c r="C49" s="21" t="s">
        <v>49</v>
      </c>
      <c r="D49" s="21" t="s">
        <v>56</v>
      </c>
      <c r="E49" s="21" t="s">
        <v>59</v>
      </c>
      <c r="F49" s="8" t="s">
        <v>63</v>
      </c>
      <c r="G49" s="21" t="s">
        <v>62</v>
      </c>
      <c r="H49" s="28">
        <v>44562</v>
      </c>
      <c r="I49" s="28">
        <v>44926</v>
      </c>
      <c r="J49" s="8" t="s">
        <v>53</v>
      </c>
      <c r="K49" s="8"/>
      <c r="L49" s="8"/>
      <c r="M49" s="8"/>
      <c r="N49" s="21" t="s">
        <v>54</v>
      </c>
      <c r="O49" s="36">
        <v>570201</v>
      </c>
      <c r="P49" s="22">
        <v>0</v>
      </c>
      <c r="Q49" s="22">
        <v>0</v>
      </c>
      <c r="R49" s="22">
        <v>0</v>
      </c>
      <c r="S49" s="22">
        <v>0</v>
      </c>
      <c r="T49" s="22">
        <v>0</v>
      </c>
      <c r="U49" s="22">
        <f t="shared" si="0"/>
        <v>0</v>
      </c>
      <c r="V49" s="22">
        <v>40000</v>
      </c>
      <c r="W49" s="22">
        <v>0</v>
      </c>
      <c r="X49" s="22">
        <f t="shared" si="1"/>
        <v>40000</v>
      </c>
    </row>
    <row r="50" spans="1:27" ht="28.8" x14ac:dyDescent="0.3">
      <c r="A50" s="21" t="s">
        <v>47</v>
      </c>
      <c r="B50" s="21" t="s">
        <v>48</v>
      </c>
      <c r="C50" s="21" t="s">
        <v>49</v>
      </c>
      <c r="D50" s="21" t="s">
        <v>56</v>
      </c>
      <c r="E50" s="21" t="s">
        <v>59</v>
      </c>
      <c r="F50" s="8" t="s">
        <v>63</v>
      </c>
      <c r="G50" s="21" t="s">
        <v>62</v>
      </c>
      <c r="H50" s="28">
        <v>44562</v>
      </c>
      <c r="I50" s="28">
        <v>44926</v>
      </c>
      <c r="J50" s="8" t="s">
        <v>53</v>
      </c>
      <c r="K50" s="8"/>
      <c r="L50" s="8"/>
      <c r="M50" s="8"/>
      <c r="N50" s="21" t="s">
        <v>54</v>
      </c>
      <c r="O50" s="36">
        <v>570203</v>
      </c>
      <c r="P50" s="22">
        <v>0</v>
      </c>
      <c r="Q50" s="22">
        <v>0</v>
      </c>
      <c r="R50" s="22">
        <v>0</v>
      </c>
      <c r="S50" s="22">
        <v>0</v>
      </c>
      <c r="T50" s="22">
        <v>0</v>
      </c>
      <c r="U50" s="22">
        <f t="shared" si="0"/>
        <v>0</v>
      </c>
      <c r="V50" s="22">
        <v>1236</v>
      </c>
      <c r="W50" s="22">
        <v>0</v>
      </c>
      <c r="X50" s="22">
        <f t="shared" si="1"/>
        <v>1236</v>
      </c>
    </row>
    <row r="51" spans="1:27" ht="28.8" x14ac:dyDescent="0.3">
      <c r="A51" s="21" t="s">
        <v>47</v>
      </c>
      <c r="B51" s="21" t="s">
        <v>48</v>
      </c>
      <c r="C51" s="21" t="s">
        <v>49</v>
      </c>
      <c r="D51" s="21" t="s">
        <v>56</v>
      </c>
      <c r="E51" s="21" t="s">
        <v>59</v>
      </c>
      <c r="F51" s="8" t="s">
        <v>63</v>
      </c>
      <c r="G51" s="21" t="s">
        <v>62</v>
      </c>
      <c r="H51" s="28">
        <v>44562</v>
      </c>
      <c r="I51" s="28">
        <v>44926</v>
      </c>
      <c r="J51" s="8" t="s">
        <v>53</v>
      </c>
      <c r="K51" s="8"/>
      <c r="L51" s="8"/>
      <c r="M51" s="8"/>
      <c r="N51" s="21" t="s">
        <v>54</v>
      </c>
      <c r="O51" s="36">
        <v>570206</v>
      </c>
      <c r="P51" s="22">
        <v>0</v>
      </c>
      <c r="Q51" s="22">
        <v>0</v>
      </c>
      <c r="R51" s="22">
        <v>0</v>
      </c>
      <c r="S51" s="22">
        <v>0</v>
      </c>
      <c r="T51" s="22">
        <v>0</v>
      </c>
      <c r="U51" s="22">
        <f t="shared" si="0"/>
        <v>0</v>
      </c>
      <c r="V51" s="22">
        <v>316.58</v>
      </c>
      <c r="W51" s="22">
        <v>0</v>
      </c>
      <c r="X51" s="22">
        <f t="shared" si="1"/>
        <v>316.58</v>
      </c>
    </row>
    <row r="52" spans="1:27" ht="28.8" x14ac:dyDescent="0.3">
      <c r="A52" s="21" t="s">
        <v>47</v>
      </c>
      <c r="B52" s="21" t="s">
        <v>48</v>
      </c>
      <c r="C52" s="21" t="s">
        <v>49</v>
      </c>
      <c r="D52" s="21" t="s">
        <v>56</v>
      </c>
      <c r="E52" s="21" t="s">
        <v>59</v>
      </c>
      <c r="F52" s="8" t="s">
        <v>63</v>
      </c>
      <c r="G52" s="21" t="s">
        <v>62</v>
      </c>
      <c r="H52" s="28">
        <v>44562</v>
      </c>
      <c r="I52" s="28">
        <v>44926</v>
      </c>
      <c r="J52" s="8" t="s">
        <v>53</v>
      </c>
      <c r="K52" s="8"/>
      <c r="L52" s="8"/>
      <c r="M52" s="8"/>
      <c r="N52" s="21" t="s">
        <v>54</v>
      </c>
      <c r="O52" s="36">
        <v>570215</v>
      </c>
      <c r="P52" s="22">
        <v>0</v>
      </c>
      <c r="Q52" s="22">
        <v>0</v>
      </c>
      <c r="R52" s="22">
        <v>0</v>
      </c>
      <c r="S52" s="22">
        <v>0</v>
      </c>
      <c r="T52" s="22">
        <v>0</v>
      </c>
      <c r="U52" s="22">
        <f t="shared" si="0"/>
        <v>0</v>
      </c>
      <c r="V52" s="22">
        <v>10000</v>
      </c>
      <c r="W52" s="22">
        <v>0</v>
      </c>
      <c r="X52" s="22">
        <v>0</v>
      </c>
    </row>
    <row r="53" spans="1:27" ht="28.8" x14ac:dyDescent="0.3">
      <c r="A53" s="21" t="s">
        <v>47</v>
      </c>
      <c r="B53" s="21" t="s">
        <v>48</v>
      </c>
      <c r="C53" s="21" t="s">
        <v>49</v>
      </c>
      <c r="D53" s="21" t="s">
        <v>56</v>
      </c>
      <c r="E53" s="21" t="s">
        <v>59</v>
      </c>
      <c r="F53" s="8" t="s">
        <v>63</v>
      </c>
      <c r="G53" s="21" t="s">
        <v>62</v>
      </c>
      <c r="H53" s="28">
        <v>44562</v>
      </c>
      <c r="I53" s="28">
        <v>44926</v>
      </c>
      <c r="J53" s="8" t="s">
        <v>53</v>
      </c>
      <c r="K53" s="8"/>
      <c r="L53" s="8"/>
      <c r="M53" s="8"/>
      <c r="N53" s="21" t="s">
        <v>54</v>
      </c>
      <c r="O53" s="36">
        <v>580101</v>
      </c>
      <c r="P53" s="22">
        <v>0</v>
      </c>
      <c r="Q53" s="22">
        <v>0</v>
      </c>
      <c r="R53" s="22">
        <v>0</v>
      </c>
      <c r="S53" s="22">
        <v>0</v>
      </c>
      <c r="T53" s="22">
        <v>0</v>
      </c>
      <c r="U53" s="22">
        <f t="shared" si="0"/>
        <v>0</v>
      </c>
      <c r="V53" s="22">
        <v>105200</v>
      </c>
      <c r="W53" s="22">
        <v>0</v>
      </c>
      <c r="X53" s="22">
        <f t="shared" si="1"/>
        <v>105200</v>
      </c>
      <c r="Y53" s="29">
        <f>SUM(V39:V53)</f>
        <v>217443.39</v>
      </c>
    </row>
    <row r="54" spans="1:27" ht="28.8" x14ac:dyDescent="0.3">
      <c r="A54" s="21" t="s">
        <v>47</v>
      </c>
      <c r="B54" s="21" t="s">
        <v>48</v>
      </c>
      <c r="C54" s="21" t="s">
        <v>49</v>
      </c>
      <c r="D54" s="21" t="s">
        <v>73</v>
      </c>
      <c r="E54" s="21" t="s">
        <v>129</v>
      </c>
      <c r="F54" s="8" t="s">
        <v>64</v>
      </c>
      <c r="G54" s="21" t="s">
        <v>129</v>
      </c>
      <c r="H54" s="28">
        <v>44562</v>
      </c>
      <c r="I54" s="28">
        <v>44804</v>
      </c>
      <c r="J54" s="8" t="s">
        <v>53</v>
      </c>
      <c r="K54" s="8"/>
      <c r="L54" s="8"/>
      <c r="M54" s="8"/>
      <c r="N54" s="21" t="s">
        <v>54</v>
      </c>
      <c r="O54" s="36">
        <v>530105</v>
      </c>
      <c r="P54" s="22">
        <v>0</v>
      </c>
      <c r="Q54" s="22">
        <v>0</v>
      </c>
      <c r="R54" s="22">
        <v>0</v>
      </c>
      <c r="S54" s="22">
        <v>0</v>
      </c>
      <c r="T54" s="22">
        <v>0</v>
      </c>
      <c r="U54" s="22">
        <f t="shared" si="0"/>
        <v>0</v>
      </c>
      <c r="V54" s="22">
        <v>334.25</v>
      </c>
      <c r="W54" s="22">
        <v>0</v>
      </c>
      <c r="X54" s="22">
        <f t="shared" si="1"/>
        <v>334.25</v>
      </c>
    </row>
    <row r="55" spans="1:27" ht="28.8" x14ac:dyDescent="0.3">
      <c r="A55" s="21" t="s">
        <v>47</v>
      </c>
      <c r="B55" s="21" t="s">
        <v>48</v>
      </c>
      <c r="C55" s="21" t="s">
        <v>49</v>
      </c>
      <c r="D55" s="21" t="s">
        <v>73</v>
      </c>
      <c r="E55" s="21" t="s">
        <v>129</v>
      </c>
      <c r="F55" s="8" t="s">
        <v>64</v>
      </c>
      <c r="G55" s="21" t="s">
        <v>129</v>
      </c>
      <c r="H55" s="28">
        <v>44562</v>
      </c>
      <c r="I55" s="28">
        <v>44804</v>
      </c>
      <c r="J55" s="8" t="s">
        <v>53</v>
      </c>
      <c r="K55" s="8"/>
      <c r="L55" s="8"/>
      <c r="M55" s="8"/>
      <c r="N55" s="21" t="s">
        <v>54</v>
      </c>
      <c r="O55" s="36">
        <v>530202</v>
      </c>
      <c r="P55" s="22">
        <v>0</v>
      </c>
      <c r="Q55" s="22">
        <v>0</v>
      </c>
      <c r="R55" s="22">
        <v>0</v>
      </c>
      <c r="S55" s="22">
        <v>0</v>
      </c>
      <c r="T55" s="22">
        <v>0</v>
      </c>
      <c r="U55" s="22">
        <f t="shared" si="0"/>
        <v>0</v>
      </c>
      <c r="V55" s="22">
        <v>6189.08</v>
      </c>
      <c r="W55" s="22">
        <v>0</v>
      </c>
      <c r="X55" s="22">
        <f t="shared" si="1"/>
        <v>6189.08</v>
      </c>
    </row>
    <row r="56" spans="1:27" ht="28.8" x14ac:dyDescent="0.3">
      <c r="A56" s="21" t="s">
        <v>47</v>
      </c>
      <c r="B56" s="21" t="s">
        <v>48</v>
      </c>
      <c r="C56" s="21" t="s">
        <v>49</v>
      </c>
      <c r="D56" s="21" t="s">
        <v>73</v>
      </c>
      <c r="E56" s="21" t="s">
        <v>129</v>
      </c>
      <c r="F56" s="8" t="s">
        <v>64</v>
      </c>
      <c r="G56" s="21" t="s">
        <v>129</v>
      </c>
      <c r="H56" s="28">
        <v>44562</v>
      </c>
      <c r="I56" s="28">
        <v>44804</v>
      </c>
      <c r="J56" s="8" t="s">
        <v>53</v>
      </c>
      <c r="K56" s="8"/>
      <c r="L56" s="8"/>
      <c r="M56" s="8"/>
      <c r="N56" s="21" t="s">
        <v>54</v>
      </c>
      <c r="O56" s="36">
        <v>530803</v>
      </c>
      <c r="P56" s="22">
        <v>0</v>
      </c>
      <c r="Q56" s="22">
        <v>0</v>
      </c>
      <c r="R56" s="22">
        <v>0</v>
      </c>
      <c r="S56" s="22">
        <v>0</v>
      </c>
      <c r="T56" s="22">
        <v>0</v>
      </c>
      <c r="U56" s="22">
        <f t="shared" si="0"/>
        <v>0</v>
      </c>
      <c r="V56" s="22">
        <v>3416.08</v>
      </c>
      <c r="W56" s="22">
        <v>0</v>
      </c>
      <c r="X56" s="22">
        <f t="shared" si="1"/>
        <v>3416.08</v>
      </c>
    </row>
    <row r="57" spans="1:27" ht="28.8" x14ac:dyDescent="0.3">
      <c r="A57" s="21" t="s">
        <v>47</v>
      </c>
      <c r="B57" s="21" t="s">
        <v>48</v>
      </c>
      <c r="C57" s="21" t="s">
        <v>49</v>
      </c>
      <c r="D57" s="21" t="s">
        <v>73</v>
      </c>
      <c r="E57" s="21" t="s">
        <v>129</v>
      </c>
      <c r="F57" s="8" t="s">
        <v>64</v>
      </c>
      <c r="G57" s="21" t="s">
        <v>129</v>
      </c>
      <c r="H57" s="28">
        <v>44562</v>
      </c>
      <c r="I57" s="28">
        <v>44804</v>
      </c>
      <c r="J57" s="8" t="s">
        <v>53</v>
      </c>
      <c r="K57" s="8"/>
      <c r="L57" s="8"/>
      <c r="M57" s="8"/>
      <c r="N57" s="21" t="s">
        <v>54</v>
      </c>
      <c r="O57" s="36">
        <v>530804</v>
      </c>
      <c r="P57" s="22">
        <v>0</v>
      </c>
      <c r="Q57" s="22">
        <v>0</v>
      </c>
      <c r="R57" s="22">
        <v>0</v>
      </c>
      <c r="S57" s="22">
        <v>0</v>
      </c>
      <c r="T57" s="22">
        <v>0</v>
      </c>
      <c r="U57" s="22">
        <f t="shared" si="0"/>
        <v>0</v>
      </c>
      <c r="V57" s="22">
        <v>4252.66</v>
      </c>
      <c r="W57" s="22">
        <v>0</v>
      </c>
      <c r="X57" s="22">
        <f t="shared" si="1"/>
        <v>4252.66</v>
      </c>
    </row>
    <row r="58" spans="1:27" ht="28.8" x14ac:dyDescent="0.3">
      <c r="A58" s="21" t="s">
        <v>47</v>
      </c>
      <c r="B58" s="21" t="s">
        <v>48</v>
      </c>
      <c r="C58" s="21" t="s">
        <v>49</v>
      </c>
      <c r="D58" s="21" t="s">
        <v>73</v>
      </c>
      <c r="E58" s="21" t="s">
        <v>129</v>
      </c>
      <c r="F58" s="8" t="s">
        <v>64</v>
      </c>
      <c r="G58" s="21" t="s">
        <v>129</v>
      </c>
      <c r="H58" s="28">
        <v>44562</v>
      </c>
      <c r="I58" s="28">
        <v>44804</v>
      </c>
      <c r="J58" s="8" t="s">
        <v>53</v>
      </c>
      <c r="K58" s="8"/>
      <c r="L58" s="8"/>
      <c r="M58" s="8"/>
      <c r="N58" s="21" t="s">
        <v>54</v>
      </c>
      <c r="O58" s="36">
        <v>531403</v>
      </c>
      <c r="P58" s="22">
        <v>0</v>
      </c>
      <c r="Q58" s="22">
        <v>0</v>
      </c>
      <c r="R58" s="22">
        <v>0</v>
      </c>
      <c r="S58" s="22">
        <v>0</v>
      </c>
      <c r="T58" s="22">
        <v>0</v>
      </c>
      <c r="U58" s="22">
        <f t="shared" si="0"/>
        <v>0</v>
      </c>
      <c r="V58" s="22">
        <v>1684.02</v>
      </c>
      <c r="W58" s="22">
        <v>0</v>
      </c>
      <c r="X58" s="22">
        <f t="shared" si="1"/>
        <v>1684.02</v>
      </c>
    </row>
    <row r="59" spans="1:27" ht="28.8" x14ac:dyDescent="0.3">
      <c r="A59" s="21" t="s">
        <v>47</v>
      </c>
      <c r="B59" s="21" t="s">
        <v>48</v>
      </c>
      <c r="C59" s="21" t="s">
        <v>49</v>
      </c>
      <c r="D59" s="21" t="s">
        <v>73</v>
      </c>
      <c r="E59" s="21" t="s">
        <v>129</v>
      </c>
      <c r="F59" s="8" t="s">
        <v>64</v>
      </c>
      <c r="G59" s="21" t="s">
        <v>129</v>
      </c>
      <c r="H59" s="28">
        <v>44562</v>
      </c>
      <c r="I59" s="28">
        <v>44804</v>
      </c>
      <c r="J59" s="8" t="s">
        <v>53</v>
      </c>
      <c r="K59" s="8"/>
      <c r="L59" s="8"/>
      <c r="M59" s="8"/>
      <c r="N59" s="21" t="s">
        <v>54</v>
      </c>
      <c r="O59" s="36">
        <v>840103</v>
      </c>
      <c r="P59" s="22">
        <v>0</v>
      </c>
      <c r="Q59" s="22">
        <v>0</v>
      </c>
      <c r="R59" s="22">
        <v>0</v>
      </c>
      <c r="S59" s="22">
        <v>0</v>
      </c>
      <c r="T59" s="22">
        <v>0</v>
      </c>
      <c r="U59" s="22">
        <f t="shared" si="0"/>
        <v>0</v>
      </c>
      <c r="V59" s="22">
        <v>1684.02</v>
      </c>
      <c r="W59" s="22">
        <v>-1684.02</v>
      </c>
      <c r="X59" s="22">
        <f t="shared" si="1"/>
        <v>0</v>
      </c>
      <c r="Y59" s="29"/>
      <c r="AA59" s="29"/>
    </row>
    <row r="60" spans="1:27" ht="28.8" x14ac:dyDescent="0.3">
      <c r="A60" s="21" t="s">
        <v>47</v>
      </c>
      <c r="B60" s="21" t="s">
        <v>48</v>
      </c>
      <c r="C60" s="21" t="s">
        <v>49</v>
      </c>
      <c r="D60" s="21" t="s">
        <v>73</v>
      </c>
      <c r="E60" s="21" t="s">
        <v>129</v>
      </c>
      <c r="F60" s="8" t="s">
        <v>64</v>
      </c>
      <c r="G60" s="21" t="s">
        <v>129</v>
      </c>
      <c r="H60" s="28">
        <v>44562</v>
      </c>
      <c r="I60" s="28">
        <v>44804</v>
      </c>
      <c r="J60" s="8" t="s">
        <v>53</v>
      </c>
      <c r="K60" s="8"/>
      <c r="L60" s="8"/>
      <c r="M60" s="8"/>
      <c r="N60" s="21" t="s">
        <v>54</v>
      </c>
      <c r="O60" s="36">
        <v>840107</v>
      </c>
      <c r="P60" s="22">
        <v>0</v>
      </c>
      <c r="Q60" s="22">
        <v>0</v>
      </c>
      <c r="R60" s="22">
        <v>0</v>
      </c>
      <c r="S60" s="22">
        <v>0</v>
      </c>
      <c r="T60" s="22">
        <v>0</v>
      </c>
      <c r="U60" s="22">
        <f t="shared" si="0"/>
        <v>0</v>
      </c>
      <c r="V60" s="22">
        <v>59161.24</v>
      </c>
      <c r="W60" s="22">
        <v>0</v>
      </c>
      <c r="X60" s="22">
        <f t="shared" si="1"/>
        <v>59161.24</v>
      </c>
      <c r="Y60" s="29">
        <f>SUM(X54:X60)</f>
        <v>75037.33</v>
      </c>
      <c r="Z60" s="53">
        <f>Y60+Y53+Y38+Y36+Y21+Y11</f>
        <v>3066658.5999999996</v>
      </c>
      <c r="AA60" s="29"/>
    </row>
    <row r="61" spans="1:27" ht="28.8" x14ac:dyDescent="0.3">
      <c r="A61" s="21" t="s">
        <v>47</v>
      </c>
      <c r="B61" s="21" t="s">
        <v>71</v>
      </c>
      <c r="C61" s="21" t="s">
        <v>72</v>
      </c>
      <c r="D61" s="21" t="s">
        <v>74</v>
      </c>
      <c r="E61" s="21" t="s">
        <v>59</v>
      </c>
      <c r="F61" s="8" t="s">
        <v>75</v>
      </c>
      <c r="G61" s="21" t="s">
        <v>76</v>
      </c>
      <c r="H61" s="28">
        <v>44652</v>
      </c>
      <c r="I61" s="28">
        <v>44926</v>
      </c>
      <c r="J61" s="8" t="s">
        <v>53</v>
      </c>
      <c r="K61" s="8"/>
      <c r="L61" s="8"/>
      <c r="M61" s="8"/>
      <c r="N61" s="21" t="s">
        <v>54</v>
      </c>
      <c r="O61" s="36">
        <v>530612</v>
      </c>
      <c r="P61" s="22">
        <v>0</v>
      </c>
      <c r="Q61" s="22">
        <v>0</v>
      </c>
      <c r="R61" s="22">
        <v>0</v>
      </c>
      <c r="S61" s="22">
        <v>0</v>
      </c>
      <c r="T61" s="22">
        <v>0</v>
      </c>
      <c r="U61" s="22">
        <f t="shared" si="0"/>
        <v>0</v>
      </c>
      <c r="V61" s="22">
        <v>52956.739999999991</v>
      </c>
      <c r="W61" s="22">
        <v>0</v>
      </c>
      <c r="X61" s="22">
        <f t="shared" si="1"/>
        <v>52956.739999999991</v>
      </c>
      <c r="Y61" s="29">
        <f>X61</f>
        <v>52956.739999999991</v>
      </c>
      <c r="Z61" s="52"/>
    </row>
    <row r="62" spans="1:27" ht="28.8" x14ac:dyDescent="0.3">
      <c r="A62" s="21" t="s">
        <v>47</v>
      </c>
      <c r="B62" s="21" t="s">
        <v>71</v>
      </c>
      <c r="C62" s="21" t="s">
        <v>72</v>
      </c>
      <c r="D62" s="21" t="s">
        <v>74</v>
      </c>
      <c r="E62" s="21" t="s">
        <v>59</v>
      </c>
      <c r="F62" s="8" t="s">
        <v>77</v>
      </c>
      <c r="G62" s="21" t="s">
        <v>76</v>
      </c>
      <c r="H62" s="28">
        <v>44562</v>
      </c>
      <c r="I62" s="28">
        <v>44926</v>
      </c>
      <c r="J62" s="8" t="s">
        <v>53</v>
      </c>
      <c r="K62" s="8"/>
      <c r="L62" s="8"/>
      <c r="M62" s="8"/>
      <c r="N62" s="21" t="s">
        <v>54</v>
      </c>
      <c r="O62" s="36">
        <v>510704</v>
      </c>
      <c r="P62" s="22">
        <v>0</v>
      </c>
      <c r="Q62" s="22">
        <v>0</v>
      </c>
      <c r="R62" s="22">
        <v>0</v>
      </c>
      <c r="S62" s="22">
        <v>0</v>
      </c>
      <c r="T62" s="22">
        <v>0</v>
      </c>
      <c r="U62" s="22">
        <f t="shared" si="0"/>
        <v>0</v>
      </c>
      <c r="V62" s="22">
        <v>14400.58</v>
      </c>
      <c r="W62" s="22">
        <v>0</v>
      </c>
      <c r="X62" s="22">
        <f t="shared" si="1"/>
        <v>14400.58</v>
      </c>
    </row>
    <row r="63" spans="1:27" ht="28.8" x14ac:dyDescent="0.3">
      <c r="A63" s="21" t="s">
        <v>47</v>
      </c>
      <c r="B63" s="21" t="s">
        <v>71</v>
      </c>
      <c r="C63" s="21" t="s">
        <v>72</v>
      </c>
      <c r="D63" s="21" t="s">
        <v>74</v>
      </c>
      <c r="E63" s="21" t="s">
        <v>59</v>
      </c>
      <c r="F63" s="8" t="s">
        <v>77</v>
      </c>
      <c r="G63" s="21" t="s">
        <v>76</v>
      </c>
      <c r="H63" s="28">
        <v>44562</v>
      </c>
      <c r="I63" s="28">
        <v>44926</v>
      </c>
      <c r="J63" s="8" t="s">
        <v>53</v>
      </c>
      <c r="K63" s="8"/>
      <c r="L63" s="8"/>
      <c r="M63" s="8"/>
      <c r="N63" s="21" t="s">
        <v>54</v>
      </c>
      <c r="O63" s="36">
        <v>510707</v>
      </c>
      <c r="P63" s="22">
        <v>0</v>
      </c>
      <c r="Q63" s="22">
        <v>0</v>
      </c>
      <c r="R63" s="22">
        <v>0</v>
      </c>
      <c r="S63" s="22">
        <v>0</v>
      </c>
      <c r="T63" s="22">
        <v>0</v>
      </c>
      <c r="U63" s="22">
        <f t="shared" si="0"/>
        <v>0</v>
      </c>
      <c r="V63" s="22">
        <v>120662.12</v>
      </c>
      <c r="W63" s="22">
        <v>0</v>
      </c>
      <c r="X63" s="22">
        <f t="shared" si="1"/>
        <v>120662.12</v>
      </c>
    </row>
    <row r="64" spans="1:27" ht="28.8" x14ac:dyDescent="0.3">
      <c r="A64" s="21" t="s">
        <v>47</v>
      </c>
      <c r="B64" s="21" t="s">
        <v>71</v>
      </c>
      <c r="C64" s="21" t="s">
        <v>72</v>
      </c>
      <c r="D64" s="21" t="s">
        <v>74</v>
      </c>
      <c r="E64" s="21" t="s">
        <v>59</v>
      </c>
      <c r="F64" s="8" t="s">
        <v>77</v>
      </c>
      <c r="G64" s="21" t="s">
        <v>76</v>
      </c>
      <c r="H64" s="28">
        <v>44562</v>
      </c>
      <c r="I64" s="28">
        <v>44926</v>
      </c>
      <c r="J64" s="8" t="s">
        <v>53</v>
      </c>
      <c r="K64" s="8"/>
      <c r="L64" s="8"/>
      <c r="M64" s="8"/>
      <c r="N64" s="21" t="s">
        <v>54</v>
      </c>
      <c r="O64" s="36">
        <v>510709</v>
      </c>
      <c r="P64" s="22">
        <v>0</v>
      </c>
      <c r="Q64" s="22">
        <v>0</v>
      </c>
      <c r="R64" s="22">
        <v>0</v>
      </c>
      <c r="S64" s="22">
        <v>0</v>
      </c>
      <c r="T64" s="22">
        <v>0</v>
      </c>
      <c r="U64" s="22">
        <f t="shared" si="0"/>
        <v>0</v>
      </c>
      <c r="V64" s="22">
        <v>485599.42</v>
      </c>
      <c r="W64" s="22">
        <v>0</v>
      </c>
      <c r="X64" s="22">
        <f t="shared" si="1"/>
        <v>485599.42</v>
      </c>
      <c r="Y64" s="29">
        <f>SUM(X62:X64)</f>
        <v>620662.12</v>
      </c>
    </row>
    <row r="65" spans="1:25" ht="28.8" x14ac:dyDescent="0.3">
      <c r="A65" s="21" t="s">
        <v>47</v>
      </c>
      <c r="B65" s="21" t="s">
        <v>71</v>
      </c>
      <c r="C65" s="21" t="s">
        <v>72</v>
      </c>
      <c r="D65" s="21" t="s">
        <v>74</v>
      </c>
      <c r="E65" s="21" t="s">
        <v>59</v>
      </c>
      <c r="F65" s="8" t="s">
        <v>78</v>
      </c>
      <c r="G65" s="21" t="s">
        <v>76</v>
      </c>
      <c r="H65" s="28">
        <v>44652</v>
      </c>
      <c r="I65" s="28">
        <v>44834</v>
      </c>
      <c r="J65" s="8" t="s">
        <v>53</v>
      </c>
      <c r="K65" s="8"/>
      <c r="L65" s="8"/>
      <c r="M65" s="8"/>
      <c r="N65" s="21" t="s">
        <v>54</v>
      </c>
      <c r="O65" s="36">
        <v>530805</v>
      </c>
      <c r="P65" s="22">
        <v>0</v>
      </c>
      <c r="Q65" s="22">
        <v>0</v>
      </c>
      <c r="R65" s="22">
        <v>0</v>
      </c>
      <c r="S65" s="22">
        <v>0</v>
      </c>
      <c r="T65" s="22">
        <v>0</v>
      </c>
      <c r="U65" s="22">
        <f t="shared" si="0"/>
        <v>0</v>
      </c>
      <c r="V65" s="22">
        <v>72.849999999999994</v>
      </c>
      <c r="W65" s="22">
        <v>0</v>
      </c>
      <c r="X65" s="22">
        <f t="shared" si="1"/>
        <v>72.849999999999994</v>
      </c>
    </row>
    <row r="66" spans="1:25" ht="28.8" x14ac:dyDescent="0.3">
      <c r="A66" s="21" t="s">
        <v>47</v>
      </c>
      <c r="B66" s="21" t="s">
        <v>71</v>
      </c>
      <c r="C66" s="21" t="s">
        <v>72</v>
      </c>
      <c r="D66" s="21" t="s">
        <v>74</v>
      </c>
      <c r="E66" s="21" t="s">
        <v>59</v>
      </c>
      <c r="F66" s="8" t="s">
        <v>78</v>
      </c>
      <c r="G66" s="21" t="s">
        <v>76</v>
      </c>
      <c r="H66" s="28">
        <v>44652</v>
      </c>
      <c r="I66" s="28">
        <v>44834</v>
      </c>
      <c r="J66" s="8" t="s">
        <v>53</v>
      </c>
      <c r="K66" s="8"/>
      <c r="L66" s="8"/>
      <c r="M66" s="8"/>
      <c r="N66" s="21" t="s">
        <v>54</v>
      </c>
      <c r="O66" s="36">
        <v>530809</v>
      </c>
      <c r="P66" s="22">
        <v>0</v>
      </c>
      <c r="Q66" s="22">
        <v>0</v>
      </c>
      <c r="R66" s="22">
        <v>0</v>
      </c>
      <c r="S66" s="22">
        <v>0</v>
      </c>
      <c r="T66" s="22">
        <v>0</v>
      </c>
      <c r="U66" s="22">
        <f t="shared" si="0"/>
        <v>0</v>
      </c>
      <c r="V66" s="22">
        <v>6752.09</v>
      </c>
      <c r="W66" s="22">
        <v>0</v>
      </c>
      <c r="X66" s="22">
        <f t="shared" si="1"/>
        <v>6752.09</v>
      </c>
    </row>
    <row r="67" spans="1:25" ht="28.8" x14ac:dyDescent="0.3">
      <c r="A67" s="21" t="s">
        <v>47</v>
      </c>
      <c r="B67" s="21" t="s">
        <v>71</v>
      </c>
      <c r="C67" s="21" t="s">
        <v>72</v>
      </c>
      <c r="D67" s="21" t="s">
        <v>74</v>
      </c>
      <c r="E67" s="21" t="s">
        <v>59</v>
      </c>
      <c r="F67" s="8" t="s">
        <v>78</v>
      </c>
      <c r="G67" s="21" t="s">
        <v>76</v>
      </c>
      <c r="H67" s="28">
        <v>44652</v>
      </c>
      <c r="I67" s="28">
        <v>44834</v>
      </c>
      <c r="J67" s="8" t="s">
        <v>53</v>
      </c>
      <c r="K67" s="8"/>
      <c r="L67" s="8"/>
      <c r="M67" s="8"/>
      <c r="N67" s="21" t="s">
        <v>54</v>
      </c>
      <c r="O67" s="36">
        <v>530826</v>
      </c>
      <c r="P67" s="22">
        <v>0</v>
      </c>
      <c r="Q67" s="22">
        <v>0</v>
      </c>
      <c r="R67" s="22">
        <v>0</v>
      </c>
      <c r="S67" s="22">
        <v>0</v>
      </c>
      <c r="T67" s="22">
        <v>0</v>
      </c>
      <c r="U67" s="22">
        <f t="shared" si="0"/>
        <v>0</v>
      </c>
      <c r="V67" s="22">
        <v>41328.019999999997</v>
      </c>
      <c r="W67" s="22">
        <v>0</v>
      </c>
      <c r="X67" s="22">
        <f t="shared" si="1"/>
        <v>41328.019999999997</v>
      </c>
      <c r="Y67" s="29">
        <f>SUM(X65:X67)</f>
        <v>48152.959999999999</v>
      </c>
    </row>
    <row r="68" spans="1:25" ht="28.8" x14ac:dyDescent="0.3">
      <c r="A68" s="21" t="s">
        <v>47</v>
      </c>
      <c r="B68" s="21" t="s">
        <v>71</v>
      </c>
      <c r="C68" s="21" t="s">
        <v>72</v>
      </c>
      <c r="D68" s="21" t="s">
        <v>74</v>
      </c>
      <c r="E68" s="21" t="s">
        <v>59</v>
      </c>
      <c r="F68" s="8" t="s">
        <v>79</v>
      </c>
      <c r="G68" s="21" t="s">
        <v>76</v>
      </c>
      <c r="H68" s="28">
        <v>44562</v>
      </c>
      <c r="I68" s="28">
        <v>44926</v>
      </c>
      <c r="J68" s="8" t="s">
        <v>53</v>
      </c>
      <c r="K68" s="8"/>
      <c r="L68" s="8"/>
      <c r="M68" s="8"/>
      <c r="N68" s="21" t="s">
        <v>54</v>
      </c>
      <c r="O68" s="36">
        <v>510105</v>
      </c>
      <c r="P68" s="22">
        <v>0</v>
      </c>
      <c r="Q68" s="22">
        <v>0</v>
      </c>
      <c r="R68" s="22">
        <v>0</v>
      </c>
      <c r="S68" s="22">
        <v>0</v>
      </c>
      <c r="T68" s="22">
        <v>0</v>
      </c>
      <c r="U68" s="22">
        <f t="shared" si="0"/>
        <v>0</v>
      </c>
      <c r="V68" s="22">
        <v>4185320</v>
      </c>
      <c r="W68" s="22">
        <v>0</v>
      </c>
      <c r="X68" s="22">
        <f t="shared" si="1"/>
        <v>4185320</v>
      </c>
    </row>
    <row r="69" spans="1:25" ht="28.8" x14ac:dyDescent="0.3">
      <c r="A69" s="21" t="s">
        <v>47</v>
      </c>
      <c r="B69" s="21" t="s">
        <v>71</v>
      </c>
      <c r="C69" s="21" t="s">
        <v>72</v>
      </c>
      <c r="D69" s="21" t="s">
        <v>74</v>
      </c>
      <c r="E69" s="21" t="s">
        <v>59</v>
      </c>
      <c r="F69" s="8" t="s">
        <v>79</v>
      </c>
      <c r="G69" s="21" t="s">
        <v>76</v>
      </c>
      <c r="H69" s="28">
        <v>44562</v>
      </c>
      <c r="I69" s="28">
        <v>44926</v>
      </c>
      <c r="J69" s="8" t="s">
        <v>53</v>
      </c>
      <c r="K69" s="8"/>
      <c r="L69" s="8"/>
      <c r="M69" s="8"/>
      <c r="N69" s="21" t="s">
        <v>54</v>
      </c>
      <c r="O69" s="36">
        <v>510106</v>
      </c>
      <c r="P69" s="22">
        <v>0</v>
      </c>
      <c r="Q69" s="22">
        <v>0</v>
      </c>
      <c r="R69" s="22">
        <v>0</v>
      </c>
      <c r="S69" s="22">
        <v>0</v>
      </c>
      <c r="T69" s="22">
        <v>0</v>
      </c>
      <c r="U69" s="22">
        <f t="shared" si="0"/>
        <v>0</v>
      </c>
      <c r="V69" s="22">
        <v>12223937.439999999</v>
      </c>
      <c r="W69" s="22">
        <v>0</v>
      </c>
      <c r="X69" s="22">
        <f t="shared" si="1"/>
        <v>12223937.439999999</v>
      </c>
    </row>
    <row r="70" spans="1:25" ht="28.8" x14ac:dyDescent="0.3">
      <c r="A70" s="21" t="s">
        <v>47</v>
      </c>
      <c r="B70" s="21" t="s">
        <v>71</v>
      </c>
      <c r="C70" s="21" t="s">
        <v>72</v>
      </c>
      <c r="D70" s="21" t="s">
        <v>74</v>
      </c>
      <c r="E70" s="21" t="s">
        <v>59</v>
      </c>
      <c r="F70" s="8" t="s">
        <v>79</v>
      </c>
      <c r="G70" s="21" t="s">
        <v>76</v>
      </c>
      <c r="H70" s="28">
        <v>44562</v>
      </c>
      <c r="I70" s="28">
        <v>44926</v>
      </c>
      <c r="J70" s="8" t="s">
        <v>53</v>
      </c>
      <c r="K70" s="8"/>
      <c r="L70" s="8"/>
      <c r="M70" s="8"/>
      <c r="N70" s="21" t="s">
        <v>54</v>
      </c>
      <c r="O70" s="36">
        <v>510203</v>
      </c>
      <c r="P70" s="22">
        <v>0</v>
      </c>
      <c r="Q70" s="22">
        <v>0</v>
      </c>
      <c r="R70" s="22">
        <v>0</v>
      </c>
      <c r="S70" s="22">
        <v>0</v>
      </c>
      <c r="T70" s="22">
        <v>0</v>
      </c>
      <c r="U70" s="22">
        <f t="shared" si="0"/>
        <v>0</v>
      </c>
      <c r="V70" s="22">
        <v>1533910.56</v>
      </c>
      <c r="W70" s="22">
        <v>0</v>
      </c>
      <c r="X70" s="22">
        <f t="shared" si="1"/>
        <v>1533910.56</v>
      </c>
    </row>
    <row r="71" spans="1:25" ht="28.8" x14ac:dyDescent="0.3">
      <c r="A71" s="21" t="s">
        <v>47</v>
      </c>
      <c r="B71" s="21" t="s">
        <v>71</v>
      </c>
      <c r="C71" s="21" t="s">
        <v>72</v>
      </c>
      <c r="D71" s="21" t="s">
        <v>74</v>
      </c>
      <c r="E71" s="21" t="s">
        <v>59</v>
      </c>
      <c r="F71" s="8" t="s">
        <v>79</v>
      </c>
      <c r="G71" s="21" t="s">
        <v>76</v>
      </c>
      <c r="H71" s="28">
        <v>44562</v>
      </c>
      <c r="I71" s="28">
        <v>44926</v>
      </c>
      <c r="J71" s="8" t="s">
        <v>53</v>
      </c>
      <c r="K71" s="8"/>
      <c r="L71" s="8"/>
      <c r="M71" s="8"/>
      <c r="N71" s="21" t="s">
        <v>54</v>
      </c>
      <c r="O71" s="36">
        <v>510204</v>
      </c>
      <c r="P71" s="22">
        <v>0</v>
      </c>
      <c r="Q71" s="22">
        <v>0</v>
      </c>
      <c r="R71" s="22">
        <v>0</v>
      </c>
      <c r="S71" s="22">
        <v>0</v>
      </c>
      <c r="T71" s="22">
        <v>0</v>
      </c>
      <c r="U71" s="22">
        <f t="shared" si="0"/>
        <v>0</v>
      </c>
      <c r="V71" s="22">
        <v>714000</v>
      </c>
      <c r="W71" s="22">
        <v>0</v>
      </c>
      <c r="X71" s="22">
        <f t="shared" si="1"/>
        <v>714000</v>
      </c>
    </row>
    <row r="72" spans="1:25" ht="28.8" x14ac:dyDescent="0.3">
      <c r="A72" s="21" t="s">
        <v>47</v>
      </c>
      <c r="B72" s="21" t="s">
        <v>71</v>
      </c>
      <c r="C72" s="21" t="s">
        <v>72</v>
      </c>
      <c r="D72" s="21" t="s">
        <v>74</v>
      </c>
      <c r="E72" s="21" t="s">
        <v>59</v>
      </c>
      <c r="F72" s="8" t="s">
        <v>79</v>
      </c>
      <c r="G72" s="21" t="s">
        <v>76</v>
      </c>
      <c r="H72" s="28">
        <v>44562</v>
      </c>
      <c r="I72" s="28">
        <v>44926</v>
      </c>
      <c r="J72" s="8" t="s">
        <v>53</v>
      </c>
      <c r="K72" s="8"/>
      <c r="L72" s="8"/>
      <c r="M72" s="8"/>
      <c r="N72" s="21" t="s">
        <v>54</v>
      </c>
      <c r="O72" s="36">
        <v>510304</v>
      </c>
      <c r="P72" s="22">
        <v>0</v>
      </c>
      <c r="Q72" s="22">
        <v>0</v>
      </c>
      <c r="R72" s="22">
        <v>0</v>
      </c>
      <c r="S72" s="22">
        <v>0</v>
      </c>
      <c r="T72" s="22">
        <v>0</v>
      </c>
      <c r="U72" s="22">
        <f t="shared" si="0"/>
        <v>0</v>
      </c>
      <c r="V72" s="22">
        <v>187080</v>
      </c>
      <c r="W72" s="22">
        <v>0</v>
      </c>
      <c r="X72" s="22">
        <f t="shared" si="1"/>
        <v>187080</v>
      </c>
    </row>
    <row r="73" spans="1:25" ht="28.8" x14ac:dyDescent="0.3">
      <c r="A73" s="21" t="s">
        <v>47</v>
      </c>
      <c r="B73" s="21" t="s">
        <v>71</v>
      </c>
      <c r="C73" s="21" t="s">
        <v>72</v>
      </c>
      <c r="D73" s="21" t="s">
        <v>74</v>
      </c>
      <c r="E73" s="21" t="s">
        <v>59</v>
      </c>
      <c r="F73" s="8" t="s">
        <v>79</v>
      </c>
      <c r="G73" s="21" t="s">
        <v>76</v>
      </c>
      <c r="H73" s="28">
        <v>44562</v>
      </c>
      <c r="I73" s="28">
        <v>44926</v>
      </c>
      <c r="J73" s="8" t="s">
        <v>53</v>
      </c>
      <c r="K73" s="8"/>
      <c r="L73" s="8"/>
      <c r="M73" s="8"/>
      <c r="N73" s="21" t="s">
        <v>54</v>
      </c>
      <c r="O73" s="36">
        <v>510306</v>
      </c>
      <c r="P73" s="22">
        <v>0</v>
      </c>
      <c r="Q73" s="22">
        <v>0</v>
      </c>
      <c r="R73" s="22">
        <v>0</v>
      </c>
      <c r="S73" s="22">
        <v>0</v>
      </c>
      <c r="T73" s="22">
        <v>0</v>
      </c>
      <c r="U73" s="22">
        <f t="shared" si="0"/>
        <v>0</v>
      </c>
      <c r="V73" s="22">
        <v>1470000</v>
      </c>
      <c r="W73" s="22">
        <v>0</v>
      </c>
      <c r="X73" s="22">
        <f t="shared" si="1"/>
        <v>1470000</v>
      </c>
    </row>
    <row r="74" spans="1:25" ht="28.8" x14ac:dyDescent="0.3">
      <c r="A74" s="21" t="s">
        <v>47</v>
      </c>
      <c r="B74" s="21" t="s">
        <v>71</v>
      </c>
      <c r="C74" s="21" t="s">
        <v>72</v>
      </c>
      <c r="D74" s="21" t="s">
        <v>74</v>
      </c>
      <c r="E74" s="21" t="s">
        <v>59</v>
      </c>
      <c r="F74" s="8" t="s">
        <v>79</v>
      </c>
      <c r="G74" s="21" t="s">
        <v>76</v>
      </c>
      <c r="H74" s="28">
        <v>44562</v>
      </c>
      <c r="I74" s="28">
        <v>44926</v>
      </c>
      <c r="J74" s="8" t="s">
        <v>53</v>
      </c>
      <c r="K74" s="8"/>
      <c r="L74" s="8"/>
      <c r="M74" s="8"/>
      <c r="N74" s="21" t="s">
        <v>54</v>
      </c>
      <c r="O74" s="36">
        <v>510401</v>
      </c>
      <c r="P74" s="22">
        <v>0</v>
      </c>
      <c r="Q74" s="22">
        <v>0</v>
      </c>
      <c r="R74" s="22">
        <v>0</v>
      </c>
      <c r="S74" s="22">
        <v>0</v>
      </c>
      <c r="T74" s="22">
        <v>0</v>
      </c>
      <c r="U74" s="22">
        <f t="shared" si="0"/>
        <v>0</v>
      </c>
      <c r="V74" s="22">
        <v>45312</v>
      </c>
      <c r="W74" s="22">
        <v>0</v>
      </c>
      <c r="X74" s="22">
        <f t="shared" si="1"/>
        <v>45312</v>
      </c>
    </row>
    <row r="75" spans="1:25" ht="28.8" x14ac:dyDescent="0.3">
      <c r="A75" s="21" t="s">
        <v>47</v>
      </c>
      <c r="B75" s="21" t="s">
        <v>71</v>
      </c>
      <c r="C75" s="21" t="s">
        <v>72</v>
      </c>
      <c r="D75" s="21" t="s">
        <v>74</v>
      </c>
      <c r="E75" s="21" t="s">
        <v>59</v>
      </c>
      <c r="F75" s="8" t="s">
        <v>79</v>
      </c>
      <c r="G75" s="21" t="s">
        <v>76</v>
      </c>
      <c r="H75" s="28">
        <v>44562</v>
      </c>
      <c r="I75" s="28">
        <v>44926</v>
      </c>
      <c r="J75" s="8" t="s">
        <v>53</v>
      </c>
      <c r="K75" s="8"/>
      <c r="L75" s="8"/>
      <c r="M75" s="8"/>
      <c r="N75" s="21" t="s">
        <v>54</v>
      </c>
      <c r="O75" s="36">
        <v>510408</v>
      </c>
      <c r="P75" s="22">
        <v>0</v>
      </c>
      <c r="Q75" s="22">
        <v>0</v>
      </c>
      <c r="R75" s="22">
        <v>0</v>
      </c>
      <c r="S75" s="22">
        <v>0</v>
      </c>
      <c r="T75" s="22">
        <v>0</v>
      </c>
      <c r="U75" s="22">
        <f t="shared" si="0"/>
        <v>0</v>
      </c>
      <c r="V75" s="22">
        <v>331910.8</v>
      </c>
      <c r="W75" s="22">
        <v>0</v>
      </c>
      <c r="X75" s="22">
        <f t="shared" si="1"/>
        <v>331910.8</v>
      </c>
    </row>
    <row r="76" spans="1:25" ht="28.8" x14ac:dyDescent="0.3">
      <c r="A76" s="21" t="s">
        <v>47</v>
      </c>
      <c r="B76" s="21" t="s">
        <v>71</v>
      </c>
      <c r="C76" s="21" t="s">
        <v>72</v>
      </c>
      <c r="D76" s="21" t="s">
        <v>74</v>
      </c>
      <c r="E76" s="21" t="s">
        <v>59</v>
      </c>
      <c r="F76" s="8" t="s">
        <v>79</v>
      </c>
      <c r="G76" s="21" t="s">
        <v>76</v>
      </c>
      <c r="H76" s="28">
        <v>44562</v>
      </c>
      <c r="I76" s="28">
        <v>44926</v>
      </c>
      <c r="J76" s="8" t="s">
        <v>53</v>
      </c>
      <c r="K76" s="8"/>
      <c r="L76" s="8"/>
      <c r="M76" s="8"/>
      <c r="N76" s="21" t="s">
        <v>54</v>
      </c>
      <c r="O76" s="36">
        <v>510509</v>
      </c>
      <c r="P76" s="22">
        <v>0</v>
      </c>
      <c r="Q76" s="22">
        <v>0</v>
      </c>
      <c r="R76" s="22">
        <v>0</v>
      </c>
      <c r="S76" s="22">
        <v>0</v>
      </c>
      <c r="T76" s="22">
        <v>0</v>
      </c>
      <c r="U76" s="22">
        <f t="shared" si="0"/>
        <v>0</v>
      </c>
      <c r="V76" s="22">
        <v>800000</v>
      </c>
      <c r="W76" s="22">
        <v>0</v>
      </c>
      <c r="X76" s="22">
        <f t="shared" si="1"/>
        <v>800000</v>
      </c>
    </row>
    <row r="77" spans="1:25" ht="28.8" x14ac:dyDescent="0.3">
      <c r="A77" s="21" t="s">
        <v>47</v>
      </c>
      <c r="B77" s="21" t="s">
        <v>71</v>
      </c>
      <c r="C77" s="21" t="s">
        <v>72</v>
      </c>
      <c r="D77" s="21" t="s">
        <v>74</v>
      </c>
      <c r="E77" s="21" t="s">
        <v>59</v>
      </c>
      <c r="F77" s="8" t="s">
        <v>79</v>
      </c>
      <c r="G77" s="21" t="s">
        <v>76</v>
      </c>
      <c r="H77" s="28">
        <v>44562</v>
      </c>
      <c r="I77" s="28">
        <v>44926</v>
      </c>
      <c r="J77" s="8" t="s">
        <v>53</v>
      </c>
      <c r="K77" s="8"/>
      <c r="L77" s="8"/>
      <c r="M77" s="8"/>
      <c r="N77" s="21" t="s">
        <v>54</v>
      </c>
      <c r="O77" s="36">
        <v>510512</v>
      </c>
      <c r="P77" s="22">
        <v>0</v>
      </c>
      <c r="Q77" s="22">
        <v>0</v>
      </c>
      <c r="R77" s="22">
        <v>0</v>
      </c>
      <c r="S77" s="22">
        <v>0</v>
      </c>
      <c r="T77" s="22">
        <v>0</v>
      </c>
      <c r="U77" s="22">
        <f t="shared" ref="U77:U140" si="2">S77+T77</f>
        <v>0</v>
      </c>
      <c r="V77" s="22">
        <v>168540</v>
      </c>
      <c r="W77" s="22">
        <v>0</v>
      </c>
      <c r="X77" s="22">
        <f t="shared" ref="X77:X140" si="3">V77+W77</f>
        <v>168540</v>
      </c>
    </row>
    <row r="78" spans="1:25" ht="28.8" x14ac:dyDescent="0.3">
      <c r="A78" s="21" t="s">
        <v>47</v>
      </c>
      <c r="B78" s="21" t="s">
        <v>71</v>
      </c>
      <c r="C78" s="21" t="s">
        <v>72</v>
      </c>
      <c r="D78" s="21" t="s">
        <v>74</v>
      </c>
      <c r="E78" s="21" t="s">
        <v>59</v>
      </c>
      <c r="F78" s="8" t="s">
        <v>79</v>
      </c>
      <c r="G78" s="21" t="s">
        <v>76</v>
      </c>
      <c r="H78" s="28">
        <v>44562</v>
      </c>
      <c r="I78" s="28">
        <v>44926</v>
      </c>
      <c r="J78" s="8" t="s">
        <v>53</v>
      </c>
      <c r="K78" s="8"/>
      <c r="L78" s="8"/>
      <c r="M78" s="8"/>
      <c r="N78" s="21" t="s">
        <v>54</v>
      </c>
      <c r="O78" s="36">
        <v>510513</v>
      </c>
      <c r="P78" s="22">
        <v>0</v>
      </c>
      <c r="Q78" s="22">
        <v>0</v>
      </c>
      <c r="R78" s="22">
        <v>0</v>
      </c>
      <c r="S78" s="22">
        <v>0</v>
      </c>
      <c r="T78" s="22">
        <v>0</v>
      </c>
      <c r="U78" s="22">
        <f t="shared" si="2"/>
        <v>0</v>
      </c>
      <c r="V78" s="22">
        <v>168540</v>
      </c>
      <c r="W78" s="22">
        <v>0</v>
      </c>
      <c r="X78" s="22">
        <f t="shared" si="3"/>
        <v>168540</v>
      </c>
    </row>
    <row r="79" spans="1:25" ht="28.8" x14ac:dyDescent="0.3">
      <c r="A79" s="21" t="s">
        <v>47</v>
      </c>
      <c r="B79" s="21" t="s">
        <v>71</v>
      </c>
      <c r="C79" s="21" t="s">
        <v>72</v>
      </c>
      <c r="D79" s="21" t="s">
        <v>74</v>
      </c>
      <c r="E79" s="21" t="s">
        <v>59</v>
      </c>
      <c r="F79" s="8" t="s">
        <v>79</v>
      </c>
      <c r="G79" s="21" t="s">
        <v>76</v>
      </c>
      <c r="H79" s="28">
        <v>44562</v>
      </c>
      <c r="I79" s="28">
        <v>44926</v>
      </c>
      <c r="J79" s="8" t="s">
        <v>53</v>
      </c>
      <c r="K79" s="8"/>
      <c r="L79" s="8"/>
      <c r="M79" s="8"/>
      <c r="N79" s="21" t="s">
        <v>54</v>
      </c>
      <c r="O79" s="36">
        <v>510601</v>
      </c>
      <c r="P79" s="22">
        <v>0</v>
      </c>
      <c r="Q79" s="22">
        <v>0</v>
      </c>
      <c r="R79" s="22">
        <v>0</v>
      </c>
      <c r="S79" s="22">
        <v>0</v>
      </c>
      <c r="T79" s="22">
        <v>0</v>
      </c>
      <c r="U79" s="22">
        <f t="shared" si="2"/>
        <v>0</v>
      </c>
      <c r="V79" s="22">
        <v>2145497.0499999998</v>
      </c>
      <c r="W79" s="22">
        <v>0</v>
      </c>
      <c r="X79" s="22">
        <f t="shared" si="3"/>
        <v>2145497.0499999998</v>
      </c>
    </row>
    <row r="80" spans="1:25" ht="28.8" x14ac:dyDescent="0.3">
      <c r="A80" s="21" t="s">
        <v>47</v>
      </c>
      <c r="B80" s="21" t="s">
        <v>71</v>
      </c>
      <c r="C80" s="21" t="s">
        <v>72</v>
      </c>
      <c r="D80" s="21" t="s">
        <v>74</v>
      </c>
      <c r="E80" s="21" t="s">
        <v>59</v>
      </c>
      <c r="F80" s="8" t="s">
        <v>79</v>
      </c>
      <c r="G80" s="21" t="s">
        <v>76</v>
      </c>
      <c r="H80" s="28">
        <v>44562</v>
      </c>
      <c r="I80" s="28">
        <v>44926</v>
      </c>
      <c r="J80" s="8" t="s">
        <v>53</v>
      </c>
      <c r="K80" s="8"/>
      <c r="L80" s="8"/>
      <c r="M80" s="8"/>
      <c r="N80" s="21" t="s">
        <v>54</v>
      </c>
      <c r="O80" s="36">
        <v>510602</v>
      </c>
      <c r="P80" s="22">
        <v>0</v>
      </c>
      <c r="Q80" s="22">
        <v>0</v>
      </c>
      <c r="R80" s="22">
        <v>0</v>
      </c>
      <c r="S80" s="22">
        <v>0</v>
      </c>
      <c r="T80" s="22">
        <v>0</v>
      </c>
      <c r="U80" s="22">
        <f t="shared" si="2"/>
        <v>0</v>
      </c>
      <c r="V80" s="22">
        <v>1533297</v>
      </c>
      <c r="W80" s="22">
        <v>0</v>
      </c>
      <c r="X80" s="22">
        <f t="shared" si="3"/>
        <v>1533297</v>
      </c>
    </row>
    <row r="81" spans="1:25" ht="28.8" x14ac:dyDescent="0.3">
      <c r="A81" s="21" t="s">
        <v>47</v>
      </c>
      <c r="B81" s="21" t="s">
        <v>71</v>
      </c>
      <c r="C81" s="21" t="s">
        <v>72</v>
      </c>
      <c r="D81" s="21" t="s">
        <v>74</v>
      </c>
      <c r="E81" s="21" t="s">
        <v>59</v>
      </c>
      <c r="F81" s="8" t="s">
        <v>79</v>
      </c>
      <c r="G81" s="21" t="s">
        <v>76</v>
      </c>
      <c r="H81" s="28">
        <v>44562</v>
      </c>
      <c r="I81" s="28">
        <v>44926</v>
      </c>
      <c r="J81" s="8" t="s">
        <v>53</v>
      </c>
      <c r="K81" s="8"/>
      <c r="L81" s="8"/>
      <c r="M81" s="8"/>
      <c r="N81" s="21" t="s">
        <v>54</v>
      </c>
      <c r="O81" s="36">
        <v>510706</v>
      </c>
      <c r="P81" s="22">
        <v>0</v>
      </c>
      <c r="Q81" s="22">
        <v>0</v>
      </c>
      <c r="R81" s="22">
        <v>0</v>
      </c>
      <c r="S81" s="22">
        <v>0</v>
      </c>
      <c r="T81" s="22">
        <v>0</v>
      </c>
      <c r="U81" s="22">
        <f t="shared" si="2"/>
        <v>0</v>
      </c>
      <c r="V81" s="22">
        <v>451315.77</v>
      </c>
      <c r="W81" s="22">
        <v>-330285.73</v>
      </c>
      <c r="X81" s="22">
        <f t="shared" si="3"/>
        <v>121030.04000000004</v>
      </c>
      <c r="Y81" s="29">
        <f>SUM(X68:X81)</f>
        <v>25628374.890000001</v>
      </c>
    </row>
    <row r="82" spans="1:25" ht="28.8" x14ac:dyDescent="0.3">
      <c r="A82" s="21" t="s">
        <v>47</v>
      </c>
      <c r="B82" s="21" t="s">
        <v>71</v>
      </c>
      <c r="C82" s="21" t="s">
        <v>72</v>
      </c>
      <c r="D82" s="21" t="s">
        <v>74</v>
      </c>
      <c r="E82" s="21" t="s">
        <v>59</v>
      </c>
      <c r="F82" s="8" t="s">
        <v>80</v>
      </c>
      <c r="G82" s="21" t="s">
        <v>76</v>
      </c>
      <c r="H82" s="28">
        <v>44562</v>
      </c>
      <c r="I82" s="28">
        <v>44926</v>
      </c>
      <c r="J82" s="8" t="s">
        <v>53</v>
      </c>
      <c r="K82" s="8"/>
      <c r="L82" s="8"/>
      <c r="M82" s="8"/>
      <c r="N82" s="21" t="s">
        <v>54</v>
      </c>
      <c r="O82" s="36">
        <v>530201</v>
      </c>
      <c r="P82" s="22">
        <v>0</v>
      </c>
      <c r="Q82" s="22">
        <v>0</v>
      </c>
      <c r="R82" s="22">
        <v>0</v>
      </c>
      <c r="S82" s="22">
        <v>0</v>
      </c>
      <c r="T82" s="22">
        <v>0</v>
      </c>
      <c r="U82" s="22">
        <f t="shared" si="2"/>
        <v>0</v>
      </c>
      <c r="V82" s="22">
        <v>370611.5</v>
      </c>
      <c r="W82" s="22">
        <v>0</v>
      </c>
      <c r="X82" s="22">
        <f t="shared" si="3"/>
        <v>370611.5</v>
      </c>
    </row>
    <row r="83" spans="1:25" ht="28.8" x14ac:dyDescent="0.3">
      <c r="A83" s="21" t="s">
        <v>47</v>
      </c>
      <c r="B83" s="21" t="s">
        <v>71</v>
      </c>
      <c r="C83" s="21" t="s">
        <v>72</v>
      </c>
      <c r="D83" s="21" t="s">
        <v>74</v>
      </c>
      <c r="E83" s="21" t="s">
        <v>59</v>
      </c>
      <c r="F83" s="8" t="s">
        <v>80</v>
      </c>
      <c r="G83" s="21" t="s">
        <v>76</v>
      </c>
      <c r="H83" s="28">
        <v>44562</v>
      </c>
      <c r="I83" s="28">
        <v>44926</v>
      </c>
      <c r="J83" s="8" t="s">
        <v>53</v>
      </c>
      <c r="K83" s="8"/>
      <c r="L83" s="8"/>
      <c r="M83" s="8"/>
      <c r="N83" s="21" t="s">
        <v>54</v>
      </c>
      <c r="O83" s="36">
        <v>530801</v>
      </c>
      <c r="P83" s="22">
        <v>0</v>
      </c>
      <c r="Q83" s="22">
        <v>0</v>
      </c>
      <c r="R83" s="22">
        <v>0</v>
      </c>
      <c r="S83" s="22">
        <v>0</v>
      </c>
      <c r="T83" s="22">
        <v>0</v>
      </c>
      <c r="U83" s="22">
        <f t="shared" si="2"/>
        <v>0</v>
      </c>
      <c r="V83" s="22">
        <v>49397.599999999999</v>
      </c>
      <c r="W83" s="22">
        <v>0</v>
      </c>
      <c r="X83" s="22">
        <f t="shared" si="3"/>
        <v>49397.599999999999</v>
      </c>
    </row>
    <row r="84" spans="1:25" ht="28.8" x14ac:dyDescent="0.3">
      <c r="A84" s="21" t="s">
        <v>47</v>
      </c>
      <c r="B84" s="21" t="s">
        <v>71</v>
      </c>
      <c r="C84" s="21" t="s">
        <v>72</v>
      </c>
      <c r="D84" s="21" t="s">
        <v>74</v>
      </c>
      <c r="E84" s="21" t="s">
        <v>59</v>
      </c>
      <c r="F84" s="8" t="s">
        <v>80</v>
      </c>
      <c r="G84" s="21" t="s">
        <v>76</v>
      </c>
      <c r="H84" s="28">
        <v>44562</v>
      </c>
      <c r="I84" s="28">
        <v>44926</v>
      </c>
      <c r="J84" s="8" t="s">
        <v>53</v>
      </c>
      <c r="K84" s="8"/>
      <c r="L84" s="8"/>
      <c r="M84" s="8"/>
      <c r="N84" s="21" t="s">
        <v>54</v>
      </c>
      <c r="O84" s="36">
        <v>530802</v>
      </c>
      <c r="P84" s="22">
        <v>0</v>
      </c>
      <c r="Q84" s="22">
        <v>0</v>
      </c>
      <c r="R84" s="22">
        <v>0</v>
      </c>
      <c r="S84" s="22">
        <v>0</v>
      </c>
      <c r="T84" s="22">
        <v>0</v>
      </c>
      <c r="U84" s="22">
        <f t="shared" si="2"/>
        <v>0</v>
      </c>
      <c r="V84" s="22">
        <v>40000</v>
      </c>
      <c r="W84" s="22">
        <v>0</v>
      </c>
      <c r="X84" s="22">
        <f t="shared" si="3"/>
        <v>40000</v>
      </c>
      <c r="Y84" s="29">
        <f>SUM(X82:X84)</f>
        <v>460009.1</v>
      </c>
    </row>
    <row r="85" spans="1:25" ht="28.8" x14ac:dyDescent="0.3">
      <c r="A85" s="21" t="s">
        <v>47</v>
      </c>
      <c r="B85" s="21" t="s">
        <v>71</v>
      </c>
      <c r="C85" s="21" t="s">
        <v>72</v>
      </c>
      <c r="D85" s="21" t="s">
        <v>74</v>
      </c>
      <c r="E85" s="21" t="s">
        <v>59</v>
      </c>
      <c r="F85" s="8" t="s">
        <v>81</v>
      </c>
      <c r="G85" s="21" t="s">
        <v>76</v>
      </c>
      <c r="H85" s="28">
        <v>44562</v>
      </c>
      <c r="I85" s="28">
        <v>44926</v>
      </c>
      <c r="J85" s="8" t="s">
        <v>53</v>
      </c>
      <c r="K85" s="8"/>
      <c r="L85" s="8"/>
      <c r="M85" s="8"/>
      <c r="N85" s="21" t="s">
        <v>54</v>
      </c>
      <c r="O85" s="36">
        <v>530203</v>
      </c>
      <c r="P85" s="22">
        <v>0</v>
      </c>
      <c r="Q85" s="22">
        <v>0</v>
      </c>
      <c r="R85" s="22">
        <v>0</v>
      </c>
      <c r="S85" s="22">
        <v>0</v>
      </c>
      <c r="T85" s="22">
        <v>0</v>
      </c>
      <c r="U85" s="22">
        <f t="shared" si="2"/>
        <v>0</v>
      </c>
      <c r="V85" s="22">
        <v>11898.46</v>
      </c>
      <c r="W85" s="22">
        <v>0</v>
      </c>
      <c r="X85" s="22">
        <f t="shared" si="3"/>
        <v>11898.46</v>
      </c>
    </row>
    <row r="86" spans="1:25" ht="28.8" x14ac:dyDescent="0.3">
      <c r="A86" s="21" t="s">
        <v>47</v>
      </c>
      <c r="B86" s="21" t="s">
        <v>71</v>
      </c>
      <c r="C86" s="21" t="s">
        <v>72</v>
      </c>
      <c r="D86" s="21" t="s">
        <v>74</v>
      </c>
      <c r="E86" s="21" t="s">
        <v>59</v>
      </c>
      <c r="F86" s="8" t="s">
        <v>81</v>
      </c>
      <c r="G86" s="21" t="s">
        <v>76</v>
      </c>
      <c r="H86" s="28">
        <v>44562</v>
      </c>
      <c r="I86" s="28">
        <v>44926</v>
      </c>
      <c r="J86" s="8" t="s">
        <v>53</v>
      </c>
      <c r="K86" s="8"/>
      <c r="L86" s="8"/>
      <c r="M86" s="8"/>
      <c r="N86" s="21" t="s">
        <v>54</v>
      </c>
      <c r="O86" s="36">
        <v>530209</v>
      </c>
      <c r="P86" s="22">
        <v>0</v>
      </c>
      <c r="Q86" s="22">
        <v>0</v>
      </c>
      <c r="R86" s="22">
        <v>0</v>
      </c>
      <c r="S86" s="22">
        <v>0</v>
      </c>
      <c r="T86" s="22">
        <v>0</v>
      </c>
      <c r="U86" s="22">
        <f t="shared" si="2"/>
        <v>0</v>
      </c>
      <c r="V86" s="22">
        <v>23370.629999999997</v>
      </c>
      <c r="W86" s="22">
        <v>0</v>
      </c>
      <c r="X86" s="22">
        <f t="shared" si="3"/>
        <v>23370.629999999997</v>
      </c>
    </row>
    <row r="87" spans="1:25" ht="28.8" x14ac:dyDescent="0.3">
      <c r="A87" s="21" t="s">
        <v>47</v>
      </c>
      <c r="B87" s="21" t="s">
        <v>71</v>
      </c>
      <c r="C87" s="21" t="s">
        <v>72</v>
      </c>
      <c r="D87" s="21" t="s">
        <v>74</v>
      </c>
      <c r="E87" s="21" t="s">
        <v>59</v>
      </c>
      <c r="F87" s="8" t="s">
        <v>81</v>
      </c>
      <c r="G87" s="21" t="s">
        <v>76</v>
      </c>
      <c r="H87" s="28">
        <v>44562</v>
      </c>
      <c r="I87" s="28">
        <v>44926</v>
      </c>
      <c r="J87" s="8" t="s">
        <v>53</v>
      </c>
      <c r="K87" s="8"/>
      <c r="L87" s="8"/>
      <c r="M87" s="8"/>
      <c r="N87" s="21" t="s">
        <v>54</v>
      </c>
      <c r="O87" s="36">
        <v>530417</v>
      </c>
      <c r="P87" s="22">
        <v>0</v>
      </c>
      <c r="Q87" s="22">
        <v>0</v>
      </c>
      <c r="R87" s="22">
        <v>0</v>
      </c>
      <c r="S87" s="22">
        <v>0</v>
      </c>
      <c r="T87" s="22">
        <v>0</v>
      </c>
      <c r="U87" s="22">
        <f t="shared" si="2"/>
        <v>0</v>
      </c>
      <c r="V87" s="22">
        <v>58500</v>
      </c>
      <c r="W87" s="22">
        <v>0</v>
      </c>
      <c r="X87" s="22">
        <f t="shared" si="3"/>
        <v>58500</v>
      </c>
    </row>
    <row r="88" spans="1:25" ht="28.8" x14ac:dyDescent="0.3">
      <c r="A88" s="21" t="s">
        <v>47</v>
      </c>
      <c r="B88" s="21" t="s">
        <v>71</v>
      </c>
      <c r="C88" s="21" t="s">
        <v>72</v>
      </c>
      <c r="D88" s="21" t="s">
        <v>74</v>
      </c>
      <c r="E88" s="21" t="s">
        <v>59</v>
      </c>
      <c r="F88" s="8" t="s">
        <v>81</v>
      </c>
      <c r="G88" s="21" t="s">
        <v>76</v>
      </c>
      <c r="H88" s="28">
        <v>44562</v>
      </c>
      <c r="I88" s="28">
        <v>44926</v>
      </c>
      <c r="J88" s="8" t="s">
        <v>53</v>
      </c>
      <c r="K88" s="8"/>
      <c r="L88" s="8"/>
      <c r="M88" s="8"/>
      <c r="N88" s="21" t="s">
        <v>54</v>
      </c>
      <c r="O88" s="36">
        <v>530607</v>
      </c>
      <c r="P88" s="22">
        <v>0</v>
      </c>
      <c r="Q88" s="22">
        <v>0</v>
      </c>
      <c r="R88" s="22">
        <v>0</v>
      </c>
      <c r="S88" s="22">
        <v>0</v>
      </c>
      <c r="T88" s="22">
        <v>0</v>
      </c>
      <c r="U88" s="22">
        <f t="shared" si="2"/>
        <v>0</v>
      </c>
      <c r="V88" s="22">
        <v>33600</v>
      </c>
      <c r="W88" s="22">
        <v>0</v>
      </c>
      <c r="X88" s="22">
        <f t="shared" si="3"/>
        <v>33600</v>
      </c>
    </row>
    <row r="89" spans="1:25" ht="28.8" x14ac:dyDescent="0.3">
      <c r="A89" s="21" t="s">
        <v>47</v>
      </c>
      <c r="B89" s="21" t="s">
        <v>71</v>
      </c>
      <c r="C89" s="21" t="s">
        <v>72</v>
      </c>
      <c r="D89" s="21" t="s">
        <v>74</v>
      </c>
      <c r="E89" s="21" t="s">
        <v>59</v>
      </c>
      <c r="F89" s="8" t="s">
        <v>81</v>
      </c>
      <c r="G89" s="21" t="s">
        <v>76</v>
      </c>
      <c r="H89" s="28">
        <v>44562</v>
      </c>
      <c r="I89" s="28">
        <v>44926</v>
      </c>
      <c r="J89" s="8" t="s">
        <v>53</v>
      </c>
      <c r="K89" s="8"/>
      <c r="L89" s="8"/>
      <c r="M89" s="8"/>
      <c r="N89" s="21" t="s">
        <v>54</v>
      </c>
      <c r="O89" s="36">
        <v>530802</v>
      </c>
      <c r="P89" s="22">
        <v>0</v>
      </c>
      <c r="Q89" s="22">
        <v>0</v>
      </c>
      <c r="R89" s="22">
        <v>0</v>
      </c>
      <c r="S89" s="22">
        <v>0</v>
      </c>
      <c r="T89" s="22">
        <v>0</v>
      </c>
      <c r="U89" s="22">
        <f t="shared" si="2"/>
        <v>0</v>
      </c>
      <c r="V89" s="22">
        <v>584162.61</v>
      </c>
      <c r="W89" s="22">
        <v>0</v>
      </c>
      <c r="X89" s="22">
        <f t="shared" si="3"/>
        <v>584162.61</v>
      </c>
    </row>
    <row r="90" spans="1:25" ht="28.8" x14ac:dyDescent="0.3">
      <c r="A90" s="21" t="s">
        <v>47</v>
      </c>
      <c r="B90" s="21" t="s">
        <v>71</v>
      </c>
      <c r="C90" s="21" t="s">
        <v>72</v>
      </c>
      <c r="D90" s="21" t="s">
        <v>74</v>
      </c>
      <c r="E90" s="21" t="s">
        <v>59</v>
      </c>
      <c r="F90" s="8" t="s">
        <v>81</v>
      </c>
      <c r="G90" s="21" t="s">
        <v>76</v>
      </c>
      <c r="H90" s="28">
        <v>44562</v>
      </c>
      <c r="I90" s="28">
        <v>44926</v>
      </c>
      <c r="J90" s="8" t="s">
        <v>53</v>
      </c>
      <c r="K90" s="8"/>
      <c r="L90" s="8"/>
      <c r="M90" s="8"/>
      <c r="N90" s="21" t="s">
        <v>54</v>
      </c>
      <c r="O90" s="36">
        <v>530811</v>
      </c>
      <c r="P90" s="22">
        <v>0</v>
      </c>
      <c r="Q90" s="22">
        <v>0</v>
      </c>
      <c r="R90" s="22">
        <v>0</v>
      </c>
      <c r="S90" s="22">
        <v>0</v>
      </c>
      <c r="T90" s="22">
        <v>0</v>
      </c>
      <c r="U90" s="22">
        <f t="shared" si="2"/>
        <v>0</v>
      </c>
      <c r="V90" s="22">
        <v>7686.15</v>
      </c>
      <c r="W90" s="22">
        <v>0</v>
      </c>
      <c r="X90" s="22">
        <f t="shared" si="3"/>
        <v>7686.15</v>
      </c>
    </row>
    <row r="91" spans="1:25" ht="28.8" x14ac:dyDescent="0.3">
      <c r="A91" s="21" t="s">
        <v>47</v>
      </c>
      <c r="B91" s="21" t="s">
        <v>71</v>
      </c>
      <c r="C91" s="21" t="s">
        <v>72</v>
      </c>
      <c r="D91" s="21" t="s">
        <v>74</v>
      </c>
      <c r="E91" s="21" t="s">
        <v>59</v>
      </c>
      <c r="F91" s="8" t="s">
        <v>81</v>
      </c>
      <c r="G91" s="21" t="s">
        <v>76</v>
      </c>
      <c r="H91" s="28">
        <v>44562</v>
      </c>
      <c r="I91" s="28">
        <v>44926</v>
      </c>
      <c r="J91" s="8" t="s">
        <v>53</v>
      </c>
      <c r="K91" s="8"/>
      <c r="L91" s="8"/>
      <c r="M91" s="8"/>
      <c r="N91" s="21" t="s">
        <v>54</v>
      </c>
      <c r="O91" s="36">
        <v>531403</v>
      </c>
      <c r="P91" s="22">
        <v>0</v>
      </c>
      <c r="Q91" s="22">
        <v>0</v>
      </c>
      <c r="R91" s="22">
        <v>0</v>
      </c>
      <c r="S91" s="22">
        <v>0</v>
      </c>
      <c r="T91" s="22">
        <v>0</v>
      </c>
      <c r="U91" s="22">
        <f t="shared" si="2"/>
        <v>0</v>
      </c>
      <c r="V91" s="22">
        <v>16466</v>
      </c>
      <c r="W91" s="22">
        <v>0</v>
      </c>
      <c r="X91" s="22">
        <f t="shared" si="3"/>
        <v>16466</v>
      </c>
    </row>
    <row r="92" spans="1:25" ht="28.8" x14ac:dyDescent="0.3">
      <c r="A92" s="21" t="s">
        <v>47</v>
      </c>
      <c r="B92" s="21" t="s">
        <v>71</v>
      </c>
      <c r="C92" s="21" t="s">
        <v>72</v>
      </c>
      <c r="D92" s="21" t="s">
        <v>74</v>
      </c>
      <c r="E92" s="21" t="s">
        <v>59</v>
      </c>
      <c r="F92" s="8" t="s">
        <v>81</v>
      </c>
      <c r="G92" s="21" t="s">
        <v>76</v>
      </c>
      <c r="H92" s="28">
        <v>44562</v>
      </c>
      <c r="I92" s="28">
        <v>44926</v>
      </c>
      <c r="J92" s="8" t="s">
        <v>53</v>
      </c>
      <c r="K92" s="8"/>
      <c r="L92" s="8"/>
      <c r="M92" s="8"/>
      <c r="N92" s="21" t="s">
        <v>54</v>
      </c>
      <c r="O92" s="36">
        <v>840103</v>
      </c>
      <c r="P92" s="22">
        <v>0</v>
      </c>
      <c r="Q92" s="22">
        <v>0</v>
      </c>
      <c r="R92" s="22">
        <v>0</v>
      </c>
      <c r="S92" s="22">
        <v>0</v>
      </c>
      <c r="T92" s="22">
        <v>0</v>
      </c>
      <c r="U92" s="22">
        <f t="shared" si="2"/>
        <v>0</v>
      </c>
      <c r="V92" s="22">
        <v>24219.9</v>
      </c>
      <c r="W92" s="22">
        <v>0</v>
      </c>
      <c r="X92" s="22">
        <f t="shared" si="3"/>
        <v>24219.9</v>
      </c>
    </row>
    <row r="93" spans="1:25" ht="28.8" x14ac:dyDescent="0.3">
      <c r="A93" s="21" t="s">
        <v>47</v>
      </c>
      <c r="B93" s="21" t="s">
        <v>71</v>
      </c>
      <c r="C93" s="21" t="s">
        <v>72</v>
      </c>
      <c r="D93" s="21" t="s">
        <v>74</v>
      </c>
      <c r="E93" s="21" t="s">
        <v>59</v>
      </c>
      <c r="F93" s="8" t="s">
        <v>81</v>
      </c>
      <c r="G93" s="21" t="s">
        <v>76</v>
      </c>
      <c r="H93" s="28">
        <v>44562</v>
      </c>
      <c r="I93" s="28">
        <v>44926</v>
      </c>
      <c r="J93" s="8" t="s">
        <v>53</v>
      </c>
      <c r="K93" s="8"/>
      <c r="L93" s="8"/>
      <c r="M93" s="8"/>
      <c r="N93" s="21" t="s">
        <v>54</v>
      </c>
      <c r="O93" s="36">
        <v>840104</v>
      </c>
      <c r="P93" s="22">
        <v>0</v>
      </c>
      <c r="Q93" s="22">
        <v>0</v>
      </c>
      <c r="R93" s="22">
        <v>0</v>
      </c>
      <c r="S93" s="22">
        <v>0</v>
      </c>
      <c r="T93" s="22">
        <v>0</v>
      </c>
      <c r="U93" s="22">
        <f t="shared" si="2"/>
        <v>0</v>
      </c>
      <c r="V93" s="22">
        <v>301595.09999999998</v>
      </c>
      <c r="W93" s="22">
        <v>0</v>
      </c>
      <c r="X93" s="22">
        <f t="shared" si="3"/>
        <v>301595.09999999998</v>
      </c>
      <c r="Y93" s="29">
        <f>SUM(X85:X93)</f>
        <v>1061498.8500000001</v>
      </c>
    </row>
    <row r="94" spans="1:25" ht="28.8" x14ac:dyDescent="0.3">
      <c r="A94" s="21" t="s">
        <v>47</v>
      </c>
      <c r="B94" s="21" t="s">
        <v>71</v>
      </c>
      <c r="C94" s="21" t="s">
        <v>72</v>
      </c>
      <c r="D94" s="21" t="s">
        <v>73</v>
      </c>
      <c r="E94" s="21" t="s">
        <v>59</v>
      </c>
      <c r="F94" s="8" t="s">
        <v>64</v>
      </c>
      <c r="G94" s="21" t="s">
        <v>76</v>
      </c>
      <c r="H94" s="28">
        <v>44593</v>
      </c>
      <c r="I94" s="28">
        <v>44895</v>
      </c>
      <c r="J94" s="8" t="s">
        <v>53</v>
      </c>
      <c r="K94" s="8"/>
      <c r="L94" s="8"/>
      <c r="M94" s="8"/>
      <c r="N94" s="21" t="s">
        <v>54</v>
      </c>
      <c r="O94" s="36">
        <v>530201</v>
      </c>
      <c r="P94" s="22">
        <v>0</v>
      </c>
      <c r="Q94" s="22">
        <v>0</v>
      </c>
      <c r="R94" s="22">
        <v>0</v>
      </c>
      <c r="S94" s="22">
        <v>0</v>
      </c>
      <c r="T94" s="22">
        <v>0</v>
      </c>
      <c r="U94" s="22">
        <f t="shared" si="2"/>
        <v>0</v>
      </c>
      <c r="V94" s="22">
        <v>856547.53</v>
      </c>
      <c r="W94" s="22">
        <v>0</v>
      </c>
      <c r="X94" s="22">
        <f t="shared" si="3"/>
        <v>856547.53</v>
      </c>
    </row>
    <row r="95" spans="1:25" ht="28.8" x14ac:dyDescent="0.3">
      <c r="A95" s="21" t="s">
        <v>47</v>
      </c>
      <c r="B95" s="21" t="s">
        <v>71</v>
      </c>
      <c r="C95" s="21" t="s">
        <v>72</v>
      </c>
      <c r="D95" s="21" t="s">
        <v>73</v>
      </c>
      <c r="E95" s="21" t="s">
        <v>59</v>
      </c>
      <c r="F95" s="8" t="s">
        <v>64</v>
      </c>
      <c r="G95" s="21" t="s">
        <v>76</v>
      </c>
      <c r="H95" s="28">
        <v>44593</v>
      </c>
      <c r="I95" s="28">
        <v>44895</v>
      </c>
      <c r="J95" s="8" t="s">
        <v>53</v>
      </c>
      <c r="K95" s="8"/>
      <c r="L95" s="8"/>
      <c r="M95" s="8"/>
      <c r="N95" s="21" t="s">
        <v>54</v>
      </c>
      <c r="O95" s="36">
        <v>530203</v>
      </c>
      <c r="P95" s="22">
        <v>0</v>
      </c>
      <c r="Q95" s="22">
        <v>0</v>
      </c>
      <c r="R95" s="22">
        <v>0</v>
      </c>
      <c r="S95" s="22">
        <v>0</v>
      </c>
      <c r="T95" s="22">
        <v>0</v>
      </c>
      <c r="U95" s="22">
        <f t="shared" si="2"/>
        <v>0</v>
      </c>
      <c r="V95" s="22">
        <v>231.93</v>
      </c>
      <c r="W95" s="22">
        <v>0</v>
      </c>
      <c r="X95" s="22">
        <f t="shared" si="3"/>
        <v>231.93</v>
      </c>
    </row>
    <row r="96" spans="1:25" ht="28.8" x14ac:dyDescent="0.3">
      <c r="A96" s="21" t="s">
        <v>47</v>
      </c>
      <c r="B96" s="21" t="s">
        <v>71</v>
      </c>
      <c r="C96" s="21" t="s">
        <v>72</v>
      </c>
      <c r="D96" s="21" t="s">
        <v>73</v>
      </c>
      <c r="E96" s="21" t="s">
        <v>59</v>
      </c>
      <c r="F96" s="8" t="s">
        <v>64</v>
      </c>
      <c r="G96" s="21" t="s">
        <v>76</v>
      </c>
      <c r="H96" s="28">
        <v>44593</v>
      </c>
      <c r="I96" s="28">
        <v>44895</v>
      </c>
      <c r="J96" s="8" t="s">
        <v>53</v>
      </c>
      <c r="K96" s="8"/>
      <c r="L96" s="8"/>
      <c r="M96" s="8"/>
      <c r="N96" s="21" t="s">
        <v>54</v>
      </c>
      <c r="O96" s="36">
        <v>530209</v>
      </c>
      <c r="P96" s="22">
        <v>0</v>
      </c>
      <c r="Q96" s="22">
        <v>0</v>
      </c>
      <c r="R96" s="22">
        <v>0</v>
      </c>
      <c r="S96" s="22">
        <v>0</v>
      </c>
      <c r="T96" s="22">
        <v>0</v>
      </c>
      <c r="U96" s="22">
        <f t="shared" si="2"/>
        <v>0</v>
      </c>
      <c r="V96" s="22">
        <v>155</v>
      </c>
      <c r="W96" s="22">
        <v>0</v>
      </c>
      <c r="X96" s="22">
        <f t="shared" si="3"/>
        <v>155</v>
      </c>
    </row>
    <row r="97" spans="1:28" ht="28.8" x14ac:dyDescent="0.3">
      <c r="A97" s="21" t="s">
        <v>47</v>
      </c>
      <c r="B97" s="21" t="s">
        <v>71</v>
      </c>
      <c r="C97" s="21" t="s">
        <v>72</v>
      </c>
      <c r="D97" s="21" t="s">
        <v>73</v>
      </c>
      <c r="E97" s="21" t="s">
        <v>59</v>
      </c>
      <c r="F97" s="8" t="s">
        <v>64</v>
      </c>
      <c r="G97" s="21" t="s">
        <v>76</v>
      </c>
      <c r="H97" s="28">
        <v>44593</v>
      </c>
      <c r="I97" s="28">
        <v>44895</v>
      </c>
      <c r="J97" s="8" t="s">
        <v>53</v>
      </c>
      <c r="K97" s="8"/>
      <c r="L97" s="8"/>
      <c r="M97" s="8"/>
      <c r="N97" s="21" t="s">
        <v>54</v>
      </c>
      <c r="O97" s="36">
        <v>530606</v>
      </c>
      <c r="P97" s="22">
        <v>0</v>
      </c>
      <c r="Q97" s="22">
        <v>0</v>
      </c>
      <c r="R97" s="22">
        <v>0</v>
      </c>
      <c r="S97" s="22">
        <v>0</v>
      </c>
      <c r="T97" s="22">
        <v>0</v>
      </c>
      <c r="U97" s="22">
        <f t="shared" si="2"/>
        <v>0</v>
      </c>
      <c r="V97" s="22">
        <v>10577</v>
      </c>
      <c r="W97" s="22">
        <v>0</v>
      </c>
      <c r="X97" s="22">
        <f t="shared" si="3"/>
        <v>10577</v>
      </c>
    </row>
    <row r="98" spans="1:28" ht="28.8" x14ac:dyDescent="0.3">
      <c r="A98" s="21" t="s">
        <v>47</v>
      </c>
      <c r="B98" s="21" t="s">
        <v>71</v>
      </c>
      <c r="C98" s="21" t="s">
        <v>72</v>
      </c>
      <c r="D98" s="21" t="s">
        <v>73</v>
      </c>
      <c r="E98" s="21" t="s">
        <v>59</v>
      </c>
      <c r="F98" s="8" t="s">
        <v>64</v>
      </c>
      <c r="G98" s="21" t="s">
        <v>76</v>
      </c>
      <c r="H98" s="28">
        <v>44593</v>
      </c>
      <c r="I98" s="28">
        <v>44895</v>
      </c>
      <c r="J98" s="8" t="s">
        <v>53</v>
      </c>
      <c r="K98" s="8"/>
      <c r="L98" s="8"/>
      <c r="M98" s="8"/>
      <c r="N98" s="21" t="s">
        <v>54</v>
      </c>
      <c r="O98" s="36">
        <v>530802</v>
      </c>
      <c r="P98" s="22">
        <v>0</v>
      </c>
      <c r="Q98" s="22">
        <v>0</v>
      </c>
      <c r="R98" s="22">
        <v>0</v>
      </c>
      <c r="S98" s="22">
        <v>0</v>
      </c>
      <c r="T98" s="22">
        <v>0</v>
      </c>
      <c r="U98" s="22">
        <f t="shared" si="2"/>
        <v>0</v>
      </c>
      <c r="V98" s="22">
        <v>8524.9500000000007</v>
      </c>
      <c r="W98" s="22">
        <v>0</v>
      </c>
      <c r="X98" s="22">
        <f t="shared" si="3"/>
        <v>8524.9500000000007</v>
      </c>
    </row>
    <row r="99" spans="1:28" ht="28.8" x14ac:dyDescent="0.3">
      <c r="A99" s="21" t="s">
        <v>47</v>
      </c>
      <c r="B99" s="21" t="s">
        <v>71</v>
      </c>
      <c r="C99" s="21" t="s">
        <v>72</v>
      </c>
      <c r="D99" s="21" t="s">
        <v>73</v>
      </c>
      <c r="E99" s="21" t="s">
        <v>59</v>
      </c>
      <c r="F99" s="8" t="s">
        <v>64</v>
      </c>
      <c r="G99" s="21" t="s">
        <v>76</v>
      </c>
      <c r="H99" s="28">
        <v>44593</v>
      </c>
      <c r="I99" s="28">
        <v>44895</v>
      </c>
      <c r="J99" s="8" t="s">
        <v>53</v>
      </c>
      <c r="K99" s="8"/>
      <c r="L99" s="8"/>
      <c r="M99" s="8"/>
      <c r="N99" s="21" t="s">
        <v>54</v>
      </c>
      <c r="O99" s="36">
        <v>530826</v>
      </c>
      <c r="P99" s="22">
        <v>0</v>
      </c>
      <c r="Q99" s="22">
        <v>0</v>
      </c>
      <c r="R99" s="22">
        <v>0</v>
      </c>
      <c r="S99" s="22">
        <v>0</v>
      </c>
      <c r="T99" s="22">
        <v>0</v>
      </c>
      <c r="U99" s="22">
        <f t="shared" si="2"/>
        <v>0</v>
      </c>
      <c r="V99" s="22">
        <v>10161.120000000001</v>
      </c>
      <c r="W99" s="22">
        <v>0</v>
      </c>
      <c r="X99" s="22">
        <f t="shared" si="3"/>
        <v>10161.120000000001</v>
      </c>
      <c r="Y99" s="29">
        <f>SUM(X94:X99)</f>
        <v>886197.53</v>
      </c>
      <c r="Z99" s="41">
        <f>Y99+Y93+Y84+Y81+Y67+Y64+Y61</f>
        <v>28757852.190000001</v>
      </c>
      <c r="AA99" s="29"/>
    </row>
    <row r="100" spans="1:28" ht="43.2" x14ac:dyDescent="0.3">
      <c r="A100" s="21" t="s">
        <v>82</v>
      </c>
      <c r="B100" s="21" t="s">
        <v>83</v>
      </c>
      <c r="C100" s="21" t="s">
        <v>134</v>
      </c>
      <c r="D100" s="21" t="s">
        <v>85</v>
      </c>
      <c r="E100" s="21" t="s">
        <v>86</v>
      </c>
      <c r="F100" s="8" t="s">
        <v>87</v>
      </c>
      <c r="G100" s="21" t="s">
        <v>60</v>
      </c>
      <c r="H100" s="28">
        <v>44562</v>
      </c>
      <c r="I100" s="28">
        <v>44926</v>
      </c>
      <c r="J100" s="8" t="s">
        <v>53</v>
      </c>
      <c r="K100" s="8"/>
      <c r="L100" s="8"/>
      <c r="M100" s="8"/>
      <c r="N100" s="21" t="s">
        <v>54</v>
      </c>
      <c r="O100" s="36">
        <v>730202</v>
      </c>
      <c r="P100" s="22">
        <v>0</v>
      </c>
      <c r="Q100" s="22">
        <v>0</v>
      </c>
      <c r="R100" s="22">
        <v>0</v>
      </c>
      <c r="S100" s="22">
        <v>0</v>
      </c>
      <c r="T100" s="22">
        <v>0</v>
      </c>
      <c r="U100" s="22">
        <f t="shared" si="2"/>
        <v>0</v>
      </c>
      <c r="V100" s="22">
        <v>47038.22</v>
      </c>
      <c r="W100" s="22">
        <v>0</v>
      </c>
      <c r="X100" s="22">
        <f t="shared" si="3"/>
        <v>47038.22</v>
      </c>
    </row>
    <row r="101" spans="1:28" ht="43.2" x14ac:dyDescent="0.3">
      <c r="A101" s="21" t="s">
        <v>82</v>
      </c>
      <c r="B101" s="21" t="s">
        <v>83</v>
      </c>
      <c r="C101" s="21" t="s">
        <v>134</v>
      </c>
      <c r="D101" s="21" t="s">
        <v>85</v>
      </c>
      <c r="E101" s="21" t="s">
        <v>86</v>
      </c>
      <c r="F101" s="8" t="s">
        <v>87</v>
      </c>
      <c r="G101" s="21" t="s">
        <v>60</v>
      </c>
      <c r="H101" s="28">
        <v>44562</v>
      </c>
      <c r="I101" s="28">
        <v>44926</v>
      </c>
      <c r="J101" s="8" t="s">
        <v>53</v>
      </c>
      <c r="K101" s="8"/>
      <c r="L101" s="8"/>
      <c r="M101" s="8"/>
      <c r="N101" s="21" t="s">
        <v>54</v>
      </c>
      <c r="O101" s="36">
        <v>730803</v>
      </c>
      <c r="P101" s="22">
        <v>0</v>
      </c>
      <c r="Q101" s="22">
        <v>0</v>
      </c>
      <c r="R101" s="22">
        <v>0</v>
      </c>
      <c r="S101" s="22">
        <v>0</v>
      </c>
      <c r="T101" s="22">
        <v>0</v>
      </c>
      <c r="U101" s="22">
        <f t="shared" si="2"/>
        <v>0</v>
      </c>
      <c r="V101" s="22">
        <v>2918182.83</v>
      </c>
      <c r="W101" s="22">
        <v>0</v>
      </c>
      <c r="X101" s="22">
        <f t="shared" si="3"/>
        <v>2918182.83</v>
      </c>
      <c r="Y101" s="29"/>
      <c r="Z101" s="29">
        <f>SUM(X100:X101)</f>
        <v>2965221.0500000003</v>
      </c>
      <c r="AB101" s="42"/>
    </row>
    <row r="102" spans="1:28" ht="43.2" x14ac:dyDescent="0.3">
      <c r="A102" s="8" t="s">
        <v>82</v>
      </c>
      <c r="B102" s="8" t="s">
        <v>83</v>
      </c>
      <c r="C102" s="8" t="s">
        <v>134</v>
      </c>
      <c r="D102" s="8" t="s">
        <v>85</v>
      </c>
      <c r="E102" s="8" t="s">
        <v>86</v>
      </c>
      <c r="F102" s="8" t="s">
        <v>88</v>
      </c>
      <c r="G102" s="21" t="s">
        <v>89</v>
      </c>
      <c r="H102" s="28">
        <v>44562</v>
      </c>
      <c r="I102" s="28">
        <v>44926</v>
      </c>
      <c r="J102" s="8" t="s">
        <v>53</v>
      </c>
      <c r="K102" s="8"/>
      <c r="L102" s="8"/>
      <c r="M102" s="8"/>
      <c r="N102" s="21" t="s">
        <v>54</v>
      </c>
      <c r="O102" s="36">
        <v>730204</v>
      </c>
      <c r="P102" s="22">
        <v>0</v>
      </c>
      <c r="Q102" s="22">
        <v>0</v>
      </c>
      <c r="R102" s="22">
        <v>0</v>
      </c>
      <c r="S102" s="22">
        <v>94000</v>
      </c>
      <c r="T102" s="22">
        <v>0</v>
      </c>
      <c r="U102" s="22">
        <f t="shared" si="2"/>
        <v>94000</v>
      </c>
      <c r="V102" s="22">
        <v>0</v>
      </c>
      <c r="W102" s="22">
        <v>0</v>
      </c>
      <c r="X102" s="22">
        <f t="shared" si="3"/>
        <v>0</v>
      </c>
    </row>
    <row r="103" spans="1:28" ht="43.2" x14ac:dyDescent="0.3">
      <c r="A103" s="8" t="s">
        <v>82</v>
      </c>
      <c r="B103" s="8" t="s">
        <v>83</v>
      </c>
      <c r="C103" s="8" t="s">
        <v>134</v>
      </c>
      <c r="D103" s="8" t="s">
        <v>85</v>
      </c>
      <c r="E103" s="8" t="s">
        <v>86</v>
      </c>
      <c r="F103" s="8" t="s">
        <v>88</v>
      </c>
      <c r="G103" s="21" t="s">
        <v>89</v>
      </c>
      <c r="H103" s="28">
        <v>44562</v>
      </c>
      <c r="I103" s="28">
        <v>44926</v>
      </c>
      <c r="J103" s="8" t="s">
        <v>53</v>
      </c>
      <c r="K103" s="8"/>
      <c r="L103" s="8"/>
      <c r="M103" s="8"/>
      <c r="N103" s="21" t="s">
        <v>54</v>
      </c>
      <c r="O103" s="36">
        <v>730208</v>
      </c>
      <c r="P103" s="22">
        <v>0</v>
      </c>
      <c r="Q103" s="22">
        <v>0</v>
      </c>
      <c r="R103" s="22">
        <v>0</v>
      </c>
      <c r="S103" s="22">
        <v>0</v>
      </c>
      <c r="T103" s="22">
        <v>0</v>
      </c>
      <c r="U103" s="22">
        <f t="shared" si="2"/>
        <v>0</v>
      </c>
      <c r="V103" s="22">
        <v>799360.49</v>
      </c>
      <c r="W103" s="22">
        <v>0</v>
      </c>
      <c r="X103" s="22">
        <f t="shared" si="3"/>
        <v>799360.49</v>
      </c>
    </row>
    <row r="104" spans="1:28" ht="43.2" x14ac:dyDescent="0.3">
      <c r="A104" s="8" t="s">
        <v>82</v>
      </c>
      <c r="B104" s="8" t="s">
        <v>83</v>
      </c>
      <c r="C104" s="8" t="s">
        <v>134</v>
      </c>
      <c r="D104" s="8" t="s">
        <v>85</v>
      </c>
      <c r="E104" s="8" t="s">
        <v>86</v>
      </c>
      <c r="F104" s="8" t="s">
        <v>88</v>
      </c>
      <c r="G104" s="21" t="s">
        <v>89</v>
      </c>
      <c r="H104" s="28">
        <v>44562</v>
      </c>
      <c r="I104" s="28">
        <v>44926</v>
      </c>
      <c r="J104" s="8" t="s">
        <v>53</v>
      </c>
      <c r="K104" s="8"/>
      <c r="L104" s="8"/>
      <c r="M104" s="8"/>
      <c r="N104" s="21" t="s">
        <v>54</v>
      </c>
      <c r="O104" s="36">
        <v>730804</v>
      </c>
      <c r="P104" s="22">
        <v>0</v>
      </c>
      <c r="Q104" s="22">
        <v>0</v>
      </c>
      <c r="R104" s="22">
        <v>0</v>
      </c>
      <c r="S104" s="22">
        <v>0</v>
      </c>
      <c r="T104" s="22">
        <v>0</v>
      </c>
      <c r="U104" s="22">
        <f t="shared" si="2"/>
        <v>0</v>
      </c>
      <c r="V104" s="22">
        <v>6779.3899999999994</v>
      </c>
      <c r="W104" s="22">
        <v>0</v>
      </c>
      <c r="X104" s="22">
        <f t="shared" si="3"/>
        <v>6779.3899999999994</v>
      </c>
      <c r="Y104" s="29">
        <f>SUM(U102:U104)</f>
        <v>94000</v>
      </c>
      <c r="Z104" s="29">
        <f>SUM(X102:X104)</f>
        <v>806139.88</v>
      </c>
    </row>
    <row r="105" spans="1:28" ht="43.2" x14ac:dyDescent="0.3">
      <c r="A105" s="8" t="s">
        <v>82</v>
      </c>
      <c r="B105" s="8" t="s">
        <v>83</v>
      </c>
      <c r="C105" s="8" t="s">
        <v>134</v>
      </c>
      <c r="D105" s="8" t="s">
        <v>85</v>
      </c>
      <c r="E105" s="8" t="s">
        <v>86</v>
      </c>
      <c r="F105" s="8" t="s">
        <v>90</v>
      </c>
      <c r="G105" s="21" t="s">
        <v>91</v>
      </c>
      <c r="H105" s="28">
        <v>44593</v>
      </c>
      <c r="I105" s="28">
        <v>44926</v>
      </c>
      <c r="J105" s="8" t="s">
        <v>53</v>
      </c>
      <c r="K105" s="8"/>
      <c r="L105" s="8"/>
      <c r="M105" s="8"/>
      <c r="N105" s="21" t="s">
        <v>54</v>
      </c>
      <c r="O105" s="9">
        <v>730208</v>
      </c>
      <c r="P105" s="22">
        <v>0</v>
      </c>
      <c r="Q105" s="22">
        <v>0</v>
      </c>
      <c r="R105" s="22">
        <v>0</v>
      </c>
      <c r="S105" s="22">
        <v>2711333.38</v>
      </c>
      <c r="T105" s="22">
        <v>0</v>
      </c>
      <c r="U105" s="22">
        <f t="shared" si="2"/>
        <v>2711333.38</v>
      </c>
      <c r="V105" s="22">
        <v>0</v>
      </c>
      <c r="W105" s="22">
        <v>0</v>
      </c>
      <c r="X105" s="22">
        <f t="shared" si="3"/>
        <v>0</v>
      </c>
    </row>
    <row r="106" spans="1:28" ht="43.2" x14ac:dyDescent="0.3">
      <c r="A106" s="8" t="s">
        <v>82</v>
      </c>
      <c r="B106" s="8" t="s">
        <v>83</v>
      </c>
      <c r="C106" s="8" t="s">
        <v>134</v>
      </c>
      <c r="D106" s="8" t="s">
        <v>85</v>
      </c>
      <c r="E106" s="8" t="s">
        <v>86</v>
      </c>
      <c r="F106" s="8" t="s">
        <v>90</v>
      </c>
      <c r="G106" s="21" t="s">
        <v>91</v>
      </c>
      <c r="H106" s="28">
        <v>44593</v>
      </c>
      <c r="I106" s="28">
        <v>44926</v>
      </c>
      <c r="J106" s="8" t="s">
        <v>53</v>
      </c>
      <c r="K106" s="8"/>
      <c r="L106" s="8"/>
      <c r="M106" s="8"/>
      <c r="N106" s="21" t="s">
        <v>54</v>
      </c>
      <c r="O106" s="9">
        <v>770201</v>
      </c>
      <c r="P106" s="22">
        <v>0</v>
      </c>
      <c r="Q106" s="22">
        <v>0</v>
      </c>
      <c r="R106" s="22">
        <v>0</v>
      </c>
      <c r="S106" s="22">
        <v>0</v>
      </c>
      <c r="T106" s="22">
        <v>0</v>
      </c>
      <c r="U106" s="22">
        <f t="shared" si="2"/>
        <v>0</v>
      </c>
      <c r="V106" s="22">
        <v>584449.17999999993</v>
      </c>
      <c r="W106" s="22">
        <v>0</v>
      </c>
      <c r="X106" s="22">
        <f t="shared" si="3"/>
        <v>584449.17999999993</v>
      </c>
      <c r="Y106" s="29">
        <f>SUM(U105:U106)</f>
        <v>2711333.38</v>
      </c>
      <c r="Z106" s="29">
        <f>SUM(X105:X106)</f>
        <v>584449.17999999993</v>
      </c>
    </row>
    <row r="107" spans="1:28" ht="43.2" x14ac:dyDescent="0.3">
      <c r="A107" s="8" t="s">
        <v>82</v>
      </c>
      <c r="B107" s="8" t="s">
        <v>83</v>
      </c>
      <c r="C107" s="8" t="s">
        <v>134</v>
      </c>
      <c r="D107" s="8" t="s">
        <v>85</v>
      </c>
      <c r="E107" s="8" t="s">
        <v>86</v>
      </c>
      <c r="F107" s="8" t="s">
        <v>92</v>
      </c>
      <c r="G107" s="21" t="s">
        <v>60</v>
      </c>
      <c r="H107" s="28">
        <v>44562</v>
      </c>
      <c r="I107" s="28">
        <v>44926</v>
      </c>
      <c r="J107" s="8" t="s">
        <v>53</v>
      </c>
      <c r="K107" s="8"/>
      <c r="L107" s="8"/>
      <c r="M107" s="8"/>
      <c r="N107" s="21" t="s">
        <v>54</v>
      </c>
      <c r="O107" s="36">
        <v>730202</v>
      </c>
      <c r="P107" s="22">
        <v>0</v>
      </c>
      <c r="Q107" s="22">
        <v>0</v>
      </c>
      <c r="R107" s="22">
        <v>0</v>
      </c>
      <c r="S107" s="22">
        <v>0</v>
      </c>
      <c r="T107" s="22">
        <v>0</v>
      </c>
      <c r="U107" s="22">
        <f t="shared" si="2"/>
        <v>0</v>
      </c>
      <c r="V107" s="22">
        <v>8372.25</v>
      </c>
      <c r="W107" s="22">
        <v>0</v>
      </c>
      <c r="X107" s="22">
        <f t="shared" si="3"/>
        <v>8372.25</v>
      </c>
    </row>
    <row r="108" spans="1:28" ht="43.2" x14ac:dyDescent="0.3">
      <c r="A108" s="8" t="s">
        <v>82</v>
      </c>
      <c r="B108" s="8" t="s">
        <v>83</v>
      </c>
      <c r="C108" s="8" t="s">
        <v>134</v>
      </c>
      <c r="D108" s="8" t="s">
        <v>85</v>
      </c>
      <c r="E108" s="8" t="s">
        <v>86</v>
      </c>
      <c r="F108" s="8" t="s">
        <v>92</v>
      </c>
      <c r="G108" s="21" t="s">
        <v>60</v>
      </c>
      <c r="H108" s="28">
        <v>44562</v>
      </c>
      <c r="I108" s="28">
        <v>44926</v>
      </c>
      <c r="J108" s="8" t="s">
        <v>53</v>
      </c>
      <c r="K108" s="8"/>
      <c r="L108" s="8"/>
      <c r="M108" s="8"/>
      <c r="N108" s="21" t="s">
        <v>54</v>
      </c>
      <c r="O108" s="36">
        <v>730209</v>
      </c>
      <c r="P108" s="22">
        <v>0</v>
      </c>
      <c r="Q108" s="22">
        <v>0</v>
      </c>
      <c r="R108" s="22">
        <v>0</v>
      </c>
      <c r="S108" s="22">
        <v>0</v>
      </c>
      <c r="T108" s="22">
        <v>0</v>
      </c>
      <c r="U108" s="22">
        <f t="shared" si="2"/>
        <v>0</v>
      </c>
      <c r="V108" s="22">
        <v>1814079.6700000002</v>
      </c>
      <c r="W108" s="22">
        <v>0</v>
      </c>
      <c r="X108" s="22">
        <f t="shared" si="3"/>
        <v>1814079.6700000002</v>
      </c>
      <c r="Y108" s="29">
        <f>SUM(U107:U108)</f>
        <v>0</v>
      </c>
      <c r="Z108" s="29">
        <f>SUM(X107:X108)</f>
        <v>1822451.9200000002</v>
      </c>
    </row>
    <row r="109" spans="1:28" ht="78.75" customHeight="1" x14ac:dyDescent="0.3">
      <c r="A109" s="8" t="s">
        <v>82</v>
      </c>
      <c r="B109" s="8" t="s">
        <v>83</v>
      </c>
      <c r="C109" s="8" t="s">
        <v>134</v>
      </c>
      <c r="D109" s="8" t="s">
        <v>85</v>
      </c>
      <c r="E109" s="8" t="s">
        <v>86</v>
      </c>
      <c r="F109" s="8" t="s">
        <v>93</v>
      </c>
      <c r="G109" s="21" t="s">
        <v>94</v>
      </c>
      <c r="H109" s="28">
        <v>44593</v>
      </c>
      <c r="I109" s="28">
        <v>44926</v>
      </c>
      <c r="J109" s="8" t="s">
        <v>53</v>
      </c>
      <c r="K109" s="8"/>
      <c r="L109" s="8"/>
      <c r="M109" s="8"/>
      <c r="N109" s="21" t="s">
        <v>133</v>
      </c>
      <c r="O109" s="36">
        <v>730505</v>
      </c>
      <c r="P109" s="22">
        <v>0</v>
      </c>
      <c r="Q109" s="22">
        <v>0</v>
      </c>
      <c r="R109" s="22">
        <v>0</v>
      </c>
      <c r="S109" s="22">
        <v>13161722.85</v>
      </c>
      <c r="T109" s="22">
        <f>7633047.28-2400000</f>
        <v>5233047.28</v>
      </c>
      <c r="U109" s="22">
        <f t="shared" si="2"/>
        <v>18394770.129999999</v>
      </c>
      <c r="V109" s="22">
        <v>3859815.16</v>
      </c>
      <c r="W109" s="22">
        <v>-3859815.16</v>
      </c>
      <c r="X109" s="22">
        <f t="shared" si="3"/>
        <v>0</v>
      </c>
      <c r="Y109" s="29">
        <f>U109</f>
        <v>18394770.129999999</v>
      </c>
      <c r="Z109" s="29">
        <f>X109</f>
        <v>0</v>
      </c>
      <c r="AA109" s="42">
        <f>Y109+Z109</f>
        <v>18394770.129999999</v>
      </c>
    </row>
    <row r="110" spans="1:28" ht="72" customHeight="1" x14ac:dyDescent="0.3">
      <c r="A110" s="8" t="s">
        <v>82</v>
      </c>
      <c r="B110" s="8" t="s">
        <v>83</v>
      </c>
      <c r="C110" s="8" t="s">
        <v>134</v>
      </c>
      <c r="D110" s="8" t="s">
        <v>85</v>
      </c>
      <c r="E110" s="8" t="s">
        <v>59</v>
      </c>
      <c r="F110" s="8" t="s">
        <v>131</v>
      </c>
      <c r="G110" s="21" t="s">
        <v>76</v>
      </c>
      <c r="H110" s="28">
        <v>44896</v>
      </c>
      <c r="I110" s="28">
        <v>44926</v>
      </c>
      <c r="J110" s="8"/>
      <c r="K110" s="8" t="s">
        <v>53</v>
      </c>
      <c r="L110" s="8"/>
      <c r="M110" s="8"/>
      <c r="N110" s="21" t="s">
        <v>158</v>
      </c>
      <c r="O110" s="36">
        <v>710706</v>
      </c>
      <c r="P110" s="22">
        <v>0</v>
      </c>
      <c r="Q110" s="22">
        <v>0</v>
      </c>
      <c r="R110" s="22">
        <v>0</v>
      </c>
      <c r="S110" s="22">
        <v>0</v>
      </c>
      <c r="T110" s="22">
        <v>330285.73</v>
      </c>
      <c r="U110" s="22">
        <f t="shared" si="2"/>
        <v>330285.73</v>
      </c>
      <c r="V110" s="22">
        <v>0</v>
      </c>
      <c r="W110" s="22">
        <v>0</v>
      </c>
      <c r="X110" s="22">
        <f t="shared" si="3"/>
        <v>0</v>
      </c>
      <c r="Y110" s="29">
        <f>U110</f>
        <v>330285.73</v>
      </c>
      <c r="Z110" s="29">
        <f>X110</f>
        <v>0</v>
      </c>
      <c r="AA110" s="42"/>
    </row>
    <row r="111" spans="1:28" ht="43.2" x14ac:dyDescent="0.3">
      <c r="A111" s="8" t="s">
        <v>82</v>
      </c>
      <c r="B111" s="8" t="s">
        <v>83</v>
      </c>
      <c r="C111" s="8" t="s">
        <v>134</v>
      </c>
      <c r="D111" s="8" t="s">
        <v>95</v>
      </c>
      <c r="E111" s="8" t="s">
        <v>96</v>
      </c>
      <c r="F111" s="8" t="s">
        <v>97</v>
      </c>
      <c r="G111" s="21" t="s">
        <v>98</v>
      </c>
      <c r="H111" s="28">
        <v>44593</v>
      </c>
      <c r="I111" s="28">
        <v>44926</v>
      </c>
      <c r="J111" s="8" t="s">
        <v>53</v>
      </c>
      <c r="K111" s="8"/>
      <c r="L111" s="8"/>
      <c r="M111" s="8"/>
      <c r="N111" s="21" t="s">
        <v>117</v>
      </c>
      <c r="O111" s="36">
        <v>730803</v>
      </c>
      <c r="P111" s="22">
        <v>0</v>
      </c>
      <c r="Q111" s="22">
        <v>0</v>
      </c>
      <c r="R111" s="22">
        <v>0</v>
      </c>
      <c r="S111" s="22">
        <v>100547.64000000001</v>
      </c>
      <c r="T111" s="22">
        <v>0</v>
      </c>
      <c r="U111" s="22">
        <f t="shared" si="2"/>
        <v>100547.64000000001</v>
      </c>
      <c r="V111" s="22">
        <v>0</v>
      </c>
      <c r="W111" s="22">
        <v>0</v>
      </c>
      <c r="X111" s="22">
        <f t="shared" si="3"/>
        <v>0</v>
      </c>
    </row>
    <row r="112" spans="1:28" ht="43.2" x14ac:dyDescent="0.3">
      <c r="A112" s="8" t="s">
        <v>82</v>
      </c>
      <c r="B112" s="8" t="s">
        <v>83</v>
      </c>
      <c r="C112" s="8" t="s">
        <v>134</v>
      </c>
      <c r="D112" s="8" t="s">
        <v>95</v>
      </c>
      <c r="E112" s="8" t="s">
        <v>96</v>
      </c>
      <c r="F112" s="8" t="s">
        <v>97</v>
      </c>
      <c r="G112" s="21" t="s">
        <v>98</v>
      </c>
      <c r="H112" s="28">
        <v>44593</v>
      </c>
      <c r="I112" s="28">
        <v>44926</v>
      </c>
      <c r="J112" s="8" t="s">
        <v>53</v>
      </c>
      <c r="K112" s="8"/>
      <c r="L112" s="8"/>
      <c r="M112" s="8"/>
      <c r="N112" s="21" t="s">
        <v>117</v>
      </c>
      <c r="O112" s="36">
        <v>730804</v>
      </c>
      <c r="P112" s="22">
        <v>0</v>
      </c>
      <c r="Q112" s="22">
        <v>0</v>
      </c>
      <c r="R112" s="22">
        <v>0</v>
      </c>
      <c r="S112" s="22">
        <v>4550</v>
      </c>
      <c r="T112" s="22">
        <v>0</v>
      </c>
      <c r="U112" s="22">
        <f t="shared" si="2"/>
        <v>4550</v>
      </c>
      <c r="V112" s="22">
        <v>0</v>
      </c>
      <c r="W112" s="22">
        <v>0</v>
      </c>
      <c r="X112" s="22">
        <f t="shared" si="3"/>
        <v>0</v>
      </c>
    </row>
    <row r="113" spans="1:26" ht="43.2" x14ac:dyDescent="0.3">
      <c r="A113" s="8" t="s">
        <v>82</v>
      </c>
      <c r="B113" s="8" t="s">
        <v>83</v>
      </c>
      <c r="C113" s="8" t="s">
        <v>134</v>
      </c>
      <c r="D113" s="8" t="s">
        <v>95</v>
      </c>
      <c r="E113" s="8" t="s">
        <v>96</v>
      </c>
      <c r="F113" s="8" t="s">
        <v>97</v>
      </c>
      <c r="G113" s="21" t="s">
        <v>98</v>
      </c>
      <c r="H113" s="28">
        <v>44593</v>
      </c>
      <c r="I113" s="28">
        <v>44926</v>
      </c>
      <c r="J113" s="8" t="s">
        <v>53</v>
      </c>
      <c r="K113" s="8"/>
      <c r="L113" s="8"/>
      <c r="M113" s="8"/>
      <c r="N113" s="21" t="s">
        <v>54</v>
      </c>
      <c r="O113" s="36">
        <v>730811</v>
      </c>
      <c r="P113" s="22">
        <v>0</v>
      </c>
      <c r="Q113" s="22">
        <v>0</v>
      </c>
      <c r="R113" s="22">
        <v>0</v>
      </c>
      <c r="S113" s="22">
        <v>75755.390000000014</v>
      </c>
      <c r="T113" s="22">
        <v>0</v>
      </c>
      <c r="U113" s="22">
        <f t="shared" si="2"/>
        <v>75755.390000000014</v>
      </c>
      <c r="V113" s="22">
        <v>173816.47</v>
      </c>
      <c r="W113" s="22">
        <v>0</v>
      </c>
      <c r="X113" s="22">
        <f t="shared" si="3"/>
        <v>173816.47</v>
      </c>
    </row>
    <row r="114" spans="1:26" ht="57.6" x14ac:dyDescent="0.3">
      <c r="A114" s="8" t="s">
        <v>82</v>
      </c>
      <c r="B114" s="8" t="s">
        <v>83</v>
      </c>
      <c r="C114" s="8" t="s">
        <v>134</v>
      </c>
      <c r="D114" s="8" t="s">
        <v>95</v>
      </c>
      <c r="E114" s="8" t="s">
        <v>96</v>
      </c>
      <c r="F114" s="8" t="s">
        <v>97</v>
      </c>
      <c r="G114" s="21" t="s">
        <v>98</v>
      </c>
      <c r="H114" s="28">
        <v>44593</v>
      </c>
      <c r="I114" s="28">
        <v>44926</v>
      </c>
      <c r="J114" s="8" t="s">
        <v>53</v>
      </c>
      <c r="K114" s="8"/>
      <c r="L114" s="8"/>
      <c r="M114" s="8"/>
      <c r="N114" s="21" t="s">
        <v>128</v>
      </c>
      <c r="O114" s="36">
        <v>730813</v>
      </c>
      <c r="P114" s="22">
        <v>0</v>
      </c>
      <c r="Q114" s="22">
        <v>0</v>
      </c>
      <c r="R114" s="22">
        <v>0</v>
      </c>
      <c r="S114" s="22">
        <v>5236534.37</v>
      </c>
      <c r="T114" s="22">
        <v>1050000</v>
      </c>
      <c r="U114" s="22">
        <f t="shared" si="2"/>
        <v>6286534.3700000001</v>
      </c>
      <c r="V114" s="22">
        <v>300000</v>
      </c>
      <c r="W114" s="22">
        <v>0</v>
      </c>
      <c r="X114" s="22">
        <f t="shared" si="3"/>
        <v>300000</v>
      </c>
    </row>
    <row r="115" spans="1:26" ht="43.2" x14ac:dyDescent="0.3">
      <c r="A115" s="8" t="s">
        <v>82</v>
      </c>
      <c r="B115" s="8" t="s">
        <v>83</v>
      </c>
      <c r="C115" s="8" t="s">
        <v>134</v>
      </c>
      <c r="D115" s="8" t="s">
        <v>95</v>
      </c>
      <c r="E115" s="8" t="s">
        <v>96</v>
      </c>
      <c r="F115" s="8" t="s">
        <v>97</v>
      </c>
      <c r="G115" s="21" t="s">
        <v>98</v>
      </c>
      <c r="H115" s="28">
        <v>44593</v>
      </c>
      <c r="I115" s="28">
        <v>44926</v>
      </c>
      <c r="J115" s="8" t="s">
        <v>53</v>
      </c>
      <c r="K115" s="8"/>
      <c r="L115" s="8"/>
      <c r="M115" s="8"/>
      <c r="N115" s="21" t="s">
        <v>54</v>
      </c>
      <c r="O115" s="36">
        <v>840104</v>
      </c>
      <c r="P115" s="22">
        <v>0</v>
      </c>
      <c r="Q115" s="22">
        <v>0</v>
      </c>
      <c r="R115" s="22">
        <v>0</v>
      </c>
      <c r="S115" s="22">
        <v>12378.41</v>
      </c>
      <c r="T115" s="22">
        <v>0</v>
      </c>
      <c r="U115" s="22">
        <f t="shared" si="2"/>
        <v>12378.41</v>
      </c>
      <c r="V115" s="22">
        <v>0</v>
      </c>
      <c r="W115" s="22">
        <v>0</v>
      </c>
      <c r="X115" s="22">
        <f t="shared" si="3"/>
        <v>0</v>
      </c>
      <c r="Y115" s="29">
        <f>SUM(U111:U115)</f>
        <v>6479765.8100000005</v>
      </c>
      <c r="Z115" s="29">
        <f>SUM(X111:X115)</f>
        <v>473816.47</v>
      </c>
    </row>
    <row r="116" spans="1:26" ht="43.2" x14ac:dyDescent="0.3">
      <c r="A116" s="8" t="s">
        <v>82</v>
      </c>
      <c r="B116" s="8" t="s">
        <v>83</v>
      </c>
      <c r="C116" s="8" t="s">
        <v>134</v>
      </c>
      <c r="D116" s="8" t="s">
        <v>95</v>
      </c>
      <c r="E116" s="8" t="s">
        <v>96</v>
      </c>
      <c r="F116" s="8" t="s">
        <v>99</v>
      </c>
      <c r="G116" s="21" t="s">
        <v>98</v>
      </c>
      <c r="H116" s="28">
        <v>44593</v>
      </c>
      <c r="I116" s="28">
        <v>44926</v>
      </c>
      <c r="J116" s="8" t="s">
        <v>53</v>
      </c>
      <c r="K116" s="8"/>
      <c r="L116" s="8"/>
      <c r="M116" s="8"/>
      <c r="N116" s="21" t="s">
        <v>54</v>
      </c>
      <c r="O116" s="36">
        <v>730404</v>
      </c>
      <c r="P116" s="22">
        <v>0</v>
      </c>
      <c r="Q116" s="22">
        <v>0</v>
      </c>
      <c r="R116" s="22">
        <v>0</v>
      </c>
      <c r="S116" s="22">
        <v>41539.5</v>
      </c>
      <c r="T116" s="22">
        <v>0</v>
      </c>
      <c r="U116" s="22">
        <f t="shared" si="2"/>
        <v>41539.5</v>
      </c>
      <c r="V116" s="22">
        <v>0</v>
      </c>
      <c r="W116" s="22">
        <v>0</v>
      </c>
      <c r="X116" s="22">
        <f t="shared" si="3"/>
        <v>0</v>
      </c>
    </row>
    <row r="117" spans="1:26" ht="43.2" x14ac:dyDescent="0.3">
      <c r="A117" s="8" t="s">
        <v>82</v>
      </c>
      <c r="B117" s="8" t="s">
        <v>83</v>
      </c>
      <c r="C117" s="8" t="s">
        <v>134</v>
      </c>
      <c r="D117" s="8" t="s">
        <v>95</v>
      </c>
      <c r="E117" s="8" t="s">
        <v>96</v>
      </c>
      <c r="F117" s="8" t="s">
        <v>99</v>
      </c>
      <c r="G117" s="21" t="s">
        <v>98</v>
      </c>
      <c r="H117" s="28">
        <v>44593</v>
      </c>
      <c r="I117" s="28">
        <v>44926</v>
      </c>
      <c r="J117" s="8" t="s">
        <v>53</v>
      </c>
      <c r="K117" s="8"/>
      <c r="L117" s="8"/>
      <c r="M117" s="8"/>
      <c r="N117" s="21" t="s">
        <v>54</v>
      </c>
      <c r="O117" s="36">
        <v>730405</v>
      </c>
      <c r="P117" s="22">
        <v>0</v>
      </c>
      <c r="Q117" s="22">
        <v>0</v>
      </c>
      <c r="R117" s="22">
        <v>0</v>
      </c>
      <c r="S117" s="22">
        <v>432445.73</v>
      </c>
      <c r="T117" s="22">
        <v>0</v>
      </c>
      <c r="U117" s="22">
        <f t="shared" si="2"/>
        <v>432445.73</v>
      </c>
      <c r="V117" s="22">
        <v>0</v>
      </c>
      <c r="W117" s="22">
        <v>0</v>
      </c>
      <c r="X117" s="22">
        <f t="shared" si="3"/>
        <v>0</v>
      </c>
    </row>
    <row r="118" spans="1:26" ht="43.2" x14ac:dyDescent="0.3">
      <c r="A118" s="8" t="s">
        <v>82</v>
      </c>
      <c r="B118" s="8" t="s">
        <v>83</v>
      </c>
      <c r="C118" s="8" t="s">
        <v>134</v>
      </c>
      <c r="D118" s="8" t="s">
        <v>95</v>
      </c>
      <c r="E118" s="8" t="s">
        <v>96</v>
      </c>
      <c r="F118" s="8" t="s">
        <v>99</v>
      </c>
      <c r="G118" s="21" t="s">
        <v>98</v>
      </c>
      <c r="H118" s="28">
        <v>44593</v>
      </c>
      <c r="I118" s="28">
        <v>44926</v>
      </c>
      <c r="J118" s="8" t="s">
        <v>53</v>
      </c>
      <c r="K118" s="8"/>
      <c r="L118" s="8"/>
      <c r="M118" s="8"/>
      <c r="N118" s="21" t="s">
        <v>54</v>
      </c>
      <c r="O118" s="36">
        <v>730607</v>
      </c>
      <c r="P118" s="22">
        <v>0</v>
      </c>
      <c r="Q118" s="22">
        <v>0</v>
      </c>
      <c r="R118" s="22">
        <v>0</v>
      </c>
      <c r="S118" s="22">
        <v>0</v>
      </c>
      <c r="T118" s="22">
        <v>0</v>
      </c>
      <c r="U118" s="22">
        <f t="shared" si="2"/>
        <v>0</v>
      </c>
      <c r="V118" s="22">
        <v>0</v>
      </c>
      <c r="W118" s="22">
        <v>0</v>
      </c>
      <c r="X118" s="22">
        <f t="shared" si="3"/>
        <v>0</v>
      </c>
    </row>
    <row r="119" spans="1:26" ht="43.2" x14ac:dyDescent="0.3">
      <c r="A119" s="8" t="s">
        <v>82</v>
      </c>
      <c r="B119" s="8" t="s">
        <v>83</v>
      </c>
      <c r="C119" s="8" t="s">
        <v>134</v>
      </c>
      <c r="D119" s="8" t="s">
        <v>95</v>
      </c>
      <c r="E119" s="8" t="s">
        <v>96</v>
      </c>
      <c r="F119" s="8" t="s">
        <v>99</v>
      </c>
      <c r="G119" s="21" t="s">
        <v>98</v>
      </c>
      <c r="H119" s="28">
        <v>44593</v>
      </c>
      <c r="I119" s="28">
        <v>44926</v>
      </c>
      <c r="J119" s="8" t="s">
        <v>53</v>
      </c>
      <c r="K119" s="8"/>
      <c r="L119" s="8"/>
      <c r="M119" s="8"/>
      <c r="N119" s="21" t="s">
        <v>54</v>
      </c>
      <c r="O119" s="36">
        <v>730813</v>
      </c>
      <c r="P119" s="22">
        <v>0</v>
      </c>
      <c r="Q119" s="22">
        <v>0</v>
      </c>
      <c r="R119" s="22">
        <v>0</v>
      </c>
      <c r="S119" s="22">
        <v>36390.199999999997</v>
      </c>
      <c r="T119" s="22">
        <v>0</v>
      </c>
      <c r="U119" s="22">
        <f t="shared" si="2"/>
        <v>36390.199999999997</v>
      </c>
      <c r="V119" s="22">
        <v>0</v>
      </c>
      <c r="W119" s="22">
        <v>0</v>
      </c>
      <c r="X119" s="22">
        <f t="shared" si="3"/>
        <v>0</v>
      </c>
      <c r="Y119" s="29">
        <f>SUM(U116:U119)</f>
        <v>510375.43</v>
      </c>
      <c r="Z119" s="29">
        <f>SUM(X116:X119)</f>
        <v>0</v>
      </c>
    </row>
    <row r="120" spans="1:26" ht="86.4" x14ac:dyDescent="0.3">
      <c r="A120" s="8" t="s">
        <v>82</v>
      </c>
      <c r="B120" s="8" t="s">
        <v>83</v>
      </c>
      <c r="C120" s="8" t="s">
        <v>134</v>
      </c>
      <c r="D120" s="8" t="s">
        <v>95</v>
      </c>
      <c r="E120" s="8" t="s">
        <v>96</v>
      </c>
      <c r="F120" s="8" t="s">
        <v>100</v>
      </c>
      <c r="G120" s="21" t="s">
        <v>101</v>
      </c>
      <c r="H120" s="28">
        <v>44593</v>
      </c>
      <c r="I120" s="28">
        <v>44926</v>
      </c>
      <c r="J120" s="8" t="s">
        <v>53</v>
      </c>
      <c r="K120" s="8"/>
      <c r="L120" s="8"/>
      <c r="M120" s="8"/>
      <c r="N120" s="21" t="s">
        <v>118</v>
      </c>
      <c r="O120" s="36">
        <v>730209</v>
      </c>
      <c r="P120" s="22">
        <v>0</v>
      </c>
      <c r="Q120" s="22">
        <v>0</v>
      </c>
      <c r="R120" s="22">
        <v>0</v>
      </c>
      <c r="S120" s="22">
        <v>0</v>
      </c>
      <c r="T120" s="22">
        <v>0</v>
      </c>
      <c r="U120" s="22">
        <f t="shared" si="2"/>
        <v>0</v>
      </c>
      <c r="V120" s="22">
        <v>500</v>
      </c>
      <c r="W120" s="22">
        <v>0</v>
      </c>
      <c r="X120" s="22">
        <f t="shared" si="3"/>
        <v>500</v>
      </c>
    </row>
    <row r="121" spans="1:26" ht="43.2" x14ac:dyDescent="0.3">
      <c r="A121" s="8" t="s">
        <v>82</v>
      </c>
      <c r="B121" s="8" t="s">
        <v>83</v>
      </c>
      <c r="C121" s="8" t="s">
        <v>134</v>
      </c>
      <c r="D121" s="8" t="s">
        <v>95</v>
      </c>
      <c r="E121" s="8" t="s">
        <v>96</v>
      </c>
      <c r="F121" s="8" t="s">
        <v>100</v>
      </c>
      <c r="G121" s="21" t="s">
        <v>101</v>
      </c>
      <c r="H121" s="28">
        <v>44593</v>
      </c>
      <c r="I121" s="28">
        <v>44926</v>
      </c>
      <c r="J121" s="8" t="s">
        <v>53</v>
      </c>
      <c r="K121" s="8"/>
      <c r="L121" s="8"/>
      <c r="M121" s="8"/>
      <c r="N121" s="21" t="s">
        <v>54</v>
      </c>
      <c r="O121" s="36">
        <v>730402</v>
      </c>
      <c r="P121" s="22">
        <v>0</v>
      </c>
      <c r="Q121" s="22">
        <v>0</v>
      </c>
      <c r="R121" s="22">
        <v>0</v>
      </c>
      <c r="S121" s="22">
        <v>0</v>
      </c>
      <c r="T121" s="22">
        <v>80347.14</v>
      </c>
      <c r="U121" s="22">
        <f t="shared" si="2"/>
        <v>80347.14</v>
      </c>
      <c r="V121" s="22">
        <v>1117574.67</v>
      </c>
      <c r="W121" s="22">
        <v>-565660.65</v>
      </c>
      <c r="X121" s="22">
        <f t="shared" si="3"/>
        <v>551914.0199999999</v>
      </c>
    </row>
    <row r="122" spans="1:26" ht="43.2" x14ac:dyDescent="0.3">
      <c r="A122" s="8" t="s">
        <v>82</v>
      </c>
      <c r="B122" s="8" t="s">
        <v>83</v>
      </c>
      <c r="C122" s="8" t="s">
        <v>134</v>
      </c>
      <c r="D122" s="8" t="s">
        <v>95</v>
      </c>
      <c r="E122" s="8" t="s">
        <v>96</v>
      </c>
      <c r="F122" s="8" t="s">
        <v>100</v>
      </c>
      <c r="G122" s="21" t="s">
        <v>101</v>
      </c>
      <c r="H122" s="28">
        <v>44593</v>
      </c>
      <c r="I122" s="28">
        <v>44926</v>
      </c>
      <c r="J122" s="8" t="s">
        <v>53</v>
      </c>
      <c r="K122" s="8"/>
      <c r="L122" s="8"/>
      <c r="M122" s="8"/>
      <c r="N122" s="21" t="s">
        <v>54</v>
      </c>
      <c r="O122" s="36">
        <v>730811</v>
      </c>
      <c r="P122" s="22">
        <v>0</v>
      </c>
      <c r="Q122" s="22">
        <v>0</v>
      </c>
      <c r="R122" s="22">
        <v>0</v>
      </c>
      <c r="S122" s="22">
        <v>0</v>
      </c>
      <c r="T122" s="22">
        <v>0</v>
      </c>
      <c r="U122" s="22">
        <f t="shared" si="2"/>
        <v>0</v>
      </c>
      <c r="V122" s="22">
        <v>12921.6</v>
      </c>
      <c r="W122" s="22">
        <v>0</v>
      </c>
      <c r="X122" s="22">
        <f t="shared" si="3"/>
        <v>12921.6</v>
      </c>
      <c r="Y122" s="29">
        <f>SUM(U120:U122)</f>
        <v>80347.14</v>
      </c>
      <c r="Z122" s="29">
        <f>SUM(X120:X122)</f>
        <v>565335.61999999988</v>
      </c>
    </row>
    <row r="123" spans="1:26" ht="43.2" x14ac:dyDescent="0.3">
      <c r="A123" s="8" t="s">
        <v>82</v>
      </c>
      <c r="B123" s="8" t="s">
        <v>83</v>
      </c>
      <c r="C123" s="8" t="s">
        <v>134</v>
      </c>
      <c r="D123" s="8" t="s">
        <v>95</v>
      </c>
      <c r="E123" s="8" t="s">
        <v>96</v>
      </c>
      <c r="F123" s="8" t="s">
        <v>50</v>
      </c>
      <c r="G123" s="21" t="s">
        <v>129</v>
      </c>
      <c r="H123" s="28">
        <v>44593</v>
      </c>
      <c r="I123" s="28">
        <v>44926</v>
      </c>
      <c r="J123" s="8" t="s">
        <v>53</v>
      </c>
      <c r="K123" s="8"/>
      <c r="L123" s="8"/>
      <c r="M123" s="8"/>
      <c r="N123" s="21" t="s">
        <v>54</v>
      </c>
      <c r="O123" s="36">
        <v>730105</v>
      </c>
      <c r="P123" s="22">
        <v>0</v>
      </c>
      <c r="Q123" s="22">
        <v>0</v>
      </c>
      <c r="R123" s="22">
        <v>0</v>
      </c>
      <c r="S123" s="22">
        <v>0</v>
      </c>
      <c r="T123" s="22">
        <v>0</v>
      </c>
      <c r="U123" s="22">
        <f t="shared" si="2"/>
        <v>0</v>
      </c>
      <c r="V123" s="22">
        <v>69950</v>
      </c>
      <c r="W123" s="22">
        <v>0</v>
      </c>
      <c r="X123" s="22">
        <f t="shared" si="3"/>
        <v>69950</v>
      </c>
    </row>
    <row r="124" spans="1:26" ht="43.2" x14ac:dyDescent="0.3">
      <c r="A124" s="8" t="s">
        <v>82</v>
      </c>
      <c r="B124" s="8" t="s">
        <v>83</v>
      </c>
      <c r="C124" s="8" t="s">
        <v>134</v>
      </c>
      <c r="D124" s="8" t="s">
        <v>95</v>
      </c>
      <c r="E124" s="8" t="s">
        <v>96</v>
      </c>
      <c r="F124" s="8" t="s">
        <v>50</v>
      </c>
      <c r="G124" s="21" t="s">
        <v>129</v>
      </c>
      <c r="H124" s="28">
        <v>44593</v>
      </c>
      <c r="I124" s="28">
        <v>44926</v>
      </c>
      <c r="J124" s="8" t="s">
        <v>53</v>
      </c>
      <c r="K124" s="8"/>
      <c r="L124" s="8"/>
      <c r="M124" s="8"/>
      <c r="N124" s="21" t="s">
        <v>54</v>
      </c>
      <c r="O124" s="36">
        <v>730402</v>
      </c>
      <c r="P124" s="22">
        <v>0</v>
      </c>
      <c r="Q124" s="22">
        <v>0</v>
      </c>
      <c r="R124" s="22">
        <v>0</v>
      </c>
      <c r="S124" s="22">
        <v>0</v>
      </c>
      <c r="T124" s="22">
        <v>0</v>
      </c>
      <c r="U124" s="22">
        <f t="shared" si="2"/>
        <v>0</v>
      </c>
      <c r="V124" s="22">
        <v>102171.93</v>
      </c>
      <c r="W124" s="22">
        <v>0</v>
      </c>
      <c r="X124" s="22">
        <f t="shared" si="3"/>
        <v>102171.93</v>
      </c>
    </row>
    <row r="125" spans="1:26" ht="43.2" x14ac:dyDescent="0.3">
      <c r="A125" s="8" t="s">
        <v>82</v>
      </c>
      <c r="B125" s="8" t="s">
        <v>83</v>
      </c>
      <c r="C125" s="8" t="s">
        <v>134</v>
      </c>
      <c r="D125" s="8" t="s">
        <v>95</v>
      </c>
      <c r="E125" s="8" t="s">
        <v>96</v>
      </c>
      <c r="F125" s="8" t="s">
        <v>50</v>
      </c>
      <c r="G125" s="21" t="s">
        <v>129</v>
      </c>
      <c r="H125" s="28">
        <v>44593</v>
      </c>
      <c r="I125" s="28">
        <v>44926</v>
      </c>
      <c r="J125" s="8" t="s">
        <v>53</v>
      </c>
      <c r="K125" s="8"/>
      <c r="L125" s="8"/>
      <c r="M125" s="8"/>
      <c r="N125" s="21" t="s">
        <v>54</v>
      </c>
      <c r="O125" s="36">
        <v>730404</v>
      </c>
      <c r="P125" s="22">
        <v>0</v>
      </c>
      <c r="Q125" s="22">
        <v>0</v>
      </c>
      <c r="R125" s="22">
        <v>0</v>
      </c>
      <c r="S125" s="22">
        <v>0</v>
      </c>
      <c r="T125" s="22">
        <v>0</v>
      </c>
      <c r="U125" s="22">
        <f t="shared" si="2"/>
        <v>0</v>
      </c>
      <c r="V125" s="22">
        <v>17780</v>
      </c>
      <c r="W125" s="22">
        <v>0</v>
      </c>
      <c r="X125" s="22">
        <f t="shared" si="3"/>
        <v>17780</v>
      </c>
    </row>
    <row r="126" spans="1:26" ht="43.2" x14ac:dyDescent="0.3">
      <c r="A126" s="8" t="s">
        <v>82</v>
      </c>
      <c r="B126" s="8" t="s">
        <v>83</v>
      </c>
      <c r="C126" s="8" t="s">
        <v>134</v>
      </c>
      <c r="D126" s="8" t="s">
        <v>95</v>
      </c>
      <c r="E126" s="8" t="s">
        <v>96</v>
      </c>
      <c r="F126" s="8" t="s">
        <v>50</v>
      </c>
      <c r="G126" s="21" t="s">
        <v>129</v>
      </c>
      <c r="H126" s="28">
        <v>44593</v>
      </c>
      <c r="I126" s="28">
        <v>44926</v>
      </c>
      <c r="J126" s="8" t="s">
        <v>53</v>
      </c>
      <c r="K126" s="8"/>
      <c r="L126" s="8"/>
      <c r="M126" s="8"/>
      <c r="N126" s="21" t="s">
        <v>54</v>
      </c>
      <c r="O126" s="36">
        <v>731407</v>
      </c>
      <c r="P126" s="22">
        <v>0</v>
      </c>
      <c r="Q126" s="22">
        <v>0</v>
      </c>
      <c r="R126" s="22">
        <v>0</v>
      </c>
      <c r="S126" s="22">
        <v>0</v>
      </c>
      <c r="T126" s="22">
        <v>0</v>
      </c>
      <c r="U126" s="22">
        <f t="shared" si="2"/>
        <v>0</v>
      </c>
      <c r="V126" s="22">
        <v>963.01</v>
      </c>
      <c r="W126" s="22">
        <v>0</v>
      </c>
      <c r="X126" s="22">
        <f t="shared" si="3"/>
        <v>963.01</v>
      </c>
    </row>
    <row r="127" spans="1:26" ht="43.2" x14ac:dyDescent="0.3">
      <c r="A127" s="8" t="s">
        <v>82</v>
      </c>
      <c r="B127" s="8" t="s">
        <v>83</v>
      </c>
      <c r="C127" s="8" t="s">
        <v>134</v>
      </c>
      <c r="D127" s="8" t="s">
        <v>95</v>
      </c>
      <c r="E127" s="8" t="s">
        <v>96</v>
      </c>
      <c r="F127" s="8" t="s">
        <v>50</v>
      </c>
      <c r="G127" s="21" t="s">
        <v>129</v>
      </c>
      <c r="H127" s="28">
        <v>44593</v>
      </c>
      <c r="I127" s="28">
        <v>44926</v>
      </c>
      <c r="J127" s="8" t="s">
        <v>53</v>
      </c>
      <c r="K127" s="8"/>
      <c r="L127" s="8"/>
      <c r="M127" s="8"/>
      <c r="N127" s="21" t="s">
        <v>54</v>
      </c>
      <c r="O127" s="36">
        <v>840104</v>
      </c>
      <c r="P127" s="22">
        <v>0</v>
      </c>
      <c r="Q127" s="22">
        <v>0</v>
      </c>
      <c r="R127" s="22">
        <v>0</v>
      </c>
      <c r="S127" s="22">
        <v>13426.94</v>
      </c>
      <c r="T127" s="22">
        <v>0</v>
      </c>
      <c r="U127" s="22">
        <f t="shared" si="2"/>
        <v>13426.94</v>
      </c>
      <c r="V127" s="22">
        <v>119100</v>
      </c>
      <c r="W127" s="22">
        <v>0</v>
      </c>
      <c r="X127" s="22">
        <f t="shared" si="3"/>
        <v>119100</v>
      </c>
    </row>
    <row r="128" spans="1:26" ht="86.4" x14ac:dyDescent="0.3">
      <c r="A128" s="8" t="s">
        <v>82</v>
      </c>
      <c r="B128" s="8" t="s">
        <v>83</v>
      </c>
      <c r="C128" s="8" t="s">
        <v>134</v>
      </c>
      <c r="D128" s="8" t="s">
        <v>95</v>
      </c>
      <c r="E128" s="8" t="s">
        <v>96</v>
      </c>
      <c r="F128" s="8" t="s">
        <v>50</v>
      </c>
      <c r="G128" s="21" t="s">
        <v>129</v>
      </c>
      <c r="H128" s="28">
        <v>44593</v>
      </c>
      <c r="I128" s="28">
        <v>44926</v>
      </c>
      <c r="J128" s="8" t="s">
        <v>53</v>
      </c>
      <c r="K128" s="8"/>
      <c r="L128" s="8"/>
      <c r="M128" s="8"/>
      <c r="N128" s="21" t="s">
        <v>118</v>
      </c>
      <c r="O128" s="36">
        <v>840107</v>
      </c>
      <c r="P128" s="22">
        <v>0</v>
      </c>
      <c r="Q128" s="22">
        <v>0</v>
      </c>
      <c r="R128" s="22">
        <v>0</v>
      </c>
      <c r="S128" s="37">
        <v>230573.44</v>
      </c>
      <c r="T128" s="23">
        <v>0</v>
      </c>
      <c r="U128" s="22">
        <f t="shared" si="2"/>
        <v>230573.44</v>
      </c>
      <c r="V128" s="23">
        <v>0</v>
      </c>
      <c r="W128" s="37">
        <v>0</v>
      </c>
      <c r="X128" s="22">
        <f t="shared" si="3"/>
        <v>0</v>
      </c>
      <c r="Y128" s="29">
        <f>SUM(U123:U128)</f>
        <v>244000.38</v>
      </c>
      <c r="Z128" s="29">
        <f>SUM(X123:X128)</f>
        <v>309964.94</v>
      </c>
    </row>
    <row r="129" spans="1:29" ht="43.2" x14ac:dyDescent="0.3">
      <c r="A129" s="8" t="s">
        <v>82</v>
      </c>
      <c r="B129" s="8" t="s">
        <v>83</v>
      </c>
      <c r="C129" s="8" t="s">
        <v>134</v>
      </c>
      <c r="D129" s="8" t="s">
        <v>95</v>
      </c>
      <c r="E129" s="8" t="s">
        <v>96</v>
      </c>
      <c r="F129" s="8" t="s">
        <v>102</v>
      </c>
      <c r="G129" s="12" t="s">
        <v>129</v>
      </c>
      <c r="H129" s="28">
        <v>44835</v>
      </c>
      <c r="I129" s="28">
        <v>44895</v>
      </c>
      <c r="J129" s="8" t="s">
        <v>53</v>
      </c>
      <c r="K129" s="8"/>
      <c r="L129" s="8"/>
      <c r="M129" s="8"/>
      <c r="N129" s="21" t="s">
        <v>54</v>
      </c>
      <c r="O129" s="36" t="s">
        <v>132</v>
      </c>
      <c r="P129" s="22">
        <v>0</v>
      </c>
      <c r="Q129" s="22">
        <v>0</v>
      </c>
      <c r="R129" s="22">
        <v>0</v>
      </c>
      <c r="S129" s="22">
        <v>0</v>
      </c>
      <c r="T129" s="22">
        <v>200000</v>
      </c>
      <c r="U129" s="22">
        <f t="shared" si="2"/>
        <v>200000</v>
      </c>
      <c r="V129" s="22">
        <v>200000</v>
      </c>
      <c r="W129" s="22">
        <v>-200000</v>
      </c>
      <c r="X129" s="22">
        <f t="shared" si="3"/>
        <v>0</v>
      </c>
      <c r="Y129" s="29">
        <f>U129</f>
        <v>200000</v>
      </c>
      <c r="Z129" s="29">
        <f>X129</f>
        <v>0</v>
      </c>
    </row>
    <row r="130" spans="1:29" ht="43.2" x14ac:dyDescent="0.3">
      <c r="A130" s="8" t="s">
        <v>82</v>
      </c>
      <c r="B130" s="8" t="s">
        <v>83</v>
      </c>
      <c r="C130" s="8" t="s">
        <v>134</v>
      </c>
      <c r="D130" s="21" t="s">
        <v>103</v>
      </c>
      <c r="E130" s="21" t="s">
        <v>129</v>
      </c>
      <c r="F130" s="27" t="s">
        <v>104</v>
      </c>
      <c r="G130" s="21" t="s">
        <v>129</v>
      </c>
      <c r="H130" s="28"/>
      <c r="I130" s="28"/>
      <c r="J130" s="8"/>
      <c r="K130" s="8"/>
      <c r="L130" s="8" t="s">
        <v>53</v>
      </c>
      <c r="M130" s="8"/>
      <c r="N130" s="104" t="s">
        <v>152</v>
      </c>
      <c r="O130" s="35">
        <v>0</v>
      </c>
      <c r="P130" s="22">
        <v>0</v>
      </c>
      <c r="Q130" s="22">
        <v>0</v>
      </c>
      <c r="R130" s="22">
        <v>0</v>
      </c>
      <c r="S130" s="22">
        <v>0</v>
      </c>
      <c r="T130" s="22">
        <v>0</v>
      </c>
      <c r="U130" s="22">
        <f t="shared" si="2"/>
        <v>0</v>
      </c>
      <c r="V130" s="22">
        <v>0</v>
      </c>
      <c r="W130" s="22">
        <v>0</v>
      </c>
      <c r="X130" s="22">
        <f t="shared" si="3"/>
        <v>0</v>
      </c>
    </row>
    <row r="131" spans="1:29" ht="43.2" x14ac:dyDescent="0.3">
      <c r="A131" s="8" t="s">
        <v>82</v>
      </c>
      <c r="B131" s="8" t="s">
        <v>83</v>
      </c>
      <c r="C131" s="8" t="s">
        <v>134</v>
      </c>
      <c r="D131" s="21" t="s">
        <v>103</v>
      </c>
      <c r="E131" s="21" t="s">
        <v>129</v>
      </c>
      <c r="F131" s="27" t="s">
        <v>105</v>
      </c>
      <c r="G131" s="21" t="s">
        <v>129</v>
      </c>
      <c r="H131" s="28"/>
      <c r="I131" s="28"/>
      <c r="J131" s="8"/>
      <c r="K131" s="8"/>
      <c r="L131" s="8" t="s">
        <v>53</v>
      </c>
      <c r="M131" s="8"/>
      <c r="N131" s="105"/>
      <c r="O131" s="35">
        <v>0</v>
      </c>
      <c r="P131" s="22">
        <v>0</v>
      </c>
      <c r="Q131" s="22">
        <v>0</v>
      </c>
      <c r="R131" s="22">
        <v>0</v>
      </c>
      <c r="S131" s="22">
        <v>0</v>
      </c>
      <c r="T131" s="22">
        <v>0</v>
      </c>
      <c r="U131" s="22">
        <f t="shared" si="2"/>
        <v>0</v>
      </c>
      <c r="V131" s="22">
        <v>0</v>
      </c>
      <c r="W131" s="22">
        <v>0</v>
      </c>
      <c r="X131" s="22">
        <f t="shared" si="3"/>
        <v>0</v>
      </c>
    </row>
    <row r="132" spans="1:29" ht="43.2" x14ac:dyDescent="0.3">
      <c r="A132" s="8" t="s">
        <v>82</v>
      </c>
      <c r="B132" s="8" t="s">
        <v>83</v>
      </c>
      <c r="C132" s="8" t="s">
        <v>134</v>
      </c>
      <c r="D132" s="21" t="s">
        <v>103</v>
      </c>
      <c r="E132" s="21" t="s">
        <v>129</v>
      </c>
      <c r="F132" s="27" t="s">
        <v>106</v>
      </c>
      <c r="G132" s="21" t="s">
        <v>129</v>
      </c>
      <c r="H132" s="28"/>
      <c r="I132" s="28"/>
      <c r="J132" s="8"/>
      <c r="K132" s="8"/>
      <c r="L132" s="8" t="s">
        <v>53</v>
      </c>
      <c r="M132" s="8"/>
      <c r="N132" s="105"/>
      <c r="O132" s="35">
        <v>0</v>
      </c>
      <c r="P132" s="22">
        <v>0</v>
      </c>
      <c r="Q132" s="22">
        <v>0</v>
      </c>
      <c r="R132" s="22">
        <v>0</v>
      </c>
      <c r="S132" s="22">
        <v>0</v>
      </c>
      <c r="T132" s="22">
        <v>0</v>
      </c>
      <c r="U132" s="22">
        <f t="shared" si="2"/>
        <v>0</v>
      </c>
      <c r="V132" s="22">
        <v>0</v>
      </c>
      <c r="W132" s="22">
        <v>0</v>
      </c>
      <c r="X132" s="22">
        <f t="shared" si="3"/>
        <v>0</v>
      </c>
    </row>
    <row r="133" spans="1:29" ht="43.2" x14ac:dyDescent="0.3">
      <c r="A133" s="8" t="s">
        <v>82</v>
      </c>
      <c r="B133" s="8" t="s">
        <v>83</v>
      </c>
      <c r="C133" s="8" t="s">
        <v>134</v>
      </c>
      <c r="D133" s="21" t="s">
        <v>103</v>
      </c>
      <c r="E133" s="21" t="s">
        <v>129</v>
      </c>
      <c r="F133" s="27" t="s">
        <v>107</v>
      </c>
      <c r="G133" s="21" t="s">
        <v>129</v>
      </c>
      <c r="H133" s="28"/>
      <c r="I133" s="28"/>
      <c r="J133" s="8"/>
      <c r="K133" s="8"/>
      <c r="L133" s="8" t="s">
        <v>53</v>
      </c>
      <c r="M133" s="8"/>
      <c r="N133" s="105"/>
      <c r="O133" s="35">
        <v>0</v>
      </c>
      <c r="P133" s="22">
        <v>0</v>
      </c>
      <c r="Q133" s="22">
        <v>0</v>
      </c>
      <c r="R133" s="22">
        <v>0</v>
      </c>
      <c r="S133" s="22">
        <v>0</v>
      </c>
      <c r="T133" s="22">
        <v>0</v>
      </c>
      <c r="U133" s="22">
        <f t="shared" si="2"/>
        <v>0</v>
      </c>
      <c r="V133" s="22">
        <v>0</v>
      </c>
      <c r="W133" s="22">
        <v>0</v>
      </c>
      <c r="X133" s="22">
        <f t="shared" si="3"/>
        <v>0</v>
      </c>
    </row>
    <row r="134" spans="1:29" ht="43.2" x14ac:dyDescent="0.3">
      <c r="A134" s="8" t="s">
        <v>82</v>
      </c>
      <c r="B134" s="8" t="s">
        <v>83</v>
      </c>
      <c r="C134" s="8" t="s">
        <v>134</v>
      </c>
      <c r="D134" s="21" t="s">
        <v>103</v>
      </c>
      <c r="E134" s="21" t="s">
        <v>129</v>
      </c>
      <c r="F134" s="27" t="s">
        <v>108</v>
      </c>
      <c r="G134" s="21" t="s">
        <v>129</v>
      </c>
      <c r="H134" s="28"/>
      <c r="I134" s="28"/>
      <c r="J134" s="8"/>
      <c r="K134" s="8"/>
      <c r="L134" s="8" t="s">
        <v>53</v>
      </c>
      <c r="M134" s="8"/>
      <c r="N134" s="105"/>
      <c r="O134" s="35">
        <v>0</v>
      </c>
      <c r="P134" s="22">
        <v>0</v>
      </c>
      <c r="Q134" s="22">
        <v>0</v>
      </c>
      <c r="R134" s="22">
        <v>0</v>
      </c>
      <c r="S134" s="22">
        <v>0</v>
      </c>
      <c r="T134" s="22">
        <v>0</v>
      </c>
      <c r="U134" s="22">
        <f t="shared" si="2"/>
        <v>0</v>
      </c>
      <c r="V134" s="22">
        <v>0</v>
      </c>
      <c r="W134" s="22">
        <v>0</v>
      </c>
      <c r="X134" s="22">
        <f t="shared" si="3"/>
        <v>0</v>
      </c>
    </row>
    <row r="135" spans="1:29" ht="43.2" x14ac:dyDescent="0.3">
      <c r="A135" s="8" t="s">
        <v>82</v>
      </c>
      <c r="B135" s="8" t="s">
        <v>83</v>
      </c>
      <c r="C135" s="8" t="s">
        <v>134</v>
      </c>
      <c r="D135" s="21" t="s">
        <v>103</v>
      </c>
      <c r="E135" s="21" t="s">
        <v>129</v>
      </c>
      <c r="F135" s="27" t="s">
        <v>109</v>
      </c>
      <c r="G135" s="21" t="s">
        <v>129</v>
      </c>
      <c r="H135" s="28"/>
      <c r="I135" s="28"/>
      <c r="J135" s="8"/>
      <c r="K135" s="8"/>
      <c r="L135" s="8" t="s">
        <v>53</v>
      </c>
      <c r="M135" s="8"/>
      <c r="N135" s="105"/>
      <c r="O135" s="35">
        <v>0</v>
      </c>
      <c r="P135" s="22">
        <v>0</v>
      </c>
      <c r="Q135" s="22">
        <v>0</v>
      </c>
      <c r="R135" s="22">
        <v>0</v>
      </c>
      <c r="S135" s="22">
        <v>0</v>
      </c>
      <c r="T135" s="22">
        <v>0</v>
      </c>
      <c r="U135" s="22">
        <f t="shared" si="2"/>
        <v>0</v>
      </c>
      <c r="V135" s="22">
        <v>0</v>
      </c>
      <c r="W135" s="22">
        <v>0</v>
      </c>
      <c r="X135" s="22">
        <f t="shared" si="3"/>
        <v>0</v>
      </c>
    </row>
    <row r="136" spans="1:29" ht="43.2" x14ac:dyDescent="0.3">
      <c r="A136" s="8" t="s">
        <v>82</v>
      </c>
      <c r="B136" s="8" t="s">
        <v>83</v>
      </c>
      <c r="C136" s="8" t="s">
        <v>134</v>
      </c>
      <c r="D136" s="21" t="s">
        <v>103</v>
      </c>
      <c r="E136" s="21" t="s">
        <v>129</v>
      </c>
      <c r="F136" s="27" t="s">
        <v>110</v>
      </c>
      <c r="G136" s="21" t="s">
        <v>129</v>
      </c>
      <c r="H136" s="28"/>
      <c r="I136" s="28"/>
      <c r="J136" s="8"/>
      <c r="K136" s="8"/>
      <c r="L136" s="8" t="s">
        <v>53</v>
      </c>
      <c r="M136" s="8"/>
      <c r="N136" s="106"/>
      <c r="O136" s="35">
        <v>0</v>
      </c>
      <c r="P136" s="22">
        <v>0</v>
      </c>
      <c r="Q136" s="22">
        <v>0</v>
      </c>
      <c r="R136" s="22">
        <v>0</v>
      </c>
      <c r="S136" s="22">
        <v>0</v>
      </c>
      <c r="T136" s="22">
        <v>0</v>
      </c>
      <c r="U136" s="22">
        <f t="shared" si="2"/>
        <v>0</v>
      </c>
      <c r="V136" s="22">
        <v>0</v>
      </c>
      <c r="W136" s="22">
        <v>0</v>
      </c>
      <c r="X136" s="22">
        <f t="shared" si="3"/>
        <v>0</v>
      </c>
    </row>
    <row r="137" spans="1:29" ht="43.2" x14ac:dyDescent="0.3">
      <c r="A137" s="8" t="s">
        <v>82</v>
      </c>
      <c r="B137" s="8" t="s">
        <v>83</v>
      </c>
      <c r="C137" s="8" t="s">
        <v>134</v>
      </c>
      <c r="D137" s="21" t="s">
        <v>73</v>
      </c>
      <c r="E137" s="21" t="s">
        <v>86</v>
      </c>
      <c r="F137" s="8" t="s">
        <v>64</v>
      </c>
      <c r="G137" s="21" t="s">
        <v>94</v>
      </c>
      <c r="H137" s="28">
        <v>44562</v>
      </c>
      <c r="I137" s="28">
        <v>44895</v>
      </c>
      <c r="J137" s="8" t="s">
        <v>53</v>
      </c>
      <c r="K137" s="8"/>
      <c r="L137" s="8"/>
      <c r="M137" s="8"/>
      <c r="N137" s="21" t="s">
        <v>54</v>
      </c>
      <c r="O137" s="36">
        <v>730105</v>
      </c>
      <c r="P137" s="23">
        <v>0</v>
      </c>
      <c r="Q137" s="23">
        <v>0</v>
      </c>
      <c r="R137" s="23">
        <v>0</v>
      </c>
      <c r="S137" s="23">
        <v>0</v>
      </c>
      <c r="T137" s="23">
        <v>0</v>
      </c>
      <c r="U137" s="22">
        <f t="shared" si="2"/>
        <v>0</v>
      </c>
      <c r="V137" s="38">
        <v>3448.36</v>
      </c>
      <c r="W137" s="38">
        <v>-210.96</v>
      </c>
      <c r="X137" s="22">
        <f t="shared" si="3"/>
        <v>3237.4</v>
      </c>
    </row>
    <row r="138" spans="1:29" ht="43.2" x14ac:dyDescent="0.3">
      <c r="A138" s="8" t="s">
        <v>82</v>
      </c>
      <c r="B138" s="8" t="s">
        <v>83</v>
      </c>
      <c r="C138" s="8" t="s">
        <v>134</v>
      </c>
      <c r="D138" s="21" t="s">
        <v>73</v>
      </c>
      <c r="E138" s="21" t="s">
        <v>86</v>
      </c>
      <c r="F138" s="8" t="s">
        <v>64</v>
      </c>
      <c r="G138" s="21" t="s">
        <v>94</v>
      </c>
      <c r="H138" s="28">
        <v>44562</v>
      </c>
      <c r="I138" s="28">
        <v>44895</v>
      </c>
      <c r="J138" s="8" t="s">
        <v>53</v>
      </c>
      <c r="K138" s="8"/>
      <c r="L138" s="8"/>
      <c r="M138" s="8"/>
      <c r="N138" s="21" t="s">
        <v>54</v>
      </c>
      <c r="O138" s="36">
        <v>730204</v>
      </c>
      <c r="P138" s="23">
        <v>0</v>
      </c>
      <c r="Q138" s="23">
        <v>0</v>
      </c>
      <c r="R138" s="23">
        <v>0</v>
      </c>
      <c r="S138" s="23">
        <v>113508.24</v>
      </c>
      <c r="T138" s="23">
        <v>0</v>
      </c>
      <c r="U138" s="22">
        <f t="shared" si="2"/>
        <v>113508.24</v>
      </c>
      <c r="V138" s="38">
        <v>420832.56</v>
      </c>
      <c r="W138" s="38">
        <v>0</v>
      </c>
      <c r="X138" s="22">
        <f t="shared" si="3"/>
        <v>420832.56</v>
      </c>
    </row>
    <row r="139" spans="1:29" ht="43.2" x14ac:dyDescent="0.3">
      <c r="A139" s="21" t="s">
        <v>82</v>
      </c>
      <c r="B139" s="21" t="s">
        <v>83</v>
      </c>
      <c r="C139" s="21" t="s">
        <v>134</v>
      </c>
      <c r="D139" s="21" t="s">
        <v>73</v>
      </c>
      <c r="E139" s="21" t="s">
        <v>86</v>
      </c>
      <c r="F139" s="21" t="s">
        <v>64</v>
      </c>
      <c r="G139" s="21" t="s">
        <v>94</v>
      </c>
      <c r="H139" s="28">
        <v>44562</v>
      </c>
      <c r="I139" s="28">
        <v>44895</v>
      </c>
      <c r="J139" s="8" t="s">
        <v>53</v>
      </c>
      <c r="K139" s="8"/>
      <c r="L139" s="8"/>
      <c r="M139" s="8"/>
      <c r="N139" s="21" t="s">
        <v>54</v>
      </c>
      <c r="O139" s="36">
        <v>730208</v>
      </c>
      <c r="P139" s="23">
        <v>0</v>
      </c>
      <c r="Q139" s="23">
        <v>0</v>
      </c>
      <c r="R139" s="23">
        <v>0</v>
      </c>
      <c r="S139" s="23">
        <v>1112950.03</v>
      </c>
      <c r="T139" s="23">
        <v>0</v>
      </c>
      <c r="U139" s="22">
        <f t="shared" si="2"/>
        <v>1112950.03</v>
      </c>
      <c r="V139" s="38">
        <v>0</v>
      </c>
      <c r="W139" s="38">
        <v>0</v>
      </c>
      <c r="X139" s="22">
        <f t="shared" si="3"/>
        <v>0</v>
      </c>
    </row>
    <row r="140" spans="1:29" ht="43.2" x14ac:dyDescent="0.3">
      <c r="A140" s="21" t="s">
        <v>82</v>
      </c>
      <c r="B140" s="21" t="s">
        <v>83</v>
      </c>
      <c r="C140" s="21" t="s">
        <v>134</v>
      </c>
      <c r="D140" s="21" t="s">
        <v>73</v>
      </c>
      <c r="E140" s="21" t="s">
        <v>86</v>
      </c>
      <c r="F140" s="21" t="s">
        <v>64</v>
      </c>
      <c r="G140" s="21" t="s">
        <v>94</v>
      </c>
      <c r="H140" s="28">
        <v>44562</v>
      </c>
      <c r="I140" s="28">
        <v>44895</v>
      </c>
      <c r="J140" s="8" t="s">
        <v>53</v>
      </c>
      <c r="K140" s="8"/>
      <c r="L140" s="8"/>
      <c r="M140" s="8"/>
      <c r="N140" s="21" t="s">
        <v>54</v>
      </c>
      <c r="O140" s="36">
        <v>730404</v>
      </c>
      <c r="P140" s="23">
        <v>0</v>
      </c>
      <c r="Q140" s="23">
        <v>0</v>
      </c>
      <c r="R140" s="23">
        <v>0</v>
      </c>
      <c r="S140" s="23">
        <v>1878.89</v>
      </c>
      <c r="T140" s="23">
        <v>0</v>
      </c>
      <c r="U140" s="22">
        <f t="shared" si="2"/>
        <v>1878.89</v>
      </c>
      <c r="V140" s="38">
        <v>0</v>
      </c>
      <c r="W140" s="38">
        <v>0</v>
      </c>
      <c r="X140" s="22">
        <f t="shared" si="3"/>
        <v>0</v>
      </c>
    </row>
    <row r="141" spans="1:29" ht="43.2" x14ac:dyDescent="0.3">
      <c r="A141" s="21" t="s">
        <v>82</v>
      </c>
      <c r="B141" s="21" t="s">
        <v>83</v>
      </c>
      <c r="C141" s="21" t="s">
        <v>134</v>
      </c>
      <c r="D141" s="21" t="s">
        <v>73</v>
      </c>
      <c r="E141" s="21" t="s">
        <v>86</v>
      </c>
      <c r="F141" s="21" t="s">
        <v>64</v>
      </c>
      <c r="G141" s="21" t="s">
        <v>94</v>
      </c>
      <c r="H141" s="28">
        <v>44562</v>
      </c>
      <c r="I141" s="28">
        <v>44895</v>
      </c>
      <c r="J141" s="8" t="s">
        <v>53</v>
      </c>
      <c r="K141" s="8"/>
      <c r="L141" s="8"/>
      <c r="M141" s="8"/>
      <c r="N141" s="21" t="s">
        <v>54</v>
      </c>
      <c r="O141" s="36">
        <v>730505</v>
      </c>
      <c r="P141" s="23">
        <v>0</v>
      </c>
      <c r="Q141" s="23">
        <v>0</v>
      </c>
      <c r="R141" s="23">
        <v>0</v>
      </c>
      <c r="S141" s="23">
        <v>2582494.12</v>
      </c>
      <c r="T141" s="23">
        <v>0</v>
      </c>
      <c r="U141" s="22">
        <f t="shared" ref="U141:U153" si="4">S141+T141</f>
        <v>2582494.12</v>
      </c>
      <c r="V141" s="38">
        <v>0</v>
      </c>
      <c r="W141" s="38">
        <v>0</v>
      </c>
      <c r="X141" s="22">
        <f t="shared" ref="X141:X153" si="5">V141+W141</f>
        <v>0</v>
      </c>
    </row>
    <row r="142" spans="1:29" ht="43.2" x14ac:dyDescent="0.3">
      <c r="A142" s="21" t="s">
        <v>82</v>
      </c>
      <c r="B142" s="21" t="s">
        <v>83</v>
      </c>
      <c r="C142" s="21" t="s">
        <v>134</v>
      </c>
      <c r="D142" s="21" t="s">
        <v>73</v>
      </c>
      <c r="E142" s="21" t="s">
        <v>86</v>
      </c>
      <c r="F142" s="21" t="s">
        <v>64</v>
      </c>
      <c r="G142" s="21" t="s">
        <v>94</v>
      </c>
      <c r="H142" s="28">
        <v>44562</v>
      </c>
      <c r="I142" s="28">
        <v>44895</v>
      </c>
      <c r="J142" s="8" t="s">
        <v>53</v>
      </c>
      <c r="K142" s="8"/>
      <c r="L142" s="8"/>
      <c r="M142" s="8"/>
      <c r="N142" s="21" t="s">
        <v>54</v>
      </c>
      <c r="O142" s="36">
        <v>730811</v>
      </c>
      <c r="P142" s="23">
        <v>0</v>
      </c>
      <c r="Q142" s="23">
        <v>0</v>
      </c>
      <c r="R142" s="23">
        <v>0</v>
      </c>
      <c r="S142" s="23">
        <v>0</v>
      </c>
      <c r="T142" s="23">
        <v>0</v>
      </c>
      <c r="U142" s="22">
        <f t="shared" si="4"/>
        <v>0</v>
      </c>
      <c r="V142" s="38">
        <v>47270</v>
      </c>
      <c r="W142" s="38">
        <v>0</v>
      </c>
      <c r="X142" s="22">
        <f t="shared" si="5"/>
        <v>47270</v>
      </c>
    </row>
    <row r="143" spans="1:29" ht="43.2" x14ac:dyDescent="0.3">
      <c r="A143" s="21" t="s">
        <v>82</v>
      </c>
      <c r="B143" s="21" t="s">
        <v>83</v>
      </c>
      <c r="C143" s="21" t="s">
        <v>134</v>
      </c>
      <c r="D143" s="21" t="s">
        <v>73</v>
      </c>
      <c r="E143" s="21" t="s">
        <v>86</v>
      </c>
      <c r="F143" s="21" t="s">
        <v>64</v>
      </c>
      <c r="G143" s="21" t="s">
        <v>94</v>
      </c>
      <c r="H143" s="28">
        <v>44562</v>
      </c>
      <c r="I143" s="28">
        <v>44895</v>
      </c>
      <c r="J143" s="8" t="s">
        <v>53</v>
      </c>
      <c r="K143" s="8"/>
      <c r="L143" s="8"/>
      <c r="M143" s="8"/>
      <c r="N143" s="21" t="s">
        <v>54</v>
      </c>
      <c r="O143" s="36">
        <v>730813</v>
      </c>
      <c r="P143" s="23">
        <v>0</v>
      </c>
      <c r="Q143" s="23">
        <v>0</v>
      </c>
      <c r="R143" s="23">
        <v>0</v>
      </c>
      <c r="S143" s="23">
        <v>250837.59</v>
      </c>
      <c r="T143" s="23">
        <v>0</v>
      </c>
      <c r="U143" s="22">
        <f t="shared" si="4"/>
        <v>250837.59</v>
      </c>
      <c r="V143" s="38">
        <v>0</v>
      </c>
      <c r="W143" s="38">
        <v>0</v>
      </c>
      <c r="X143" s="22">
        <f t="shared" si="5"/>
        <v>0</v>
      </c>
    </row>
    <row r="144" spans="1:29" ht="43.8" thickBot="1" x14ac:dyDescent="0.35">
      <c r="A144" s="21" t="s">
        <v>82</v>
      </c>
      <c r="B144" s="21" t="s">
        <v>83</v>
      </c>
      <c r="C144" s="21" t="s">
        <v>134</v>
      </c>
      <c r="D144" s="21" t="s">
        <v>73</v>
      </c>
      <c r="E144" s="21" t="s">
        <v>86</v>
      </c>
      <c r="F144" s="21" t="s">
        <v>64</v>
      </c>
      <c r="G144" s="21" t="s">
        <v>94</v>
      </c>
      <c r="H144" s="28">
        <v>44562</v>
      </c>
      <c r="I144" s="28">
        <v>44895</v>
      </c>
      <c r="J144" s="8" t="s">
        <v>53</v>
      </c>
      <c r="K144" s="8"/>
      <c r="L144" s="8"/>
      <c r="M144" s="8"/>
      <c r="N144" s="21" t="s">
        <v>54</v>
      </c>
      <c r="O144" s="36">
        <v>780104</v>
      </c>
      <c r="P144" s="23">
        <v>0</v>
      </c>
      <c r="Q144" s="23">
        <v>0</v>
      </c>
      <c r="R144" s="23">
        <v>0</v>
      </c>
      <c r="S144" s="23">
        <v>14000</v>
      </c>
      <c r="T144" s="23">
        <v>0</v>
      </c>
      <c r="U144" s="22">
        <f t="shared" si="4"/>
        <v>14000</v>
      </c>
      <c r="V144" s="38">
        <v>0</v>
      </c>
      <c r="W144" s="38">
        <v>0</v>
      </c>
      <c r="X144" s="22">
        <f t="shared" si="5"/>
        <v>0</v>
      </c>
      <c r="Y144" s="29">
        <f>SUM(U137:U144)</f>
        <v>4075668.87</v>
      </c>
      <c r="Z144" s="29">
        <f>SUM(X137:X144)</f>
        <v>471339.96</v>
      </c>
      <c r="AA144" s="29"/>
      <c r="AB144" s="42">
        <f>Y144+Y129+Y128++Y122+Y119+Y115+Y110+Y104+Y106+Y108+Y109</f>
        <v>33120546.869999997</v>
      </c>
      <c r="AC144" s="42">
        <f>Z144+Z129+Z128+Z122+Z119+Z115+Z110+Z109+Z108+Z106+Z104+Z101</f>
        <v>7998719.0199999996</v>
      </c>
    </row>
    <row r="145" spans="1:27" ht="43.8" thickTop="1" x14ac:dyDescent="0.3">
      <c r="A145" s="21" t="s">
        <v>82</v>
      </c>
      <c r="B145" s="21" t="s">
        <v>111</v>
      </c>
      <c r="C145" s="21" t="s">
        <v>157</v>
      </c>
      <c r="D145" s="21" t="s">
        <v>113</v>
      </c>
      <c r="E145" s="21" t="s">
        <v>86</v>
      </c>
      <c r="F145" s="27" t="s">
        <v>144</v>
      </c>
      <c r="G145" s="21" t="s">
        <v>86</v>
      </c>
      <c r="H145" s="28">
        <v>44562</v>
      </c>
      <c r="I145" s="28">
        <v>44742</v>
      </c>
      <c r="J145" s="8"/>
      <c r="K145" s="8"/>
      <c r="L145" s="8"/>
      <c r="M145" s="8" t="s">
        <v>53</v>
      </c>
      <c r="N145" s="21" t="s">
        <v>153</v>
      </c>
      <c r="O145" s="39"/>
      <c r="P145" s="22">
        <v>0</v>
      </c>
      <c r="Q145" s="22">
        <v>0</v>
      </c>
      <c r="R145" s="22">
        <v>0</v>
      </c>
      <c r="S145" s="22">
        <v>0</v>
      </c>
      <c r="T145" s="22">
        <v>0</v>
      </c>
      <c r="U145" s="22">
        <f t="shared" si="4"/>
        <v>0</v>
      </c>
      <c r="V145" s="22">
        <v>0</v>
      </c>
      <c r="W145" s="22">
        <v>0</v>
      </c>
      <c r="X145" s="22">
        <f t="shared" si="5"/>
        <v>0</v>
      </c>
      <c r="Z145" s="30"/>
    </row>
    <row r="146" spans="1:27" ht="105.75" customHeight="1" x14ac:dyDescent="0.3">
      <c r="A146" s="21" t="s">
        <v>82</v>
      </c>
      <c r="B146" s="21" t="s">
        <v>111</v>
      </c>
      <c r="C146" s="21" t="s">
        <v>157</v>
      </c>
      <c r="D146" s="21" t="s">
        <v>113</v>
      </c>
      <c r="E146" s="21" t="s">
        <v>86</v>
      </c>
      <c r="F146" s="27" t="s">
        <v>143</v>
      </c>
      <c r="G146" s="21" t="s">
        <v>86</v>
      </c>
      <c r="H146" s="28">
        <v>44742</v>
      </c>
      <c r="I146" s="28">
        <v>44822</v>
      </c>
      <c r="J146" s="8"/>
      <c r="K146" s="8"/>
      <c r="L146" s="8"/>
      <c r="M146" s="8" t="s">
        <v>53</v>
      </c>
      <c r="N146" s="21" t="s">
        <v>154</v>
      </c>
      <c r="O146" s="36">
        <v>840105</v>
      </c>
      <c r="P146" s="22">
        <v>0</v>
      </c>
      <c r="Q146" s="22">
        <v>0</v>
      </c>
      <c r="R146" s="22">
        <v>0</v>
      </c>
      <c r="S146" s="22">
        <v>6000000</v>
      </c>
      <c r="T146" s="22">
        <f>9000000+2400000</f>
        <v>11400000</v>
      </c>
      <c r="U146" s="22">
        <f t="shared" si="4"/>
        <v>17400000</v>
      </c>
      <c r="V146" s="22">
        <v>0</v>
      </c>
      <c r="W146" s="22">
        <v>0</v>
      </c>
      <c r="X146" s="22">
        <f t="shared" si="5"/>
        <v>0</v>
      </c>
    </row>
    <row r="147" spans="1:27" ht="43.2" x14ac:dyDescent="0.3">
      <c r="A147" s="21" t="s">
        <v>82</v>
      </c>
      <c r="B147" s="21" t="s">
        <v>111</v>
      </c>
      <c r="C147" s="21" t="s">
        <v>157</v>
      </c>
      <c r="D147" s="21" t="s">
        <v>113</v>
      </c>
      <c r="E147" s="21" t="s">
        <v>86</v>
      </c>
      <c r="F147" s="27" t="s">
        <v>140</v>
      </c>
      <c r="G147" s="21" t="s">
        <v>86</v>
      </c>
      <c r="H147" s="28">
        <v>44822</v>
      </c>
      <c r="I147" s="28">
        <v>44889</v>
      </c>
      <c r="J147" s="8"/>
      <c r="K147" s="8"/>
      <c r="L147" s="8" t="s">
        <v>53</v>
      </c>
      <c r="M147" s="8"/>
      <c r="N147" s="21" t="s">
        <v>155</v>
      </c>
      <c r="O147" s="35"/>
      <c r="P147" s="22">
        <v>0</v>
      </c>
      <c r="Q147" s="22">
        <v>0</v>
      </c>
      <c r="R147" s="22">
        <v>0</v>
      </c>
      <c r="S147" s="22">
        <v>0</v>
      </c>
      <c r="T147" s="22">
        <v>0</v>
      </c>
      <c r="U147" s="22">
        <f t="shared" si="4"/>
        <v>0</v>
      </c>
      <c r="V147" s="22">
        <v>0</v>
      </c>
      <c r="W147" s="22">
        <v>0</v>
      </c>
      <c r="X147" s="22">
        <f t="shared" si="5"/>
        <v>0</v>
      </c>
    </row>
    <row r="148" spans="1:27" ht="51.75" customHeight="1" x14ac:dyDescent="0.3">
      <c r="A148" s="21" t="s">
        <v>82</v>
      </c>
      <c r="B148" s="21" t="s">
        <v>111</v>
      </c>
      <c r="C148" s="21" t="s">
        <v>157</v>
      </c>
      <c r="D148" s="21" t="s">
        <v>113</v>
      </c>
      <c r="E148" s="21" t="s">
        <v>86</v>
      </c>
      <c r="F148" s="27" t="s">
        <v>141</v>
      </c>
      <c r="G148" s="21" t="s">
        <v>86</v>
      </c>
      <c r="H148" s="28"/>
      <c r="I148" s="28"/>
      <c r="J148" s="8"/>
      <c r="K148" s="8"/>
      <c r="L148" s="8" t="s">
        <v>53</v>
      </c>
      <c r="M148" s="8"/>
      <c r="N148" s="21" t="s">
        <v>156</v>
      </c>
      <c r="O148" s="35"/>
      <c r="P148" s="22">
        <v>0</v>
      </c>
      <c r="Q148" s="22">
        <v>0</v>
      </c>
      <c r="R148" s="22">
        <v>0</v>
      </c>
      <c r="S148" s="22">
        <v>0</v>
      </c>
      <c r="T148" s="22">
        <v>0</v>
      </c>
      <c r="U148" s="22">
        <f t="shared" si="4"/>
        <v>0</v>
      </c>
      <c r="V148" s="22">
        <v>0</v>
      </c>
      <c r="W148" s="22">
        <v>0</v>
      </c>
      <c r="X148" s="22">
        <f t="shared" si="5"/>
        <v>0</v>
      </c>
    </row>
    <row r="149" spans="1:27" ht="51.75" customHeight="1" x14ac:dyDescent="0.3">
      <c r="A149" s="21" t="s">
        <v>82</v>
      </c>
      <c r="B149" s="21" t="s">
        <v>111</v>
      </c>
      <c r="C149" s="21" t="s">
        <v>157</v>
      </c>
      <c r="D149" s="21" t="s">
        <v>113</v>
      </c>
      <c r="E149" s="21" t="s">
        <v>86</v>
      </c>
      <c r="F149" s="27" t="s">
        <v>142</v>
      </c>
      <c r="G149" s="21" t="s">
        <v>86</v>
      </c>
      <c r="H149" s="28"/>
      <c r="I149" s="28"/>
      <c r="J149" s="8"/>
      <c r="K149" s="8"/>
      <c r="L149" s="8" t="s">
        <v>53</v>
      </c>
      <c r="M149" s="8"/>
      <c r="N149" s="21" t="s">
        <v>156</v>
      </c>
      <c r="O149" s="35"/>
      <c r="P149" s="22">
        <v>0</v>
      </c>
      <c r="Q149" s="22">
        <v>0</v>
      </c>
      <c r="R149" s="22">
        <v>0</v>
      </c>
      <c r="S149" s="22">
        <v>0</v>
      </c>
      <c r="T149" s="22">
        <v>0</v>
      </c>
      <c r="U149" s="22">
        <f t="shared" si="4"/>
        <v>0</v>
      </c>
      <c r="V149" s="22">
        <v>0</v>
      </c>
      <c r="W149" s="22">
        <v>0</v>
      </c>
      <c r="X149" s="22">
        <f t="shared" si="5"/>
        <v>0</v>
      </c>
    </row>
    <row r="150" spans="1:27" ht="43.2" x14ac:dyDescent="0.3">
      <c r="A150" s="21" t="s">
        <v>82</v>
      </c>
      <c r="B150" s="21" t="s">
        <v>111</v>
      </c>
      <c r="C150" s="21" t="s">
        <v>157</v>
      </c>
      <c r="D150" s="21" t="s">
        <v>114</v>
      </c>
      <c r="E150" s="21" t="s">
        <v>129</v>
      </c>
      <c r="F150" s="27" t="s">
        <v>115</v>
      </c>
      <c r="G150" s="21" t="s">
        <v>129</v>
      </c>
      <c r="H150" s="28">
        <v>44562</v>
      </c>
      <c r="I150" s="28">
        <v>44711</v>
      </c>
      <c r="J150" s="8" t="s">
        <v>53</v>
      </c>
      <c r="K150" s="8"/>
      <c r="L150" s="8"/>
      <c r="M150" s="8"/>
      <c r="N150" s="21" t="s">
        <v>120</v>
      </c>
      <c r="O150" s="35"/>
      <c r="P150" s="22">
        <v>0</v>
      </c>
      <c r="Q150" s="22">
        <v>0</v>
      </c>
      <c r="R150" s="22">
        <v>0</v>
      </c>
      <c r="S150" s="22">
        <v>0</v>
      </c>
      <c r="T150" s="22">
        <v>0</v>
      </c>
      <c r="U150" s="22">
        <f t="shared" si="4"/>
        <v>0</v>
      </c>
      <c r="V150" s="22">
        <v>0</v>
      </c>
      <c r="W150" s="22">
        <v>0</v>
      </c>
      <c r="X150" s="22">
        <f t="shared" si="5"/>
        <v>0</v>
      </c>
    </row>
    <row r="151" spans="1:27" ht="43.2" x14ac:dyDescent="0.3">
      <c r="A151" s="21" t="s">
        <v>82</v>
      </c>
      <c r="B151" s="21" t="s">
        <v>111</v>
      </c>
      <c r="C151" s="21" t="s">
        <v>157</v>
      </c>
      <c r="D151" s="21" t="s">
        <v>114</v>
      </c>
      <c r="E151" s="21" t="s">
        <v>129</v>
      </c>
      <c r="F151" s="27" t="s">
        <v>123</v>
      </c>
      <c r="G151" s="21" t="s">
        <v>129</v>
      </c>
      <c r="H151" s="28">
        <v>44713</v>
      </c>
      <c r="I151" s="28">
        <v>44788</v>
      </c>
      <c r="J151" s="8"/>
      <c r="K151" s="8" t="s">
        <v>53</v>
      </c>
      <c r="L151" s="8"/>
      <c r="M151" s="8"/>
      <c r="N151" s="21" t="s">
        <v>124</v>
      </c>
      <c r="O151" s="35"/>
      <c r="P151" s="22">
        <v>0</v>
      </c>
      <c r="Q151" s="22">
        <v>0</v>
      </c>
      <c r="R151" s="22">
        <v>0</v>
      </c>
      <c r="S151" s="22">
        <v>0</v>
      </c>
      <c r="T151" s="22">
        <v>0</v>
      </c>
      <c r="U151" s="22">
        <f t="shared" si="4"/>
        <v>0</v>
      </c>
      <c r="V151" s="22">
        <v>0</v>
      </c>
      <c r="W151" s="22">
        <v>0</v>
      </c>
      <c r="X151" s="22">
        <f t="shared" si="5"/>
        <v>0</v>
      </c>
    </row>
    <row r="152" spans="1:27" ht="90" customHeight="1" x14ac:dyDescent="0.3">
      <c r="A152" s="21" t="s">
        <v>82</v>
      </c>
      <c r="B152" s="21" t="s">
        <v>111</v>
      </c>
      <c r="C152" s="21" t="s">
        <v>157</v>
      </c>
      <c r="D152" s="21" t="s">
        <v>114</v>
      </c>
      <c r="E152" s="21" t="s">
        <v>129</v>
      </c>
      <c r="F152" s="27" t="s">
        <v>116</v>
      </c>
      <c r="G152" s="21" t="s">
        <v>129</v>
      </c>
      <c r="H152" s="8"/>
      <c r="I152" s="8"/>
      <c r="J152" s="8"/>
      <c r="K152" s="8"/>
      <c r="L152" s="8" t="s">
        <v>53</v>
      </c>
      <c r="M152" s="8"/>
      <c r="N152" s="21" t="s">
        <v>125</v>
      </c>
      <c r="O152" s="35"/>
      <c r="P152" s="22">
        <v>0</v>
      </c>
      <c r="Q152" s="22">
        <v>0</v>
      </c>
      <c r="R152" s="22">
        <v>0</v>
      </c>
      <c r="S152" s="22">
        <v>0</v>
      </c>
      <c r="T152" s="22">
        <v>0</v>
      </c>
      <c r="U152" s="22">
        <f t="shared" si="4"/>
        <v>0</v>
      </c>
      <c r="V152" s="22">
        <v>0</v>
      </c>
      <c r="W152" s="22">
        <v>0</v>
      </c>
      <c r="X152" s="22">
        <f t="shared" si="5"/>
        <v>0</v>
      </c>
    </row>
    <row r="153" spans="1:27" ht="21" x14ac:dyDescent="0.3">
      <c r="A153" s="103" t="s">
        <v>39</v>
      </c>
      <c r="B153" s="103"/>
      <c r="C153" s="103"/>
      <c r="D153" s="103"/>
      <c r="E153" s="103"/>
      <c r="F153" s="103"/>
      <c r="G153" s="103"/>
      <c r="H153" s="103"/>
      <c r="I153" s="103"/>
      <c r="J153" s="103"/>
      <c r="K153" s="103"/>
      <c r="L153" s="103"/>
      <c r="M153" s="103"/>
      <c r="N153" s="103"/>
      <c r="O153" s="103"/>
      <c r="P153" s="26">
        <f>SUM(P10:P152)</f>
        <v>0</v>
      </c>
      <c r="Q153" s="26">
        <f>SUM(Q10:Q152)</f>
        <v>0</v>
      </c>
      <c r="R153" s="26">
        <f>SUM(R10:R152)</f>
        <v>0</v>
      </c>
      <c r="S153" s="26">
        <f>SUM(S10:S152)</f>
        <v>32226866.720000006</v>
      </c>
      <c r="T153" s="43">
        <f>SUM(T10:T152)</f>
        <v>18293680.149999999</v>
      </c>
      <c r="U153" s="75">
        <f t="shared" si="4"/>
        <v>50520546.870000005</v>
      </c>
      <c r="V153" s="26">
        <f>SUM(V10:V152)</f>
        <v>44780886.330000006</v>
      </c>
      <c r="W153" s="32">
        <f>SUM(W10:W152)</f>
        <v>-4957656.5200000005</v>
      </c>
      <c r="X153" s="75">
        <f t="shared" si="5"/>
        <v>39823229.810000002</v>
      </c>
      <c r="Z153" s="15">
        <v>4962430.99</v>
      </c>
      <c r="AA153" s="42">
        <f>Z153+W153</f>
        <v>4774.4699999997392</v>
      </c>
    </row>
    <row r="154" spans="1:27" ht="21.6" thickBot="1" x14ac:dyDescent="0.35">
      <c r="A154" s="93" t="s">
        <v>38</v>
      </c>
      <c r="B154" s="93"/>
      <c r="C154" s="70">
        <v>44818</v>
      </c>
      <c r="O154" s="20"/>
      <c r="P154" s="16"/>
      <c r="Q154" s="16"/>
      <c r="R154" s="16"/>
      <c r="S154" s="16"/>
      <c r="T154" s="16"/>
      <c r="U154" s="16"/>
      <c r="V154" s="16"/>
      <c r="W154" s="16"/>
      <c r="X154" s="16"/>
      <c r="Z154" s="42">
        <f>V153-Z153</f>
        <v>39818455.340000004</v>
      </c>
    </row>
    <row r="155" spans="1:27" ht="52.5" customHeight="1" thickBot="1" x14ac:dyDescent="0.35">
      <c r="V155" s="78" t="s">
        <v>119</v>
      </c>
      <c r="W155" s="79"/>
      <c r="X155" s="77">
        <f>U153+X153</f>
        <v>90343776.680000007</v>
      </c>
    </row>
    <row r="156" spans="1:27" ht="15" thickTop="1" x14ac:dyDescent="0.3">
      <c r="A156" s="102"/>
      <c r="B156" s="102"/>
      <c r="C156" s="102"/>
      <c r="D156" s="102"/>
      <c r="E156" s="102"/>
      <c r="F156" s="102"/>
      <c r="G156" s="102"/>
      <c r="H156" s="102"/>
      <c r="I156" s="102"/>
      <c r="J156" s="102"/>
      <c r="K156" s="102"/>
      <c r="L156" s="102"/>
      <c r="M156" s="102"/>
      <c r="N156" s="102"/>
      <c r="O156" s="102"/>
      <c r="P156" s="102"/>
      <c r="Q156" s="102"/>
      <c r="S156" s="30"/>
      <c r="T156" s="30"/>
      <c r="U156" s="31"/>
      <c r="V156" s="76"/>
      <c r="W156" s="33"/>
      <c r="X156" s="34"/>
      <c r="Y156" s="30"/>
    </row>
    <row r="158" spans="1:27" ht="116.25" customHeight="1" x14ac:dyDescent="0.3">
      <c r="C158" s="63"/>
      <c r="D158" s="63"/>
      <c r="E158" s="63"/>
      <c r="F158" s="64"/>
      <c r="G158" s="63"/>
      <c r="H158" s="64"/>
      <c r="I158" s="72"/>
      <c r="J158" s="72"/>
      <c r="K158" s="72"/>
      <c r="L158" s="64"/>
      <c r="M158" s="64"/>
      <c r="N158" s="63"/>
      <c r="O158" s="65"/>
      <c r="P158" s="66"/>
      <c r="Q158" s="66"/>
      <c r="R158" s="66"/>
    </row>
    <row r="159" spans="1:27" ht="18" x14ac:dyDescent="0.3">
      <c r="B159" s="13"/>
      <c r="C159" s="71"/>
      <c r="D159" s="71"/>
      <c r="E159" s="67"/>
      <c r="F159" s="68"/>
      <c r="G159" s="67"/>
      <c r="H159" s="68"/>
      <c r="I159" s="101"/>
      <c r="J159" s="101"/>
      <c r="K159" s="101"/>
      <c r="L159" s="73"/>
      <c r="M159" s="68"/>
      <c r="N159" s="67"/>
      <c r="O159" s="69"/>
      <c r="P159" s="74"/>
      <c r="Q159" s="74"/>
      <c r="R159" s="74"/>
      <c r="S159" s="74"/>
    </row>
    <row r="160" spans="1:27" ht="18.75" customHeight="1" x14ac:dyDescent="0.3">
      <c r="C160" s="80" t="s">
        <v>145</v>
      </c>
      <c r="D160" s="80"/>
      <c r="I160" s="80" t="s">
        <v>146</v>
      </c>
      <c r="J160" s="80"/>
      <c r="K160" s="80"/>
      <c r="L160" s="80"/>
      <c r="P160" s="80" t="s">
        <v>147</v>
      </c>
      <c r="Q160" s="80"/>
      <c r="R160" s="80"/>
      <c r="S160" s="80"/>
    </row>
    <row r="161" spans="3:19" ht="18.75" customHeight="1" x14ac:dyDescent="0.3">
      <c r="C161" s="80" t="s">
        <v>36</v>
      </c>
      <c r="D161" s="80"/>
      <c r="I161" s="80" t="s">
        <v>37</v>
      </c>
      <c r="J161" s="80"/>
      <c r="K161" s="80"/>
      <c r="L161" s="80"/>
      <c r="P161" s="107" t="s">
        <v>67</v>
      </c>
      <c r="Q161" s="107"/>
      <c r="R161" s="107"/>
      <c r="S161" s="107"/>
    </row>
  </sheetData>
  <autoFilter ref="A9:AA156" xr:uid="{00000000-0009-0000-0000-000000000000}"/>
  <dataConsolidate/>
  <mergeCells count="34">
    <mergeCell ref="P161:S161"/>
    <mergeCell ref="P160:S160"/>
    <mergeCell ref="A3:B3"/>
    <mergeCell ref="C160:D160"/>
    <mergeCell ref="I159:K159"/>
    <mergeCell ref="A156:Q156"/>
    <mergeCell ref="A5:B5"/>
    <mergeCell ref="A154:B154"/>
    <mergeCell ref="A153:O153"/>
    <mergeCell ref="H7:H9"/>
    <mergeCell ref="I7:I9"/>
    <mergeCell ref="N130:N136"/>
    <mergeCell ref="P8:R8"/>
    <mergeCell ref="G7:G9"/>
    <mergeCell ref="E7:E9"/>
    <mergeCell ref="N7:N9"/>
    <mergeCell ref="C3:F3"/>
    <mergeCell ref="C5:F5"/>
    <mergeCell ref="V155:W155"/>
    <mergeCell ref="C161:D161"/>
    <mergeCell ref="I160:L160"/>
    <mergeCell ref="I161:L161"/>
    <mergeCell ref="A1:X1"/>
    <mergeCell ref="P7:X7"/>
    <mergeCell ref="J7:M8"/>
    <mergeCell ref="S8:U8"/>
    <mergeCell ref="V8:X8"/>
    <mergeCell ref="A2:V2"/>
    <mergeCell ref="A7:A9"/>
    <mergeCell ref="B7:B9"/>
    <mergeCell ref="C7:C9"/>
    <mergeCell ref="D7:D9"/>
    <mergeCell ref="O7:O9"/>
    <mergeCell ref="F7:F9"/>
  </mergeCells>
  <conditionalFormatting sqref="T10:T152">
    <cfRule type="cellIs" dxfId="5" priority="1" operator="greaterThan">
      <formula>0</formula>
    </cfRule>
    <cfRule type="cellIs" dxfId="4" priority="7" operator="greaterThan">
      <formula>0</formula>
    </cfRule>
    <cfRule type="cellIs" dxfId="3" priority="8" operator="lessThan">
      <formula>0</formula>
    </cfRule>
  </conditionalFormatting>
  <conditionalFormatting sqref="W10:W152">
    <cfRule type="cellIs" dxfId="2" priority="2" operator="lessThan">
      <formula>0</formula>
    </cfRule>
    <cfRule type="cellIs" dxfId="1" priority="5" operator="lessThan">
      <formula>0</formula>
    </cfRule>
    <cfRule type="cellIs" dxfId="0" priority="6" operator="greaterThan">
      <formula>0</formula>
    </cfRule>
  </conditionalFormatting>
  <printOptions horizontalCentered="1"/>
  <pageMargins left="0.70866141732283472" right="0.70866141732283472" top="0.74803149606299213" bottom="0.74803149606299213" header="0.31496062992125984" footer="0.31496062992125984"/>
  <pageSetup paperSize="8" scale="31" fitToHeight="3"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1"/>
  <sheetViews>
    <sheetView topLeftCell="B4" zoomScale="85" zoomScaleNormal="85" workbookViewId="0">
      <selection activeCell="F9" sqref="F9"/>
    </sheetView>
  </sheetViews>
  <sheetFormatPr baseColWidth="10" defaultRowHeight="14.4" x14ac:dyDescent="0.3"/>
  <cols>
    <col min="1" max="1" width="17.88671875" customWidth="1"/>
    <col min="2" max="2" width="21.44140625" customWidth="1"/>
    <col min="3" max="3" width="30" customWidth="1"/>
    <col min="4" max="6" width="14" customWidth="1"/>
    <col min="7" max="7" width="29.109375" customWidth="1"/>
    <col min="9" max="9" width="23.109375" customWidth="1"/>
    <col min="10" max="10" width="77.44140625" customWidth="1"/>
  </cols>
  <sheetData>
    <row r="1" spans="1:23" ht="18.75" customHeight="1" x14ac:dyDescent="0.35">
      <c r="A1" s="109" t="s">
        <v>24</v>
      </c>
      <c r="B1" s="109"/>
      <c r="C1" s="109"/>
      <c r="D1" s="109"/>
      <c r="E1" s="109"/>
      <c r="F1" s="109"/>
      <c r="G1" s="109"/>
      <c r="H1" s="109"/>
      <c r="I1" s="109"/>
      <c r="J1" s="5"/>
      <c r="K1" s="5"/>
      <c r="L1" s="5"/>
      <c r="M1" s="5"/>
      <c r="N1" s="5"/>
      <c r="O1" s="5"/>
      <c r="P1" s="5"/>
      <c r="Q1" s="5"/>
      <c r="R1" s="5"/>
      <c r="S1" s="5"/>
      <c r="T1" s="5"/>
      <c r="U1" s="5"/>
      <c r="V1" s="5"/>
      <c r="W1" s="5"/>
    </row>
    <row r="2" spans="1:23" ht="18" x14ac:dyDescent="0.35">
      <c r="A2" s="1"/>
      <c r="B2" s="1"/>
      <c r="C2" s="1"/>
      <c r="D2" s="1"/>
      <c r="E2" s="1"/>
      <c r="F2" s="1"/>
      <c r="G2" s="1"/>
      <c r="H2" s="5"/>
      <c r="I2" s="5"/>
      <c r="J2" s="5"/>
      <c r="K2" s="5"/>
      <c r="L2" s="5"/>
      <c r="M2" s="5"/>
      <c r="N2" s="5"/>
      <c r="O2" s="5"/>
      <c r="P2" s="5"/>
      <c r="Q2" s="5"/>
      <c r="R2" s="5"/>
      <c r="S2" s="5"/>
      <c r="T2" s="5"/>
      <c r="U2" s="5"/>
      <c r="V2" s="1"/>
      <c r="W2" s="1"/>
    </row>
    <row r="3" spans="1:23" ht="18" x14ac:dyDescent="0.35">
      <c r="A3" s="2" t="s">
        <v>17</v>
      </c>
      <c r="B3" s="108" t="s">
        <v>65</v>
      </c>
      <c r="C3" s="108"/>
      <c r="D3" s="108"/>
      <c r="E3" s="108"/>
      <c r="F3" s="108"/>
      <c r="G3" s="108"/>
      <c r="H3" s="108"/>
      <c r="I3" s="108"/>
      <c r="J3" s="4"/>
      <c r="K3" s="4"/>
      <c r="L3" s="4"/>
      <c r="M3" s="4"/>
      <c r="N3" s="4"/>
      <c r="O3" s="4"/>
      <c r="P3" s="4"/>
      <c r="Q3" s="4"/>
      <c r="R3" s="4"/>
      <c r="S3" s="4"/>
      <c r="T3" s="4"/>
      <c r="U3" s="4"/>
      <c r="V3" s="1"/>
      <c r="W3" s="1"/>
    </row>
    <row r="5" spans="1:23" ht="15" customHeight="1" x14ac:dyDescent="0.3">
      <c r="A5" s="94" t="s">
        <v>0</v>
      </c>
      <c r="B5" s="94" t="s">
        <v>1</v>
      </c>
      <c r="C5" s="94" t="s">
        <v>138</v>
      </c>
      <c r="D5" s="94" t="s">
        <v>10</v>
      </c>
      <c r="E5" s="94"/>
      <c r="F5" s="94"/>
      <c r="G5" s="94" t="s">
        <v>21</v>
      </c>
      <c r="H5" s="94" t="s">
        <v>22</v>
      </c>
      <c r="I5" s="94" t="s">
        <v>23</v>
      </c>
      <c r="J5" s="94" t="s">
        <v>26</v>
      </c>
    </row>
    <row r="6" spans="1:23" ht="21" customHeight="1" x14ac:dyDescent="0.3">
      <c r="A6" s="94"/>
      <c r="B6" s="94"/>
      <c r="C6" s="94"/>
      <c r="D6" s="18" t="s">
        <v>12</v>
      </c>
      <c r="E6" s="18" t="s">
        <v>13</v>
      </c>
      <c r="F6" s="18" t="s">
        <v>20</v>
      </c>
      <c r="G6" s="94"/>
      <c r="H6" s="94"/>
      <c r="I6" s="94"/>
      <c r="J6" s="94"/>
    </row>
    <row r="7" spans="1:23" ht="75" customHeight="1" x14ac:dyDescent="0.3">
      <c r="A7" s="104" t="s">
        <v>82</v>
      </c>
      <c r="B7" s="104" t="s">
        <v>83</v>
      </c>
      <c r="C7" s="8" t="s">
        <v>84</v>
      </c>
      <c r="D7" s="8"/>
      <c r="E7" s="8"/>
      <c r="F7" s="8" t="s">
        <v>53</v>
      </c>
      <c r="G7" s="8" t="s">
        <v>134</v>
      </c>
      <c r="H7" s="8" t="s">
        <v>121</v>
      </c>
      <c r="I7" s="57">
        <v>170642881</v>
      </c>
      <c r="J7" s="58" t="s">
        <v>135</v>
      </c>
    </row>
    <row r="8" spans="1:23" ht="72" x14ac:dyDescent="0.3">
      <c r="A8" s="105"/>
      <c r="B8" s="106"/>
      <c r="C8" s="8"/>
      <c r="D8" s="8" t="s">
        <v>53</v>
      </c>
      <c r="E8" s="8"/>
      <c r="F8" s="8"/>
      <c r="G8" s="8" t="s">
        <v>137</v>
      </c>
      <c r="H8" s="8" t="s">
        <v>121</v>
      </c>
      <c r="I8" s="57">
        <v>323468</v>
      </c>
      <c r="J8" s="58" t="s">
        <v>139</v>
      </c>
    </row>
    <row r="9" spans="1:23" ht="150" customHeight="1" x14ac:dyDescent="0.3">
      <c r="A9" s="106"/>
      <c r="B9" s="8" t="s">
        <v>111</v>
      </c>
      <c r="C9" s="8" t="s">
        <v>112</v>
      </c>
      <c r="D9" s="8"/>
      <c r="E9" s="8"/>
      <c r="F9" s="8" t="s">
        <v>53</v>
      </c>
      <c r="G9" s="8" t="s">
        <v>127</v>
      </c>
      <c r="H9" s="8" t="s">
        <v>121</v>
      </c>
      <c r="I9" s="59">
        <v>0.16789999999999999</v>
      </c>
      <c r="J9" s="60" t="s">
        <v>136</v>
      </c>
    </row>
    <row r="10" spans="1:23" x14ac:dyDescent="0.3">
      <c r="A10" s="14"/>
      <c r="B10" s="14"/>
      <c r="C10" s="14"/>
      <c r="D10" s="14"/>
      <c r="E10" s="14"/>
      <c r="F10" s="14"/>
      <c r="G10" s="14"/>
      <c r="H10" s="14"/>
      <c r="I10" s="62"/>
      <c r="J10" s="56"/>
    </row>
    <row r="11" spans="1:23" x14ac:dyDescent="0.3">
      <c r="A11" s="6" t="s">
        <v>25</v>
      </c>
    </row>
  </sheetData>
  <mergeCells count="12">
    <mergeCell ref="A7:A9"/>
    <mergeCell ref="B7:B8"/>
    <mergeCell ref="B3:I3"/>
    <mergeCell ref="J5:J6"/>
    <mergeCell ref="A1:I1"/>
    <mergeCell ref="D5:F5"/>
    <mergeCell ref="G5:G6"/>
    <mergeCell ref="A5:A6"/>
    <mergeCell ref="B5:B6"/>
    <mergeCell ref="C5:C6"/>
    <mergeCell ref="H5:H6"/>
    <mergeCell ref="I5:I6"/>
  </mergeCells>
  <pageMargins left="0.7" right="0.7" top="0.75" bottom="0.75" header="0.3" footer="0.3"/>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9"/>
  <sheetViews>
    <sheetView topLeftCell="C4" workbookViewId="0">
      <selection activeCell="F9" sqref="F9"/>
    </sheetView>
  </sheetViews>
  <sheetFormatPr baseColWidth="10" defaultRowHeight="14.4" x14ac:dyDescent="0.3"/>
  <cols>
    <col min="1" max="1" width="21.109375" customWidth="1"/>
    <col min="2" max="2" width="28.6640625" customWidth="1"/>
    <col min="3" max="3" width="30.44140625" customWidth="1"/>
    <col min="7" max="7" width="34.44140625" customWidth="1"/>
    <col min="8" max="8" width="15.5546875" customWidth="1"/>
    <col min="9" max="9" width="15.33203125" customWidth="1"/>
    <col min="10" max="10" width="44.109375" customWidth="1"/>
  </cols>
  <sheetData>
    <row r="1" spans="1:10" ht="18" x14ac:dyDescent="0.35">
      <c r="A1" s="109" t="s">
        <v>24</v>
      </c>
      <c r="B1" s="109"/>
      <c r="C1" s="109"/>
      <c r="D1" s="109"/>
      <c r="E1" s="109"/>
      <c r="F1" s="109"/>
      <c r="G1" s="109"/>
      <c r="H1" s="109"/>
      <c r="I1" s="109"/>
      <c r="J1" s="109"/>
    </row>
    <row r="2" spans="1:10" ht="18" x14ac:dyDescent="0.35">
      <c r="A2" s="1"/>
      <c r="B2" s="1"/>
      <c r="C2" s="1"/>
      <c r="D2" s="1"/>
      <c r="E2" s="1"/>
      <c r="F2" s="1"/>
      <c r="G2" s="1"/>
      <c r="H2" s="1"/>
      <c r="I2" s="5"/>
      <c r="J2" s="5"/>
    </row>
    <row r="3" spans="1:10" x14ac:dyDescent="0.3">
      <c r="A3" s="2" t="s">
        <v>17</v>
      </c>
      <c r="B3" s="3"/>
      <c r="C3" s="3"/>
      <c r="D3" s="3"/>
      <c r="E3" s="3"/>
      <c r="F3" s="3"/>
      <c r="G3" s="3"/>
      <c r="H3" s="3"/>
      <c r="I3" s="3"/>
      <c r="J3" s="3"/>
    </row>
    <row r="4" spans="1:10" ht="15" thickBot="1" x14ac:dyDescent="0.35"/>
    <row r="5" spans="1:10" ht="15" customHeight="1" x14ac:dyDescent="0.3">
      <c r="A5" s="113" t="s">
        <v>0</v>
      </c>
      <c r="B5" s="110" t="s">
        <v>1</v>
      </c>
      <c r="C5" s="110" t="s">
        <v>27</v>
      </c>
      <c r="D5" s="115" t="s">
        <v>10</v>
      </c>
      <c r="E5" s="116"/>
      <c r="F5" s="116"/>
      <c r="G5" s="110" t="s">
        <v>21</v>
      </c>
      <c r="H5" s="110" t="s">
        <v>22</v>
      </c>
      <c r="I5" s="110" t="s">
        <v>23</v>
      </c>
      <c r="J5" s="111" t="s">
        <v>26</v>
      </c>
    </row>
    <row r="6" spans="1:10" ht="21.75" customHeight="1" x14ac:dyDescent="0.3">
      <c r="A6" s="114"/>
      <c r="B6" s="94"/>
      <c r="C6" s="94"/>
      <c r="D6" s="18" t="s">
        <v>12</v>
      </c>
      <c r="E6" s="18" t="s">
        <v>13</v>
      </c>
      <c r="F6" s="18" t="s">
        <v>20</v>
      </c>
      <c r="G6" s="94"/>
      <c r="H6" s="94"/>
      <c r="I6" s="94"/>
      <c r="J6" s="112"/>
    </row>
    <row r="7" spans="1:10" ht="72" x14ac:dyDescent="0.3">
      <c r="A7" s="104" t="s">
        <v>82</v>
      </c>
      <c r="B7" s="8" t="s">
        <v>83</v>
      </c>
      <c r="C7" s="8" t="s">
        <v>84</v>
      </c>
      <c r="D7" s="8"/>
      <c r="E7" s="8"/>
      <c r="F7" s="8" t="s">
        <v>53</v>
      </c>
      <c r="G7" s="8" t="s">
        <v>134</v>
      </c>
      <c r="H7" s="8" t="s">
        <v>121</v>
      </c>
      <c r="I7" s="57">
        <v>170642881</v>
      </c>
      <c r="J7" s="58" t="s">
        <v>135</v>
      </c>
    </row>
    <row r="8" spans="1:10" s="40" customFormat="1" ht="189" customHeight="1" x14ac:dyDescent="0.3">
      <c r="A8" s="106"/>
      <c r="B8" s="21" t="s">
        <v>111</v>
      </c>
      <c r="C8" s="21" t="s">
        <v>112</v>
      </c>
      <c r="D8" s="21"/>
      <c r="E8" s="21"/>
      <c r="F8" s="8" t="s">
        <v>53</v>
      </c>
      <c r="G8" s="8" t="s">
        <v>126</v>
      </c>
      <c r="H8" s="8" t="s">
        <v>121</v>
      </c>
      <c r="I8" s="58">
        <v>0.16789999999999999</v>
      </c>
      <c r="J8" s="21" t="s">
        <v>122</v>
      </c>
    </row>
    <row r="9" spans="1:10" x14ac:dyDescent="0.3">
      <c r="A9" s="6" t="s">
        <v>25</v>
      </c>
      <c r="J9" s="1"/>
    </row>
  </sheetData>
  <mergeCells count="10">
    <mergeCell ref="A7:A8"/>
    <mergeCell ref="G5:G6"/>
    <mergeCell ref="H5:H6"/>
    <mergeCell ref="I5:I6"/>
    <mergeCell ref="A1:J1"/>
    <mergeCell ref="J5:J6"/>
    <mergeCell ref="A5:A6"/>
    <mergeCell ref="B5:B6"/>
    <mergeCell ref="C5:C6"/>
    <mergeCell ref="D5:F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Q9"/>
  <sheetViews>
    <sheetView tabSelected="1" topLeftCell="A7" zoomScaleNormal="100" workbookViewId="0">
      <selection activeCell="D19" sqref="D19"/>
    </sheetView>
  </sheetViews>
  <sheetFormatPr baseColWidth="10" defaultRowHeight="14.4" x14ac:dyDescent="0.3"/>
  <cols>
    <col min="2" max="2" width="69.5546875" customWidth="1"/>
    <col min="3" max="3" width="33.88671875" customWidth="1"/>
    <col min="4" max="4" width="37.109375" customWidth="1"/>
  </cols>
  <sheetData>
    <row r="1" spans="2:17" x14ac:dyDescent="0.3">
      <c r="B1" s="117" t="s">
        <v>44</v>
      </c>
      <c r="C1" s="117"/>
      <c r="D1" s="117"/>
    </row>
    <row r="3" spans="2:17" x14ac:dyDescent="0.3">
      <c r="B3" s="7" t="s">
        <v>40</v>
      </c>
      <c r="C3" s="7" t="s">
        <v>42</v>
      </c>
      <c r="D3" s="7" t="s">
        <v>41</v>
      </c>
    </row>
    <row r="4" spans="2:17" x14ac:dyDescent="0.3">
      <c r="B4" s="8" t="s">
        <v>46</v>
      </c>
      <c r="C4" s="9" t="s">
        <v>45</v>
      </c>
      <c r="D4" s="10">
        <v>9481263.1500000004</v>
      </c>
    </row>
    <row r="5" spans="2:17" x14ac:dyDescent="0.3">
      <c r="B5" s="118" t="s">
        <v>43</v>
      </c>
      <c r="C5" s="118"/>
      <c r="D5" s="11">
        <f>SUM(D4:D4)</f>
        <v>9481263.1500000004</v>
      </c>
    </row>
    <row r="7" spans="2:17" x14ac:dyDescent="0.3">
      <c r="B7" s="2" t="s">
        <v>148</v>
      </c>
      <c r="C7" s="2"/>
      <c r="D7" s="2"/>
    </row>
    <row r="9" spans="2:17" x14ac:dyDescent="0.3">
      <c r="B9" s="119"/>
      <c r="C9" s="119"/>
      <c r="D9" s="119"/>
      <c r="E9" s="1"/>
      <c r="F9" s="1"/>
      <c r="G9" s="1"/>
      <c r="H9" s="1"/>
      <c r="I9" s="1"/>
      <c r="J9" s="1"/>
      <c r="K9" s="1"/>
      <c r="L9" s="1"/>
      <c r="M9" s="1"/>
      <c r="N9" s="1"/>
      <c r="O9" s="1"/>
      <c r="P9" s="1"/>
      <c r="Q9" s="1"/>
    </row>
  </sheetData>
  <mergeCells count="3">
    <mergeCell ref="B1:D1"/>
    <mergeCell ref="B5:C5"/>
    <mergeCell ref="B9:D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9"/>
  <sheetViews>
    <sheetView topLeftCell="A17" workbookViewId="0">
      <selection activeCell="E19" sqref="E19"/>
    </sheetView>
  </sheetViews>
  <sheetFormatPr baseColWidth="10" defaultColWidth="11.44140625" defaultRowHeight="14.4" x14ac:dyDescent="0.3"/>
  <cols>
    <col min="1" max="1" width="28.109375" style="1" customWidth="1"/>
    <col min="2" max="2" width="32.5546875" style="1" customWidth="1"/>
    <col min="3" max="3" width="19.5546875" style="1" customWidth="1"/>
    <col min="4" max="4" width="30.88671875" style="14" customWidth="1"/>
    <col min="5" max="5" width="27.5546875" style="14" customWidth="1"/>
    <col min="6" max="6" width="29.5546875" style="14" customWidth="1"/>
    <col min="7" max="16384" width="11.44140625" style="1"/>
  </cols>
  <sheetData>
    <row r="1" spans="1:6" x14ac:dyDescent="0.3">
      <c r="A1" s="120" t="s">
        <v>35</v>
      </c>
      <c r="B1" s="120"/>
      <c r="C1" s="120"/>
      <c r="D1" s="120"/>
      <c r="E1" s="120"/>
      <c r="F1" s="120"/>
    </row>
    <row r="3" spans="1:6" x14ac:dyDescent="0.3">
      <c r="A3" s="54" t="s">
        <v>1</v>
      </c>
      <c r="B3" s="54" t="s">
        <v>31</v>
      </c>
      <c r="C3" s="54" t="s">
        <v>34</v>
      </c>
      <c r="D3" s="61" t="s">
        <v>29</v>
      </c>
      <c r="E3" s="61" t="s">
        <v>32</v>
      </c>
      <c r="F3" s="61" t="s">
        <v>33</v>
      </c>
    </row>
    <row r="4" spans="1:6" ht="28.8" x14ac:dyDescent="0.3">
      <c r="A4" s="8" t="s">
        <v>48</v>
      </c>
      <c r="B4" s="8" t="s">
        <v>50</v>
      </c>
      <c r="C4" s="8" t="s">
        <v>130</v>
      </c>
      <c r="D4" s="8" t="s">
        <v>52</v>
      </c>
      <c r="E4" s="8" t="s">
        <v>51</v>
      </c>
      <c r="F4" s="8" t="s">
        <v>129</v>
      </c>
    </row>
    <row r="5" spans="1:6" ht="28.8" x14ac:dyDescent="0.3">
      <c r="A5" s="8" t="s">
        <v>48</v>
      </c>
      <c r="B5" s="8" t="s">
        <v>50</v>
      </c>
      <c r="C5" s="8" t="s">
        <v>130</v>
      </c>
      <c r="D5" s="8" t="s">
        <v>55</v>
      </c>
      <c r="E5" s="8" t="s">
        <v>51</v>
      </c>
      <c r="F5" s="8" t="s">
        <v>129</v>
      </c>
    </row>
    <row r="6" spans="1:6" ht="43.2" x14ac:dyDescent="0.3">
      <c r="A6" s="8" t="s">
        <v>48</v>
      </c>
      <c r="B6" s="8" t="s">
        <v>73</v>
      </c>
      <c r="C6" s="8" t="s">
        <v>130</v>
      </c>
      <c r="D6" s="8" t="s">
        <v>64</v>
      </c>
      <c r="E6" s="8" t="s">
        <v>51</v>
      </c>
      <c r="F6" s="8" t="s">
        <v>129</v>
      </c>
    </row>
    <row r="7" spans="1:6" ht="57.6" x14ac:dyDescent="0.3">
      <c r="A7" s="21" t="s">
        <v>83</v>
      </c>
      <c r="B7" s="8" t="s">
        <v>95</v>
      </c>
      <c r="C7" s="8" t="s">
        <v>130</v>
      </c>
      <c r="D7" s="8" t="s">
        <v>50</v>
      </c>
      <c r="E7" s="8" t="s">
        <v>51</v>
      </c>
      <c r="F7" s="8" t="s">
        <v>129</v>
      </c>
    </row>
    <row r="8" spans="1:6" ht="57.6" x14ac:dyDescent="0.3">
      <c r="A8" s="21" t="s">
        <v>83</v>
      </c>
      <c r="B8" s="8" t="s">
        <v>95</v>
      </c>
      <c r="C8" s="8" t="s">
        <v>130</v>
      </c>
      <c r="D8" s="8" t="s">
        <v>102</v>
      </c>
      <c r="E8" s="8" t="s">
        <v>51</v>
      </c>
      <c r="F8" s="8" t="s">
        <v>129</v>
      </c>
    </row>
    <row r="9" spans="1:6" ht="57.6" x14ac:dyDescent="0.3">
      <c r="A9" s="21" t="s">
        <v>83</v>
      </c>
      <c r="B9" s="21" t="s">
        <v>103</v>
      </c>
      <c r="C9" s="8" t="s">
        <v>130</v>
      </c>
      <c r="D9" s="8" t="s">
        <v>104</v>
      </c>
      <c r="E9" s="8" t="s">
        <v>51</v>
      </c>
      <c r="F9" s="8" t="s">
        <v>129</v>
      </c>
    </row>
    <row r="10" spans="1:6" ht="57.6" x14ac:dyDescent="0.3">
      <c r="A10" s="21" t="s">
        <v>83</v>
      </c>
      <c r="B10" s="21" t="s">
        <v>103</v>
      </c>
      <c r="C10" s="8" t="s">
        <v>130</v>
      </c>
      <c r="D10" s="8" t="s">
        <v>105</v>
      </c>
      <c r="E10" s="8" t="s">
        <v>51</v>
      </c>
      <c r="F10" s="8" t="s">
        <v>129</v>
      </c>
    </row>
    <row r="11" spans="1:6" ht="57.6" x14ac:dyDescent="0.3">
      <c r="A11" s="21" t="s">
        <v>83</v>
      </c>
      <c r="B11" s="21" t="s">
        <v>103</v>
      </c>
      <c r="C11" s="8" t="s">
        <v>130</v>
      </c>
      <c r="D11" s="8" t="s">
        <v>106</v>
      </c>
      <c r="E11" s="8" t="s">
        <v>51</v>
      </c>
      <c r="F11" s="8" t="s">
        <v>129</v>
      </c>
    </row>
    <row r="12" spans="1:6" ht="57.6" x14ac:dyDescent="0.3">
      <c r="A12" s="21" t="s">
        <v>83</v>
      </c>
      <c r="B12" s="21" t="s">
        <v>103</v>
      </c>
      <c r="C12" s="8" t="s">
        <v>130</v>
      </c>
      <c r="D12" s="8" t="s">
        <v>107</v>
      </c>
      <c r="E12" s="8" t="s">
        <v>51</v>
      </c>
      <c r="F12" s="8" t="s">
        <v>129</v>
      </c>
    </row>
    <row r="13" spans="1:6" ht="57.6" x14ac:dyDescent="0.3">
      <c r="A13" s="21" t="s">
        <v>83</v>
      </c>
      <c r="B13" s="21" t="s">
        <v>103</v>
      </c>
      <c r="C13" s="8" t="s">
        <v>130</v>
      </c>
      <c r="D13" s="8" t="s">
        <v>108</v>
      </c>
      <c r="E13" s="8" t="s">
        <v>51</v>
      </c>
      <c r="F13" s="8" t="s">
        <v>129</v>
      </c>
    </row>
    <row r="14" spans="1:6" ht="57.6" x14ac:dyDescent="0.3">
      <c r="A14" s="21" t="s">
        <v>83</v>
      </c>
      <c r="B14" s="21" t="s">
        <v>103</v>
      </c>
      <c r="C14" s="8" t="s">
        <v>130</v>
      </c>
      <c r="D14" s="8" t="s">
        <v>109</v>
      </c>
      <c r="E14" s="8" t="s">
        <v>51</v>
      </c>
      <c r="F14" s="8" t="s">
        <v>129</v>
      </c>
    </row>
    <row r="15" spans="1:6" ht="57.6" x14ac:dyDescent="0.3">
      <c r="A15" s="21" t="s">
        <v>83</v>
      </c>
      <c r="B15" s="21" t="s">
        <v>103</v>
      </c>
      <c r="C15" s="8" t="s">
        <v>130</v>
      </c>
      <c r="D15" s="8" t="s">
        <v>110</v>
      </c>
      <c r="E15" s="8" t="s">
        <v>51</v>
      </c>
      <c r="F15" s="8" t="s">
        <v>129</v>
      </c>
    </row>
    <row r="16" spans="1:6" ht="57.6" x14ac:dyDescent="0.3">
      <c r="A16" s="21" t="s">
        <v>111</v>
      </c>
      <c r="B16" s="21" t="s">
        <v>114</v>
      </c>
      <c r="C16" s="8" t="s">
        <v>130</v>
      </c>
      <c r="D16" s="55" t="s">
        <v>115</v>
      </c>
      <c r="E16" s="8" t="s">
        <v>51</v>
      </c>
      <c r="F16" s="8" t="s">
        <v>129</v>
      </c>
    </row>
    <row r="17" spans="1:6" ht="57.6" x14ac:dyDescent="0.3">
      <c r="A17" s="21" t="s">
        <v>111</v>
      </c>
      <c r="B17" s="21" t="s">
        <v>114</v>
      </c>
      <c r="C17" s="8" t="s">
        <v>130</v>
      </c>
      <c r="D17" s="55" t="s">
        <v>123</v>
      </c>
      <c r="E17" s="8" t="s">
        <v>51</v>
      </c>
      <c r="F17" s="8" t="s">
        <v>129</v>
      </c>
    </row>
    <row r="18" spans="1:6" ht="57.6" x14ac:dyDescent="0.3">
      <c r="A18" s="21" t="s">
        <v>111</v>
      </c>
      <c r="B18" s="21" t="s">
        <v>114</v>
      </c>
      <c r="C18" s="8" t="s">
        <v>130</v>
      </c>
      <c r="D18" s="55" t="s">
        <v>116</v>
      </c>
      <c r="E18" s="8" t="s">
        <v>51</v>
      </c>
      <c r="F18" s="8" t="s">
        <v>129</v>
      </c>
    </row>
    <row r="19" spans="1:6" ht="72" customHeight="1" x14ac:dyDescent="0.3">
      <c r="A19" s="21" t="s">
        <v>150</v>
      </c>
      <c r="B19" s="21" t="s">
        <v>73</v>
      </c>
      <c r="C19" s="8" t="s">
        <v>130</v>
      </c>
      <c r="D19" s="55" t="s">
        <v>64</v>
      </c>
      <c r="E19" s="8" t="s">
        <v>151</v>
      </c>
      <c r="F19" s="8" t="s">
        <v>149</v>
      </c>
    </row>
  </sheetData>
  <mergeCells count="1">
    <mergeCell ref="A1:F1"/>
  </mergeCells>
  <pageMargins left="0.7" right="0.7" top="0.75" bottom="0.75" header="0.3" footer="0.3"/>
  <pageSetup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REFORMA EPMTPQ</vt:lpstr>
      <vt:lpstr>METAS OBJETIVO OPERATIVO</vt:lpstr>
      <vt:lpstr>METAS PROYECTO</vt:lpstr>
      <vt:lpstr>SALDO CAJA BANCOS</vt:lpstr>
      <vt:lpstr>RESPONSABLES</vt:lpstr>
      <vt:lpstr>'REFORMA EPMTPQ'!Área_de_impresión</vt:lpstr>
      <vt:lpstr>'REFORMA EPMTPQ'!Títulos_a_imprimir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Sebastián Mancheno</dc:creator>
  <cp:lastModifiedBy>Marcelo Pazmiño Rubio</cp:lastModifiedBy>
  <cp:lastPrinted>2022-09-14T17:08:02Z</cp:lastPrinted>
  <dcterms:created xsi:type="dcterms:W3CDTF">2016-06-03T15:54:51Z</dcterms:created>
  <dcterms:modified xsi:type="dcterms:W3CDTF">2022-09-14T19:38:58Z</dcterms:modified>
</cp:coreProperties>
</file>